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845" windowHeight="1050"/>
  </bookViews>
  <sheets>
    <sheet name="Лист1" sheetId="5" r:id="rId1"/>
    <sheet name="Source" sheetId="1" r:id="rId2"/>
    <sheet name="SmtRes" sheetId="2" r:id="rId3"/>
    <sheet name="EtalonRes" sheetId="3" r:id="rId4"/>
    <sheet name="ClcRes" sheetId="4" r:id="rId5"/>
  </sheets>
  <definedNames>
    <definedName name="_xlnm.Print_Titles" localSheetId="0">Лист1!$23:$24</definedName>
  </definedNames>
  <calcPr calcId="125725"/>
</workbook>
</file>

<file path=xl/calcChain.xml><?xml version="1.0" encoding="utf-8"?>
<calcChain xmlns="http://schemas.openxmlformats.org/spreadsheetml/2006/main">
  <c r="G288" i="5"/>
  <c r="D264"/>
  <c r="C265"/>
  <c r="C264"/>
  <c r="B264"/>
  <c r="A264"/>
  <c r="D262"/>
  <c r="C263"/>
  <c r="C262"/>
  <c r="B262"/>
  <c r="A262"/>
  <c r="D260"/>
  <c r="C261"/>
  <c r="C260"/>
  <c r="B260"/>
  <c r="A260"/>
  <c r="D258"/>
  <c r="C259"/>
  <c r="C258"/>
  <c r="B258"/>
  <c r="A258"/>
  <c r="D256"/>
  <c r="C257"/>
  <c r="C256"/>
  <c r="B256"/>
  <c r="A256"/>
  <c r="D254"/>
  <c r="C255"/>
  <c r="C254"/>
  <c r="B254"/>
  <c r="A254"/>
  <c r="D252"/>
  <c r="C253"/>
  <c r="C252"/>
  <c r="B252"/>
  <c r="A252"/>
  <c r="D250"/>
  <c r="C251"/>
  <c r="C250"/>
  <c r="B250"/>
  <c r="A250"/>
  <c r="C249"/>
  <c r="D247"/>
  <c r="C248"/>
  <c r="C247"/>
  <c r="B247"/>
  <c r="A247"/>
  <c r="D245"/>
  <c r="C246"/>
  <c r="C245"/>
  <c r="B245"/>
  <c r="A245"/>
  <c r="D243"/>
  <c r="C244"/>
  <c r="C243"/>
  <c r="B243"/>
  <c r="A243"/>
  <c r="D241"/>
  <c r="C242"/>
  <c r="C241"/>
  <c r="B241"/>
  <c r="A241"/>
  <c r="D239"/>
  <c r="C240"/>
  <c r="C239"/>
  <c r="B239"/>
  <c r="A239"/>
  <c r="D237"/>
  <c r="C238"/>
  <c r="C237"/>
  <c r="B237"/>
  <c r="A237"/>
  <c r="D235"/>
  <c r="C236"/>
  <c r="C235"/>
  <c r="B235"/>
  <c r="A235"/>
  <c r="D233"/>
  <c r="C234"/>
  <c r="C233"/>
  <c r="B233"/>
  <c r="A233"/>
  <c r="D231"/>
  <c r="C232"/>
  <c r="C231"/>
  <c r="B231"/>
  <c r="A231"/>
  <c r="D229"/>
  <c r="C230"/>
  <c r="C229"/>
  <c r="B229"/>
  <c r="A229"/>
  <c r="D227"/>
  <c r="C228"/>
  <c r="C227"/>
  <c r="B227"/>
  <c r="A227"/>
  <c r="D225"/>
  <c r="C226"/>
  <c r="C225"/>
  <c r="B225"/>
  <c r="A225"/>
  <c r="D223"/>
  <c r="C224"/>
  <c r="C223"/>
  <c r="B223"/>
  <c r="A223"/>
  <c r="D221"/>
  <c r="C222"/>
  <c r="C221"/>
  <c r="B221"/>
  <c r="A221"/>
  <c r="C220"/>
  <c r="C219"/>
  <c r="B219"/>
  <c r="A219"/>
  <c r="D217"/>
  <c r="C218"/>
  <c r="C217"/>
  <c r="B217"/>
  <c r="A217"/>
  <c r="C216"/>
  <c r="C215"/>
  <c r="B215"/>
  <c r="A215"/>
  <c r="D213"/>
  <c r="C214"/>
  <c r="C213"/>
  <c r="B213"/>
  <c r="A213"/>
  <c r="C212"/>
  <c r="C211"/>
  <c r="B211"/>
  <c r="A211"/>
  <c r="D209"/>
  <c r="C210"/>
  <c r="C209"/>
  <c r="B209"/>
  <c r="A209"/>
  <c r="D207"/>
  <c r="C208"/>
  <c r="C207"/>
  <c r="B207"/>
  <c r="A207"/>
  <c r="D205"/>
  <c r="C206"/>
  <c r="C205"/>
  <c r="B205"/>
  <c r="A205"/>
  <c r="D203"/>
  <c r="C204"/>
  <c r="C203"/>
  <c r="B203"/>
  <c r="A203"/>
  <c r="D201"/>
  <c r="C202"/>
  <c r="C201"/>
  <c r="B201"/>
  <c r="A201"/>
  <c r="D199"/>
  <c r="C200"/>
  <c r="C199"/>
  <c r="B199"/>
  <c r="A199"/>
  <c r="C198"/>
  <c r="C197"/>
  <c r="B197"/>
  <c r="A197"/>
  <c r="D195"/>
  <c r="C196"/>
  <c r="C195"/>
  <c r="B195"/>
  <c r="A195"/>
  <c r="D193"/>
  <c r="C194"/>
  <c r="C193"/>
  <c r="B193"/>
  <c r="A193"/>
  <c r="D191"/>
  <c r="C192"/>
  <c r="C191"/>
  <c r="B191"/>
  <c r="A191"/>
  <c r="D189"/>
  <c r="C190"/>
  <c r="C189"/>
  <c r="B189"/>
  <c r="A189"/>
  <c r="D187"/>
  <c r="C188"/>
  <c r="C187"/>
  <c r="B187"/>
  <c r="A187"/>
  <c r="D185"/>
  <c r="C186"/>
  <c r="C185"/>
  <c r="B185"/>
  <c r="A185"/>
  <c r="D183"/>
  <c r="C184"/>
  <c r="C183"/>
  <c r="B183"/>
  <c r="A183"/>
  <c r="D181"/>
  <c r="C182"/>
  <c r="C181"/>
  <c r="B181"/>
  <c r="A181"/>
  <c r="D179"/>
  <c r="C180"/>
  <c r="C179"/>
  <c r="B179"/>
  <c r="A179"/>
  <c r="D177"/>
  <c r="C178"/>
  <c r="C177"/>
  <c r="B177"/>
  <c r="A177"/>
  <c r="D175"/>
  <c r="C176"/>
  <c r="C175"/>
  <c r="B175"/>
  <c r="A175"/>
  <c r="D173"/>
  <c r="C174"/>
  <c r="C173"/>
  <c r="B173"/>
  <c r="A173"/>
  <c r="D171"/>
  <c r="C172"/>
  <c r="C171"/>
  <c r="B171"/>
  <c r="A171"/>
  <c r="D169"/>
  <c r="C170"/>
  <c r="C169"/>
  <c r="B169"/>
  <c r="A169"/>
  <c r="D167"/>
  <c r="C168"/>
  <c r="C167"/>
  <c r="B167"/>
  <c r="A167"/>
  <c r="D165"/>
  <c r="C166"/>
  <c r="C165"/>
  <c r="B165"/>
  <c r="A165"/>
  <c r="D163"/>
  <c r="C164"/>
  <c r="C163"/>
  <c r="B163"/>
  <c r="A163"/>
  <c r="D161"/>
  <c r="C162"/>
  <c r="C161"/>
  <c r="B161"/>
  <c r="A161"/>
  <c r="D159"/>
  <c r="C160"/>
  <c r="C159"/>
  <c r="B159"/>
  <c r="A159"/>
  <c r="D157"/>
  <c r="C158"/>
  <c r="C157"/>
  <c r="B157"/>
  <c r="A157"/>
  <c r="D155"/>
  <c r="C156"/>
  <c r="C155"/>
  <c r="B155"/>
  <c r="A155"/>
  <c r="D153"/>
  <c r="C154"/>
  <c r="C153"/>
  <c r="B153"/>
  <c r="A153"/>
  <c r="D151"/>
  <c r="C152"/>
  <c r="C151"/>
  <c r="B151"/>
  <c r="A151"/>
  <c r="D149"/>
  <c r="C150"/>
  <c r="C149"/>
  <c r="B149"/>
  <c r="A149"/>
  <c r="D147"/>
  <c r="C148"/>
  <c r="C147"/>
  <c r="B147"/>
  <c r="A147"/>
  <c r="D145"/>
  <c r="C146"/>
  <c r="C145"/>
  <c r="B145"/>
  <c r="A145"/>
  <c r="D143"/>
  <c r="C144"/>
  <c r="C143"/>
  <c r="B143"/>
  <c r="A143"/>
  <c r="D141"/>
  <c r="C142"/>
  <c r="C141"/>
  <c r="B141"/>
  <c r="A141"/>
  <c r="D139"/>
  <c r="C140"/>
  <c r="C139"/>
  <c r="B139"/>
  <c r="A139"/>
  <c r="D137"/>
  <c r="C138"/>
  <c r="C137"/>
  <c r="B137"/>
  <c r="A137"/>
  <c r="D135"/>
  <c r="C136"/>
  <c r="C135"/>
  <c r="B135"/>
  <c r="A135"/>
  <c r="D133"/>
  <c r="C134"/>
  <c r="C133"/>
  <c r="B133"/>
  <c r="A133"/>
  <c r="D131"/>
  <c r="C132"/>
  <c r="C131"/>
  <c r="B131"/>
  <c r="A131"/>
  <c r="D129"/>
  <c r="C130"/>
  <c r="C129"/>
  <c r="B129"/>
  <c r="A129"/>
  <c r="D127"/>
  <c r="C128"/>
  <c r="C127"/>
  <c r="B127"/>
  <c r="A127"/>
  <c r="D125"/>
  <c r="C126"/>
  <c r="C125"/>
  <c r="B125"/>
  <c r="A125"/>
  <c r="D123"/>
  <c r="C124"/>
  <c r="C123"/>
  <c r="B123"/>
  <c r="A123"/>
  <c r="D121"/>
  <c r="C122"/>
  <c r="C121"/>
  <c r="B121"/>
  <c r="A121"/>
  <c r="D119"/>
  <c r="C120"/>
  <c r="C119"/>
  <c r="B119"/>
  <c r="A119"/>
  <c r="D117"/>
  <c r="C118"/>
  <c r="C117"/>
  <c r="B117"/>
  <c r="A117"/>
  <c r="D115"/>
  <c r="C116"/>
  <c r="C115"/>
  <c r="B115"/>
  <c r="A115"/>
  <c r="D113"/>
  <c r="C114"/>
  <c r="C113"/>
  <c r="B113"/>
  <c r="A113"/>
  <c r="D111"/>
  <c r="C112"/>
  <c r="C111"/>
  <c r="B111"/>
  <c r="A111"/>
  <c r="D109"/>
  <c r="C110"/>
  <c r="C109"/>
  <c r="B109"/>
  <c r="A109"/>
  <c r="D107"/>
  <c r="C108"/>
  <c r="C107"/>
  <c r="B107"/>
  <c r="A107"/>
  <c r="D105"/>
  <c r="C106"/>
  <c r="C105"/>
  <c r="B105"/>
  <c r="A105"/>
  <c r="D103"/>
  <c r="C104"/>
  <c r="C103"/>
  <c r="B103"/>
  <c r="A103"/>
  <c r="D101"/>
  <c r="C102"/>
  <c r="C101"/>
  <c r="B101"/>
  <c r="A101"/>
  <c r="D99"/>
  <c r="C100"/>
  <c r="C99"/>
  <c r="B99"/>
  <c r="A99"/>
  <c r="D97"/>
  <c r="C98"/>
  <c r="C97"/>
  <c r="B97"/>
  <c r="A97"/>
  <c r="D95"/>
  <c r="C96"/>
  <c r="C95"/>
  <c r="B95"/>
  <c r="A95"/>
  <c r="D93"/>
  <c r="C94"/>
  <c r="C93"/>
  <c r="B93"/>
  <c r="A93"/>
  <c r="D91"/>
  <c r="C92"/>
  <c r="C91"/>
  <c r="B91"/>
  <c r="A91"/>
  <c r="D89"/>
  <c r="C90"/>
  <c r="C89"/>
  <c r="B89"/>
  <c r="A89"/>
  <c r="D87"/>
  <c r="C88"/>
  <c r="C87"/>
  <c r="B87"/>
  <c r="A87"/>
  <c r="D85"/>
  <c r="C86"/>
  <c r="C85"/>
  <c r="B85"/>
  <c r="A85"/>
  <c r="C84"/>
  <c r="D82"/>
  <c r="C83"/>
  <c r="C82"/>
  <c r="B82"/>
  <c r="A82"/>
  <c r="D80"/>
  <c r="C81"/>
  <c r="C80"/>
  <c r="B80"/>
  <c r="A80"/>
  <c r="D78"/>
  <c r="C79"/>
  <c r="C78"/>
  <c r="B78"/>
  <c r="A78"/>
  <c r="D76"/>
  <c r="C77"/>
  <c r="C76"/>
  <c r="B76"/>
  <c r="A76"/>
  <c r="C75"/>
  <c r="C74"/>
  <c r="B74"/>
  <c r="A74"/>
  <c r="D72"/>
  <c r="C73"/>
  <c r="C72"/>
  <c r="B72"/>
  <c r="A72"/>
  <c r="C71"/>
  <c r="C70"/>
  <c r="B70"/>
  <c r="A70"/>
  <c r="D68"/>
  <c r="C69"/>
  <c r="C68"/>
  <c r="B68"/>
  <c r="A68"/>
  <c r="C67"/>
  <c r="C66"/>
  <c r="B66"/>
  <c r="A66"/>
  <c r="D64"/>
  <c r="C65"/>
  <c r="C64"/>
  <c r="B64"/>
  <c r="A64"/>
  <c r="C63"/>
  <c r="C62"/>
  <c r="B62"/>
  <c r="A62"/>
  <c r="D60"/>
  <c r="C61"/>
  <c r="C60"/>
  <c r="B60"/>
  <c r="A60"/>
  <c r="C59"/>
  <c r="C58"/>
  <c r="B58"/>
  <c r="A58"/>
  <c r="D56"/>
  <c r="C57"/>
  <c r="C56"/>
  <c r="B56"/>
  <c r="A56"/>
  <c r="C55"/>
  <c r="C54"/>
  <c r="B54"/>
  <c r="A54"/>
  <c r="D52"/>
  <c r="C53"/>
  <c r="C52"/>
  <c r="B52"/>
  <c r="A52"/>
  <c r="C51"/>
  <c r="C50"/>
  <c r="B50"/>
  <c r="A50"/>
  <c r="D48"/>
  <c r="C49"/>
  <c r="C48"/>
  <c r="B48"/>
  <c r="A48"/>
  <c r="C47"/>
  <c r="C46"/>
  <c r="B46"/>
  <c r="A46"/>
  <c r="D44"/>
  <c r="C45"/>
  <c r="C44"/>
  <c r="B44"/>
  <c r="A44"/>
  <c r="C43"/>
  <c r="C42"/>
  <c r="B42"/>
  <c r="A42"/>
  <c r="D40"/>
  <c r="C41"/>
  <c r="C40"/>
  <c r="B40"/>
  <c r="A40"/>
  <c r="C39"/>
  <c r="C38"/>
  <c r="B38"/>
  <c r="A38"/>
  <c r="D36"/>
  <c r="C37"/>
  <c r="C36"/>
  <c r="B36"/>
  <c r="A36"/>
  <c r="D34"/>
  <c r="C35"/>
  <c r="C34"/>
  <c r="B34"/>
  <c r="A34"/>
  <c r="C33"/>
  <c r="C32"/>
  <c r="B32"/>
  <c r="A32"/>
  <c r="D30"/>
  <c r="C31"/>
  <c r="C30"/>
  <c r="B30"/>
  <c r="A30"/>
  <c r="C29"/>
  <c r="A1" i="3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1" i="2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D12" i="1"/>
  <c r="E18"/>
  <c r="H18"/>
  <c r="I18"/>
  <c r="J18"/>
  <c r="K18"/>
  <c r="L18"/>
  <c r="M18"/>
  <c r="N18"/>
  <c r="Z18"/>
  <c r="AA18"/>
  <c r="AB18"/>
  <c r="AC18"/>
  <c r="AD18"/>
  <c r="AE18"/>
  <c r="AF18"/>
  <c r="AG18"/>
  <c r="AH18"/>
  <c r="AI18"/>
  <c r="AJ18"/>
  <c r="AK18"/>
  <c r="AL18"/>
  <c r="AM18"/>
  <c r="AO18"/>
  <c r="AQ18"/>
  <c r="D20"/>
  <c r="E22"/>
  <c r="H22"/>
  <c r="I22"/>
  <c r="J22"/>
  <c r="K22"/>
  <c r="L22"/>
  <c r="M22"/>
  <c r="N22"/>
  <c r="Z22"/>
  <c r="AA22"/>
  <c r="AM22"/>
  <c r="C25"/>
  <c r="D25"/>
  <c r="AC25"/>
  <c r="AB25" s="1"/>
  <c r="AD25"/>
  <c r="F30" i="5" s="1"/>
  <c r="AE25" i="1"/>
  <c r="F31" i="5" s="1"/>
  <c r="AF25" i="1"/>
  <c r="CT25" s="1"/>
  <c r="S25" s="1"/>
  <c r="H30" i="5" s="1"/>
  <c r="AG25" i="1"/>
  <c r="AH25"/>
  <c r="J30" i="5" s="1"/>
  <c r="AI25" i="1"/>
  <c r="J31" i="5" s="1"/>
  <c r="AJ25" i="1"/>
  <c r="AT25"/>
  <c r="AU25"/>
  <c r="CQ25"/>
  <c r="P25"/>
  <c r="CR25"/>
  <c r="Q25"/>
  <c r="I30" i="5" s="1"/>
  <c r="CS25" i="1"/>
  <c r="R25"/>
  <c r="I31" i="5" s="1"/>
  <c r="CU25" i="1"/>
  <c r="T25"/>
  <c r="CV25"/>
  <c r="U25"/>
  <c r="K30" i="5" s="1"/>
  <c r="CW25" i="1"/>
  <c r="V25"/>
  <c r="K31" i="5" s="1"/>
  <c r="CX25" i="1"/>
  <c r="W25"/>
  <c r="FR25"/>
  <c r="I26"/>
  <c r="D32" i="5" s="1"/>
  <c r="AC26" i="1"/>
  <c r="AB26" s="1"/>
  <c r="AD26"/>
  <c r="F32" i="5" s="1"/>
  <c r="AE26" i="1"/>
  <c r="F33" i="5" s="1"/>
  <c r="CS26" i="1"/>
  <c r="R26" s="1"/>
  <c r="I33" i="5" s="1"/>
  <c r="AF26" i="1"/>
  <c r="E33" i="5" s="1"/>
  <c r="AG26" i="1"/>
  <c r="CU26"/>
  <c r="T26" s="1"/>
  <c r="AH26"/>
  <c r="J32" i="5" s="1"/>
  <c r="AI26" i="1"/>
  <c r="J33" i="5" s="1"/>
  <c r="CW26" i="1"/>
  <c r="V26" s="1"/>
  <c r="K33" i="5" s="1"/>
  <c r="AJ26" i="1"/>
  <c r="CX26" s="1"/>
  <c r="W26" s="1"/>
  <c r="AT26"/>
  <c r="AU26"/>
  <c r="FR26"/>
  <c r="C27"/>
  <c r="D27"/>
  <c r="AC27"/>
  <c r="AB27" s="1"/>
  <c r="AD27"/>
  <c r="F34" i="5" s="1"/>
  <c r="AE27" i="1"/>
  <c r="F35" i="5" s="1"/>
  <c r="AF27" i="1"/>
  <c r="E35" i="5" s="1"/>
  <c r="AG27" i="1"/>
  <c r="AH27"/>
  <c r="J34" i="5" s="1"/>
  <c r="AI27" i="1"/>
  <c r="J35" i="5" s="1"/>
  <c r="AJ27" i="1"/>
  <c r="CX27" s="1"/>
  <c r="W27" s="1"/>
  <c r="AT27"/>
  <c r="AU27"/>
  <c r="CQ27"/>
  <c r="P27"/>
  <c r="CS27"/>
  <c r="R27"/>
  <c r="I35" i="5" s="1"/>
  <c r="CU27" i="1"/>
  <c r="T27"/>
  <c r="CW27"/>
  <c r="V27"/>
  <c r="K35" i="5" s="1"/>
  <c r="FR27" i="1"/>
  <c r="C28"/>
  <c r="D28"/>
  <c r="AC28"/>
  <c r="AB28" s="1"/>
  <c r="AD28"/>
  <c r="F36" i="5" s="1"/>
  <c r="AE28" i="1"/>
  <c r="F37" i="5" s="1"/>
  <c r="AF28" i="1"/>
  <c r="E37" i="5" s="1"/>
  <c r="AG28" i="1"/>
  <c r="AH28"/>
  <c r="J36" i="5" s="1"/>
  <c r="AI28" i="1"/>
  <c r="J37" i="5" s="1"/>
  <c r="AJ28" i="1"/>
  <c r="CX28" s="1"/>
  <c r="W28" s="1"/>
  <c r="AT28"/>
  <c r="AU28"/>
  <c r="CS28"/>
  <c r="R28"/>
  <c r="I37" i="5" s="1"/>
  <c r="CU28" i="1"/>
  <c r="T28"/>
  <c r="CW28"/>
  <c r="V28"/>
  <c r="K37" i="5" s="1"/>
  <c r="FR28" i="1"/>
  <c r="I29"/>
  <c r="D38" i="5" s="1"/>
  <c r="AC29" i="1"/>
  <c r="AB29"/>
  <c r="E38" i="5" s="1"/>
  <c r="AD29" i="1"/>
  <c r="F38" i="5" s="1"/>
  <c r="AE29" i="1"/>
  <c r="F39" i="5" s="1"/>
  <c r="AF29" i="1"/>
  <c r="E39" i="5" s="1"/>
  <c r="AG29" i="1"/>
  <c r="AH29"/>
  <c r="J38" i="5" s="1"/>
  <c r="AI29" i="1"/>
  <c r="J39" i="5" s="1"/>
  <c r="AJ29" i="1"/>
  <c r="AT29"/>
  <c r="AU29"/>
  <c r="CQ29"/>
  <c r="P29" s="1"/>
  <c r="CR29"/>
  <c r="Q29" s="1"/>
  <c r="I38" i="5" s="1"/>
  <c r="CS29" i="1"/>
  <c r="R29" s="1"/>
  <c r="I39" i="5" s="1"/>
  <c r="CT29" i="1"/>
  <c r="S29" s="1"/>
  <c r="H38" i="5" s="1"/>
  <c r="CU29" i="1"/>
  <c r="T29" s="1"/>
  <c r="CV29"/>
  <c r="U29" s="1"/>
  <c r="K38" i="5" s="1"/>
  <c r="CW29" i="1"/>
  <c r="V29" s="1"/>
  <c r="K39" i="5" s="1"/>
  <c r="CX29" i="1"/>
  <c r="W29" s="1"/>
  <c r="FR29"/>
  <c r="C30"/>
  <c r="D30"/>
  <c r="AC30"/>
  <c r="AB30"/>
  <c r="E40" i="5" s="1"/>
  <c r="AD30" i="1"/>
  <c r="F40" i="5" s="1"/>
  <c r="AE30" i="1"/>
  <c r="F41" i="5" s="1"/>
  <c r="AF30" i="1"/>
  <c r="E41" i="5" s="1"/>
  <c r="AG30" i="1"/>
  <c r="AH30"/>
  <c r="J40" i="5" s="1"/>
  <c r="AI30" i="1"/>
  <c r="J41" i="5" s="1"/>
  <c r="AJ30" i="1"/>
  <c r="AT30"/>
  <c r="AU30"/>
  <c r="CQ30"/>
  <c r="P30" s="1"/>
  <c r="CR30"/>
  <c r="Q30" s="1"/>
  <c r="I40" i="5" s="1"/>
  <c r="CS30" i="1"/>
  <c r="R30" s="1"/>
  <c r="I41" i="5" s="1"/>
  <c r="CT30" i="1"/>
  <c r="S30" s="1"/>
  <c r="H40" i="5" s="1"/>
  <c r="CU30" i="1"/>
  <c r="T30" s="1"/>
  <c r="CV30"/>
  <c r="U30" s="1"/>
  <c r="K40" i="5" s="1"/>
  <c r="CW30" i="1"/>
  <c r="V30" s="1"/>
  <c r="K41" i="5" s="1"/>
  <c r="CX30" i="1"/>
  <c r="W30" s="1"/>
  <c r="FR30"/>
  <c r="I31"/>
  <c r="D42" i="5" s="1"/>
  <c r="AC31" i="1"/>
  <c r="AB31" s="1"/>
  <c r="AD31"/>
  <c r="F42" i="5" s="1"/>
  <c r="AE31" i="1"/>
  <c r="F43" i="5" s="1"/>
  <c r="AF31" i="1"/>
  <c r="E43" i="5" s="1"/>
  <c r="AG31" i="1"/>
  <c r="AH31"/>
  <c r="J42" i="5" s="1"/>
  <c r="AI31" i="1"/>
  <c r="J43" i="5" s="1"/>
  <c r="AJ31" i="1"/>
  <c r="CX31" s="1"/>
  <c r="W31" s="1"/>
  <c r="AT31"/>
  <c r="AU31"/>
  <c r="CS31"/>
  <c r="R31"/>
  <c r="I43" i="5" s="1"/>
  <c r="CU31" i="1"/>
  <c r="T31"/>
  <c r="CW31"/>
  <c r="V31"/>
  <c r="K43" i="5" s="1"/>
  <c r="FR31" i="1"/>
  <c r="C32"/>
  <c r="D32"/>
  <c r="AC32"/>
  <c r="AB32" s="1"/>
  <c r="AD32"/>
  <c r="F44" i="5" s="1"/>
  <c r="AE32" i="1"/>
  <c r="F45" i="5" s="1"/>
  <c r="AF32" i="1"/>
  <c r="E45" i="5" s="1"/>
  <c r="AG32" i="1"/>
  <c r="AH32"/>
  <c r="J44" i="5" s="1"/>
  <c r="AI32" i="1"/>
  <c r="J45" i="5" s="1"/>
  <c r="AJ32" i="1"/>
  <c r="CX32" s="1"/>
  <c r="W32" s="1"/>
  <c r="AT32"/>
  <c r="AU32"/>
  <c r="CS32"/>
  <c r="R32"/>
  <c r="I45" i="5" s="1"/>
  <c r="CU32" i="1"/>
  <c r="T32"/>
  <c r="CW32"/>
  <c r="V32"/>
  <c r="K45" i="5" s="1"/>
  <c r="FR32" i="1"/>
  <c r="I33"/>
  <c r="D46" i="5" s="1"/>
  <c r="AC33" i="1"/>
  <c r="AB33"/>
  <c r="E46" i="5" s="1"/>
  <c r="AD33" i="1"/>
  <c r="F46" i="5" s="1"/>
  <c r="AE33" i="1"/>
  <c r="F47" i="5" s="1"/>
  <c r="AF33" i="1"/>
  <c r="E47" i="5" s="1"/>
  <c r="AG33" i="1"/>
  <c r="AH33"/>
  <c r="J46" i="5" s="1"/>
  <c r="AI33" i="1"/>
  <c r="J47" i="5" s="1"/>
  <c r="AJ33" i="1"/>
  <c r="AT33"/>
  <c r="AU33"/>
  <c r="CQ33"/>
  <c r="P33" s="1"/>
  <c r="CR33"/>
  <c r="Q33" s="1"/>
  <c r="I46" i="5" s="1"/>
  <c r="CS33" i="1"/>
  <c r="R33" s="1"/>
  <c r="I47" i="5" s="1"/>
  <c r="CT33" i="1"/>
  <c r="S33" s="1"/>
  <c r="H46" i="5" s="1"/>
  <c r="CU33" i="1"/>
  <c r="T33" s="1"/>
  <c r="CV33"/>
  <c r="U33" s="1"/>
  <c r="K46" i="5" s="1"/>
  <c r="CW33" i="1"/>
  <c r="V33" s="1"/>
  <c r="K47" i="5" s="1"/>
  <c r="CX33" i="1"/>
  <c r="W33" s="1"/>
  <c r="FR33"/>
  <c r="C34"/>
  <c r="D34"/>
  <c r="AC34"/>
  <c r="AD34"/>
  <c r="F48" i="5" s="1"/>
  <c r="AE34" i="1"/>
  <c r="F49" i="5" s="1"/>
  <c r="AF34" i="1"/>
  <c r="E49" i="5" s="1"/>
  <c r="AG34" i="1"/>
  <c r="AH34"/>
  <c r="J48" i="5" s="1"/>
  <c r="AI34" i="1"/>
  <c r="J49" i="5" s="1"/>
  <c r="AJ34" i="1"/>
  <c r="CX34"/>
  <c r="W34" s="1"/>
  <c r="AT34"/>
  <c r="AU34"/>
  <c r="CQ34"/>
  <c r="P34" s="1"/>
  <c r="CR34"/>
  <c r="Q34" s="1"/>
  <c r="I48" i="5" s="1"/>
  <c r="CS34" i="1"/>
  <c r="R34" s="1"/>
  <c r="I49" i="5" s="1"/>
  <c r="CT34" i="1"/>
  <c r="S34" s="1"/>
  <c r="H48" i="5" s="1"/>
  <c r="CU34" i="1"/>
  <c r="T34" s="1"/>
  <c r="CV34"/>
  <c r="U34" s="1"/>
  <c r="K48" i="5" s="1"/>
  <c r="CW34" i="1"/>
  <c r="V34" s="1"/>
  <c r="K49" i="5" s="1"/>
  <c r="FR34" i="1"/>
  <c r="I35"/>
  <c r="D50" i="5" s="1"/>
  <c r="AC35" i="1"/>
  <c r="AB35" s="1"/>
  <c r="AD35"/>
  <c r="F50" i="5" s="1"/>
  <c r="AE35" i="1"/>
  <c r="F51" i="5" s="1"/>
  <c r="CS35" i="1"/>
  <c r="R35" s="1"/>
  <c r="I51" i="5" s="1"/>
  <c r="AF35" i="1"/>
  <c r="E51" i="5" s="1"/>
  <c r="AG35" i="1"/>
  <c r="CU35"/>
  <c r="T35" s="1"/>
  <c r="AH35"/>
  <c r="J50" i="5" s="1"/>
  <c r="AI35" i="1"/>
  <c r="J51" i="5" s="1"/>
  <c r="CW35" i="1"/>
  <c r="V35" s="1"/>
  <c r="K51" i="5" s="1"/>
  <c r="AJ35" i="1"/>
  <c r="CX35" s="1"/>
  <c r="W35" s="1"/>
  <c r="AT35"/>
  <c r="AU35"/>
  <c r="FR35"/>
  <c r="C36"/>
  <c r="D36"/>
  <c r="AC36"/>
  <c r="AB36" s="1"/>
  <c r="AD36"/>
  <c r="F52" i="5" s="1"/>
  <c r="AE36" i="1"/>
  <c r="F53" i="5" s="1"/>
  <c r="AF36" i="1"/>
  <c r="E53" i="5" s="1"/>
  <c r="AG36" i="1"/>
  <c r="AH36"/>
  <c r="J52" i="5" s="1"/>
  <c r="AI36" i="1"/>
  <c r="J53" i="5" s="1"/>
  <c r="AJ36" i="1"/>
  <c r="CX36" s="1"/>
  <c r="W36" s="1"/>
  <c r="AT36"/>
  <c r="AU36"/>
  <c r="CS36"/>
  <c r="R36"/>
  <c r="I53" i="5" s="1"/>
  <c r="CU36" i="1"/>
  <c r="T36"/>
  <c r="CW36"/>
  <c r="V36"/>
  <c r="K53" i="5" s="1"/>
  <c r="FR36" i="1"/>
  <c r="I37"/>
  <c r="D54" i="5" s="1"/>
  <c r="AC37" i="1"/>
  <c r="AB37"/>
  <c r="E54" i="5" s="1"/>
  <c r="AD37" i="1"/>
  <c r="F54" i="5" s="1"/>
  <c r="AE37" i="1"/>
  <c r="F55" i="5" s="1"/>
  <c r="AF37" i="1"/>
  <c r="E55" i="5" s="1"/>
  <c r="AG37" i="1"/>
  <c r="AH37"/>
  <c r="J54" i="5" s="1"/>
  <c r="AI37" i="1"/>
  <c r="J55" i="5" s="1"/>
  <c r="AJ37" i="1"/>
  <c r="AT37"/>
  <c r="AU37"/>
  <c r="CQ37"/>
  <c r="P37" s="1"/>
  <c r="CR37"/>
  <c r="Q37" s="1"/>
  <c r="I54" i="5" s="1"/>
  <c r="CS37" i="1"/>
  <c r="R37" s="1"/>
  <c r="I55" i="5" s="1"/>
  <c r="CT37" i="1"/>
  <c r="S37" s="1"/>
  <c r="H54" i="5" s="1"/>
  <c r="CU37" i="1"/>
  <c r="T37" s="1"/>
  <c r="CV37"/>
  <c r="U37" s="1"/>
  <c r="K54" i="5" s="1"/>
  <c r="CW37" i="1"/>
  <c r="V37" s="1"/>
  <c r="K55" i="5" s="1"/>
  <c r="CX37" i="1"/>
  <c r="W37" s="1"/>
  <c r="FR37"/>
  <c r="C38"/>
  <c r="D38"/>
  <c r="AC38"/>
  <c r="AD38"/>
  <c r="F56" i="5" s="1"/>
  <c r="AE38" i="1"/>
  <c r="F57" i="5" s="1"/>
  <c r="AF38" i="1"/>
  <c r="E57" i="5" s="1"/>
  <c r="CT38" i="1"/>
  <c r="S38" s="1"/>
  <c r="H56" i="5" s="1"/>
  <c r="AG38" i="1"/>
  <c r="AH38"/>
  <c r="J56" i="5" s="1"/>
  <c r="CV38" i="1"/>
  <c r="U38" s="1"/>
  <c r="K56" i="5" s="1"/>
  <c r="AI38" i="1"/>
  <c r="J57" i="5" s="1"/>
  <c r="AJ38" i="1"/>
  <c r="CX38"/>
  <c r="W38" s="1"/>
  <c r="AT38"/>
  <c r="AU38"/>
  <c r="CQ38"/>
  <c r="P38" s="1"/>
  <c r="CR38"/>
  <c r="Q38" s="1"/>
  <c r="I56" i="5" s="1"/>
  <c r="CS38" i="1"/>
  <c r="R38" s="1"/>
  <c r="I57" i="5" s="1"/>
  <c r="CU38" i="1"/>
  <c r="T38" s="1"/>
  <c r="CW38"/>
  <c r="V38" s="1"/>
  <c r="K57" i="5" s="1"/>
  <c r="FR38" i="1"/>
  <c r="I39"/>
  <c r="D58" i="5" s="1"/>
  <c r="AC39" i="1"/>
  <c r="AB39" s="1"/>
  <c r="AD39"/>
  <c r="F58" i="5" s="1"/>
  <c r="AE39" i="1"/>
  <c r="F59" i="5" s="1"/>
  <c r="CS39" i="1"/>
  <c r="R39" s="1"/>
  <c r="I59" i="5" s="1"/>
  <c r="AF39" i="1"/>
  <c r="E59" i="5" s="1"/>
  <c r="AG39" i="1"/>
  <c r="CU39"/>
  <c r="T39" s="1"/>
  <c r="AH39"/>
  <c r="J58" i="5" s="1"/>
  <c r="AI39" i="1"/>
  <c r="J59" i="5" s="1"/>
  <c r="CW39" i="1"/>
  <c r="V39" s="1"/>
  <c r="K59" i="5" s="1"/>
  <c r="AJ39" i="1"/>
  <c r="CX39" s="1"/>
  <c r="W39" s="1"/>
  <c r="AT39"/>
  <c r="AU39"/>
  <c r="FR39"/>
  <c r="C40"/>
  <c r="D40"/>
  <c r="AC40"/>
  <c r="AB40" s="1"/>
  <c r="AD40"/>
  <c r="F60" i="5" s="1"/>
  <c r="AE40" i="1"/>
  <c r="F61" i="5" s="1"/>
  <c r="AF40" i="1"/>
  <c r="E61" i="5" s="1"/>
  <c r="AG40" i="1"/>
  <c r="AH40"/>
  <c r="J60" i="5" s="1"/>
  <c r="AI40" i="1"/>
  <c r="J61" i="5" s="1"/>
  <c r="AJ40" i="1"/>
  <c r="CX40" s="1"/>
  <c r="W40" s="1"/>
  <c r="AT40"/>
  <c r="AU40"/>
  <c r="CS40"/>
  <c r="R40"/>
  <c r="I61" i="5" s="1"/>
  <c r="CU40" i="1"/>
  <c r="T40"/>
  <c r="CW40"/>
  <c r="V40"/>
  <c r="K61" i="5" s="1"/>
  <c r="FR40" i="1"/>
  <c r="I41"/>
  <c r="D62" i="5" s="1"/>
  <c r="AC41" i="1"/>
  <c r="AB41"/>
  <c r="E62" i="5" s="1"/>
  <c r="AD41" i="1"/>
  <c r="F62" i="5" s="1"/>
  <c r="AE41" i="1"/>
  <c r="F63" i="5" s="1"/>
  <c r="AF41" i="1"/>
  <c r="E63" i="5" s="1"/>
  <c r="AG41" i="1"/>
  <c r="AH41"/>
  <c r="J62" i="5" s="1"/>
  <c r="AI41" i="1"/>
  <c r="J63" i="5" s="1"/>
  <c r="AJ41" i="1"/>
  <c r="AT41"/>
  <c r="AU41"/>
  <c r="CQ41"/>
  <c r="P41" s="1"/>
  <c r="CR41"/>
  <c r="Q41" s="1"/>
  <c r="I62" i="5" s="1"/>
  <c r="CS41" i="1"/>
  <c r="R41" s="1"/>
  <c r="I63" i="5" s="1"/>
  <c r="CT41" i="1"/>
  <c r="S41" s="1"/>
  <c r="H62" i="5" s="1"/>
  <c r="CU41" i="1"/>
  <c r="T41" s="1"/>
  <c r="CV41"/>
  <c r="U41" s="1"/>
  <c r="K62" i="5" s="1"/>
  <c r="CW41" i="1"/>
  <c r="V41" s="1"/>
  <c r="K63" i="5" s="1"/>
  <c r="CX41" i="1"/>
  <c r="W41" s="1"/>
  <c r="FR41"/>
  <c r="C42"/>
  <c r="D42"/>
  <c r="AC42"/>
  <c r="AD42"/>
  <c r="F64" i="5" s="1"/>
  <c r="AE42" i="1"/>
  <c r="F65" i="5" s="1"/>
  <c r="AF42" i="1"/>
  <c r="E65" i="5" s="1"/>
  <c r="AG42" i="1"/>
  <c r="AH42"/>
  <c r="J64" i="5" s="1"/>
  <c r="AI42" i="1"/>
  <c r="J65" i="5" s="1"/>
  <c r="AJ42" i="1"/>
  <c r="CX42"/>
  <c r="W42" s="1"/>
  <c r="AT42"/>
  <c r="AU42"/>
  <c r="CQ42"/>
  <c r="P42" s="1"/>
  <c r="CR42"/>
  <c r="Q42" s="1"/>
  <c r="I64" i="5" s="1"/>
  <c r="CS42" i="1"/>
  <c r="R42" s="1"/>
  <c r="I65" i="5" s="1"/>
  <c r="CT42" i="1"/>
  <c r="S42" s="1"/>
  <c r="H64" i="5" s="1"/>
  <c r="CU42" i="1"/>
  <c r="T42" s="1"/>
  <c r="CV42"/>
  <c r="U42" s="1"/>
  <c r="K64" i="5" s="1"/>
  <c r="CW42" i="1"/>
  <c r="V42" s="1"/>
  <c r="K65" i="5" s="1"/>
  <c r="FR42" i="1"/>
  <c r="I43"/>
  <c r="D66" i="5" s="1"/>
  <c r="AC43" i="1"/>
  <c r="AB43" s="1"/>
  <c r="AD43"/>
  <c r="F66" i="5" s="1"/>
  <c r="AE43" i="1"/>
  <c r="F67" i="5" s="1"/>
  <c r="AF43" i="1"/>
  <c r="E67" i="5" s="1"/>
  <c r="AG43" i="1"/>
  <c r="AH43"/>
  <c r="J66" i="5" s="1"/>
  <c r="AI43" i="1"/>
  <c r="J67" i="5" s="1"/>
  <c r="AJ43" i="1"/>
  <c r="CX43" s="1"/>
  <c r="W43" s="1"/>
  <c r="AT43"/>
  <c r="AU43"/>
  <c r="CS43"/>
  <c r="R43"/>
  <c r="I67" i="5" s="1"/>
  <c r="CU43" i="1"/>
  <c r="T43"/>
  <c r="CW43"/>
  <c r="V43"/>
  <c r="K67" i="5" s="1"/>
  <c r="FR43" i="1"/>
  <c r="C44"/>
  <c r="D44"/>
  <c r="AC44"/>
  <c r="AB44" s="1"/>
  <c r="AD44"/>
  <c r="F68" i="5" s="1"/>
  <c r="AE44" i="1"/>
  <c r="F69" i="5" s="1"/>
  <c r="AF44" i="1"/>
  <c r="E69" i="5" s="1"/>
  <c r="AG44" i="1"/>
  <c r="AH44"/>
  <c r="J68" i="5" s="1"/>
  <c r="AI44" i="1"/>
  <c r="J69" i="5" s="1"/>
  <c r="AJ44" i="1"/>
  <c r="CX44" s="1"/>
  <c r="W44" s="1"/>
  <c r="AT44"/>
  <c r="AU44"/>
  <c r="CS44"/>
  <c r="R44"/>
  <c r="I69" i="5" s="1"/>
  <c r="CU44" i="1"/>
  <c r="T44"/>
  <c r="CW44"/>
  <c r="V44"/>
  <c r="K69" i="5" s="1"/>
  <c r="FR44" i="1"/>
  <c r="I45"/>
  <c r="D70" i="5" s="1"/>
  <c r="AC45" i="1"/>
  <c r="AB45"/>
  <c r="E70" i="5" s="1"/>
  <c r="AD45" i="1"/>
  <c r="F70" i="5" s="1"/>
  <c r="AE45" i="1"/>
  <c r="F71" i="5" s="1"/>
  <c r="AF45" i="1"/>
  <c r="E71" i="5" s="1"/>
  <c r="AG45" i="1"/>
  <c r="AH45"/>
  <c r="J70" i="5" s="1"/>
  <c r="AI45" i="1"/>
  <c r="J71" i="5" s="1"/>
  <c r="AJ45" i="1"/>
  <c r="AT45"/>
  <c r="AU45"/>
  <c r="CQ45"/>
  <c r="P45" s="1"/>
  <c r="CR45"/>
  <c r="Q45" s="1"/>
  <c r="I70" i="5" s="1"/>
  <c r="CS45" i="1"/>
  <c r="R45" s="1"/>
  <c r="I71" i="5" s="1"/>
  <c r="CT45" i="1"/>
  <c r="S45" s="1"/>
  <c r="H70" i="5" s="1"/>
  <c r="CU45" i="1"/>
  <c r="T45" s="1"/>
  <c r="CV45"/>
  <c r="U45" s="1"/>
  <c r="K70" i="5" s="1"/>
  <c r="CW45" i="1"/>
  <c r="V45" s="1"/>
  <c r="K71" i="5" s="1"/>
  <c r="CX45" i="1"/>
  <c r="W45" s="1"/>
  <c r="FR45"/>
  <c r="C46"/>
  <c r="D46"/>
  <c r="AC46"/>
  <c r="AB46"/>
  <c r="E72" i="5" s="1"/>
  <c r="AD46" i="1"/>
  <c r="F72" i="5" s="1"/>
  <c r="AE46" i="1"/>
  <c r="F73" i="5" s="1"/>
  <c r="AF46" i="1"/>
  <c r="E73" i="5" s="1"/>
  <c r="AG46" i="1"/>
  <c r="AH46"/>
  <c r="J72" i="5" s="1"/>
  <c r="AI46" i="1"/>
  <c r="J73" i="5" s="1"/>
  <c r="AJ46" i="1"/>
  <c r="AT46"/>
  <c r="AU46"/>
  <c r="CQ46"/>
  <c r="P46" s="1"/>
  <c r="CR46"/>
  <c r="Q46" s="1"/>
  <c r="I72" i="5" s="1"/>
  <c r="CS46" i="1"/>
  <c r="R46" s="1"/>
  <c r="I73" i="5" s="1"/>
  <c r="CT46" i="1"/>
  <c r="S46" s="1"/>
  <c r="H72" i="5" s="1"/>
  <c r="CU46" i="1"/>
  <c r="T46" s="1"/>
  <c r="CV46"/>
  <c r="U46" s="1"/>
  <c r="K72" i="5" s="1"/>
  <c r="CW46" i="1"/>
  <c r="V46" s="1"/>
  <c r="K73" i="5" s="1"/>
  <c r="CX46" i="1"/>
  <c r="W46" s="1"/>
  <c r="FR46"/>
  <c r="I47"/>
  <c r="D74" i="5" s="1"/>
  <c r="AC47" i="1"/>
  <c r="AB47" s="1"/>
  <c r="AD47"/>
  <c r="F74" i="5" s="1"/>
  <c r="AE47" i="1"/>
  <c r="F75" i="5" s="1"/>
  <c r="AF47" i="1"/>
  <c r="E75" i="5" s="1"/>
  <c r="AG47" i="1"/>
  <c r="AH47"/>
  <c r="J74" i="5" s="1"/>
  <c r="AI47" i="1"/>
  <c r="J75" i="5" s="1"/>
  <c r="AJ47" i="1"/>
  <c r="CX47" s="1"/>
  <c r="W47" s="1"/>
  <c r="AT47"/>
  <c r="AU47"/>
  <c r="CS47"/>
  <c r="R47"/>
  <c r="I75" i="5" s="1"/>
  <c r="CU47" i="1"/>
  <c r="T47"/>
  <c r="CW47"/>
  <c r="V47"/>
  <c r="K75" i="5" s="1"/>
  <c r="FR47" i="1"/>
  <c r="C48"/>
  <c r="D48"/>
  <c r="AC48"/>
  <c r="AB48" s="1"/>
  <c r="AD48"/>
  <c r="F76" i="5" s="1"/>
  <c r="AE48" i="1"/>
  <c r="F77" i="5" s="1"/>
  <c r="AF48" i="1"/>
  <c r="E77" i="5" s="1"/>
  <c r="AG48" i="1"/>
  <c r="AH48"/>
  <c r="J76" i="5" s="1"/>
  <c r="AI48" i="1"/>
  <c r="J77" i="5" s="1"/>
  <c r="AJ48" i="1"/>
  <c r="CX48" s="1"/>
  <c r="W48" s="1"/>
  <c r="AT48"/>
  <c r="AU48"/>
  <c r="CS48"/>
  <c r="R48"/>
  <c r="I77" i="5" s="1"/>
  <c r="CU48" i="1"/>
  <c r="T48"/>
  <c r="CW48"/>
  <c r="V48"/>
  <c r="K77" i="5" s="1"/>
  <c r="FR48" i="1"/>
  <c r="C49"/>
  <c r="D49"/>
  <c r="AC49"/>
  <c r="AD49"/>
  <c r="F78" i="5" s="1"/>
  <c r="CR49" i="1"/>
  <c r="Q49" s="1"/>
  <c r="I78" i="5" s="1"/>
  <c r="AE49" i="1"/>
  <c r="F79" i="5" s="1"/>
  <c r="AF49" i="1"/>
  <c r="E79" i="5" s="1"/>
  <c r="CT49" i="1"/>
  <c r="S49" s="1"/>
  <c r="H78" i="5" s="1"/>
  <c r="AG49" i="1"/>
  <c r="AH49"/>
  <c r="J78" i="5" s="1"/>
  <c r="CV49" i="1"/>
  <c r="U49" s="1"/>
  <c r="K78" i="5" s="1"/>
  <c r="AI49" i="1"/>
  <c r="J79" i="5" s="1"/>
  <c r="AJ49" i="1"/>
  <c r="CX49"/>
  <c r="W49" s="1"/>
  <c r="AT49"/>
  <c r="AU49"/>
  <c r="CQ49"/>
  <c r="P49" s="1"/>
  <c r="CS49"/>
  <c r="R49" s="1"/>
  <c r="I79" i="5" s="1"/>
  <c r="CU49" i="1"/>
  <c r="T49" s="1"/>
  <c r="CW49"/>
  <c r="V49" s="1"/>
  <c r="K79" i="5" s="1"/>
  <c r="FR49" i="1"/>
  <c r="AC50"/>
  <c r="AD50"/>
  <c r="F80" i="5" s="1"/>
  <c r="AE50" i="1"/>
  <c r="F81" i="5" s="1"/>
  <c r="AF50" i="1"/>
  <c r="E81" i="5" s="1"/>
  <c r="AG50" i="1"/>
  <c r="AH50"/>
  <c r="J80" i="5" s="1"/>
  <c r="AI50" i="1"/>
  <c r="J81" i="5" s="1"/>
  <c r="AJ50" i="1"/>
  <c r="CX50" s="1"/>
  <c r="W50" s="1"/>
  <c r="AT50"/>
  <c r="AU50"/>
  <c r="CQ50"/>
  <c r="P50"/>
  <c r="CS50"/>
  <c r="R50"/>
  <c r="I81" i="5" s="1"/>
  <c r="CU50" i="1"/>
  <c r="T50"/>
  <c r="CW50"/>
  <c r="V50"/>
  <c r="K81" i="5" s="1"/>
  <c r="FR50" i="1"/>
  <c r="AC51"/>
  <c r="AD51"/>
  <c r="F82" i="5" s="1"/>
  <c r="CR51" i="1"/>
  <c r="Q51" s="1"/>
  <c r="I82" i="5" s="1"/>
  <c r="AE51" i="1"/>
  <c r="F83" i="5" s="1"/>
  <c r="AF51" i="1"/>
  <c r="E83" i="5" s="1"/>
  <c r="CT51" i="1"/>
  <c r="S51" s="1"/>
  <c r="H82" i="5" s="1"/>
  <c r="AG51" i="1"/>
  <c r="AH51"/>
  <c r="J82" i="5" s="1"/>
  <c r="CV51" i="1"/>
  <c r="U51" s="1"/>
  <c r="K82" i="5" s="1"/>
  <c r="AI51" i="1"/>
  <c r="J83" i="5" s="1"/>
  <c r="AJ51" i="1"/>
  <c r="CX51"/>
  <c r="W51" s="1"/>
  <c r="AT51"/>
  <c r="AU51"/>
  <c r="CQ51"/>
  <c r="P51" s="1"/>
  <c r="CS51"/>
  <c r="R51" s="1"/>
  <c r="I83" i="5" s="1"/>
  <c r="CU51" i="1"/>
  <c r="T51" s="1"/>
  <c r="CW51"/>
  <c r="V51" s="1"/>
  <c r="K83" i="5" s="1"/>
  <c r="FR51" i="1"/>
  <c r="C53"/>
  <c r="D53"/>
  <c r="AC53"/>
  <c r="AB53" s="1"/>
  <c r="AD53"/>
  <c r="F85" i="5" s="1"/>
  <c r="AE53" i="1"/>
  <c r="F86" i="5" s="1"/>
  <c r="AF53" i="1"/>
  <c r="E86" i="5" s="1"/>
  <c r="AG53" i="1"/>
  <c r="AH53"/>
  <c r="J85" i="5" s="1"/>
  <c r="AI53" i="1"/>
  <c r="J86" i="5" s="1"/>
  <c r="AJ53" i="1"/>
  <c r="AT53"/>
  <c r="AU53"/>
  <c r="CR53"/>
  <c r="Q53" s="1"/>
  <c r="I85" i="5" s="1"/>
  <c r="CS53" i="1"/>
  <c r="R53" s="1"/>
  <c r="I86" i="5" s="1"/>
  <c r="CT53" i="1"/>
  <c r="S53" s="1"/>
  <c r="H85" i="5" s="1"/>
  <c r="CU53" i="1"/>
  <c r="T53" s="1"/>
  <c r="CV53"/>
  <c r="U53" s="1"/>
  <c r="K85" i="5" s="1"/>
  <c r="CW53" i="1"/>
  <c r="V53" s="1"/>
  <c r="K86" i="5" s="1"/>
  <c r="CX53" i="1"/>
  <c r="W53" s="1"/>
  <c r="FR53"/>
  <c r="AC54"/>
  <c r="AD54"/>
  <c r="F87" i="5" s="1"/>
  <c r="AE54" i="1"/>
  <c r="F88" i="5" s="1"/>
  <c r="AF54" i="1"/>
  <c r="E88" i="5" s="1"/>
  <c r="AG54" i="1"/>
  <c r="AH54"/>
  <c r="J87" i="5" s="1"/>
  <c r="AI54" i="1"/>
  <c r="J88" i="5" s="1"/>
  <c r="AJ54" i="1"/>
  <c r="CX54" s="1"/>
  <c r="W54" s="1"/>
  <c r="AT54"/>
  <c r="AU54"/>
  <c r="CS54"/>
  <c r="R54"/>
  <c r="I88" i="5" s="1"/>
  <c r="CU54" i="1"/>
  <c r="T54"/>
  <c r="CW54"/>
  <c r="V54"/>
  <c r="K88" i="5" s="1"/>
  <c r="CY54" i="1"/>
  <c r="X54"/>
  <c r="CZ54"/>
  <c r="Y54"/>
  <c r="FR54"/>
  <c r="C55"/>
  <c r="D55"/>
  <c r="AC55"/>
  <c r="CQ55" s="1"/>
  <c r="P55" s="1"/>
  <c r="AD55"/>
  <c r="F89" i="5" s="1"/>
  <c r="AE55" i="1"/>
  <c r="F90" i="5" s="1"/>
  <c r="AF55" i="1"/>
  <c r="E90" i="5" s="1"/>
  <c r="AG55" i="1"/>
  <c r="AH55"/>
  <c r="J89" i="5" s="1"/>
  <c r="AI55" i="1"/>
  <c r="J90" i="5" s="1"/>
  <c r="AJ55" i="1"/>
  <c r="CX55" s="1"/>
  <c r="W55" s="1"/>
  <c r="AT55"/>
  <c r="AU55"/>
  <c r="CR55"/>
  <c r="Q55"/>
  <c r="I89" i="5" s="1"/>
  <c r="CS55" i="1"/>
  <c r="R55"/>
  <c r="I90" i="5" s="1"/>
  <c r="CU55" i="1"/>
  <c r="T55"/>
  <c r="CW55"/>
  <c r="V55"/>
  <c r="K90" i="5" s="1"/>
  <c r="FR55" i="1"/>
  <c r="C56"/>
  <c r="D56"/>
  <c r="AC56"/>
  <c r="AB56" s="1"/>
  <c r="AD56"/>
  <c r="F91" i="5" s="1"/>
  <c r="AE56" i="1"/>
  <c r="F92" i="5" s="1"/>
  <c r="AF56" i="1"/>
  <c r="E92" i="5" s="1"/>
  <c r="AG56" i="1"/>
  <c r="CU56" s="1"/>
  <c r="T56" s="1"/>
  <c r="AH56"/>
  <c r="J91" i="5" s="1"/>
  <c r="AI56" i="1"/>
  <c r="J92" i="5" s="1"/>
  <c r="AJ56" i="1"/>
  <c r="AT56"/>
  <c r="AU56"/>
  <c r="CR56"/>
  <c r="Q56" s="1"/>
  <c r="I91" i="5" s="1"/>
  <c r="CS56" i="1"/>
  <c r="R56" s="1"/>
  <c r="I92" i="5" s="1"/>
  <c r="CT56" i="1"/>
  <c r="S56" s="1"/>
  <c r="H91" i="5" s="1"/>
  <c r="CV56" i="1"/>
  <c r="U56" s="1"/>
  <c r="K91" i="5" s="1"/>
  <c r="CX56" i="1"/>
  <c r="W56" s="1"/>
  <c r="FR56"/>
  <c r="AC57"/>
  <c r="AD57"/>
  <c r="F93" i="5" s="1"/>
  <c r="AE57" i="1"/>
  <c r="F94" i="5" s="1"/>
  <c r="AF57" i="1"/>
  <c r="E94" i="5" s="1"/>
  <c r="AG57" i="1"/>
  <c r="AH57"/>
  <c r="J93" i="5" s="1"/>
  <c r="AI57" i="1"/>
  <c r="J94" i="5" s="1"/>
  <c r="AJ57" i="1"/>
  <c r="CX57" s="1"/>
  <c r="W57" s="1"/>
  <c r="AT57"/>
  <c r="AU57"/>
  <c r="CS57"/>
  <c r="R57"/>
  <c r="I94" i="5" s="1"/>
  <c r="CU57" i="1"/>
  <c r="T57"/>
  <c r="CW57"/>
  <c r="V57"/>
  <c r="K94" i="5" s="1"/>
  <c r="CY57" i="1"/>
  <c r="X57"/>
  <c r="CZ57"/>
  <c r="Y57"/>
  <c r="FR57"/>
  <c r="C58"/>
  <c r="D58"/>
  <c r="AC58"/>
  <c r="AB58" s="1"/>
  <c r="AD58"/>
  <c r="F95" i="5" s="1"/>
  <c r="AE58" i="1"/>
  <c r="F96" i="5" s="1"/>
  <c r="AF58" i="1"/>
  <c r="E96" i="5" s="1"/>
  <c r="AG58" i="1"/>
  <c r="AH58"/>
  <c r="J95" i="5" s="1"/>
  <c r="AI58" i="1"/>
  <c r="J96" i="5" s="1"/>
  <c r="AJ58" i="1"/>
  <c r="AT58"/>
  <c r="AU58"/>
  <c r="CR58"/>
  <c r="Q58" s="1"/>
  <c r="I95" i="5" s="1"/>
  <c r="CS58" i="1"/>
  <c r="R58" s="1"/>
  <c r="I96" i="5" s="1"/>
  <c r="CT58" i="1"/>
  <c r="S58" s="1"/>
  <c r="H95" i="5" s="1"/>
  <c r="CU58" i="1"/>
  <c r="T58" s="1"/>
  <c r="CV58"/>
  <c r="U58" s="1"/>
  <c r="K95" i="5" s="1"/>
  <c r="CW58" i="1"/>
  <c r="V58" s="1"/>
  <c r="K96" i="5" s="1"/>
  <c r="CX58" i="1"/>
  <c r="W58" s="1"/>
  <c r="FR58"/>
  <c r="C59"/>
  <c r="D59"/>
  <c r="AC59"/>
  <c r="AD59"/>
  <c r="F97" i="5" s="1"/>
  <c r="AE59" i="1"/>
  <c r="F98" i="5" s="1"/>
  <c r="CS59" i="1"/>
  <c r="R59" s="1"/>
  <c r="I98" i="5" s="1"/>
  <c r="AF59" i="1"/>
  <c r="E98" i="5" s="1"/>
  <c r="AG59" i="1"/>
  <c r="CU59"/>
  <c r="T59" s="1"/>
  <c r="AH59"/>
  <c r="J97" i="5" s="1"/>
  <c r="AI59" i="1"/>
  <c r="J98" i="5" s="1"/>
  <c r="CW59" i="1"/>
  <c r="V59" s="1"/>
  <c r="K98" i="5" s="1"/>
  <c r="AJ59" i="1"/>
  <c r="CX59" s="1"/>
  <c r="W59" s="1"/>
  <c r="AT59"/>
  <c r="AU59"/>
  <c r="FR59"/>
  <c r="AC60"/>
  <c r="AB60" s="1"/>
  <c r="AD60"/>
  <c r="F99" i="5" s="1"/>
  <c r="AE60" i="1"/>
  <c r="F100" i="5" s="1"/>
  <c r="AF60" i="1"/>
  <c r="E100" i="5" s="1"/>
  <c r="AG60" i="1"/>
  <c r="CU60" s="1"/>
  <c r="T60" s="1"/>
  <c r="AH60"/>
  <c r="J99" i="5" s="1"/>
  <c r="AI60" i="1"/>
  <c r="J100" i="5" s="1"/>
  <c r="AJ60" i="1"/>
  <c r="AT60"/>
  <c r="AU60"/>
  <c r="CR60"/>
  <c r="Q60" s="1"/>
  <c r="I99" i="5" s="1"/>
  <c r="CT60" i="1"/>
  <c r="S60" s="1"/>
  <c r="H99" i="5" s="1"/>
  <c r="CV60" i="1"/>
  <c r="U60" s="1"/>
  <c r="K99" i="5" s="1"/>
  <c r="CX60" i="1"/>
  <c r="W60" s="1"/>
  <c r="CY60"/>
  <c r="X60" s="1"/>
  <c r="CZ60"/>
  <c r="Y60" s="1"/>
  <c r="FR60"/>
  <c r="C61"/>
  <c r="D61"/>
  <c r="AC61"/>
  <c r="AD61"/>
  <c r="F101" i="5" s="1"/>
  <c r="AE61" i="1"/>
  <c r="F102" i="5" s="1"/>
  <c r="AF61" i="1"/>
  <c r="E102" i="5" s="1"/>
  <c r="AG61" i="1"/>
  <c r="AH61"/>
  <c r="J101" i="5" s="1"/>
  <c r="AI61" i="1"/>
  <c r="J102" i="5" s="1"/>
  <c r="AJ61" i="1"/>
  <c r="CX61" s="1"/>
  <c r="W61" s="1"/>
  <c r="AT61"/>
  <c r="AU61"/>
  <c r="CQ61"/>
  <c r="P61"/>
  <c r="CS61"/>
  <c r="R61"/>
  <c r="I102" i="5" s="1"/>
  <c r="CU61" i="1"/>
  <c r="T61"/>
  <c r="CW61"/>
  <c r="V61"/>
  <c r="K102" i="5" s="1"/>
  <c r="FR61" i="1"/>
  <c r="C62"/>
  <c r="D62"/>
  <c r="AC62"/>
  <c r="AB62" s="1"/>
  <c r="AD62"/>
  <c r="F103" i="5" s="1"/>
  <c r="AE62" i="1"/>
  <c r="F104" i="5" s="1"/>
  <c r="AF62" i="1"/>
  <c r="E104" i="5" s="1"/>
  <c r="AG62" i="1"/>
  <c r="AH62"/>
  <c r="J103" i="5" s="1"/>
  <c r="AI62" i="1"/>
  <c r="J104" i="5" s="1"/>
  <c r="AJ62" i="1"/>
  <c r="AT62"/>
  <c r="AU62"/>
  <c r="CQ62"/>
  <c r="P62" s="1"/>
  <c r="CR62"/>
  <c r="Q62" s="1"/>
  <c r="I103" i="5" s="1"/>
  <c r="CS62" i="1"/>
  <c r="R62" s="1"/>
  <c r="I104" i="5" s="1"/>
  <c r="CT62" i="1"/>
  <c r="S62" s="1"/>
  <c r="H103" i="5" s="1"/>
  <c r="CU62" i="1"/>
  <c r="T62" s="1"/>
  <c r="CV62"/>
  <c r="U62" s="1"/>
  <c r="K103" i="5" s="1"/>
  <c r="CW62" i="1"/>
  <c r="V62" s="1"/>
  <c r="K104" i="5" s="1"/>
  <c r="CX62" i="1"/>
  <c r="W62" s="1"/>
  <c r="FR62"/>
  <c r="C63"/>
  <c r="D63"/>
  <c r="AC63"/>
  <c r="AD63"/>
  <c r="F105" i="5" s="1"/>
  <c r="AE63" i="1"/>
  <c r="F106" i="5" s="1"/>
  <c r="AF63" i="1"/>
  <c r="E106" i="5" s="1"/>
  <c r="AG63" i="1"/>
  <c r="AH63"/>
  <c r="J105" i="5" s="1"/>
  <c r="AI63" i="1"/>
  <c r="J106" i="5" s="1"/>
  <c r="AJ63" i="1"/>
  <c r="CX63" s="1"/>
  <c r="W63" s="1"/>
  <c r="AT63"/>
  <c r="AU63"/>
  <c r="CQ63"/>
  <c r="P63"/>
  <c r="CS63"/>
  <c r="R63"/>
  <c r="I106" i="5" s="1"/>
  <c r="CU63" i="1"/>
  <c r="T63"/>
  <c r="CW63"/>
  <c r="V63"/>
  <c r="K106" i="5" s="1"/>
  <c r="FR63" i="1"/>
  <c r="C64"/>
  <c r="D64"/>
  <c r="AC64"/>
  <c r="AD64"/>
  <c r="F107" i="5" s="1"/>
  <c r="CR64" i="1"/>
  <c r="Q64" s="1"/>
  <c r="I107" i="5" s="1"/>
  <c r="AE64" i="1"/>
  <c r="F108" i="5" s="1"/>
  <c r="AF64" i="1"/>
  <c r="E108" i="5" s="1"/>
  <c r="CT64" i="1"/>
  <c r="S64" s="1"/>
  <c r="H107" i="5" s="1"/>
  <c r="AG64" i="1"/>
  <c r="CU64" s="1"/>
  <c r="T64" s="1"/>
  <c r="AH64"/>
  <c r="J107" i="5" s="1"/>
  <c r="CV64" i="1"/>
  <c r="U64" s="1"/>
  <c r="K107" i="5" s="1"/>
  <c r="AI64" i="1"/>
  <c r="J108" i="5" s="1"/>
  <c r="AJ64" i="1"/>
  <c r="CX64"/>
  <c r="W64" s="1"/>
  <c r="AT64"/>
  <c r="AU64"/>
  <c r="CQ64"/>
  <c r="P64" s="1"/>
  <c r="FR64"/>
  <c r="C65"/>
  <c r="D65"/>
  <c r="AC65"/>
  <c r="AD65"/>
  <c r="F109" i="5" s="1"/>
  <c r="CR65" i="1"/>
  <c r="Q65" s="1"/>
  <c r="I109" i="5" s="1"/>
  <c r="AE65" i="1"/>
  <c r="F110" i="5" s="1"/>
  <c r="AF65" i="1"/>
  <c r="E110" i="5" s="1"/>
  <c r="CT65" i="1"/>
  <c r="S65" s="1"/>
  <c r="H109" i="5" s="1"/>
  <c r="AG65" i="1"/>
  <c r="AH65"/>
  <c r="J109" i="5" s="1"/>
  <c r="CV65" i="1"/>
  <c r="U65" s="1"/>
  <c r="K109" i="5" s="1"/>
  <c r="AI65" i="1"/>
  <c r="J110" i="5" s="1"/>
  <c r="AJ65" i="1"/>
  <c r="CX65"/>
  <c r="W65" s="1"/>
  <c r="AT65"/>
  <c r="AU65"/>
  <c r="CQ65"/>
  <c r="P65" s="1"/>
  <c r="CS65"/>
  <c r="R65" s="1"/>
  <c r="I110" i="5" s="1"/>
  <c r="CU65" i="1"/>
  <c r="T65" s="1"/>
  <c r="CW65"/>
  <c r="V65" s="1"/>
  <c r="K110" i="5" s="1"/>
  <c r="FR65" i="1"/>
  <c r="C66"/>
  <c r="D66"/>
  <c r="AC66"/>
  <c r="AD66"/>
  <c r="F111" i="5" s="1"/>
  <c r="AE66" i="1"/>
  <c r="F112" i="5" s="1"/>
  <c r="AF66" i="1"/>
  <c r="E112" i="5" s="1"/>
  <c r="AG66" i="1"/>
  <c r="AH66"/>
  <c r="J111" i="5" s="1"/>
  <c r="AI66" i="1"/>
  <c r="J112" i="5" s="1"/>
  <c r="AJ66" i="1"/>
  <c r="CX66" s="1"/>
  <c r="W66" s="1"/>
  <c r="AT66"/>
  <c r="AU66"/>
  <c r="CS66"/>
  <c r="R66"/>
  <c r="I112" i="5" s="1"/>
  <c r="CU66" i="1"/>
  <c r="T66"/>
  <c r="CW66"/>
  <c r="V66"/>
  <c r="K112" i="5" s="1"/>
  <c r="FR66" i="1"/>
  <c r="AC67"/>
  <c r="CQ67" s="1"/>
  <c r="P67" s="1"/>
  <c r="AD67"/>
  <c r="F113" i="5" s="1"/>
  <c r="AE67" i="1"/>
  <c r="F114" i="5" s="1"/>
  <c r="AF67" i="1"/>
  <c r="E114" i="5" s="1"/>
  <c r="AG67" i="1"/>
  <c r="AH67"/>
  <c r="J113" i="5" s="1"/>
  <c r="AI67" i="1"/>
  <c r="J114" i="5" s="1"/>
  <c r="AJ67" i="1"/>
  <c r="CX67" s="1"/>
  <c r="W67" s="1"/>
  <c r="AT67"/>
  <c r="AU67"/>
  <c r="CR67"/>
  <c r="Q67"/>
  <c r="I113" i="5" s="1"/>
  <c r="CS67" i="1"/>
  <c r="R67"/>
  <c r="I114" i="5" s="1"/>
  <c r="CU67" i="1"/>
  <c r="T67"/>
  <c r="CW67"/>
  <c r="V67"/>
  <c r="K114" i="5" s="1"/>
  <c r="CY67" i="1"/>
  <c r="X67"/>
  <c r="CZ67"/>
  <c r="Y67"/>
  <c r="FR67"/>
  <c r="C68"/>
  <c r="D68"/>
  <c r="AC68"/>
  <c r="CQ68" s="1"/>
  <c r="P68" s="1"/>
  <c r="AD68"/>
  <c r="F115" i="5" s="1"/>
  <c r="AE68" i="1"/>
  <c r="F116" i="5" s="1"/>
  <c r="AF68" i="1"/>
  <c r="E116" i="5" s="1"/>
  <c r="AG68" i="1"/>
  <c r="AH68"/>
  <c r="J115" i="5" s="1"/>
  <c r="AI68" i="1"/>
  <c r="J116" i="5" s="1"/>
  <c r="AJ68" i="1"/>
  <c r="CX68" s="1"/>
  <c r="W68" s="1"/>
  <c r="AT68"/>
  <c r="AU68"/>
  <c r="CR68"/>
  <c r="Q68"/>
  <c r="I115" i="5" s="1"/>
  <c r="CS68" i="1"/>
  <c r="R68"/>
  <c r="I116" i="5" s="1"/>
  <c r="CU68" i="1"/>
  <c r="T68"/>
  <c r="CW68"/>
  <c r="V68"/>
  <c r="K116" i="5" s="1"/>
  <c r="FR68" i="1"/>
  <c r="C69"/>
  <c r="D69"/>
  <c r="AC69"/>
  <c r="AD69"/>
  <c r="F117" i="5" s="1"/>
  <c r="CR69" i="1"/>
  <c r="Q69" s="1"/>
  <c r="I117" i="5" s="1"/>
  <c r="AE69" i="1"/>
  <c r="F118" i="5" s="1"/>
  <c r="AF69" i="1"/>
  <c r="E118" i="5" s="1"/>
  <c r="CT69" i="1"/>
  <c r="S69" s="1"/>
  <c r="H117" i="5" s="1"/>
  <c r="AG69" i="1"/>
  <c r="CU69" s="1"/>
  <c r="T69" s="1"/>
  <c r="AH69"/>
  <c r="J117" i="5" s="1"/>
  <c r="CV69" i="1"/>
  <c r="U69" s="1"/>
  <c r="K117" i="5" s="1"/>
  <c r="AI69" i="1"/>
  <c r="J118" i="5" s="1"/>
  <c r="AJ69" i="1"/>
  <c r="CX69"/>
  <c r="W69" s="1"/>
  <c r="AT69"/>
  <c r="AU69"/>
  <c r="CQ69"/>
  <c r="P69" s="1"/>
  <c r="FR69"/>
  <c r="C70"/>
  <c r="D70"/>
  <c r="AC70"/>
  <c r="AD70"/>
  <c r="F119" i="5" s="1"/>
  <c r="CR70" i="1"/>
  <c r="Q70" s="1"/>
  <c r="I119" i="5" s="1"/>
  <c r="AE70" i="1"/>
  <c r="F120" i="5" s="1"/>
  <c r="AF70" i="1"/>
  <c r="E120" i="5" s="1"/>
  <c r="CT70" i="1"/>
  <c r="S70" s="1"/>
  <c r="H119" i="5" s="1"/>
  <c r="AG70" i="1"/>
  <c r="AH70"/>
  <c r="J119" i="5" s="1"/>
  <c r="CV70" i="1"/>
  <c r="U70" s="1"/>
  <c r="K119" i="5" s="1"/>
  <c r="AI70" i="1"/>
  <c r="J120" i="5" s="1"/>
  <c r="AJ70" i="1"/>
  <c r="CX70"/>
  <c r="W70" s="1"/>
  <c r="AT70"/>
  <c r="AU70"/>
  <c r="CQ70"/>
  <c r="P70" s="1"/>
  <c r="CS70"/>
  <c r="R70" s="1"/>
  <c r="I120" i="5" s="1"/>
  <c r="CU70" i="1"/>
  <c r="T70" s="1"/>
  <c r="CW70"/>
  <c r="V70" s="1"/>
  <c r="K120" i="5" s="1"/>
  <c r="FR70" i="1"/>
  <c r="C71"/>
  <c r="D71"/>
  <c r="AC71"/>
  <c r="AD71"/>
  <c r="F121" i="5" s="1"/>
  <c r="AE71" i="1"/>
  <c r="F122" i="5" s="1"/>
  <c r="AF71" i="1"/>
  <c r="E122" i="5" s="1"/>
  <c r="AG71" i="1"/>
  <c r="AH71"/>
  <c r="J121" i="5" s="1"/>
  <c r="AI71" i="1"/>
  <c r="J122" i="5" s="1"/>
  <c r="AJ71" i="1"/>
  <c r="CX71" s="1"/>
  <c r="W71" s="1"/>
  <c r="AT71"/>
  <c r="AU71"/>
  <c r="CQ71"/>
  <c r="P71" s="1"/>
  <c r="CS71"/>
  <c r="R71" s="1"/>
  <c r="I122" i="5" s="1"/>
  <c r="CU71" i="1"/>
  <c r="T71" s="1"/>
  <c r="CW71"/>
  <c r="V71" s="1"/>
  <c r="K122" i="5" s="1"/>
  <c r="FR71" i="1"/>
  <c r="C72"/>
  <c r="D72"/>
  <c r="AC72"/>
  <c r="AD72"/>
  <c r="F123" i="5" s="1"/>
  <c r="AE72" i="1"/>
  <c r="F124" i="5" s="1"/>
  <c r="AF72" i="1"/>
  <c r="E124" i="5" s="1"/>
  <c r="AG72" i="1"/>
  <c r="AH72"/>
  <c r="J123" i="5" s="1"/>
  <c r="AI72" i="1"/>
  <c r="J124" i="5" s="1"/>
  <c r="AJ72" i="1"/>
  <c r="CX72" s="1"/>
  <c r="W72" s="1"/>
  <c r="AT72"/>
  <c r="AU72"/>
  <c r="CQ72"/>
  <c r="P72"/>
  <c r="CS72"/>
  <c r="R72"/>
  <c r="I124" i="5" s="1"/>
  <c r="CU72" i="1"/>
  <c r="T72"/>
  <c r="CW72"/>
  <c r="V72"/>
  <c r="K124" i="5" s="1"/>
  <c r="FR72" i="1"/>
  <c r="C73"/>
  <c r="D73"/>
  <c r="AC73"/>
  <c r="AD73"/>
  <c r="F125" i="5" s="1"/>
  <c r="CR73" i="1"/>
  <c r="Q73" s="1"/>
  <c r="I125" i="5" s="1"/>
  <c r="AE73" i="1"/>
  <c r="F126" i="5" s="1"/>
  <c r="AF73" i="1"/>
  <c r="E126" i="5" s="1"/>
  <c r="CT73" i="1"/>
  <c r="S73" s="1"/>
  <c r="H125" i="5" s="1"/>
  <c r="AG73" i="1"/>
  <c r="CU73" s="1"/>
  <c r="T73" s="1"/>
  <c r="AH73"/>
  <c r="J125" i="5" s="1"/>
  <c r="CV73" i="1"/>
  <c r="U73" s="1"/>
  <c r="K125" i="5" s="1"/>
  <c r="AI73" i="1"/>
  <c r="J126" i="5" s="1"/>
  <c r="AJ73" i="1"/>
  <c r="CX73"/>
  <c r="W73" s="1"/>
  <c r="AT73"/>
  <c r="AU73"/>
  <c r="CQ73"/>
  <c r="P73" s="1"/>
  <c r="FR73"/>
  <c r="C74"/>
  <c r="D74"/>
  <c r="AC74"/>
  <c r="AD74"/>
  <c r="F127" i="5" s="1"/>
  <c r="CR74" i="1"/>
  <c r="Q74" s="1"/>
  <c r="I127" i="5" s="1"/>
  <c r="AE74" i="1"/>
  <c r="F128" i="5" s="1"/>
  <c r="AF74" i="1"/>
  <c r="E128" i="5" s="1"/>
  <c r="CT74" i="1"/>
  <c r="S74" s="1"/>
  <c r="H127" i="5" s="1"/>
  <c r="AG74" i="1"/>
  <c r="AH74"/>
  <c r="J127" i="5" s="1"/>
  <c r="CV74" i="1"/>
  <c r="U74" s="1"/>
  <c r="K127" i="5" s="1"/>
  <c r="AI74" i="1"/>
  <c r="J128" i="5" s="1"/>
  <c r="AJ74" i="1"/>
  <c r="CX74"/>
  <c r="W74" s="1"/>
  <c r="AT74"/>
  <c r="AU74"/>
  <c r="CQ74"/>
  <c r="P74" s="1"/>
  <c r="CS74"/>
  <c r="R74" s="1"/>
  <c r="I128" i="5" s="1"/>
  <c r="CU74" i="1"/>
  <c r="T74" s="1"/>
  <c r="CW74"/>
  <c r="V74" s="1"/>
  <c r="K128" i="5" s="1"/>
  <c r="FR74" i="1"/>
  <c r="C75"/>
  <c r="D75"/>
  <c r="AC75"/>
  <c r="AD75"/>
  <c r="F129" i="5" s="1"/>
  <c r="AE75" i="1"/>
  <c r="F130" i="5" s="1"/>
  <c r="AF75" i="1"/>
  <c r="E130" i="5" s="1"/>
  <c r="AG75" i="1"/>
  <c r="AH75"/>
  <c r="J129" i="5" s="1"/>
  <c r="AI75" i="1"/>
  <c r="J130" i="5" s="1"/>
  <c r="AJ75" i="1"/>
  <c r="CX75" s="1"/>
  <c r="W75" s="1"/>
  <c r="AT75"/>
  <c r="AU75"/>
  <c r="CQ75"/>
  <c r="P75" s="1"/>
  <c r="CS75"/>
  <c r="R75" s="1"/>
  <c r="I130" i="5" s="1"/>
  <c r="CU75" i="1"/>
  <c r="T75" s="1"/>
  <c r="CW75"/>
  <c r="V75" s="1"/>
  <c r="K130" i="5" s="1"/>
  <c r="FR75" i="1"/>
  <c r="C76"/>
  <c r="D76"/>
  <c r="AC76"/>
  <c r="AD76"/>
  <c r="F131" i="5" s="1"/>
  <c r="AE76" i="1"/>
  <c r="F132" i="5" s="1"/>
  <c r="AF76" i="1"/>
  <c r="E132" i="5" s="1"/>
  <c r="AG76" i="1"/>
  <c r="AH76"/>
  <c r="J131" i="5" s="1"/>
  <c r="AI76" i="1"/>
  <c r="J132" i="5" s="1"/>
  <c r="AJ76" i="1"/>
  <c r="CX76" s="1"/>
  <c r="W76" s="1"/>
  <c r="AT76"/>
  <c r="AU76"/>
  <c r="CQ76"/>
  <c r="P76"/>
  <c r="CS76"/>
  <c r="R76"/>
  <c r="I132" i="5" s="1"/>
  <c r="CU76" i="1"/>
  <c r="T76"/>
  <c r="CW76"/>
  <c r="V76"/>
  <c r="K132" i="5" s="1"/>
  <c r="FR76" i="1"/>
  <c r="C77"/>
  <c r="D77"/>
  <c r="AC77"/>
  <c r="AD77"/>
  <c r="F133" i="5" s="1"/>
  <c r="CR77" i="1"/>
  <c r="Q77" s="1"/>
  <c r="I133" i="5" s="1"/>
  <c r="AE77" i="1"/>
  <c r="F134" i="5" s="1"/>
  <c r="AF77" i="1"/>
  <c r="E134" i="5" s="1"/>
  <c r="CT77" i="1"/>
  <c r="S77" s="1"/>
  <c r="H133" i="5" s="1"/>
  <c r="AG77" i="1"/>
  <c r="CU77" s="1"/>
  <c r="T77" s="1"/>
  <c r="AH77"/>
  <c r="J133" i="5" s="1"/>
  <c r="CV77" i="1"/>
  <c r="U77" s="1"/>
  <c r="K133" i="5" s="1"/>
  <c r="AI77" i="1"/>
  <c r="J134" i="5" s="1"/>
  <c r="AJ77" i="1"/>
  <c r="CX77"/>
  <c r="W77" s="1"/>
  <c r="AT77"/>
  <c r="AU77"/>
  <c r="CQ77"/>
  <c r="P77" s="1"/>
  <c r="FR77"/>
  <c r="AC78"/>
  <c r="AD78"/>
  <c r="F135" i="5" s="1"/>
  <c r="CR78" i="1"/>
  <c r="Q78" s="1"/>
  <c r="I135" i="5" s="1"/>
  <c r="AE78" i="1"/>
  <c r="F136" i="5" s="1"/>
  <c r="AF78" i="1"/>
  <c r="E136" i="5" s="1"/>
  <c r="CT78" i="1"/>
  <c r="S78" s="1"/>
  <c r="H135" i="5" s="1"/>
  <c r="AG78" i="1"/>
  <c r="AH78"/>
  <c r="J135" i="5" s="1"/>
  <c r="CV78" i="1"/>
  <c r="U78" s="1"/>
  <c r="K135" i="5" s="1"/>
  <c r="AI78" i="1"/>
  <c r="J136" i="5" s="1"/>
  <c r="AJ78" i="1"/>
  <c r="CX78"/>
  <c r="W78" s="1"/>
  <c r="AT78"/>
  <c r="AU78"/>
  <c r="CQ78"/>
  <c r="P78" s="1"/>
  <c r="CS78"/>
  <c r="R78" s="1"/>
  <c r="I136" i="5" s="1"/>
  <c r="CU78" i="1"/>
  <c r="T78" s="1"/>
  <c r="CW78"/>
  <c r="V78" s="1"/>
  <c r="K136" i="5" s="1"/>
  <c r="CY78" i="1"/>
  <c r="X78" s="1"/>
  <c r="CZ78"/>
  <c r="Y78" s="1"/>
  <c r="FR78"/>
  <c r="AC79"/>
  <c r="AD79"/>
  <c r="F137" i="5" s="1"/>
  <c r="AE79" i="1"/>
  <c r="F138" i="5" s="1"/>
  <c r="AF79" i="1"/>
  <c r="E138" i="5" s="1"/>
  <c r="AG79" i="1"/>
  <c r="AH79"/>
  <c r="J137" i="5" s="1"/>
  <c r="AI79" i="1"/>
  <c r="J138" i="5" s="1"/>
  <c r="AJ79" i="1"/>
  <c r="CX79" s="1"/>
  <c r="W79" s="1"/>
  <c r="AT79"/>
  <c r="AU79"/>
  <c r="CQ79"/>
  <c r="P79" s="1"/>
  <c r="CS79"/>
  <c r="R79" s="1"/>
  <c r="I138" i="5" s="1"/>
  <c r="CU79" i="1"/>
  <c r="T79" s="1"/>
  <c r="CW79"/>
  <c r="V79" s="1"/>
  <c r="K138" i="5" s="1"/>
  <c r="CY79" i="1"/>
  <c r="X79" s="1"/>
  <c r="CZ79"/>
  <c r="Y79" s="1"/>
  <c r="FR79"/>
  <c r="C80"/>
  <c r="D80"/>
  <c r="AC80"/>
  <c r="AD80"/>
  <c r="F139" i="5" s="1"/>
  <c r="AE80" i="1"/>
  <c r="F140" i="5" s="1"/>
  <c r="AF80" i="1"/>
  <c r="E140" i="5" s="1"/>
  <c r="AG80" i="1"/>
  <c r="AH80"/>
  <c r="J139" i="5" s="1"/>
  <c r="AI80" i="1"/>
  <c r="J140" i="5" s="1"/>
  <c r="AJ80" i="1"/>
  <c r="CX80" s="1"/>
  <c r="W80" s="1"/>
  <c r="AT80"/>
  <c r="AU80"/>
  <c r="CQ80"/>
  <c r="P80"/>
  <c r="CS80"/>
  <c r="R80"/>
  <c r="I140" i="5" s="1"/>
  <c r="CU80" i="1"/>
  <c r="T80"/>
  <c r="CW80"/>
  <c r="V80"/>
  <c r="K140" i="5" s="1"/>
  <c r="FR80" i="1"/>
  <c r="C81"/>
  <c r="D81"/>
  <c r="AC81"/>
  <c r="AD81"/>
  <c r="F141" i="5" s="1"/>
  <c r="CR81" i="1"/>
  <c r="Q81" s="1"/>
  <c r="I141" i="5" s="1"/>
  <c r="AE81" i="1"/>
  <c r="F142" i="5" s="1"/>
  <c r="AF81" i="1"/>
  <c r="E142" i="5" s="1"/>
  <c r="CT81" i="1"/>
  <c r="S81" s="1"/>
  <c r="H141" i="5" s="1"/>
  <c r="AG81" i="1"/>
  <c r="CU81" s="1"/>
  <c r="T81" s="1"/>
  <c r="AH81"/>
  <c r="J141" i="5" s="1"/>
  <c r="CV81" i="1"/>
  <c r="U81" s="1"/>
  <c r="K141" i="5" s="1"/>
  <c r="AI81" i="1"/>
  <c r="J142" i="5" s="1"/>
  <c r="AJ81" i="1"/>
  <c r="CX81"/>
  <c r="W81" s="1"/>
  <c r="AT81"/>
  <c r="AU81"/>
  <c r="CQ81"/>
  <c r="P81" s="1"/>
  <c r="FR81"/>
  <c r="C82"/>
  <c r="D82"/>
  <c r="AC82"/>
  <c r="AD82"/>
  <c r="F143" i="5" s="1"/>
  <c r="CR82" i="1"/>
  <c r="Q82" s="1"/>
  <c r="I143" i="5" s="1"/>
  <c r="AE82" i="1"/>
  <c r="F144" i="5" s="1"/>
  <c r="AF82" i="1"/>
  <c r="E144" i="5" s="1"/>
  <c r="CT82" i="1"/>
  <c r="S82" s="1"/>
  <c r="H143" i="5" s="1"/>
  <c r="AG82" i="1"/>
  <c r="AH82"/>
  <c r="J143" i="5" s="1"/>
  <c r="CV82" i="1"/>
  <c r="U82" s="1"/>
  <c r="K143" i="5" s="1"/>
  <c r="AI82" i="1"/>
  <c r="J144" i="5" s="1"/>
  <c r="AJ82" i="1"/>
  <c r="CX82"/>
  <c r="W82" s="1"/>
  <c r="AT82"/>
  <c r="AU82"/>
  <c r="CQ82"/>
  <c r="P82" s="1"/>
  <c r="CS82"/>
  <c r="R82" s="1"/>
  <c r="I144" i="5" s="1"/>
  <c r="CU82" i="1"/>
  <c r="T82" s="1"/>
  <c r="CW82"/>
  <c r="V82" s="1"/>
  <c r="K144" i="5" s="1"/>
  <c r="FR82" i="1"/>
  <c r="C83"/>
  <c r="D83"/>
  <c r="AC83"/>
  <c r="AD83"/>
  <c r="AE83"/>
  <c r="F146" i="5" s="1"/>
  <c r="AF83" i="1"/>
  <c r="AG83"/>
  <c r="AH83"/>
  <c r="AI83"/>
  <c r="J146" i="5" s="1"/>
  <c r="AJ83" i="1"/>
  <c r="CX83" s="1"/>
  <c r="W83"/>
  <c r="AT83"/>
  <c r="AU83"/>
  <c r="CQ83"/>
  <c r="P83" s="1"/>
  <c r="CS83"/>
  <c r="R83" s="1"/>
  <c r="I146" i="5" s="1"/>
  <c r="CU83" i="1"/>
  <c r="T83" s="1"/>
  <c r="CW83"/>
  <c r="V83" s="1"/>
  <c r="K146" i="5" s="1"/>
  <c r="FR83" i="1"/>
  <c r="C84"/>
  <c r="D84"/>
  <c r="AC84"/>
  <c r="AD84"/>
  <c r="AE84"/>
  <c r="F148" i="5" s="1"/>
  <c r="AF84" i="1"/>
  <c r="AG84"/>
  <c r="AH84"/>
  <c r="AI84"/>
  <c r="J148" i="5" s="1"/>
  <c r="AJ84" i="1"/>
  <c r="CX84" s="1"/>
  <c r="W84" s="1"/>
  <c r="AT84"/>
  <c r="AU84"/>
  <c r="CQ84"/>
  <c r="P84"/>
  <c r="CS84"/>
  <c r="R84"/>
  <c r="I148" i="5" s="1"/>
  <c r="CU84" i="1"/>
  <c r="T84"/>
  <c r="CW84"/>
  <c r="V84"/>
  <c r="K148" i="5" s="1"/>
  <c r="FR84" i="1"/>
  <c r="AC85"/>
  <c r="AD85"/>
  <c r="F149" i="5" s="1"/>
  <c r="CR85" i="1"/>
  <c r="Q85" s="1"/>
  <c r="I149" i="5" s="1"/>
  <c r="AE85" i="1"/>
  <c r="F150" i="5" s="1"/>
  <c r="AF85" i="1"/>
  <c r="E150" i="5" s="1"/>
  <c r="CT85" i="1"/>
  <c r="S85" s="1"/>
  <c r="H149" i="5" s="1"/>
  <c r="AG85" i="1"/>
  <c r="AH85"/>
  <c r="J149" i="5" s="1"/>
  <c r="CV85" i="1"/>
  <c r="U85" s="1"/>
  <c r="K149" i="5" s="1"/>
  <c r="AI85" i="1"/>
  <c r="J150" i="5" s="1"/>
  <c r="AJ85" i="1"/>
  <c r="CX85"/>
  <c r="W85" s="1"/>
  <c r="AT85"/>
  <c r="AU85"/>
  <c r="CQ85"/>
  <c r="P85" s="1"/>
  <c r="CS85"/>
  <c r="R85" s="1"/>
  <c r="I150" i="5" s="1"/>
  <c r="CU85" i="1"/>
  <c r="T85" s="1"/>
  <c r="CW85"/>
  <c r="V85" s="1"/>
  <c r="K150" i="5" s="1"/>
  <c r="CY85" i="1"/>
  <c r="X85" s="1"/>
  <c r="CZ85"/>
  <c r="Y85" s="1"/>
  <c r="FR85"/>
  <c r="AC86"/>
  <c r="AD86"/>
  <c r="AE86"/>
  <c r="F152" i="5" s="1"/>
  <c r="AF86" i="1"/>
  <c r="AG86"/>
  <c r="AH86"/>
  <c r="AI86"/>
  <c r="J152" i="5" s="1"/>
  <c r="AJ86" i="1"/>
  <c r="CX86" s="1"/>
  <c r="W86" s="1"/>
  <c r="AT86"/>
  <c r="AU86"/>
  <c r="CQ86"/>
  <c r="P86"/>
  <c r="CS86"/>
  <c r="R86"/>
  <c r="I152" i="5" s="1"/>
  <c r="CU86" i="1"/>
  <c r="T86"/>
  <c r="CW86"/>
  <c r="V86"/>
  <c r="K152" i="5" s="1"/>
  <c r="CY86" i="1"/>
  <c r="X86"/>
  <c r="CZ86"/>
  <c r="Y86"/>
  <c r="FR86"/>
  <c r="C87"/>
  <c r="D87"/>
  <c r="AC87"/>
  <c r="AD87"/>
  <c r="F153" i="5" s="1"/>
  <c r="CR87" i="1"/>
  <c r="Q87" s="1"/>
  <c r="I153" i="5" s="1"/>
  <c r="AE87" i="1"/>
  <c r="F154" i="5" s="1"/>
  <c r="AF87" i="1"/>
  <c r="E154" i="5" s="1"/>
  <c r="CT87" i="1"/>
  <c r="S87" s="1"/>
  <c r="H153" i="5" s="1"/>
  <c r="AG87" i="1"/>
  <c r="AH87"/>
  <c r="J153" i="5" s="1"/>
  <c r="CV87" i="1"/>
  <c r="U87" s="1"/>
  <c r="K153" i="5" s="1"/>
  <c r="AI87" i="1"/>
  <c r="J154" i="5" s="1"/>
  <c r="AJ87" i="1"/>
  <c r="CX87"/>
  <c r="W87" s="1"/>
  <c r="AT87"/>
  <c r="AU87"/>
  <c r="CQ87"/>
  <c r="P87" s="1"/>
  <c r="CS87"/>
  <c r="R87" s="1"/>
  <c r="I154" i="5" s="1"/>
  <c r="CU87" i="1"/>
  <c r="T87" s="1"/>
  <c r="CW87"/>
  <c r="V87" s="1"/>
  <c r="K154" i="5" s="1"/>
  <c r="FR87" i="1"/>
  <c r="C88"/>
  <c r="D88"/>
  <c r="AC88"/>
  <c r="AD88"/>
  <c r="AE88"/>
  <c r="F156" i="5" s="1"/>
  <c r="AF88" i="1"/>
  <c r="AG88"/>
  <c r="AH88"/>
  <c r="AI88"/>
  <c r="J156" i="5" s="1"/>
  <c r="AJ88" i="1"/>
  <c r="CX88" s="1"/>
  <c r="W88"/>
  <c r="AT88"/>
  <c r="AU88"/>
  <c r="CQ88"/>
  <c r="P88"/>
  <c r="CS88"/>
  <c r="R88"/>
  <c r="I156" i="5" s="1"/>
  <c r="CU88" i="1"/>
  <c r="T88"/>
  <c r="CW88"/>
  <c r="V88"/>
  <c r="K156" i="5" s="1"/>
  <c r="FR88" i="1"/>
  <c r="C89"/>
  <c r="D89"/>
  <c r="AC89"/>
  <c r="AD89"/>
  <c r="F157" i="5" s="1"/>
  <c r="CR89" i="1"/>
  <c r="Q89" s="1"/>
  <c r="I157" i="5" s="1"/>
  <c r="AE89" i="1"/>
  <c r="F158" i="5" s="1"/>
  <c r="AF89" i="1"/>
  <c r="E158" i="5" s="1"/>
  <c r="CT89" i="1"/>
  <c r="S89" s="1"/>
  <c r="H157" i="5" s="1"/>
  <c r="AG89" i="1"/>
  <c r="AH89"/>
  <c r="J157" i="5" s="1"/>
  <c r="CV89" i="1"/>
  <c r="U89" s="1"/>
  <c r="K157" i="5" s="1"/>
  <c r="AI89" i="1"/>
  <c r="J158" i="5" s="1"/>
  <c r="AJ89" i="1"/>
  <c r="CX89"/>
  <c r="W89" s="1"/>
  <c r="AT89"/>
  <c r="AU89"/>
  <c r="CQ89"/>
  <c r="P89" s="1"/>
  <c r="CS89"/>
  <c r="R89" s="1"/>
  <c r="I158" i="5" s="1"/>
  <c r="CU89" i="1"/>
  <c r="T89" s="1"/>
  <c r="CW89"/>
  <c r="V89" s="1"/>
  <c r="K158" i="5" s="1"/>
  <c r="FR89" i="1"/>
  <c r="AC90"/>
  <c r="AD90"/>
  <c r="F159" i="5" s="1"/>
  <c r="AE90" i="1"/>
  <c r="F160" i="5" s="1"/>
  <c r="AF90" i="1"/>
  <c r="AG90"/>
  <c r="AH90"/>
  <c r="AI90"/>
  <c r="J160" i="5" s="1"/>
  <c r="AJ90" i="1"/>
  <c r="CX90" s="1"/>
  <c r="W90" s="1"/>
  <c r="AT90"/>
  <c r="AU90"/>
  <c r="CQ90"/>
  <c r="P90"/>
  <c r="CS90"/>
  <c r="R90"/>
  <c r="I160" i="5" s="1"/>
  <c r="CU90" i="1"/>
  <c r="T90"/>
  <c r="CW90"/>
  <c r="V90"/>
  <c r="K160" i="5" s="1"/>
  <c r="CY90" i="1"/>
  <c r="X90"/>
  <c r="CZ90"/>
  <c r="Y90"/>
  <c r="FR90"/>
  <c r="AC91"/>
  <c r="AD91"/>
  <c r="F161" i="5" s="1"/>
  <c r="CR91" i="1"/>
  <c r="Q91" s="1"/>
  <c r="I161" i="5" s="1"/>
  <c r="AE91" i="1"/>
  <c r="F162" i="5" s="1"/>
  <c r="AF91" i="1"/>
  <c r="E162" i="5" s="1"/>
  <c r="CT91" i="1"/>
  <c r="S91" s="1"/>
  <c r="H161" i="5" s="1"/>
  <c r="AG91" i="1"/>
  <c r="AH91"/>
  <c r="J161" i="5" s="1"/>
  <c r="CV91" i="1"/>
  <c r="U91" s="1"/>
  <c r="K161" i="5" s="1"/>
  <c r="AI91" i="1"/>
  <c r="J162" i="5" s="1"/>
  <c r="AJ91" i="1"/>
  <c r="CX91"/>
  <c r="W91" s="1"/>
  <c r="AT91"/>
  <c r="AU91"/>
  <c r="CQ91"/>
  <c r="P91" s="1"/>
  <c r="CS91"/>
  <c r="R91" s="1"/>
  <c r="I162" i="5" s="1"/>
  <c r="CU91" i="1"/>
  <c r="T91"/>
  <c r="CW91"/>
  <c r="V91"/>
  <c r="K162" i="5" s="1"/>
  <c r="CY91" i="1"/>
  <c r="X91"/>
  <c r="CZ91"/>
  <c r="Y91"/>
  <c r="FR91"/>
  <c r="C92"/>
  <c r="D92"/>
  <c r="AC92"/>
  <c r="AD92"/>
  <c r="F163" i="5" s="1"/>
  <c r="CR92" i="1"/>
  <c r="Q92" s="1"/>
  <c r="I163" i="5" s="1"/>
  <c r="AE92" i="1"/>
  <c r="F164" i="5" s="1"/>
  <c r="AF92" i="1"/>
  <c r="E164" i="5" s="1"/>
  <c r="CT92" i="1"/>
  <c r="S92" s="1"/>
  <c r="AG92"/>
  <c r="AH92"/>
  <c r="J163" i="5" s="1"/>
  <c r="CV92" i="1"/>
  <c r="U92"/>
  <c r="K163" i="5" s="1"/>
  <c r="AI92" i="1"/>
  <c r="J164" i="5" s="1"/>
  <c r="AJ92" i="1"/>
  <c r="CX92" s="1"/>
  <c r="W92" s="1"/>
  <c r="AT92"/>
  <c r="AU92"/>
  <c r="CQ92"/>
  <c r="P92"/>
  <c r="CS92"/>
  <c r="R92"/>
  <c r="I164" i="5" s="1"/>
  <c r="CU92" i="1"/>
  <c r="T92"/>
  <c r="CW92"/>
  <c r="V92"/>
  <c r="K164" i="5" s="1"/>
  <c r="FR92" i="1"/>
  <c r="AC93"/>
  <c r="AD93"/>
  <c r="F165" i="5" s="1"/>
  <c r="CR93" i="1"/>
  <c r="Q93" s="1"/>
  <c r="I165" i="5" s="1"/>
  <c r="AE93" i="1"/>
  <c r="F166" i="5" s="1"/>
  <c r="AF93" i="1"/>
  <c r="E166" i="5" s="1"/>
  <c r="CT93" i="1"/>
  <c r="S93" s="1"/>
  <c r="H165" i="5" s="1"/>
  <c r="AG93" i="1"/>
  <c r="AH93"/>
  <c r="J165" i="5" s="1"/>
  <c r="CV93" i="1"/>
  <c r="U93" s="1"/>
  <c r="K165" i="5" s="1"/>
  <c r="AI93" i="1"/>
  <c r="J166" i="5" s="1"/>
  <c r="AJ93" i="1"/>
  <c r="CX93"/>
  <c r="W93" s="1"/>
  <c r="AT93"/>
  <c r="AU93"/>
  <c r="CQ93"/>
  <c r="P93" s="1"/>
  <c r="CS93"/>
  <c r="R93" s="1"/>
  <c r="I166" i="5" s="1"/>
  <c r="CU93" i="1"/>
  <c r="T93" s="1"/>
  <c r="CW93"/>
  <c r="V93" s="1"/>
  <c r="K166" i="5" s="1"/>
  <c r="CY93" i="1"/>
  <c r="X93" s="1"/>
  <c r="CZ93"/>
  <c r="Y93" s="1"/>
  <c r="FR93"/>
  <c r="AC94"/>
  <c r="AD94"/>
  <c r="F167" i="5" s="1"/>
  <c r="AE94" i="1"/>
  <c r="F168" i="5" s="1"/>
  <c r="AF94" i="1"/>
  <c r="E168" i="5" s="1"/>
  <c r="AG94" i="1"/>
  <c r="AH94"/>
  <c r="J167" i="5" s="1"/>
  <c r="AI94" i="1"/>
  <c r="J168" i="5" s="1"/>
  <c r="AJ94" i="1"/>
  <c r="CX94" s="1"/>
  <c r="W94" s="1"/>
  <c r="AT94"/>
  <c r="AU94"/>
  <c r="CQ94"/>
  <c r="P94"/>
  <c r="CS94"/>
  <c r="R94"/>
  <c r="I168" i="5" s="1"/>
  <c r="CU94" i="1"/>
  <c r="T94"/>
  <c r="CW94"/>
  <c r="V94"/>
  <c r="K168" i="5" s="1"/>
  <c r="CY94" i="1"/>
  <c r="X94"/>
  <c r="CZ94"/>
  <c r="Y94"/>
  <c r="FR94"/>
  <c r="AC95"/>
  <c r="CQ95" s="1"/>
  <c r="P95" s="1"/>
  <c r="AD95"/>
  <c r="F169" i="5" s="1"/>
  <c r="AE95" i="1"/>
  <c r="F170" i="5" s="1"/>
  <c r="AF95" i="1"/>
  <c r="E170" i="5" s="1"/>
  <c r="AG95" i="1"/>
  <c r="AH95"/>
  <c r="J169" i="5" s="1"/>
  <c r="AI95" i="1"/>
  <c r="J170" i="5" s="1"/>
  <c r="AJ95" i="1"/>
  <c r="CX95" s="1"/>
  <c r="W95" s="1"/>
  <c r="AT95"/>
  <c r="AU95"/>
  <c r="CS95"/>
  <c r="R95"/>
  <c r="I170" i="5" s="1"/>
  <c r="CU95" i="1"/>
  <c r="T95"/>
  <c r="CW95"/>
  <c r="V95"/>
  <c r="K170" i="5" s="1"/>
  <c r="CY95" i="1"/>
  <c r="X95"/>
  <c r="CZ95"/>
  <c r="Y95"/>
  <c r="FR95"/>
  <c r="AC96"/>
  <c r="CQ96" s="1"/>
  <c r="P96" s="1"/>
  <c r="AD96"/>
  <c r="F171" i="5" s="1"/>
  <c r="AE96" i="1"/>
  <c r="F172" i="5" s="1"/>
  <c r="AF96" i="1"/>
  <c r="E172" i="5" s="1"/>
  <c r="AG96" i="1"/>
  <c r="AH96"/>
  <c r="J171" i="5" s="1"/>
  <c r="AI96" i="1"/>
  <c r="J172" i="5" s="1"/>
  <c r="AJ96" i="1"/>
  <c r="CX96" s="1"/>
  <c r="W96" s="1"/>
  <c r="AT96"/>
  <c r="AU96"/>
  <c r="CS96"/>
  <c r="R96"/>
  <c r="I172" i="5" s="1"/>
  <c r="CU96" i="1"/>
  <c r="T96"/>
  <c r="CW96"/>
  <c r="V96"/>
  <c r="K172" i="5" s="1"/>
  <c r="CY96" i="1"/>
  <c r="X96"/>
  <c r="CZ96"/>
  <c r="Y96"/>
  <c r="FR96"/>
  <c r="C97"/>
  <c r="D97"/>
  <c r="AC97"/>
  <c r="AD97"/>
  <c r="F173" i="5" s="1"/>
  <c r="AE97" i="1"/>
  <c r="F174" i="5" s="1"/>
  <c r="AF97" i="1"/>
  <c r="E174" i="5" s="1"/>
  <c r="AG97" i="1"/>
  <c r="AH97"/>
  <c r="J173" i="5" s="1"/>
  <c r="AI97" i="1"/>
  <c r="J174" i="5" s="1"/>
  <c r="AJ97" i="1"/>
  <c r="CX97" s="1"/>
  <c r="W97" s="1"/>
  <c r="AT97"/>
  <c r="AU97"/>
  <c r="CQ97"/>
  <c r="P97"/>
  <c r="CS97"/>
  <c r="R97"/>
  <c r="I174" i="5" s="1"/>
  <c r="CU97" i="1"/>
  <c r="T97"/>
  <c r="CW97"/>
  <c r="V97"/>
  <c r="K174" i="5" s="1"/>
  <c r="FR97" i="1"/>
  <c r="AC98"/>
  <c r="CQ98" s="1"/>
  <c r="P98" s="1"/>
  <c r="AD98"/>
  <c r="F175" i="5" s="1"/>
  <c r="AE98" i="1"/>
  <c r="F176" i="5" s="1"/>
  <c r="AF98" i="1"/>
  <c r="E176" i="5" s="1"/>
  <c r="AG98" i="1"/>
  <c r="AH98"/>
  <c r="J175" i="5" s="1"/>
  <c r="AI98" i="1"/>
  <c r="J176" i="5" s="1"/>
  <c r="AJ98" i="1"/>
  <c r="CX98" s="1"/>
  <c r="W98" s="1"/>
  <c r="AT98"/>
  <c r="AU98"/>
  <c r="CS98"/>
  <c r="R98"/>
  <c r="I176" i="5" s="1"/>
  <c r="CU98" i="1"/>
  <c r="T98"/>
  <c r="CW98"/>
  <c r="V98"/>
  <c r="K176" i="5" s="1"/>
  <c r="CY98" i="1"/>
  <c r="X98"/>
  <c r="CZ98"/>
  <c r="Y98"/>
  <c r="FR98"/>
  <c r="AC99"/>
  <c r="CQ99" s="1"/>
  <c r="P99" s="1"/>
  <c r="AD99"/>
  <c r="F177" i="5" s="1"/>
  <c r="AE99" i="1"/>
  <c r="F178" i="5" s="1"/>
  <c r="AF99" i="1"/>
  <c r="E178" i="5" s="1"/>
  <c r="AG99" i="1"/>
  <c r="AH99"/>
  <c r="J177" i="5" s="1"/>
  <c r="AI99" i="1"/>
  <c r="J178" i="5" s="1"/>
  <c r="AJ99" i="1"/>
  <c r="CX99" s="1"/>
  <c r="W99" s="1"/>
  <c r="AT99"/>
  <c r="AU99"/>
  <c r="CS99"/>
  <c r="R99"/>
  <c r="I178" i="5" s="1"/>
  <c r="CU99" i="1"/>
  <c r="T99"/>
  <c r="CW99"/>
  <c r="V99"/>
  <c r="K178" i="5" s="1"/>
  <c r="CY99" i="1"/>
  <c r="X99"/>
  <c r="CZ99"/>
  <c r="Y99"/>
  <c r="FR99"/>
  <c r="C100"/>
  <c r="D100"/>
  <c r="AC100"/>
  <c r="CQ100" s="1"/>
  <c r="P100" s="1"/>
  <c r="AD100"/>
  <c r="F179" i="5" s="1"/>
  <c r="AE100" i="1"/>
  <c r="F180" i="5" s="1"/>
  <c r="AF100" i="1"/>
  <c r="E180" i="5" s="1"/>
  <c r="AG100" i="1"/>
  <c r="AH100"/>
  <c r="J179" i="5" s="1"/>
  <c r="AI100" i="1"/>
  <c r="J180" i="5" s="1"/>
  <c r="AJ100" i="1"/>
  <c r="CX100" s="1"/>
  <c r="W100" s="1"/>
  <c r="AT100"/>
  <c r="AU100"/>
  <c r="CS100"/>
  <c r="R100"/>
  <c r="I180" i="5" s="1"/>
  <c r="CU100" i="1"/>
  <c r="T100"/>
  <c r="CW100"/>
  <c r="V100"/>
  <c r="K180" i="5" s="1"/>
  <c r="FR100" i="1"/>
  <c r="AC101"/>
  <c r="CQ101" s="1"/>
  <c r="P101" s="1"/>
  <c r="AD101"/>
  <c r="F181" i="5" s="1"/>
  <c r="AE101" i="1"/>
  <c r="F182" i="5" s="1"/>
  <c r="AF101" i="1"/>
  <c r="E182" i="5" s="1"/>
  <c r="AG101" i="1"/>
  <c r="AH101"/>
  <c r="J181" i="5" s="1"/>
  <c r="AI101" i="1"/>
  <c r="J182" i="5" s="1"/>
  <c r="AJ101" i="1"/>
  <c r="CX101" s="1"/>
  <c r="W101" s="1"/>
  <c r="AT101"/>
  <c r="AU101"/>
  <c r="CS101"/>
  <c r="R101"/>
  <c r="I182" i="5" s="1"/>
  <c r="CU101" i="1"/>
  <c r="T101"/>
  <c r="CW101"/>
  <c r="V101"/>
  <c r="K182" i="5" s="1"/>
  <c r="CY101" i="1"/>
  <c r="X101"/>
  <c r="CZ101"/>
  <c r="Y101"/>
  <c r="FR101"/>
  <c r="AC102"/>
  <c r="CQ102" s="1"/>
  <c r="P102" s="1"/>
  <c r="AD102"/>
  <c r="F183" i="5" s="1"/>
  <c r="AE102" i="1"/>
  <c r="F184" i="5" s="1"/>
  <c r="AF102" i="1"/>
  <c r="E184" i="5" s="1"/>
  <c r="AG102" i="1"/>
  <c r="AH102"/>
  <c r="J183" i="5" s="1"/>
  <c r="AI102" i="1"/>
  <c r="J184" i="5" s="1"/>
  <c r="AJ102" i="1"/>
  <c r="CX102" s="1"/>
  <c r="W102" s="1"/>
  <c r="AT102"/>
  <c r="AU102"/>
  <c r="CS102"/>
  <c r="R102"/>
  <c r="I184" i="5" s="1"/>
  <c r="CU102" i="1"/>
  <c r="T102"/>
  <c r="CW102"/>
  <c r="V102"/>
  <c r="K184" i="5" s="1"/>
  <c r="CY102" i="1"/>
  <c r="X102"/>
  <c r="CZ102"/>
  <c r="Y102"/>
  <c r="FR102"/>
  <c r="C103"/>
  <c r="D103"/>
  <c r="AC103"/>
  <c r="CQ103" s="1"/>
  <c r="P103" s="1"/>
  <c r="AD103"/>
  <c r="F185" i="5" s="1"/>
  <c r="AE103" i="1"/>
  <c r="F186" i="5" s="1"/>
  <c r="AF103" i="1"/>
  <c r="E186" i="5" s="1"/>
  <c r="AG103" i="1"/>
  <c r="AH103"/>
  <c r="J185" i="5" s="1"/>
  <c r="AI103" i="1"/>
  <c r="J186" i="5" s="1"/>
  <c r="AJ103" i="1"/>
  <c r="CX103" s="1"/>
  <c r="W103" s="1"/>
  <c r="AT103"/>
  <c r="AU103"/>
  <c r="CS103"/>
  <c r="R103"/>
  <c r="I186" i="5" s="1"/>
  <c r="CU103" i="1"/>
  <c r="T103"/>
  <c r="CW103"/>
  <c r="V103"/>
  <c r="K186" i="5" s="1"/>
  <c r="FR103" i="1"/>
  <c r="AC104"/>
  <c r="CQ104" s="1"/>
  <c r="P104" s="1"/>
  <c r="AD104"/>
  <c r="F187" i="5" s="1"/>
  <c r="AE104" i="1"/>
  <c r="F188" i="5" s="1"/>
  <c r="AF104" i="1"/>
  <c r="E188" i="5" s="1"/>
  <c r="AG104" i="1"/>
  <c r="AH104"/>
  <c r="J187" i="5" s="1"/>
  <c r="AI104" i="1"/>
  <c r="J188" i="5" s="1"/>
  <c r="AJ104" i="1"/>
  <c r="CX104" s="1"/>
  <c r="W104" s="1"/>
  <c r="AT104"/>
  <c r="AU104"/>
  <c r="CS104"/>
  <c r="R104"/>
  <c r="I188" i="5" s="1"/>
  <c r="CU104" i="1"/>
  <c r="T104"/>
  <c r="CW104"/>
  <c r="V104"/>
  <c r="K188" i="5" s="1"/>
  <c r="CY104" i="1"/>
  <c r="X104"/>
  <c r="CZ104"/>
  <c r="Y104"/>
  <c r="FR104"/>
  <c r="AC105"/>
  <c r="CQ105" s="1"/>
  <c r="P105" s="1"/>
  <c r="AD105"/>
  <c r="F189" i="5" s="1"/>
  <c r="AE105" i="1"/>
  <c r="F190" i="5" s="1"/>
  <c r="AF105" i="1"/>
  <c r="E190" i="5" s="1"/>
  <c r="AG105" i="1"/>
  <c r="AH105"/>
  <c r="J189" i="5" s="1"/>
  <c r="AI105" i="1"/>
  <c r="J190" i="5" s="1"/>
  <c r="AJ105" i="1"/>
  <c r="CX105" s="1"/>
  <c r="W105" s="1"/>
  <c r="AT105"/>
  <c r="AU105"/>
  <c r="CS105"/>
  <c r="R105"/>
  <c r="I190" i="5" s="1"/>
  <c r="CU105" i="1"/>
  <c r="T105"/>
  <c r="CW105"/>
  <c r="V105"/>
  <c r="K190" i="5" s="1"/>
  <c r="CY105" i="1"/>
  <c r="X105"/>
  <c r="CZ105"/>
  <c r="Y105"/>
  <c r="FR105"/>
  <c r="C106"/>
  <c r="D106"/>
  <c r="AC106"/>
  <c r="CQ106" s="1"/>
  <c r="P106" s="1"/>
  <c r="AD106"/>
  <c r="F191" i="5" s="1"/>
  <c r="AE106" i="1"/>
  <c r="F192" i="5" s="1"/>
  <c r="AF106" i="1"/>
  <c r="E192" i="5" s="1"/>
  <c r="AG106" i="1"/>
  <c r="AH106"/>
  <c r="J191" i="5" s="1"/>
  <c r="AI106" i="1"/>
  <c r="J192" i="5" s="1"/>
  <c r="AJ106" i="1"/>
  <c r="CX106" s="1"/>
  <c r="W106" s="1"/>
  <c r="AT106"/>
  <c r="AU106"/>
  <c r="CS106"/>
  <c r="R106"/>
  <c r="I192" i="5" s="1"/>
  <c r="CU106" i="1"/>
  <c r="T106"/>
  <c r="CW106"/>
  <c r="V106"/>
  <c r="K192" i="5" s="1"/>
  <c r="FR106" i="1"/>
  <c r="AC107"/>
  <c r="CQ107" s="1"/>
  <c r="P107" s="1"/>
  <c r="AD107"/>
  <c r="F193" i="5" s="1"/>
  <c r="AE107" i="1"/>
  <c r="F194" i="5" s="1"/>
  <c r="AF107" i="1"/>
  <c r="E194" i="5" s="1"/>
  <c r="AG107" i="1"/>
  <c r="AH107"/>
  <c r="J193" i="5" s="1"/>
  <c r="AI107" i="1"/>
  <c r="J194" i="5" s="1"/>
  <c r="AJ107" i="1"/>
  <c r="CX107" s="1"/>
  <c r="W107" s="1"/>
  <c r="AT107"/>
  <c r="AU107"/>
  <c r="CS107"/>
  <c r="R107"/>
  <c r="I194" i="5" s="1"/>
  <c r="CU107" i="1"/>
  <c r="T107"/>
  <c r="CW107"/>
  <c r="V107"/>
  <c r="K194" i="5" s="1"/>
  <c r="CY107" i="1"/>
  <c r="X107"/>
  <c r="CZ107"/>
  <c r="Y107"/>
  <c r="FR107"/>
  <c r="AC108"/>
  <c r="CQ108" s="1"/>
  <c r="P108" s="1"/>
  <c r="AD108"/>
  <c r="F195" i="5" s="1"/>
  <c r="AE108" i="1"/>
  <c r="F196" i="5" s="1"/>
  <c r="AF108" i="1"/>
  <c r="E196" i="5" s="1"/>
  <c r="AG108" i="1"/>
  <c r="AH108"/>
  <c r="J195" i="5" s="1"/>
  <c r="AI108" i="1"/>
  <c r="J196" i="5" s="1"/>
  <c r="AJ108" i="1"/>
  <c r="CX108" s="1"/>
  <c r="W108" s="1"/>
  <c r="AT108"/>
  <c r="AU108"/>
  <c r="CS108"/>
  <c r="R108"/>
  <c r="I196" i="5" s="1"/>
  <c r="CU108" i="1"/>
  <c r="T108"/>
  <c r="CW108"/>
  <c r="V108"/>
  <c r="K196" i="5" s="1"/>
  <c r="CY108" i="1"/>
  <c r="X108"/>
  <c r="CZ108"/>
  <c r="Y108"/>
  <c r="FR108"/>
  <c r="C109"/>
  <c r="D109"/>
  <c r="I109"/>
  <c r="D197" i="5" s="1"/>
  <c r="AC109" i="1"/>
  <c r="AB109"/>
  <c r="E197" i="5" s="1"/>
  <c r="AD109" i="1"/>
  <c r="F197" i="5" s="1"/>
  <c r="AE109" i="1"/>
  <c r="F198" i="5" s="1"/>
  <c r="AF109" i="1"/>
  <c r="E198" i="5" s="1"/>
  <c r="AG109" i="1"/>
  <c r="CU109" s="1"/>
  <c r="T109" s="1"/>
  <c r="AH109"/>
  <c r="J197" i="5" s="1"/>
  <c r="AI109" i="1"/>
  <c r="J198" i="5" s="1"/>
  <c r="AJ109" i="1"/>
  <c r="AT109"/>
  <c r="AU109"/>
  <c r="CR109"/>
  <c r="Q109" s="1"/>
  <c r="I197" i="5" s="1"/>
  <c r="CT109" i="1"/>
  <c r="S109" s="1"/>
  <c r="H197" i="5" s="1"/>
  <c r="CV109" i="1"/>
  <c r="U109" s="1"/>
  <c r="K197" i="5" s="1"/>
  <c r="CX109" i="1"/>
  <c r="W109" s="1"/>
  <c r="FR109"/>
  <c r="AC110"/>
  <c r="AB110"/>
  <c r="E199" i="5" s="1"/>
  <c r="AD110" i="1"/>
  <c r="F199" i="5" s="1"/>
  <c r="AE110" i="1"/>
  <c r="F200" i="5" s="1"/>
  <c r="AF110" i="1"/>
  <c r="E200" i="5" s="1"/>
  <c r="AG110" i="1"/>
  <c r="CU110" s="1"/>
  <c r="T110" s="1"/>
  <c r="AH110"/>
  <c r="J199" i="5" s="1"/>
  <c r="AI110" i="1"/>
  <c r="J200" i="5" s="1"/>
  <c r="AJ110" i="1"/>
  <c r="AT110"/>
  <c r="AU110"/>
  <c r="CR110"/>
  <c r="Q110" s="1"/>
  <c r="I199" i="5" s="1"/>
  <c r="CT110" i="1"/>
  <c r="S110" s="1"/>
  <c r="H199" i="5" s="1"/>
  <c r="CV110" i="1"/>
  <c r="U110" s="1"/>
  <c r="K199" i="5" s="1"/>
  <c r="CX110" i="1"/>
  <c r="W110" s="1"/>
  <c r="CY110"/>
  <c r="X110" s="1"/>
  <c r="CZ110"/>
  <c r="Y110" s="1"/>
  <c r="FR110"/>
  <c r="AC111"/>
  <c r="AB111"/>
  <c r="E201" i="5" s="1"/>
  <c r="AD111" i="1"/>
  <c r="F201" i="5" s="1"/>
  <c r="AE111" i="1"/>
  <c r="F202" i="5" s="1"/>
  <c r="AF111" i="1"/>
  <c r="E202" i="5" s="1"/>
  <c r="AG111" i="1"/>
  <c r="CU111" s="1"/>
  <c r="T111" s="1"/>
  <c r="AH111"/>
  <c r="J201" i="5" s="1"/>
  <c r="AI111" i="1"/>
  <c r="J202" i="5" s="1"/>
  <c r="AJ111" i="1"/>
  <c r="AT111"/>
  <c r="AU111"/>
  <c r="CR111"/>
  <c r="Q111" s="1"/>
  <c r="I201" i="5" s="1"/>
  <c r="CT111" i="1"/>
  <c r="S111" s="1"/>
  <c r="H201" i="5" s="1"/>
  <c r="CV111" i="1"/>
  <c r="U111" s="1"/>
  <c r="K201" i="5" s="1"/>
  <c r="CX111" i="1"/>
  <c r="W111" s="1"/>
  <c r="CY111"/>
  <c r="X111" s="1"/>
  <c r="CZ111"/>
  <c r="Y111" s="1"/>
  <c r="FR111"/>
  <c r="AC112"/>
  <c r="AB112"/>
  <c r="E203" i="5" s="1"/>
  <c r="AD112" i="1"/>
  <c r="F203" i="5" s="1"/>
  <c r="AE112" i="1"/>
  <c r="F204" i="5" s="1"/>
  <c r="AF112" i="1"/>
  <c r="E204" i="5" s="1"/>
  <c r="AG112" i="1"/>
  <c r="CU112" s="1"/>
  <c r="T112" s="1"/>
  <c r="AH112"/>
  <c r="J203" i="5" s="1"/>
  <c r="AI112" i="1"/>
  <c r="J204" i="5" s="1"/>
  <c r="AJ112" i="1"/>
  <c r="AT112"/>
  <c r="AU112"/>
  <c r="CR112"/>
  <c r="Q112" s="1"/>
  <c r="I203" i="5" s="1"/>
  <c r="CT112" i="1"/>
  <c r="S112" s="1"/>
  <c r="H203" i="5" s="1"/>
  <c r="CV112" i="1"/>
  <c r="U112" s="1"/>
  <c r="K203" i="5" s="1"/>
  <c r="CX112" i="1"/>
  <c r="W112" s="1"/>
  <c r="CY112"/>
  <c r="X112" s="1"/>
  <c r="CZ112"/>
  <c r="Y112" s="1"/>
  <c r="FR112"/>
  <c r="C113"/>
  <c r="D113"/>
  <c r="AC113"/>
  <c r="AB113"/>
  <c r="E205" i="5" s="1"/>
  <c r="AD113" i="1"/>
  <c r="F205" i="5" s="1"/>
  <c r="AE113" i="1"/>
  <c r="F206" i="5" s="1"/>
  <c r="AF113" i="1"/>
  <c r="E206" i="5" s="1"/>
  <c r="AG113" i="1"/>
  <c r="CU113" s="1"/>
  <c r="T113" s="1"/>
  <c r="AH113"/>
  <c r="J205" i="5" s="1"/>
  <c r="AI113" i="1"/>
  <c r="J206" i="5" s="1"/>
  <c r="AJ113" i="1"/>
  <c r="AT113"/>
  <c r="AU113"/>
  <c r="CR113"/>
  <c r="Q113" s="1"/>
  <c r="I205" i="5" s="1"/>
  <c r="CT113" i="1"/>
  <c r="S113" s="1"/>
  <c r="H205" i="5" s="1"/>
  <c r="CV113" i="1"/>
  <c r="U113" s="1"/>
  <c r="K205" i="5" s="1"/>
  <c r="CX113" i="1"/>
  <c r="W113" s="1"/>
  <c r="FR113"/>
  <c r="C114"/>
  <c r="D114"/>
  <c r="AC114"/>
  <c r="AB114"/>
  <c r="E207" i="5" s="1"/>
  <c r="AD114" i="1"/>
  <c r="F207" i="5" s="1"/>
  <c r="AE114" i="1"/>
  <c r="F208" i="5" s="1"/>
  <c r="AF114" i="1"/>
  <c r="E208" i="5" s="1"/>
  <c r="AG114" i="1"/>
  <c r="CU114" s="1"/>
  <c r="T114" s="1"/>
  <c r="AH114"/>
  <c r="J207" i="5" s="1"/>
  <c r="AI114" i="1"/>
  <c r="J208" i="5" s="1"/>
  <c r="AJ114" i="1"/>
  <c r="AT114"/>
  <c r="AU114"/>
  <c r="CR114"/>
  <c r="Q114" s="1"/>
  <c r="I207" i="5" s="1"/>
  <c r="CT114" i="1"/>
  <c r="S114" s="1"/>
  <c r="H207" i="5" s="1"/>
  <c r="CV114" i="1"/>
  <c r="U114" s="1"/>
  <c r="K207" i="5" s="1"/>
  <c r="CX114" i="1"/>
  <c r="W114" s="1"/>
  <c r="FR114"/>
  <c r="C115"/>
  <c r="D115"/>
  <c r="AC115"/>
  <c r="AB115"/>
  <c r="E209" i="5" s="1"/>
  <c r="AD115" i="1"/>
  <c r="F209" i="5" s="1"/>
  <c r="AE115" i="1"/>
  <c r="F210" i="5" s="1"/>
  <c r="AF115" i="1"/>
  <c r="E210" i="5" s="1"/>
  <c r="AG115" i="1"/>
  <c r="CU115" s="1"/>
  <c r="T115" s="1"/>
  <c r="AH115"/>
  <c r="J209" i="5" s="1"/>
  <c r="AI115" i="1"/>
  <c r="J210" i="5" s="1"/>
  <c r="AJ115" i="1"/>
  <c r="AT115"/>
  <c r="AU115"/>
  <c r="CR115"/>
  <c r="Q115" s="1"/>
  <c r="I209" i="5" s="1"/>
  <c r="CT115" i="1"/>
  <c r="S115" s="1"/>
  <c r="H209" i="5" s="1"/>
  <c r="CV115" i="1"/>
  <c r="U115" s="1"/>
  <c r="K209" i="5" s="1"/>
  <c r="CX115" i="1"/>
  <c r="W115" s="1"/>
  <c r="FR115"/>
  <c r="I116"/>
  <c r="D211" i="5" s="1"/>
  <c r="AC116" i="1"/>
  <c r="CQ116" s="1"/>
  <c r="P116" s="1"/>
  <c r="AD116"/>
  <c r="F211" i="5" s="1"/>
  <c r="AE116" i="1"/>
  <c r="F212" i="5" s="1"/>
  <c r="AF116" i="1"/>
  <c r="E212" i="5" s="1"/>
  <c r="AG116" i="1"/>
  <c r="AH116"/>
  <c r="J211" i="5" s="1"/>
  <c r="AI116" i="1"/>
  <c r="J212" i="5" s="1"/>
  <c r="AJ116" i="1"/>
  <c r="CX116" s="1"/>
  <c r="W116" s="1"/>
  <c r="AT116"/>
  <c r="AU116"/>
  <c r="CS116"/>
  <c r="R116"/>
  <c r="I212" i="5" s="1"/>
  <c r="CU116" i="1"/>
  <c r="T116"/>
  <c r="CW116"/>
  <c r="V116"/>
  <c r="K212" i="5" s="1"/>
  <c r="FR116" i="1"/>
  <c r="C117"/>
  <c r="D117"/>
  <c r="AC117"/>
  <c r="CQ117" s="1"/>
  <c r="P117" s="1"/>
  <c r="AD117"/>
  <c r="F213" i="5" s="1"/>
  <c r="AE117" i="1"/>
  <c r="F214" i="5" s="1"/>
  <c r="AF117" i="1"/>
  <c r="E214" i="5" s="1"/>
  <c r="AG117" i="1"/>
  <c r="AH117"/>
  <c r="J213" i="5" s="1"/>
  <c r="AI117" i="1"/>
  <c r="J214" i="5" s="1"/>
  <c r="AJ117" i="1"/>
  <c r="CX117" s="1"/>
  <c r="W117" s="1"/>
  <c r="AT117"/>
  <c r="AU117"/>
  <c r="CS117"/>
  <c r="R117"/>
  <c r="I214" i="5" s="1"/>
  <c r="CU117" i="1"/>
  <c r="T117"/>
  <c r="CW117"/>
  <c r="V117"/>
  <c r="K214" i="5" s="1"/>
  <c r="FR117" i="1"/>
  <c r="I118"/>
  <c r="D215" i="5" s="1"/>
  <c r="AC118" i="1"/>
  <c r="AB118"/>
  <c r="E215" i="5" s="1"/>
  <c r="AD118" i="1"/>
  <c r="F215" i="5" s="1"/>
  <c r="AE118" i="1"/>
  <c r="F216" i="5" s="1"/>
  <c r="AF118" i="1"/>
  <c r="E216" i="5" s="1"/>
  <c r="AG118" i="1"/>
  <c r="CU118" s="1"/>
  <c r="T118" s="1"/>
  <c r="AH118"/>
  <c r="J215" i="5" s="1"/>
  <c r="AI118" i="1"/>
  <c r="J216" i="5" s="1"/>
  <c r="AJ118" i="1"/>
  <c r="AT118"/>
  <c r="AU118"/>
  <c r="CR118"/>
  <c r="Q118" s="1"/>
  <c r="I215" i="5" s="1"/>
  <c r="CT118" i="1"/>
  <c r="S118" s="1"/>
  <c r="H215" i="5" s="1"/>
  <c r="CV118" i="1"/>
  <c r="U118" s="1"/>
  <c r="K215" i="5" s="1"/>
  <c r="CX118" i="1"/>
  <c r="W118" s="1"/>
  <c r="FR118"/>
  <c r="C119"/>
  <c r="D119"/>
  <c r="AC119"/>
  <c r="AB119"/>
  <c r="E217" i="5" s="1"/>
  <c r="AD119" i="1"/>
  <c r="F217" i="5" s="1"/>
  <c r="AE119" i="1"/>
  <c r="F218" i="5" s="1"/>
  <c r="AF119" i="1"/>
  <c r="E218" i="5" s="1"/>
  <c r="AG119" i="1"/>
  <c r="CU119" s="1"/>
  <c r="T119" s="1"/>
  <c r="AH119"/>
  <c r="J217" i="5" s="1"/>
  <c r="AI119" i="1"/>
  <c r="J218" i="5" s="1"/>
  <c r="AJ119" i="1"/>
  <c r="AT119"/>
  <c r="AU119"/>
  <c r="CR119"/>
  <c r="Q119" s="1"/>
  <c r="I217" i="5" s="1"/>
  <c r="CT119" i="1"/>
  <c r="S119" s="1"/>
  <c r="H217" i="5" s="1"/>
  <c r="CV119" i="1"/>
  <c r="U119" s="1"/>
  <c r="K217" i="5" s="1"/>
  <c r="CX119" i="1"/>
  <c r="W119" s="1"/>
  <c r="FR119"/>
  <c r="I120"/>
  <c r="D219" i="5" s="1"/>
  <c r="AC120" i="1"/>
  <c r="CQ120" s="1"/>
  <c r="P120" s="1"/>
  <c r="AD120"/>
  <c r="F219" i="5" s="1"/>
  <c r="AE120" i="1"/>
  <c r="F220" i="5" s="1"/>
  <c r="AF120" i="1"/>
  <c r="E220" i="5" s="1"/>
  <c r="AG120" i="1"/>
  <c r="AH120"/>
  <c r="J219" i="5" s="1"/>
  <c r="AI120" i="1"/>
  <c r="J220" i="5" s="1"/>
  <c r="AJ120" i="1"/>
  <c r="CX120" s="1"/>
  <c r="W120" s="1"/>
  <c r="AT120"/>
  <c r="AU120"/>
  <c r="CS120"/>
  <c r="R120"/>
  <c r="I220" i="5" s="1"/>
  <c r="CU120" i="1"/>
  <c r="T120"/>
  <c r="CW120"/>
  <c r="V120"/>
  <c r="K220" i="5" s="1"/>
  <c r="FR120" i="1"/>
  <c r="C121"/>
  <c r="D121"/>
  <c r="AC121"/>
  <c r="CQ121" s="1"/>
  <c r="P121" s="1"/>
  <c r="AD121"/>
  <c r="F221" i="5" s="1"/>
  <c r="AE121" i="1"/>
  <c r="F222" i="5" s="1"/>
  <c r="AF121" i="1"/>
  <c r="E222" i="5" s="1"/>
  <c r="AG121" i="1"/>
  <c r="AH121"/>
  <c r="J221" i="5" s="1"/>
  <c r="AI121" i="1"/>
  <c r="J222" i="5" s="1"/>
  <c r="AJ121" i="1"/>
  <c r="CX121" s="1"/>
  <c r="W121" s="1"/>
  <c r="AT121"/>
  <c r="AU121"/>
  <c r="CS121"/>
  <c r="R121"/>
  <c r="I222" i="5" s="1"/>
  <c r="CU121" i="1"/>
  <c r="T121"/>
  <c r="CW121"/>
  <c r="V121"/>
  <c r="K222" i="5" s="1"/>
  <c r="FR121" i="1"/>
  <c r="C122"/>
  <c r="D122"/>
  <c r="AC122"/>
  <c r="CQ122" s="1"/>
  <c r="P122" s="1"/>
  <c r="AD122"/>
  <c r="F223" i="5" s="1"/>
  <c r="AE122" i="1"/>
  <c r="F224" i="5" s="1"/>
  <c r="AF122" i="1"/>
  <c r="E224" i="5" s="1"/>
  <c r="AG122" i="1"/>
  <c r="AH122"/>
  <c r="J223" i="5" s="1"/>
  <c r="AI122" i="1"/>
  <c r="J224" i="5" s="1"/>
  <c r="AJ122" i="1"/>
  <c r="CX122" s="1"/>
  <c r="W122" s="1"/>
  <c r="AT122"/>
  <c r="AU122"/>
  <c r="CS122"/>
  <c r="R122"/>
  <c r="I224" i="5" s="1"/>
  <c r="CU122" i="1"/>
  <c r="T122"/>
  <c r="CW122"/>
  <c r="V122"/>
  <c r="K224" i="5" s="1"/>
  <c r="FR122" i="1"/>
  <c r="C123"/>
  <c r="D123"/>
  <c r="AC123"/>
  <c r="CQ123" s="1"/>
  <c r="P123" s="1"/>
  <c r="AD123"/>
  <c r="F225" i="5" s="1"/>
  <c r="AE123" i="1"/>
  <c r="F226" i="5" s="1"/>
  <c r="AF123" i="1"/>
  <c r="E226" i="5" s="1"/>
  <c r="AG123" i="1"/>
  <c r="AH123"/>
  <c r="J225" i="5" s="1"/>
  <c r="AI123" i="1"/>
  <c r="J226" i="5" s="1"/>
  <c r="AJ123" i="1"/>
  <c r="CX123" s="1"/>
  <c r="W123" s="1"/>
  <c r="AT123"/>
  <c r="AU123"/>
  <c r="CS123"/>
  <c r="R123"/>
  <c r="I226" i="5" s="1"/>
  <c r="CU123" i="1"/>
  <c r="T123"/>
  <c r="CW123"/>
  <c r="V123"/>
  <c r="K226" i="5" s="1"/>
  <c r="FR123" i="1"/>
  <c r="C124"/>
  <c r="D124"/>
  <c r="AC124"/>
  <c r="CQ124" s="1"/>
  <c r="P124" s="1"/>
  <c r="AD124"/>
  <c r="F227" i="5" s="1"/>
  <c r="AE124" i="1"/>
  <c r="F228" i="5" s="1"/>
  <c r="AF124" i="1"/>
  <c r="E228" i="5" s="1"/>
  <c r="AG124" i="1"/>
  <c r="AH124"/>
  <c r="J227" i="5" s="1"/>
  <c r="AI124" i="1"/>
  <c r="J228" i="5" s="1"/>
  <c r="AJ124" i="1"/>
  <c r="CX124" s="1"/>
  <c r="W124" s="1"/>
  <c r="AT124"/>
  <c r="AU124"/>
  <c r="CS124"/>
  <c r="R124"/>
  <c r="I228" i="5" s="1"/>
  <c r="CU124" i="1"/>
  <c r="T124"/>
  <c r="CW124"/>
  <c r="V124"/>
  <c r="K228" i="5" s="1"/>
  <c r="FR124" i="1"/>
  <c r="C125"/>
  <c r="D125"/>
  <c r="AC125"/>
  <c r="CQ125" s="1"/>
  <c r="P125" s="1"/>
  <c r="AD125"/>
  <c r="F229" i="5" s="1"/>
  <c r="AE125" i="1"/>
  <c r="F230" i="5" s="1"/>
  <c r="AF125" i="1"/>
  <c r="E230" i="5" s="1"/>
  <c r="AG125" i="1"/>
  <c r="AH125"/>
  <c r="J229" i="5" s="1"/>
  <c r="AI125" i="1"/>
  <c r="J230" i="5" s="1"/>
  <c r="AJ125" i="1"/>
  <c r="CX125" s="1"/>
  <c r="W125" s="1"/>
  <c r="AT125"/>
  <c r="AU125"/>
  <c r="CS125"/>
  <c r="R125"/>
  <c r="I230" i="5" s="1"/>
  <c r="CU125" i="1"/>
  <c r="T125"/>
  <c r="CW125"/>
  <c r="V125"/>
  <c r="K230" i="5" s="1"/>
  <c r="FR125" i="1"/>
  <c r="C126"/>
  <c r="D126"/>
  <c r="AC126"/>
  <c r="CQ126" s="1"/>
  <c r="P126" s="1"/>
  <c r="AD126"/>
  <c r="F231" i="5" s="1"/>
  <c r="AE126" i="1"/>
  <c r="F232" i="5" s="1"/>
  <c r="AF126" i="1"/>
  <c r="E232" i="5" s="1"/>
  <c r="AG126" i="1"/>
  <c r="AH126"/>
  <c r="J231" i="5" s="1"/>
  <c r="AI126" i="1"/>
  <c r="J232" i="5" s="1"/>
  <c r="AJ126" i="1"/>
  <c r="CX126" s="1"/>
  <c r="W126" s="1"/>
  <c r="AT126"/>
  <c r="AU126"/>
  <c r="CS126"/>
  <c r="R126"/>
  <c r="I232" i="5" s="1"/>
  <c r="CU126" i="1"/>
  <c r="T126"/>
  <c r="CW126"/>
  <c r="V126"/>
  <c r="K232" i="5" s="1"/>
  <c r="FR126" i="1"/>
  <c r="AC127"/>
  <c r="CQ127" s="1"/>
  <c r="P127" s="1"/>
  <c r="AD127"/>
  <c r="F233" i="5" s="1"/>
  <c r="AE127" i="1"/>
  <c r="F234" i="5" s="1"/>
  <c r="AF127" i="1"/>
  <c r="E234" i="5" s="1"/>
  <c r="AG127" i="1"/>
  <c r="AH127"/>
  <c r="J233" i="5" s="1"/>
  <c r="AI127" i="1"/>
  <c r="J234" i="5" s="1"/>
  <c r="AJ127" i="1"/>
  <c r="CX127" s="1"/>
  <c r="W127" s="1"/>
  <c r="AT127"/>
  <c r="AU127"/>
  <c r="CS127"/>
  <c r="R127"/>
  <c r="I234" i="5" s="1"/>
  <c r="CU127" i="1"/>
  <c r="T127"/>
  <c r="CW127"/>
  <c r="V127"/>
  <c r="K234" i="5" s="1"/>
  <c r="FR127" i="1"/>
  <c r="AC128"/>
  <c r="CQ128" s="1"/>
  <c r="P128" s="1"/>
  <c r="AD128"/>
  <c r="F235" i="5" s="1"/>
  <c r="AE128" i="1"/>
  <c r="F236" i="5" s="1"/>
  <c r="AF128" i="1"/>
  <c r="E236" i="5" s="1"/>
  <c r="AG128" i="1"/>
  <c r="AH128"/>
  <c r="J235" i="5" s="1"/>
  <c r="AI128" i="1"/>
  <c r="J236" i="5" s="1"/>
  <c r="AJ128" i="1"/>
  <c r="CX128" s="1"/>
  <c r="W128" s="1"/>
  <c r="AT128"/>
  <c r="AU128"/>
  <c r="CS128"/>
  <c r="R128"/>
  <c r="I236" i="5" s="1"/>
  <c r="CU128" i="1"/>
  <c r="T128"/>
  <c r="CW128"/>
  <c r="V128"/>
  <c r="K236" i="5" s="1"/>
  <c r="FR128" i="1"/>
  <c r="AC129"/>
  <c r="CQ129" s="1"/>
  <c r="P129" s="1"/>
  <c r="AD129"/>
  <c r="F237" i="5" s="1"/>
  <c r="AE129" i="1"/>
  <c r="F238" i="5" s="1"/>
  <c r="AF129" i="1"/>
  <c r="E238" i="5" s="1"/>
  <c r="AG129" i="1"/>
  <c r="AH129"/>
  <c r="J237" i="5" s="1"/>
  <c r="AI129" i="1"/>
  <c r="J238" i="5" s="1"/>
  <c r="AJ129" i="1"/>
  <c r="CX129" s="1"/>
  <c r="W129" s="1"/>
  <c r="AT129"/>
  <c r="AU129"/>
  <c r="CS129"/>
  <c r="R129"/>
  <c r="I238" i="5" s="1"/>
  <c r="CU129" i="1"/>
  <c r="T129"/>
  <c r="CW129"/>
  <c r="V129"/>
  <c r="K238" i="5" s="1"/>
  <c r="FR129" i="1"/>
  <c r="AC130"/>
  <c r="CQ130" s="1"/>
  <c r="P130" s="1"/>
  <c r="AD130"/>
  <c r="F239" i="5" s="1"/>
  <c r="AE130" i="1"/>
  <c r="F240" i="5" s="1"/>
  <c r="AF130" i="1"/>
  <c r="E240" i="5" s="1"/>
  <c r="AG130" i="1"/>
  <c r="AH130"/>
  <c r="J239" i="5" s="1"/>
  <c r="AI130" i="1"/>
  <c r="J240" i="5" s="1"/>
  <c r="AJ130" i="1"/>
  <c r="CX130" s="1"/>
  <c r="W130" s="1"/>
  <c r="AT130"/>
  <c r="AU130"/>
  <c r="CS130"/>
  <c r="R130"/>
  <c r="I240" i="5" s="1"/>
  <c r="CU130" i="1"/>
  <c r="T130"/>
  <c r="CW130"/>
  <c r="V130"/>
  <c r="K240" i="5" s="1"/>
  <c r="FR130" i="1"/>
  <c r="AC131"/>
  <c r="CQ131" s="1"/>
  <c r="P131" s="1"/>
  <c r="AD131"/>
  <c r="F241" i="5" s="1"/>
  <c r="AE131" i="1"/>
  <c r="F242" i="5" s="1"/>
  <c r="AF131" i="1"/>
  <c r="E242" i="5" s="1"/>
  <c r="AG131" i="1"/>
  <c r="AH131"/>
  <c r="J241" i="5" s="1"/>
  <c r="AI131" i="1"/>
  <c r="J242" i="5" s="1"/>
  <c r="AJ131" i="1"/>
  <c r="CX131" s="1"/>
  <c r="W131" s="1"/>
  <c r="AT131"/>
  <c r="AU131"/>
  <c r="CS131"/>
  <c r="R131"/>
  <c r="I242" i="5" s="1"/>
  <c r="CU131" i="1"/>
  <c r="T131"/>
  <c r="CW131"/>
  <c r="V131"/>
  <c r="K242" i="5" s="1"/>
  <c r="FR131" i="1"/>
  <c r="AC132"/>
  <c r="CQ132" s="1"/>
  <c r="P132" s="1"/>
  <c r="AD132"/>
  <c r="F243" i="5" s="1"/>
  <c r="AE132" i="1"/>
  <c r="F244" i="5" s="1"/>
  <c r="AF132" i="1"/>
  <c r="E244" i="5" s="1"/>
  <c r="AG132" i="1"/>
  <c r="AH132"/>
  <c r="J243" i="5" s="1"/>
  <c r="AI132" i="1"/>
  <c r="J244" i="5" s="1"/>
  <c r="AJ132" i="1"/>
  <c r="CX132" s="1"/>
  <c r="W132" s="1"/>
  <c r="AT132"/>
  <c r="AU132"/>
  <c r="CS132"/>
  <c r="R132"/>
  <c r="I244" i="5" s="1"/>
  <c r="CU132" i="1"/>
  <c r="T132"/>
  <c r="CW132"/>
  <c r="V132"/>
  <c r="K244" i="5" s="1"/>
  <c r="FR132" i="1"/>
  <c r="AC133"/>
  <c r="CQ133" s="1"/>
  <c r="P133" s="1"/>
  <c r="AD133"/>
  <c r="F245" i="5" s="1"/>
  <c r="AE133" i="1"/>
  <c r="F246" i="5" s="1"/>
  <c r="AF133" i="1"/>
  <c r="E246" i="5" s="1"/>
  <c r="AG133" i="1"/>
  <c r="AH133"/>
  <c r="J245" i="5" s="1"/>
  <c r="AI133" i="1"/>
  <c r="J246" i="5" s="1"/>
  <c r="AJ133" i="1"/>
  <c r="CX133" s="1"/>
  <c r="W133" s="1"/>
  <c r="AT133"/>
  <c r="AU133"/>
  <c r="CS133"/>
  <c r="R133"/>
  <c r="I246" i="5" s="1"/>
  <c r="CU133" i="1"/>
  <c r="T133"/>
  <c r="CW133"/>
  <c r="V133"/>
  <c r="K246" i="5" s="1"/>
  <c r="CY133" i="1"/>
  <c r="X133"/>
  <c r="CZ133"/>
  <c r="Y133"/>
  <c r="FR133"/>
  <c r="AC134"/>
  <c r="AD134"/>
  <c r="F247" i="5" s="1"/>
  <c r="CR134" i="1"/>
  <c r="Q134" s="1"/>
  <c r="I247" i="5" s="1"/>
  <c r="AE134" i="1"/>
  <c r="F248" i="5" s="1"/>
  <c r="AF134" i="1"/>
  <c r="E248" i="5" s="1"/>
  <c r="CT134" i="1"/>
  <c r="S134" s="1"/>
  <c r="H247" i="5" s="1"/>
  <c r="AG134" i="1"/>
  <c r="AH134"/>
  <c r="J247" i="5" s="1"/>
  <c r="CV134" i="1"/>
  <c r="U134" s="1"/>
  <c r="K247" i="5" s="1"/>
  <c r="AI134" i="1"/>
  <c r="J248" i="5" s="1"/>
  <c r="AJ134" i="1"/>
  <c r="CX134"/>
  <c r="W134" s="1"/>
  <c r="AT134"/>
  <c r="AU134"/>
  <c r="CQ134"/>
  <c r="P134" s="1"/>
  <c r="CS134"/>
  <c r="R134" s="1"/>
  <c r="I248" i="5" s="1"/>
  <c r="CU134" i="1"/>
  <c r="T134" s="1"/>
  <c r="CW134"/>
  <c r="V134" s="1"/>
  <c r="K248" i="5" s="1"/>
  <c r="CY134" i="1"/>
  <c r="X134" s="1"/>
  <c r="CZ134"/>
  <c r="Y134" s="1"/>
  <c r="FR134"/>
  <c r="C136"/>
  <c r="D136"/>
  <c r="AC136"/>
  <c r="AD136"/>
  <c r="F250" i="5" s="1"/>
  <c r="AE136" i="1"/>
  <c r="F251" i="5" s="1"/>
  <c r="AF136" i="1"/>
  <c r="E251" i="5" s="1"/>
  <c r="AG136" i="1"/>
  <c r="AH136"/>
  <c r="J250" i="5" s="1"/>
  <c r="AI136" i="1"/>
  <c r="J251" i="5" s="1"/>
  <c r="AJ136" i="1"/>
  <c r="CX136" s="1"/>
  <c r="W136" s="1"/>
  <c r="AT136"/>
  <c r="AU136"/>
  <c r="CQ136"/>
  <c r="P136"/>
  <c r="CS136"/>
  <c r="R136"/>
  <c r="I251" i="5" s="1"/>
  <c r="CU136" i="1"/>
  <c r="T136"/>
  <c r="CW136"/>
  <c r="V136"/>
  <c r="K251" i="5" s="1"/>
  <c r="FR136" i="1"/>
  <c r="C137"/>
  <c r="D137"/>
  <c r="AC137"/>
  <c r="AD137"/>
  <c r="F252" i="5" s="1"/>
  <c r="CR137" i="1"/>
  <c r="Q137" s="1"/>
  <c r="I252" i="5" s="1"/>
  <c r="AE137" i="1"/>
  <c r="F253" i="5" s="1"/>
  <c r="AF137" i="1"/>
  <c r="E253" i="5" s="1"/>
  <c r="CT137" i="1"/>
  <c r="S137" s="1"/>
  <c r="H252" i="5" s="1"/>
  <c r="AG137" i="1"/>
  <c r="AH137"/>
  <c r="J252" i="5" s="1"/>
  <c r="CV137" i="1"/>
  <c r="U137" s="1"/>
  <c r="K252" i="5" s="1"/>
  <c r="AI137" i="1"/>
  <c r="J253" i="5" s="1"/>
  <c r="AJ137" i="1"/>
  <c r="CX137"/>
  <c r="W137" s="1"/>
  <c r="AT137"/>
  <c r="AU137"/>
  <c r="CQ137"/>
  <c r="P137" s="1"/>
  <c r="CS137"/>
  <c r="R137" s="1"/>
  <c r="CU137"/>
  <c r="T137" s="1"/>
  <c r="CW137"/>
  <c r="V137" s="1"/>
  <c r="K253" i="5" s="1"/>
  <c r="FR137" i="1"/>
  <c r="C138"/>
  <c r="D138"/>
  <c r="AC138"/>
  <c r="AD138"/>
  <c r="F254" i="5" s="1"/>
  <c r="AE138" i="1"/>
  <c r="F255" i="5" s="1"/>
  <c r="AF138" i="1"/>
  <c r="E255" i="5" s="1"/>
  <c r="AG138" i="1"/>
  <c r="AH138"/>
  <c r="J254" i="5" s="1"/>
  <c r="AI138" i="1"/>
  <c r="J255" i="5" s="1"/>
  <c r="AJ138" i="1"/>
  <c r="CX138" s="1"/>
  <c r="W138" s="1"/>
  <c r="AT138"/>
  <c r="AU138"/>
  <c r="CQ138"/>
  <c r="P138"/>
  <c r="CS138"/>
  <c r="R138"/>
  <c r="I255" i="5" s="1"/>
  <c r="CU138" i="1"/>
  <c r="T138"/>
  <c r="CW138"/>
  <c r="V138"/>
  <c r="K255" i="5" s="1"/>
  <c r="FR138" i="1"/>
  <c r="C139"/>
  <c r="D139"/>
  <c r="AC139"/>
  <c r="AB139" s="1"/>
  <c r="AD139"/>
  <c r="F256" i="5" s="1"/>
  <c r="CR139" i="1"/>
  <c r="Q139" s="1"/>
  <c r="I256" i="5" s="1"/>
  <c r="AE139" i="1"/>
  <c r="F257" i="5" s="1"/>
  <c r="AF139" i="1"/>
  <c r="E257" i="5" s="1"/>
  <c r="CT139" i="1"/>
  <c r="S139" s="1"/>
  <c r="H256" i="5" s="1"/>
  <c r="AG139" i="1"/>
  <c r="AH139"/>
  <c r="J256" i="5" s="1"/>
  <c r="CV139" i="1"/>
  <c r="U139" s="1"/>
  <c r="K256" i="5" s="1"/>
  <c r="AI139" i="1"/>
  <c r="J257" i="5" s="1"/>
  <c r="AJ139" i="1"/>
  <c r="CX139"/>
  <c r="W139" s="1"/>
  <c r="AT139"/>
  <c r="AU139"/>
  <c r="CS139"/>
  <c r="R139" s="1"/>
  <c r="CU139"/>
  <c r="T139" s="1"/>
  <c r="CW139"/>
  <c r="V139" s="1"/>
  <c r="K257" i="5" s="1"/>
  <c r="FR139" i="1"/>
  <c r="AC140"/>
  <c r="AD140"/>
  <c r="F258" i="5" s="1"/>
  <c r="AE140" i="1"/>
  <c r="F259" i="5" s="1"/>
  <c r="AF140" i="1"/>
  <c r="E259" i="5" s="1"/>
  <c r="AG140" i="1"/>
  <c r="AH140"/>
  <c r="J258" i="5" s="1"/>
  <c r="AI140" i="1"/>
  <c r="J259" i="5" s="1"/>
  <c r="AJ140" i="1"/>
  <c r="CX140" s="1"/>
  <c r="W140" s="1"/>
  <c r="AT140"/>
  <c r="AU140"/>
  <c r="CQ140"/>
  <c r="P140"/>
  <c r="CS140"/>
  <c r="R140"/>
  <c r="I259" i="5" s="1"/>
  <c r="CU140" i="1"/>
  <c r="T140"/>
  <c r="CW140"/>
  <c r="V140"/>
  <c r="K259" i="5" s="1"/>
  <c r="CY140" i="1"/>
  <c r="X140"/>
  <c r="CZ140"/>
  <c r="Y140"/>
  <c r="FR140"/>
  <c r="C141"/>
  <c r="D141"/>
  <c r="AC141"/>
  <c r="AD141"/>
  <c r="F260" i="5" s="1"/>
  <c r="CR141" i="1"/>
  <c r="Q141" s="1"/>
  <c r="I260" i="5" s="1"/>
  <c r="AE141" i="1"/>
  <c r="F261" i="5" s="1"/>
  <c r="AF141" i="1"/>
  <c r="E261" i="5" s="1"/>
  <c r="CT141" i="1"/>
  <c r="S141" s="1"/>
  <c r="H260" i="5" s="1"/>
  <c r="AG141" i="1"/>
  <c r="AH141"/>
  <c r="J260" i="5" s="1"/>
  <c r="CV141" i="1"/>
  <c r="U141" s="1"/>
  <c r="K260" i="5" s="1"/>
  <c r="AI141" i="1"/>
  <c r="J261" i="5" s="1"/>
  <c r="AJ141" i="1"/>
  <c r="CX141"/>
  <c r="W141" s="1"/>
  <c r="AT141"/>
  <c r="AU141"/>
  <c r="CQ141"/>
  <c r="P141" s="1"/>
  <c r="CS141"/>
  <c r="R141" s="1"/>
  <c r="CU141"/>
  <c r="T141" s="1"/>
  <c r="CW141"/>
  <c r="V141" s="1"/>
  <c r="K261" i="5" s="1"/>
  <c r="FR141" i="1"/>
  <c r="C142"/>
  <c r="D142"/>
  <c r="AC142"/>
  <c r="AD142"/>
  <c r="F262" i="5" s="1"/>
  <c r="AE142" i="1"/>
  <c r="F263" i="5" s="1"/>
  <c r="AF142" i="1"/>
  <c r="E263" i="5" s="1"/>
  <c r="AG142" i="1"/>
  <c r="AH142"/>
  <c r="J262" i="5" s="1"/>
  <c r="AI142" i="1"/>
  <c r="J263" i="5" s="1"/>
  <c r="AJ142" i="1"/>
  <c r="CX142" s="1"/>
  <c r="W142" s="1"/>
  <c r="AT142"/>
  <c r="AU142"/>
  <c r="CQ142"/>
  <c r="P142"/>
  <c r="CS142"/>
  <c r="R142"/>
  <c r="I263" i="5" s="1"/>
  <c r="CU142" i="1"/>
  <c r="T142"/>
  <c r="CW142"/>
  <c r="V142"/>
  <c r="K263" i="5" s="1"/>
  <c r="FR142" i="1"/>
  <c r="C143"/>
  <c r="D143"/>
  <c r="AC143"/>
  <c r="AD143"/>
  <c r="F264" i="5" s="1"/>
  <c r="CR143" i="1"/>
  <c r="Q143" s="1"/>
  <c r="I264" i="5" s="1"/>
  <c r="AE143" i="1"/>
  <c r="F265" i="5" s="1"/>
  <c r="AF143" i="1"/>
  <c r="E265" i="5" s="1"/>
  <c r="CT143" i="1"/>
  <c r="S143" s="1"/>
  <c r="H264" i="5" s="1"/>
  <c r="AG143" i="1"/>
  <c r="AH143"/>
  <c r="J264" i="5" s="1"/>
  <c r="CV143" i="1"/>
  <c r="U143" s="1"/>
  <c r="K264" i="5" s="1"/>
  <c r="AI143" i="1"/>
  <c r="J265" i="5" s="1"/>
  <c r="AJ143" i="1"/>
  <c r="CX143"/>
  <c r="W143" s="1"/>
  <c r="AT143"/>
  <c r="AU143"/>
  <c r="CQ143"/>
  <c r="P143" s="1"/>
  <c r="CS143"/>
  <c r="R143" s="1"/>
  <c r="CU143"/>
  <c r="T143" s="1"/>
  <c r="CW143"/>
  <c r="V143" s="1"/>
  <c r="K265" i="5" s="1"/>
  <c r="FR143" i="1"/>
  <c r="B145"/>
  <c r="B22"/>
  <c r="C145"/>
  <c r="C22"/>
  <c r="D145"/>
  <c r="D22"/>
  <c r="F145"/>
  <c r="F22"/>
  <c r="G145"/>
  <c r="G22"/>
  <c r="AO145"/>
  <c r="AO22" s="1"/>
  <c r="B165"/>
  <c r="B18" s="1"/>
  <c r="C165"/>
  <c r="C18" s="1"/>
  <c r="D165"/>
  <c r="D18" s="1"/>
  <c r="F165"/>
  <c r="F18" s="1"/>
  <c r="G165"/>
  <c r="G18" s="1"/>
  <c r="AN145"/>
  <c r="AB143"/>
  <c r="E264" i="5" s="1"/>
  <c r="CP143" i="1"/>
  <c r="O143" s="1"/>
  <c r="G264" i="5" s="1"/>
  <c r="AB142" i="1"/>
  <c r="E262" i="5" s="1"/>
  <c r="AB141" i="1"/>
  <c r="E260" i="5" s="1"/>
  <c r="CP141" i="1"/>
  <c r="O141" s="1"/>
  <c r="G260" i="5" s="1"/>
  <c r="AB140" i="1"/>
  <c r="E258" i="5" s="1"/>
  <c r="AB138" i="1"/>
  <c r="E254" i="5" s="1"/>
  <c r="CP138" i="1"/>
  <c r="O138" s="1"/>
  <c r="G254" i="5" s="1"/>
  <c r="AB137" i="1"/>
  <c r="E252" i="5" s="1"/>
  <c r="AB136" i="1"/>
  <c r="E250" i="5" s="1"/>
  <c r="CP136" i="1"/>
  <c r="O136" s="1"/>
  <c r="G250" i="5" s="1"/>
  <c r="AB134" i="1"/>
  <c r="E247" i="5" s="1"/>
  <c r="CZ89" i="1"/>
  <c r="Y89"/>
  <c r="CY89"/>
  <c r="X89"/>
  <c r="CZ87"/>
  <c r="Y87"/>
  <c r="CY87"/>
  <c r="X87"/>
  <c r="CZ58"/>
  <c r="Y58"/>
  <c r="CY58"/>
  <c r="X58"/>
  <c r="CZ56"/>
  <c r="Y56"/>
  <c r="CY56"/>
  <c r="X56"/>
  <c r="CR133"/>
  <c r="Q133"/>
  <c r="I245" i="5" s="1"/>
  <c r="CR132" i="1"/>
  <c r="Q132"/>
  <c r="I243" i="5" s="1"/>
  <c r="CR131" i="1"/>
  <c r="Q131"/>
  <c r="I241" i="5" s="1"/>
  <c r="CR130" i="1"/>
  <c r="Q130"/>
  <c r="I239" i="5" s="1"/>
  <c r="CR129" i="1"/>
  <c r="Q129"/>
  <c r="I237" i="5" s="1"/>
  <c r="CR128" i="1"/>
  <c r="Q128"/>
  <c r="I235" i="5" s="1"/>
  <c r="CR127" i="1"/>
  <c r="Q127"/>
  <c r="I233" i="5" s="1"/>
  <c r="CR126" i="1"/>
  <c r="Q126"/>
  <c r="I231" i="5" s="1"/>
  <c r="CR125" i="1"/>
  <c r="Q125"/>
  <c r="I229" i="5" s="1"/>
  <c r="CR124" i="1"/>
  <c r="Q124"/>
  <c r="I227" i="5" s="1"/>
  <c r="CR123" i="1"/>
  <c r="Q123"/>
  <c r="I225" i="5" s="1"/>
  <c r="CR122" i="1"/>
  <c r="Q122"/>
  <c r="I223" i="5" s="1"/>
  <c r="CR121" i="1"/>
  <c r="Q121"/>
  <c r="I221" i="5" s="1"/>
  <c r="CR120" i="1"/>
  <c r="Q120"/>
  <c r="I219" i="5" s="1"/>
  <c r="CQ119" i="1"/>
  <c r="P119"/>
  <c r="CQ118"/>
  <c r="P118"/>
  <c r="CR117"/>
  <c r="Q117"/>
  <c r="I213" i="5" s="1"/>
  <c r="CR116" i="1"/>
  <c r="Q116"/>
  <c r="I211" i="5" s="1"/>
  <c r="CQ115" i="1"/>
  <c r="P115"/>
  <c r="CQ114"/>
  <c r="P114"/>
  <c r="CQ113"/>
  <c r="P113"/>
  <c r="CQ112"/>
  <c r="P112"/>
  <c r="CQ111"/>
  <c r="P111"/>
  <c r="CQ110"/>
  <c r="P110"/>
  <c r="CQ109"/>
  <c r="P109"/>
  <c r="CR108"/>
  <c r="Q108"/>
  <c r="I195" i="5" s="1"/>
  <c r="CR107" i="1"/>
  <c r="Q107"/>
  <c r="I193" i="5" s="1"/>
  <c r="CR106" i="1"/>
  <c r="Q106"/>
  <c r="I191" i="5" s="1"/>
  <c r="CR105" i="1"/>
  <c r="Q105"/>
  <c r="I189" i="5" s="1"/>
  <c r="CR104" i="1"/>
  <c r="Q104"/>
  <c r="I187" i="5" s="1"/>
  <c r="CR103" i="1"/>
  <c r="Q103"/>
  <c r="I185" i="5" s="1"/>
  <c r="CR102" i="1"/>
  <c r="Q102"/>
  <c r="I183" i="5" s="1"/>
  <c r="CR101" i="1"/>
  <c r="Q101"/>
  <c r="I181" i="5" s="1"/>
  <c r="CR100" i="1"/>
  <c r="Q100"/>
  <c r="I179" i="5" s="1"/>
  <c r="CR99" i="1"/>
  <c r="Q99"/>
  <c r="I177" i="5" s="1"/>
  <c r="CR98" i="1"/>
  <c r="Q98"/>
  <c r="I175" i="5" s="1"/>
  <c r="CR97" i="1"/>
  <c r="Q97"/>
  <c r="I173" i="5" s="1"/>
  <c r="CR96" i="1"/>
  <c r="Q96"/>
  <c r="I171" i="5" s="1"/>
  <c r="CR95" i="1"/>
  <c r="Q95"/>
  <c r="I169" i="5" s="1"/>
  <c r="AB94" i="1"/>
  <c r="E167" i="5" s="1"/>
  <c r="CP94" i="1"/>
  <c r="O94" s="1"/>
  <c r="G167" i="5" s="1"/>
  <c r="AB91" i="1"/>
  <c r="E161" i="5" s="1"/>
  <c r="CR90" i="1"/>
  <c r="Q90"/>
  <c r="I159" i="5" s="1"/>
  <c r="AB90" i="1"/>
  <c r="E159" i="5" s="1"/>
  <c r="CZ82" i="1"/>
  <c r="Y82"/>
  <c r="CY82"/>
  <c r="X82"/>
  <c r="CZ74"/>
  <c r="Y74"/>
  <c r="CY74"/>
  <c r="X74"/>
  <c r="CZ70"/>
  <c r="Y70"/>
  <c r="CY70"/>
  <c r="X70"/>
  <c r="CZ65"/>
  <c r="Y65"/>
  <c r="CY65"/>
  <c r="X65"/>
  <c r="CZ62"/>
  <c r="Y62"/>
  <c r="CY62"/>
  <c r="X62"/>
  <c r="AB93"/>
  <c r="E165" i="5" s="1"/>
  <c r="CP93" i="1"/>
  <c r="O93" s="1"/>
  <c r="G165" i="5" s="1"/>
  <c r="AB92" i="1"/>
  <c r="E163" i="5" s="1"/>
  <c r="CZ53" i="1"/>
  <c r="Y53"/>
  <c r="CY53"/>
  <c r="X53"/>
  <c r="CZ51"/>
  <c r="Y51"/>
  <c r="CY51"/>
  <c r="X51"/>
  <c r="CZ49"/>
  <c r="Y49"/>
  <c r="CY49"/>
  <c r="X49"/>
  <c r="CY45"/>
  <c r="X45"/>
  <c r="CZ45"/>
  <c r="Y45"/>
  <c r="CY42"/>
  <c r="X42"/>
  <c r="CZ42"/>
  <c r="Y42"/>
  <c r="CY37"/>
  <c r="X37"/>
  <c r="CZ37"/>
  <c r="Y37"/>
  <c r="CY34"/>
  <c r="X34"/>
  <c r="CZ34"/>
  <c r="Y34"/>
  <c r="CY30"/>
  <c r="X30"/>
  <c r="CZ30"/>
  <c r="Y30"/>
  <c r="AB89"/>
  <c r="E157" i="5" s="1"/>
  <c r="CP89" i="1"/>
  <c r="O89" s="1"/>
  <c r="G157" i="5" s="1"/>
  <c r="AB88" i="1"/>
  <c r="E155" i="5" s="1"/>
  <c r="AB87" i="1"/>
  <c r="E153" i="5" s="1"/>
  <c r="CP87" i="1"/>
  <c r="O87" s="1"/>
  <c r="G153" i="5" s="1"/>
  <c r="AB86" i="1"/>
  <c r="E151" i="5" s="1"/>
  <c r="AB85" i="1"/>
  <c r="E149" i="5" s="1"/>
  <c r="CP85" i="1"/>
  <c r="O85" s="1"/>
  <c r="G149" i="5" s="1"/>
  <c r="AB84" i="1"/>
  <c r="E147" i="5" s="1"/>
  <c r="AB83" i="1"/>
  <c r="CP83" s="1"/>
  <c r="O83" s="1"/>
  <c r="G145" i="5" s="1"/>
  <c r="AB82" i="1"/>
  <c r="E143" i="5" s="1"/>
  <c r="CP82" i="1"/>
  <c r="O82" s="1"/>
  <c r="G143" i="5" s="1"/>
  <c r="AB81" i="1"/>
  <c r="CP81" s="1"/>
  <c r="O81" s="1"/>
  <c r="G141" i="5" s="1"/>
  <c r="AB80" i="1"/>
  <c r="E139" i="5" s="1"/>
  <c r="AB79" i="1"/>
  <c r="CP79" s="1"/>
  <c r="O79" s="1"/>
  <c r="G137" i="5" s="1"/>
  <c r="AB78" i="1"/>
  <c r="E135" i="5" s="1"/>
  <c r="CP78" i="1"/>
  <c r="O78" s="1"/>
  <c r="G135" i="5" s="1"/>
  <c r="AB77" i="1"/>
  <c r="CP77" s="1"/>
  <c r="O77" s="1"/>
  <c r="G133" i="5" s="1"/>
  <c r="AB76" i="1"/>
  <c r="E131" i="5" s="1"/>
  <c r="AB75" i="1"/>
  <c r="CP75" s="1"/>
  <c r="O75" s="1"/>
  <c r="G129" i="5" s="1"/>
  <c r="AB74" i="1"/>
  <c r="E127" i="5" s="1"/>
  <c r="CP74" i="1"/>
  <c r="O74" s="1"/>
  <c r="G127" i="5" s="1"/>
  <c r="AB73" i="1"/>
  <c r="CP73" s="1"/>
  <c r="O73" s="1"/>
  <c r="G125" i="5" s="1"/>
  <c r="AB72" i="1"/>
  <c r="E123" i="5" s="1"/>
  <c r="AB71" i="1"/>
  <c r="CP71" s="1"/>
  <c r="O71" s="1"/>
  <c r="G121" i="5" s="1"/>
  <c r="AB70" i="1"/>
  <c r="E119" i="5" s="1"/>
  <c r="CP70" i="1"/>
  <c r="O70" s="1"/>
  <c r="G119" i="5" s="1"/>
  <c r="AB69" i="1"/>
  <c r="CP69" s="1"/>
  <c r="O69" s="1"/>
  <c r="G117" i="5" s="1"/>
  <c r="AB65" i="1"/>
  <c r="E109" i="5" s="1"/>
  <c r="AB64" i="1"/>
  <c r="E107" i="5" s="1"/>
  <c r="CQ60" i="1"/>
  <c r="P60"/>
  <c r="CY46"/>
  <c r="X46"/>
  <c r="CZ46"/>
  <c r="Y46"/>
  <c r="CY41"/>
  <c r="X41"/>
  <c r="CZ41"/>
  <c r="Y41"/>
  <c r="CY38"/>
  <c r="X38"/>
  <c r="CZ38"/>
  <c r="Y38"/>
  <c r="CY33"/>
  <c r="X33"/>
  <c r="CZ33"/>
  <c r="Y33"/>
  <c r="CY29"/>
  <c r="X29"/>
  <c r="CZ29"/>
  <c r="Y29"/>
  <c r="CY25"/>
  <c r="X25"/>
  <c r="CZ25"/>
  <c r="Y25" s="1"/>
  <c r="AB51"/>
  <c r="E82" i="5" s="1"/>
  <c r="AB50" i="1"/>
  <c r="E80" i="5" s="1"/>
  <c r="CP50" i="1"/>
  <c r="O50" s="1"/>
  <c r="G80" i="5" s="1"/>
  <c r="AB49" i="1"/>
  <c r="E78" i="5" s="1"/>
  <c r="CQ39" i="1"/>
  <c r="P39"/>
  <c r="CQ35"/>
  <c r="P35"/>
  <c r="CQ26"/>
  <c r="P26"/>
  <c r="AN22"/>
  <c r="AN165"/>
  <c r="AN18" s="1"/>
  <c r="F149"/>
  <c r="F169"/>
  <c r="I265" i="5" l="1"/>
  <c r="CZ143" i="1"/>
  <c r="Y143" s="1"/>
  <c r="CY143"/>
  <c r="X143" s="1"/>
  <c r="I261" i="5"/>
  <c r="CZ141" i="1"/>
  <c r="Y141" s="1"/>
  <c r="CY141"/>
  <c r="X141" s="1"/>
  <c r="I257" i="5"/>
  <c r="CZ139" i="1"/>
  <c r="Y139" s="1"/>
  <c r="CY139"/>
  <c r="X139" s="1"/>
  <c r="H163" i="5"/>
  <c r="CZ92" i="1"/>
  <c r="Y92" s="1"/>
  <c r="CY92"/>
  <c r="X92" s="1"/>
  <c r="AG145"/>
  <c r="I253" i="5"/>
  <c r="CZ137" i="1"/>
  <c r="Y137" s="1"/>
  <c r="CY137"/>
  <c r="X137" s="1"/>
  <c r="AJ145"/>
  <c r="E160" i="5"/>
  <c r="CT90" i="1"/>
  <c r="S90" s="1"/>
  <c r="H159" i="5" s="1"/>
  <c r="J155"/>
  <c r="CV88" i="1"/>
  <c r="U88" s="1"/>
  <c r="K155" i="5" s="1"/>
  <c r="F155"/>
  <c r="CR88" i="1"/>
  <c r="Q88" s="1"/>
  <c r="I155" i="5" s="1"/>
  <c r="J151"/>
  <c r="CV86" i="1"/>
  <c r="U86" s="1"/>
  <c r="K151" i="5" s="1"/>
  <c r="F151"/>
  <c r="CR86" i="1"/>
  <c r="Q86" s="1"/>
  <c r="I151" i="5" s="1"/>
  <c r="J147"/>
  <c r="CV84" i="1"/>
  <c r="U84" s="1"/>
  <c r="K147" i="5" s="1"/>
  <c r="F147"/>
  <c r="CR84" i="1"/>
  <c r="Q84" s="1"/>
  <c r="I147" i="5" s="1"/>
  <c r="E146"/>
  <c r="CT83" i="1"/>
  <c r="S83" s="1"/>
  <c r="E103" i="5"/>
  <c r="CP62" i="1"/>
  <c r="O62" s="1"/>
  <c r="G103" i="5" s="1"/>
  <c r="E99"/>
  <c r="CP60" i="1"/>
  <c r="O60" s="1"/>
  <c r="G99" i="5" s="1"/>
  <c r="CP47" i="1"/>
  <c r="O47" s="1"/>
  <c r="G74" i="5" s="1"/>
  <c r="E74"/>
  <c r="CP43" i="1"/>
  <c r="O43" s="1"/>
  <c r="G66" i="5" s="1"/>
  <c r="E66"/>
  <c r="E60"/>
  <c r="CP40" i="1"/>
  <c r="O40" s="1"/>
  <c r="G60" i="5" s="1"/>
  <c r="CP39" i="1"/>
  <c r="O39" s="1"/>
  <c r="G58" i="5" s="1"/>
  <c r="E58"/>
  <c r="E52"/>
  <c r="CP36" i="1"/>
  <c r="O36" s="1"/>
  <c r="G52" i="5" s="1"/>
  <c r="CP35" i="1"/>
  <c r="O35" s="1"/>
  <c r="G50" i="5" s="1"/>
  <c r="E50"/>
  <c r="E44"/>
  <c r="CP32" i="1"/>
  <c r="O32" s="1"/>
  <c r="G44" i="5" s="1"/>
  <c r="E36"/>
  <c r="CP28" i="1"/>
  <c r="O28" s="1"/>
  <c r="G36" i="5" s="1"/>
  <c r="CV142" i="1"/>
  <c r="U142" s="1"/>
  <c r="K262" i="5" s="1"/>
  <c r="CT142" i="1"/>
  <c r="S142" s="1"/>
  <c r="CR142"/>
  <c r="Q142" s="1"/>
  <c r="I262" i="5" s="1"/>
  <c r="CV140" i="1"/>
  <c r="U140" s="1"/>
  <c r="K258" i="5" s="1"/>
  <c r="CT140" i="1"/>
  <c r="S140" s="1"/>
  <c r="H258" i="5" s="1"/>
  <c r="CR140" i="1"/>
  <c r="Q140" s="1"/>
  <c r="I258" i="5" s="1"/>
  <c r="CV138" i="1"/>
  <c r="U138" s="1"/>
  <c r="K254" i="5" s="1"/>
  <c r="CT138" i="1"/>
  <c r="S138" s="1"/>
  <c r="CR138"/>
  <c r="Q138" s="1"/>
  <c r="I254" i="5" s="1"/>
  <c r="CV136" i="1"/>
  <c r="U136" s="1"/>
  <c r="K250" i="5" s="1"/>
  <c r="CT136" i="1"/>
  <c r="S136" s="1"/>
  <c r="CR136"/>
  <c r="Q136" s="1"/>
  <c r="I250" i="5" s="1"/>
  <c r="CV133" i="1"/>
  <c r="U133" s="1"/>
  <c r="K245" i="5" s="1"/>
  <c r="CT133" i="1"/>
  <c r="S133" s="1"/>
  <c r="H245" i="5" s="1"/>
  <c r="CV132" i="1"/>
  <c r="U132" s="1"/>
  <c r="K243" i="5" s="1"/>
  <c r="CT132" i="1"/>
  <c r="S132" s="1"/>
  <c r="CV131"/>
  <c r="U131" s="1"/>
  <c r="K241" i="5" s="1"/>
  <c r="CT131" i="1"/>
  <c r="S131" s="1"/>
  <c r="CV130"/>
  <c r="U130" s="1"/>
  <c r="K239" i="5" s="1"/>
  <c r="CT130" i="1"/>
  <c r="S130" s="1"/>
  <c r="CV129"/>
  <c r="U129" s="1"/>
  <c r="K237" i="5" s="1"/>
  <c r="CT129" i="1"/>
  <c r="S129" s="1"/>
  <c r="CV128"/>
  <c r="U128" s="1"/>
  <c r="K235" i="5" s="1"/>
  <c r="CT128" i="1"/>
  <c r="S128" s="1"/>
  <c r="CV127"/>
  <c r="U127" s="1"/>
  <c r="K233" i="5" s="1"/>
  <c r="CT127" i="1"/>
  <c r="S127" s="1"/>
  <c r="CV126"/>
  <c r="U126" s="1"/>
  <c r="K231" i="5" s="1"/>
  <c r="CT126" i="1"/>
  <c r="S126" s="1"/>
  <c r="CV125"/>
  <c r="U125" s="1"/>
  <c r="K229" i="5" s="1"/>
  <c r="CT125" i="1"/>
  <c r="S125" s="1"/>
  <c r="CV124"/>
  <c r="U124" s="1"/>
  <c r="K227" i="5" s="1"/>
  <c r="CT124" i="1"/>
  <c r="S124" s="1"/>
  <c r="CV123"/>
  <c r="U123" s="1"/>
  <c r="K225" i="5" s="1"/>
  <c r="CT123" i="1"/>
  <c r="S123" s="1"/>
  <c r="CV122"/>
  <c r="U122" s="1"/>
  <c r="K223" i="5" s="1"/>
  <c r="CT122" i="1"/>
  <c r="S122" s="1"/>
  <c r="CV121"/>
  <c r="U121" s="1"/>
  <c r="K221" i="5" s="1"/>
  <c r="CT121" i="1"/>
  <c r="S121" s="1"/>
  <c r="CV120"/>
  <c r="U120" s="1"/>
  <c r="K219" i="5" s="1"/>
  <c r="CT120" i="1"/>
  <c r="S120" s="1"/>
  <c r="CW119"/>
  <c r="V119" s="1"/>
  <c r="K218" i="5" s="1"/>
  <c r="CS119" i="1"/>
  <c r="R119" s="1"/>
  <c r="CP119"/>
  <c r="O119" s="1"/>
  <c r="G217" i="5" s="1"/>
  <c r="CW118" i="1"/>
  <c r="V118" s="1"/>
  <c r="K216" i="5" s="1"/>
  <c r="CS118" i="1"/>
  <c r="R118" s="1"/>
  <c r="CP118"/>
  <c r="O118" s="1"/>
  <c r="G215" i="5" s="1"/>
  <c r="CV117" i="1"/>
  <c r="U117" s="1"/>
  <c r="K213" i="5" s="1"/>
  <c r="CT117" i="1"/>
  <c r="S117" s="1"/>
  <c r="CV116"/>
  <c r="U116" s="1"/>
  <c r="K211" i="5" s="1"/>
  <c r="CT116" i="1"/>
  <c r="S116" s="1"/>
  <c r="CW115"/>
  <c r="V115" s="1"/>
  <c r="K210" i="5" s="1"/>
  <c r="CS115" i="1"/>
  <c r="R115" s="1"/>
  <c r="CP115"/>
  <c r="O115" s="1"/>
  <c r="G209" i="5" s="1"/>
  <c r="CW114" i="1"/>
  <c r="V114" s="1"/>
  <c r="K208" i="5" s="1"/>
  <c r="CS114" i="1"/>
  <c r="R114" s="1"/>
  <c r="CP114"/>
  <c r="O114" s="1"/>
  <c r="G207" i="5" s="1"/>
  <c r="CW113" i="1"/>
  <c r="V113" s="1"/>
  <c r="K206" i="5" s="1"/>
  <c r="CS113" i="1"/>
  <c r="R113" s="1"/>
  <c r="CP113"/>
  <c r="O113" s="1"/>
  <c r="G205" i="5" s="1"/>
  <c r="CW112" i="1"/>
  <c r="V112" s="1"/>
  <c r="K204" i="5" s="1"/>
  <c r="CS112" i="1"/>
  <c r="R112" s="1"/>
  <c r="I204" i="5" s="1"/>
  <c r="CP112" i="1"/>
  <c r="O112" s="1"/>
  <c r="G203" i="5" s="1"/>
  <c r="CW111" i="1"/>
  <c r="V111" s="1"/>
  <c r="K202" i="5" s="1"/>
  <c r="CS111" i="1"/>
  <c r="R111" s="1"/>
  <c r="I202" i="5" s="1"/>
  <c r="CP111" i="1"/>
  <c r="O111" s="1"/>
  <c r="G201" i="5" s="1"/>
  <c r="CW110" i="1"/>
  <c r="V110" s="1"/>
  <c r="K200" i="5" s="1"/>
  <c r="CS110" i="1"/>
  <c r="R110" s="1"/>
  <c r="I200" i="5" s="1"/>
  <c r="CP110" i="1"/>
  <c r="O110" s="1"/>
  <c r="G199" i="5" s="1"/>
  <c r="CW109" i="1"/>
  <c r="V109" s="1"/>
  <c r="K198" i="5" s="1"/>
  <c r="CS109" i="1"/>
  <c r="R109" s="1"/>
  <c r="CP109"/>
  <c r="O109" s="1"/>
  <c r="G197" i="5" s="1"/>
  <c r="CV108" i="1"/>
  <c r="U108" s="1"/>
  <c r="K195" i="5" s="1"/>
  <c r="CT108" i="1"/>
  <c r="S108" s="1"/>
  <c r="H195" i="5" s="1"/>
  <c r="CV107" i="1"/>
  <c r="U107" s="1"/>
  <c r="K193" i="5" s="1"/>
  <c r="CT107" i="1"/>
  <c r="S107" s="1"/>
  <c r="H193" i="5" s="1"/>
  <c r="CV106" i="1"/>
  <c r="U106" s="1"/>
  <c r="K191" i="5" s="1"/>
  <c r="CT106" i="1"/>
  <c r="S106" s="1"/>
  <c r="CV105"/>
  <c r="U105" s="1"/>
  <c r="K189" i="5" s="1"/>
  <c r="CT105" i="1"/>
  <c r="S105" s="1"/>
  <c r="H189" i="5" s="1"/>
  <c r="CV104" i="1"/>
  <c r="U104" s="1"/>
  <c r="K187" i="5" s="1"/>
  <c r="CT104" i="1"/>
  <c r="S104" s="1"/>
  <c r="H187" i="5" s="1"/>
  <c r="CV103" i="1"/>
  <c r="U103" s="1"/>
  <c r="K185" i="5" s="1"/>
  <c r="CT103" i="1"/>
  <c r="S103" s="1"/>
  <c r="CV102"/>
  <c r="U102" s="1"/>
  <c r="K183" i="5" s="1"/>
  <c r="CT102" i="1"/>
  <c r="S102" s="1"/>
  <c r="H183" i="5" s="1"/>
  <c r="CV101" i="1"/>
  <c r="U101" s="1"/>
  <c r="K181" i="5" s="1"/>
  <c r="CT101" i="1"/>
  <c r="S101" s="1"/>
  <c r="H181" i="5" s="1"/>
  <c r="CV100" i="1"/>
  <c r="U100" s="1"/>
  <c r="K179" i="5" s="1"/>
  <c r="CT100" i="1"/>
  <c r="S100" s="1"/>
  <c r="CV99"/>
  <c r="U99" s="1"/>
  <c r="K177" i="5" s="1"/>
  <c r="CT99" i="1"/>
  <c r="S99" s="1"/>
  <c r="H177" i="5" s="1"/>
  <c r="CV98" i="1"/>
  <c r="U98" s="1"/>
  <c r="K175" i="5" s="1"/>
  <c r="CT98" i="1"/>
  <c r="S98" s="1"/>
  <c r="H175" i="5" s="1"/>
  <c r="CV97" i="1"/>
  <c r="U97" s="1"/>
  <c r="K173" i="5" s="1"/>
  <c r="CT97" i="1"/>
  <c r="S97" s="1"/>
  <c r="CV96"/>
  <c r="U96" s="1"/>
  <c r="K171" i="5" s="1"/>
  <c r="CT96" i="1"/>
  <c r="S96" s="1"/>
  <c r="H171" i="5" s="1"/>
  <c r="CV95" i="1"/>
  <c r="U95" s="1"/>
  <c r="K169" i="5" s="1"/>
  <c r="CT95" i="1"/>
  <c r="S95" s="1"/>
  <c r="H169" i="5" s="1"/>
  <c r="CV94" i="1"/>
  <c r="U94" s="1"/>
  <c r="K167" i="5" s="1"/>
  <c r="CT94" i="1"/>
  <c r="S94" s="1"/>
  <c r="H167" i="5" s="1"/>
  <c r="CR94" i="1"/>
  <c r="Q94" s="1"/>
  <c r="I167" i="5" s="1"/>
  <c r="J159"/>
  <c r="CV90" i="1"/>
  <c r="U90" s="1"/>
  <c r="K159" i="5" s="1"/>
  <c r="E156"/>
  <c r="CT88" i="1"/>
  <c r="S88" s="1"/>
  <c r="E152" i="5"/>
  <c r="CT86" i="1"/>
  <c r="S86" s="1"/>
  <c r="H151" i="5" s="1"/>
  <c r="E148"/>
  <c r="CT84" i="1"/>
  <c r="S84" s="1"/>
  <c r="J145" i="5"/>
  <c r="CV83" i="1"/>
  <c r="U83" s="1"/>
  <c r="K145" i="5" s="1"/>
  <c r="F145"/>
  <c r="CR83" i="1"/>
  <c r="Q83" s="1"/>
  <c r="I145" i="5" s="1"/>
  <c r="E76"/>
  <c r="CP48" i="1"/>
  <c r="O48" s="1"/>
  <c r="G76" i="5" s="1"/>
  <c r="E68"/>
  <c r="CP44" i="1"/>
  <c r="O44" s="1"/>
  <c r="G68" i="5" s="1"/>
  <c r="CP31" i="1"/>
  <c r="O31" s="1"/>
  <c r="G42" i="5" s="1"/>
  <c r="E42"/>
  <c r="CP27" i="1"/>
  <c r="O27" s="1"/>
  <c r="G34" i="5" s="1"/>
  <c r="E34"/>
  <c r="E32"/>
  <c r="CP26" i="1"/>
  <c r="O26" s="1"/>
  <c r="G32" i="5" s="1"/>
  <c r="E30"/>
  <c r="CP25" i="1"/>
  <c r="O25" s="1"/>
  <c r="G30" i="5" s="1"/>
  <c r="CP49" i="1"/>
  <c r="O49" s="1"/>
  <c r="G78" i="5" s="1"/>
  <c r="CP51" i="1"/>
  <c r="O51" s="1"/>
  <c r="G82" i="5" s="1"/>
  <c r="CP65" i="1"/>
  <c r="O65" s="1"/>
  <c r="G109" i="5" s="1"/>
  <c r="CP72" i="1"/>
  <c r="O72" s="1"/>
  <c r="G123" i="5" s="1"/>
  <c r="CP76" i="1"/>
  <c r="O76" s="1"/>
  <c r="G131" i="5" s="1"/>
  <c r="CP80" i="1"/>
  <c r="O80" s="1"/>
  <c r="G139" i="5" s="1"/>
  <c r="CP84" i="1"/>
  <c r="O84" s="1"/>
  <c r="G147" i="5" s="1"/>
  <c r="CP86" i="1"/>
  <c r="O86" s="1"/>
  <c r="G151" i="5" s="1"/>
  <c r="CP88" i="1"/>
  <c r="O88" s="1"/>
  <c r="G155" i="5" s="1"/>
  <c r="CP92" i="1"/>
  <c r="O92" s="1"/>
  <c r="G163" i="5" s="1"/>
  <c r="CP90" i="1"/>
  <c r="O90" s="1"/>
  <c r="G159" i="5" s="1"/>
  <c r="CP91" i="1"/>
  <c r="O91" s="1"/>
  <c r="G161" i="5" s="1"/>
  <c r="CP134" i="1"/>
  <c r="O134" s="1"/>
  <c r="G247" i="5" s="1"/>
  <c r="CP137" i="1"/>
  <c r="O137" s="1"/>
  <c r="G252" i="5" s="1"/>
  <c r="CP140" i="1"/>
  <c r="O140" s="1"/>
  <c r="G258" i="5" s="1"/>
  <c r="CP142" i="1"/>
  <c r="O142" s="1"/>
  <c r="G262" i="5" s="1"/>
  <c r="AB133" i="1"/>
  <c r="AB132"/>
  <c r="AB131"/>
  <c r="AB130"/>
  <c r="AB129"/>
  <c r="AB128"/>
  <c r="AB127"/>
  <c r="AB126"/>
  <c r="AB125"/>
  <c r="AB124"/>
  <c r="AB123"/>
  <c r="AB122"/>
  <c r="AB121"/>
  <c r="AB120"/>
  <c r="AB117"/>
  <c r="AB116"/>
  <c r="AB108"/>
  <c r="AB107"/>
  <c r="AB106"/>
  <c r="AB105"/>
  <c r="AB104"/>
  <c r="AB103"/>
  <c r="AB102"/>
  <c r="AB101"/>
  <c r="AB100"/>
  <c r="AB99"/>
  <c r="AB98"/>
  <c r="AB97"/>
  <c r="AB96"/>
  <c r="AB95"/>
  <c r="AB68"/>
  <c r="E115" i="5" s="1"/>
  <c r="AB67" i="1"/>
  <c r="CP67" s="1"/>
  <c r="O67" s="1"/>
  <c r="G113" i="5" s="1"/>
  <c r="AB63" i="1"/>
  <c r="AB61"/>
  <c r="AB55"/>
  <c r="CP55" s="1"/>
  <c r="O55" s="1"/>
  <c r="G89" i="5" s="1"/>
  <c r="CV50" i="1"/>
  <c r="U50" s="1"/>
  <c r="K80" i="5" s="1"/>
  <c r="CT50" i="1"/>
  <c r="S50" s="1"/>
  <c r="CR50"/>
  <c r="Q50" s="1"/>
  <c r="I80" i="5" s="1"/>
  <c r="CV48" i="1"/>
  <c r="U48" s="1"/>
  <c r="K76" i="5" s="1"/>
  <c r="CT48" i="1"/>
  <c r="S48" s="1"/>
  <c r="CR48"/>
  <c r="Q48" s="1"/>
  <c r="I76" i="5" s="1"/>
  <c r="CQ48" i="1"/>
  <c r="P48" s="1"/>
  <c r="CV47"/>
  <c r="U47" s="1"/>
  <c r="K74" i="5" s="1"/>
  <c r="CT47" i="1"/>
  <c r="S47" s="1"/>
  <c r="CR47"/>
  <c r="Q47" s="1"/>
  <c r="I74" i="5" s="1"/>
  <c r="CQ47" i="1"/>
  <c r="P47" s="1"/>
  <c r="CP46"/>
  <c r="O46" s="1"/>
  <c r="G72" i="5" s="1"/>
  <c r="CP45" i="1"/>
  <c r="O45" s="1"/>
  <c r="G70" i="5" s="1"/>
  <c r="CV44" i="1"/>
  <c r="U44" s="1"/>
  <c r="K68" i="5" s="1"/>
  <c r="CT44" i="1"/>
  <c r="S44" s="1"/>
  <c r="CR44"/>
  <c r="Q44" s="1"/>
  <c r="I68" i="5" s="1"/>
  <c r="CQ44" i="1"/>
  <c r="P44" s="1"/>
  <c r="CV43"/>
  <c r="U43" s="1"/>
  <c r="K66" i="5" s="1"/>
  <c r="CT43" i="1"/>
  <c r="S43" s="1"/>
  <c r="CR43"/>
  <c r="Q43" s="1"/>
  <c r="I66" i="5" s="1"/>
  <c r="CQ43" i="1"/>
  <c r="P43" s="1"/>
  <c r="AB42"/>
  <c r="CP41"/>
  <c r="O41" s="1"/>
  <c r="G62" i="5" s="1"/>
  <c r="CV40" i="1"/>
  <c r="U40" s="1"/>
  <c r="K60" i="5" s="1"/>
  <c r="CT40" i="1"/>
  <c r="S40" s="1"/>
  <c r="CR40"/>
  <c r="Q40" s="1"/>
  <c r="I60" i="5" s="1"/>
  <c r="CQ40" i="1"/>
  <c r="P40" s="1"/>
  <c r="CV39"/>
  <c r="U39" s="1"/>
  <c r="K58" i="5" s="1"/>
  <c r="CT39" i="1"/>
  <c r="S39" s="1"/>
  <c r="CR39"/>
  <c r="Q39" s="1"/>
  <c r="I58" i="5" s="1"/>
  <c r="AB38" i="1"/>
  <c r="CP37"/>
  <c r="O37" s="1"/>
  <c r="G54" i="5" s="1"/>
  <c r="CV36" i="1"/>
  <c r="U36" s="1"/>
  <c r="K52" i="5" s="1"/>
  <c r="CT36" i="1"/>
  <c r="S36" s="1"/>
  <c r="CR36"/>
  <c r="Q36" s="1"/>
  <c r="I52" i="5" s="1"/>
  <c r="CQ36" i="1"/>
  <c r="P36" s="1"/>
  <c r="CV35"/>
  <c r="U35" s="1"/>
  <c r="K50" i="5" s="1"/>
  <c r="CT35" i="1"/>
  <c r="S35" s="1"/>
  <c r="CR35"/>
  <c r="Q35" s="1"/>
  <c r="I50" i="5" s="1"/>
  <c r="AB34" i="1"/>
  <c r="CP33"/>
  <c r="O33" s="1"/>
  <c r="G46" i="5" s="1"/>
  <c r="CV32" i="1"/>
  <c r="U32" s="1"/>
  <c r="K44" i="5" s="1"/>
  <c r="CT32" i="1"/>
  <c r="S32" s="1"/>
  <c r="CR32"/>
  <c r="Q32" s="1"/>
  <c r="I44" i="5" s="1"/>
  <c r="CQ32" i="1"/>
  <c r="P32" s="1"/>
  <c r="CV31"/>
  <c r="U31" s="1"/>
  <c r="K42" i="5" s="1"/>
  <c r="CT31" i="1"/>
  <c r="S31" s="1"/>
  <c r="CR31"/>
  <c r="Q31" s="1"/>
  <c r="I42" i="5" s="1"/>
  <c r="CQ31" i="1"/>
  <c r="P31" s="1"/>
  <c r="CP30"/>
  <c r="O30" s="1"/>
  <c r="G40" i="5" s="1"/>
  <c r="CP29" i="1"/>
  <c r="O29" s="1"/>
  <c r="G38" i="5" s="1"/>
  <c r="CV28" i="1"/>
  <c r="U28" s="1"/>
  <c r="K36" i="5" s="1"/>
  <c r="CT28" i="1"/>
  <c r="S28" s="1"/>
  <c r="CR28"/>
  <c r="Q28" s="1"/>
  <c r="I36" i="5" s="1"/>
  <c r="CQ28" i="1"/>
  <c r="P28" s="1"/>
  <c r="CV27"/>
  <c r="U27" s="1"/>
  <c r="K34" i="5" s="1"/>
  <c r="CT27" i="1"/>
  <c r="S27" s="1"/>
  <c r="CR27"/>
  <c r="Q27" s="1"/>
  <c r="I34" i="5" s="1"/>
  <c r="CV26" i="1"/>
  <c r="U26" s="1"/>
  <c r="CT26"/>
  <c r="S26" s="1"/>
  <c r="CR26"/>
  <c r="Q26" s="1"/>
  <c r="E31" i="5"/>
  <c r="CW81" i="1"/>
  <c r="V81" s="1"/>
  <c r="K142" i="5" s="1"/>
  <c r="CS81" i="1"/>
  <c r="R81" s="1"/>
  <c r="CV80"/>
  <c r="U80" s="1"/>
  <c r="K139" i="5" s="1"/>
  <c r="CT80" i="1"/>
  <c r="S80" s="1"/>
  <c r="CR80"/>
  <c r="Q80" s="1"/>
  <c r="I139" i="5" s="1"/>
  <c r="CV79" i="1"/>
  <c r="U79" s="1"/>
  <c r="K137" i="5" s="1"/>
  <c r="CT79" i="1"/>
  <c r="S79" s="1"/>
  <c r="H137" i="5" s="1"/>
  <c r="CR79" i="1"/>
  <c r="Q79" s="1"/>
  <c r="I137" i="5" s="1"/>
  <c r="CW77" i="1"/>
  <c r="V77" s="1"/>
  <c r="K134" i="5" s="1"/>
  <c r="CS77" i="1"/>
  <c r="R77" s="1"/>
  <c r="CV76"/>
  <c r="U76" s="1"/>
  <c r="K131" i="5" s="1"/>
  <c r="CT76" i="1"/>
  <c r="S76" s="1"/>
  <c r="CR76"/>
  <c r="Q76" s="1"/>
  <c r="I131" i="5" s="1"/>
  <c r="CV75" i="1"/>
  <c r="U75" s="1"/>
  <c r="K129" i="5" s="1"/>
  <c r="CT75" i="1"/>
  <c r="S75" s="1"/>
  <c r="CR75"/>
  <c r="Q75" s="1"/>
  <c r="I129" i="5" s="1"/>
  <c r="CW73" i="1"/>
  <c r="V73" s="1"/>
  <c r="K126" i="5" s="1"/>
  <c r="CS73" i="1"/>
  <c r="R73" s="1"/>
  <c r="CV72"/>
  <c r="U72" s="1"/>
  <c r="K123" i="5" s="1"/>
  <c r="CT72" i="1"/>
  <c r="S72" s="1"/>
  <c r="CR72"/>
  <c r="Q72" s="1"/>
  <c r="I123" i="5" s="1"/>
  <c r="CV71" i="1"/>
  <c r="U71" s="1"/>
  <c r="K121" i="5" s="1"/>
  <c r="CT71" i="1"/>
  <c r="S71" s="1"/>
  <c r="CR71"/>
  <c r="Q71" s="1"/>
  <c r="I121" i="5" s="1"/>
  <c r="CW69" i="1"/>
  <c r="V69" s="1"/>
  <c r="K118" i="5" s="1"/>
  <c r="CS69" i="1"/>
  <c r="R69" s="1"/>
  <c r="CV68"/>
  <c r="U68" s="1"/>
  <c r="K115" i="5" s="1"/>
  <c r="CT68" i="1"/>
  <c r="S68" s="1"/>
  <c r="CV67"/>
  <c r="U67" s="1"/>
  <c r="K113" i="5" s="1"/>
  <c r="CT67" i="1"/>
  <c r="S67" s="1"/>
  <c r="H113" i="5" s="1"/>
  <c r="CV66" i="1"/>
  <c r="U66" s="1"/>
  <c r="K111" i="5" s="1"/>
  <c r="CT66" i="1"/>
  <c r="S66" s="1"/>
  <c r="CR66"/>
  <c r="Q66" s="1"/>
  <c r="I111" i="5" s="1"/>
  <c r="AB66" i="1"/>
  <c r="AQ145"/>
  <c r="AP145" s="1"/>
  <c r="CW64"/>
  <c r="V64" s="1"/>
  <c r="K108" i="5" s="1"/>
  <c r="CS64" i="1"/>
  <c r="R64" s="1"/>
  <c r="CV63"/>
  <c r="U63" s="1"/>
  <c r="K105" i="5" s="1"/>
  <c r="CT63" i="1"/>
  <c r="S63" s="1"/>
  <c r="CR63"/>
  <c r="Q63" s="1"/>
  <c r="I105" i="5" s="1"/>
  <c r="CV61" i="1"/>
  <c r="U61" s="1"/>
  <c r="K101" i="5" s="1"/>
  <c r="CT61" i="1"/>
  <c r="S61" s="1"/>
  <c r="CR61"/>
  <c r="Q61" s="1"/>
  <c r="I101" i="5" s="1"/>
  <c r="CW60" i="1"/>
  <c r="V60" s="1"/>
  <c r="K100" i="5" s="1"/>
  <c r="CS60" i="1"/>
  <c r="R60" s="1"/>
  <c r="CV59"/>
  <c r="U59" s="1"/>
  <c r="K97" i="5" s="1"/>
  <c r="CT59" i="1"/>
  <c r="S59" s="1"/>
  <c r="CR59"/>
  <c r="Q59" s="1"/>
  <c r="I97" i="5" s="1"/>
  <c r="AB59" i="1"/>
  <c r="CP59" s="1"/>
  <c r="O59" s="1"/>
  <c r="G97" i="5" s="1"/>
  <c r="CV57" i="1"/>
  <c r="U57" s="1"/>
  <c r="K93" i="5" s="1"/>
  <c r="CT57" i="1"/>
  <c r="S57" s="1"/>
  <c r="H93" i="5" s="1"/>
  <c r="CR57" i="1"/>
  <c r="Q57" s="1"/>
  <c r="I93" i="5" s="1"/>
  <c r="AB57" i="1"/>
  <c r="E93" i="5" s="1"/>
  <c r="CW56" i="1"/>
  <c r="V56" s="1"/>
  <c r="CV55"/>
  <c r="U55" s="1"/>
  <c r="K89" i="5" s="1"/>
  <c r="CT55" i="1"/>
  <c r="S55" s="1"/>
  <c r="CV54"/>
  <c r="U54" s="1"/>
  <c r="K87" i="5" s="1"/>
  <c r="CT54" i="1"/>
  <c r="S54" s="1"/>
  <c r="H87" i="5" s="1"/>
  <c r="CR54" i="1"/>
  <c r="Q54" s="1"/>
  <c r="I87" i="5" s="1"/>
  <c r="AB54" i="1"/>
  <c r="E256" i="5"/>
  <c r="CP139" i="1"/>
  <c r="O139" s="1"/>
  <c r="G256" i="5" s="1"/>
  <c r="E95"/>
  <c r="CP58" i="1"/>
  <c r="O58" s="1"/>
  <c r="G95" i="5" s="1"/>
  <c r="E91"/>
  <c r="CP56" i="1"/>
  <c r="O56" s="1"/>
  <c r="G91" i="5" s="1"/>
  <c r="CP53" i="1"/>
  <c r="O53" s="1"/>
  <c r="E85" i="5"/>
  <c r="E111"/>
  <c r="CP66" i="1"/>
  <c r="O66" s="1"/>
  <c r="G111" i="5" s="1"/>
  <c r="AQ22" i="1"/>
  <c r="CP57"/>
  <c r="O57" s="1"/>
  <c r="G93" i="5" s="1"/>
  <c r="E87"/>
  <c r="CP54" i="1"/>
  <c r="O54" s="1"/>
  <c r="G87" i="5" s="1"/>
  <c r="E89"/>
  <c r="E113"/>
  <c r="E117"/>
  <c r="E121"/>
  <c r="E125"/>
  <c r="E129"/>
  <c r="E133"/>
  <c r="E137"/>
  <c r="E141"/>
  <c r="E145"/>
  <c r="CQ139" i="1"/>
  <c r="P139" s="1"/>
  <c r="CP64"/>
  <c r="O64" s="1"/>
  <c r="G107" i="5" s="1"/>
  <c r="CP68" i="1"/>
  <c r="O68" s="1"/>
  <c r="G115" i="5" s="1"/>
  <c r="CQ66" i="1"/>
  <c r="P66" s="1"/>
  <c r="CQ59"/>
  <c r="P59" s="1"/>
  <c r="CQ58"/>
  <c r="P58" s="1"/>
  <c r="CQ57"/>
  <c r="P57" s="1"/>
  <c r="CQ56"/>
  <c r="P56" s="1"/>
  <c r="CQ54"/>
  <c r="P54" s="1"/>
  <c r="CQ53"/>
  <c r="P53" s="1"/>
  <c r="AC145" s="1"/>
  <c r="E97" i="5" l="1"/>
  <c r="H97"/>
  <c r="CZ59" i="1"/>
  <c r="Y59" s="1"/>
  <c r="CY59"/>
  <c r="X59" s="1"/>
  <c r="I100" i="5"/>
  <c r="AE145" i="1"/>
  <c r="H105" i="5"/>
  <c r="CZ63" i="1"/>
  <c r="Y63" s="1"/>
  <c r="CY63"/>
  <c r="X63" s="1"/>
  <c r="I108" i="5"/>
  <c r="CZ64" i="1"/>
  <c r="Y64" s="1"/>
  <c r="CY64"/>
  <c r="X64" s="1"/>
  <c r="H121" i="5"/>
  <c r="CZ71" i="1"/>
  <c r="Y71" s="1"/>
  <c r="CY71"/>
  <c r="X71" s="1"/>
  <c r="H129" i="5"/>
  <c r="CZ75" i="1"/>
  <c r="Y75" s="1"/>
  <c r="CY75"/>
  <c r="X75" s="1"/>
  <c r="I32" i="5"/>
  <c r="AD145" i="1"/>
  <c r="K32" i="5"/>
  <c r="AH145" i="1"/>
  <c r="H34" i="5"/>
  <c r="CZ27" i="1"/>
  <c r="Y27" s="1"/>
  <c r="CY27"/>
  <c r="X27" s="1"/>
  <c r="H36" i="5"/>
  <c r="CZ28" i="1"/>
  <c r="Y28" s="1"/>
  <c r="CY28"/>
  <c r="X28" s="1"/>
  <c r="H42" i="5"/>
  <c r="CZ31" i="1"/>
  <c r="Y31" s="1"/>
  <c r="CY31"/>
  <c r="X31" s="1"/>
  <c r="H44" i="5"/>
  <c r="CZ32" i="1"/>
  <c r="Y32" s="1"/>
  <c r="CY32"/>
  <c r="X32" s="1"/>
  <c r="E56" i="5"/>
  <c r="CP38" i="1"/>
  <c r="O38" s="1"/>
  <c r="G56" i="5" s="1"/>
  <c r="H58"/>
  <c r="CZ39" i="1"/>
  <c r="Y39" s="1"/>
  <c r="CY39"/>
  <c r="X39" s="1"/>
  <c r="H60" i="5"/>
  <c r="CZ40" i="1"/>
  <c r="Y40" s="1"/>
  <c r="CY40"/>
  <c r="X40" s="1"/>
  <c r="H66" i="5"/>
  <c r="CZ43" i="1"/>
  <c r="Y43" s="1"/>
  <c r="CY43"/>
  <c r="X43" s="1"/>
  <c r="H68" i="5"/>
  <c r="CZ44" i="1"/>
  <c r="Y44" s="1"/>
  <c r="CY44"/>
  <c r="X44" s="1"/>
  <c r="H74" i="5"/>
  <c r="CZ47" i="1"/>
  <c r="Y47" s="1"/>
  <c r="CY47"/>
  <c r="X47" s="1"/>
  <c r="H76" i="5"/>
  <c r="CZ48" i="1"/>
  <c r="Y48" s="1"/>
  <c r="CY48"/>
  <c r="X48" s="1"/>
  <c r="E101" i="5"/>
  <c r="CP61" i="1"/>
  <c r="O61" s="1"/>
  <c r="G101" i="5" s="1"/>
  <c r="E169"/>
  <c r="CP95" i="1"/>
  <c r="O95" s="1"/>
  <c r="G169" i="5" s="1"/>
  <c r="E173"/>
  <c r="CP97" i="1"/>
  <c r="O97" s="1"/>
  <c r="G173" i="5" s="1"/>
  <c r="E177"/>
  <c r="CP99" i="1"/>
  <c r="O99" s="1"/>
  <c r="G177" i="5" s="1"/>
  <c r="E181"/>
  <c r="CP101" i="1"/>
  <c r="O101" s="1"/>
  <c r="G181" i="5" s="1"/>
  <c r="E185"/>
  <c r="CP103" i="1"/>
  <c r="O103" s="1"/>
  <c r="G185" i="5" s="1"/>
  <c r="E189"/>
  <c r="CP105" i="1"/>
  <c r="O105" s="1"/>
  <c r="G189" i="5" s="1"/>
  <c r="E193"/>
  <c r="CP107" i="1"/>
  <c r="O107" s="1"/>
  <c r="G193" i="5" s="1"/>
  <c r="E211"/>
  <c r="CP116" i="1"/>
  <c r="O116" s="1"/>
  <c r="G211" i="5" s="1"/>
  <c r="E219"/>
  <c r="CP120" i="1"/>
  <c r="O120" s="1"/>
  <c r="G219" i="5" s="1"/>
  <c r="E223"/>
  <c r="CP122" i="1"/>
  <c r="O122" s="1"/>
  <c r="G223" i="5" s="1"/>
  <c r="E227"/>
  <c r="CP124" i="1"/>
  <c r="O124" s="1"/>
  <c r="G227" i="5" s="1"/>
  <c r="E231"/>
  <c r="CP126" i="1"/>
  <c r="O126" s="1"/>
  <c r="G231" i="5" s="1"/>
  <c r="E235"/>
  <c r="CP128" i="1"/>
  <c r="O128" s="1"/>
  <c r="G235" i="5" s="1"/>
  <c r="E239"/>
  <c r="CP130" i="1"/>
  <c r="O130" s="1"/>
  <c r="G239" i="5" s="1"/>
  <c r="E243"/>
  <c r="CP132" i="1"/>
  <c r="O132" s="1"/>
  <c r="G243" i="5" s="1"/>
  <c r="H147"/>
  <c r="CZ84" i="1"/>
  <c r="Y84" s="1"/>
  <c r="CY84"/>
  <c r="X84" s="1"/>
  <c r="H155" i="5"/>
  <c r="CZ88" i="1"/>
  <c r="Y88" s="1"/>
  <c r="CY88"/>
  <c r="X88" s="1"/>
  <c r="I198" i="5"/>
  <c r="CZ109" i="1"/>
  <c r="Y109" s="1"/>
  <c r="CY109"/>
  <c r="X109" s="1"/>
  <c r="I206" i="5"/>
  <c r="CZ113" i="1"/>
  <c r="Y113" s="1"/>
  <c r="CY113"/>
  <c r="X113" s="1"/>
  <c r="I210" i="5"/>
  <c r="CZ115" i="1"/>
  <c r="Y115" s="1"/>
  <c r="CY115"/>
  <c r="X115" s="1"/>
  <c r="H211" i="5"/>
  <c r="CY116" i="1"/>
  <c r="X116" s="1"/>
  <c r="CZ116"/>
  <c r="Y116" s="1"/>
  <c r="H213" i="5"/>
  <c r="CY117" i="1"/>
  <c r="X117" s="1"/>
  <c r="CZ117"/>
  <c r="Y117" s="1"/>
  <c r="I218" i="5"/>
  <c r="CZ119" i="1"/>
  <c r="Y119" s="1"/>
  <c r="CY119"/>
  <c r="X119" s="1"/>
  <c r="H219" i="5"/>
  <c r="CY120" i="1"/>
  <c r="X120" s="1"/>
  <c r="CZ120"/>
  <c r="Y120" s="1"/>
  <c r="H221" i="5"/>
  <c r="CY121" i="1"/>
  <c r="X121" s="1"/>
  <c r="CZ121"/>
  <c r="Y121" s="1"/>
  <c r="H223" i="5"/>
  <c r="CY122" i="1"/>
  <c r="X122" s="1"/>
  <c r="CZ122"/>
  <c r="Y122" s="1"/>
  <c r="H225" i="5"/>
  <c r="CY123" i="1"/>
  <c r="X123" s="1"/>
  <c r="CZ123"/>
  <c r="Y123" s="1"/>
  <c r="H227" i="5"/>
  <c r="CY124" i="1"/>
  <c r="X124" s="1"/>
  <c r="CZ124"/>
  <c r="Y124" s="1"/>
  <c r="H229" i="5"/>
  <c r="CY125" i="1"/>
  <c r="X125" s="1"/>
  <c r="CZ125"/>
  <c r="Y125" s="1"/>
  <c r="H231" i="5"/>
  <c r="CY126" i="1"/>
  <c r="X126" s="1"/>
  <c r="CZ126"/>
  <c r="Y126" s="1"/>
  <c r="H233" i="5"/>
  <c r="CY127" i="1"/>
  <c r="X127" s="1"/>
  <c r="CZ127"/>
  <c r="Y127" s="1"/>
  <c r="H235" i="5"/>
  <c r="CY128" i="1"/>
  <c r="X128" s="1"/>
  <c r="CZ128"/>
  <c r="Y128" s="1"/>
  <c r="H237" i="5"/>
  <c r="CY129" i="1"/>
  <c r="X129" s="1"/>
  <c r="CZ129"/>
  <c r="Y129" s="1"/>
  <c r="H239" i="5"/>
  <c r="CY130" i="1"/>
  <c r="X130" s="1"/>
  <c r="CZ130"/>
  <c r="Y130" s="1"/>
  <c r="H241" i="5"/>
  <c r="CY131" i="1"/>
  <c r="X131" s="1"/>
  <c r="CZ131"/>
  <c r="Y131" s="1"/>
  <c r="H243" i="5"/>
  <c r="CY132" i="1"/>
  <c r="X132" s="1"/>
  <c r="CZ132"/>
  <c r="Y132" s="1"/>
  <c r="H254" i="5"/>
  <c r="CZ138" i="1"/>
  <c r="Y138" s="1"/>
  <c r="CY138"/>
  <c r="X138" s="1"/>
  <c r="H262" i="5"/>
  <c r="CZ142" i="1"/>
  <c r="Y142" s="1"/>
  <c r="CY142"/>
  <c r="X142" s="1"/>
  <c r="H145" i="5"/>
  <c r="CZ83" i="1"/>
  <c r="Y83" s="1"/>
  <c r="CY83"/>
  <c r="X83" s="1"/>
  <c r="W145"/>
  <c r="AJ22"/>
  <c r="AG22"/>
  <c r="T145"/>
  <c r="H89" i="5"/>
  <c r="CZ55" i="1"/>
  <c r="Y55" s="1"/>
  <c r="CY55"/>
  <c r="X55" s="1"/>
  <c r="K92" i="5"/>
  <c r="AI145" i="1"/>
  <c r="H101" i="5"/>
  <c r="CZ61" i="1"/>
  <c r="Y61" s="1"/>
  <c r="CY61"/>
  <c r="X61" s="1"/>
  <c r="H111" i="5"/>
  <c r="CZ66" i="1"/>
  <c r="Y66" s="1"/>
  <c r="CY66"/>
  <c r="X66" s="1"/>
  <c r="H115" i="5"/>
  <c r="CZ68" i="1"/>
  <c r="Y68" s="1"/>
  <c r="CY68"/>
  <c r="X68" s="1"/>
  <c r="I118" i="5"/>
  <c r="CZ69" i="1"/>
  <c r="Y69" s="1"/>
  <c r="CY69"/>
  <c r="X69" s="1"/>
  <c r="H123" i="5"/>
  <c r="CZ72" i="1"/>
  <c r="Y72" s="1"/>
  <c r="CY72"/>
  <c r="X72" s="1"/>
  <c r="I126" i="5"/>
  <c r="CZ73" i="1"/>
  <c r="Y73" s="1"/>
  <c r="CY73"/>
  <c r="X73" s="1"/>
  <c r="H131" i="5"/>
  <c r="CZ76" i="1"/>
  <c r="Y76" s="1"/>
  <c r="CY76"/>
  <c r="X76" s="1"/>
  <c r="I134" i="5"/>
  <c r="CZ77" i="1"/>
  <c r="Y77" s="1"/>
  <c r="CY77"/>
  <c r="X77" s="1"/>
  <c r="H139" i="5"/>
  <c r="CZ80" i="1"/>
  <c r="Y80" s="1"/>
  <c r="CY80"/>
  <c r="X80" s="1"/>
  <c r="I142" i="5"/>
  <c r="CZ81" i="1"/>
  <c r="Y81" s="1"/>
  <c r="CY81"/>
  <c r="X81" s="1"/>
  <c r="H32" i="5"/>
  <c r="AF145" i="1"/>
  <c r="CZ26"/>
  <c r="Y26" s="1"/>
  <c r="CY26"/>
  <c r="X26" s="1"/>
  <c r="E48" i="5"/>
  <c r="CP34" i="1"/>
  <c r="O34" s="1"/>
  <c r="G48" i="5" s="1"/>
  <c r="H50"/>
  <c r="CZ35" i="1"/>
  <c r="Y35" s="1"/>
  <c r="CY35"/>
  <c r="X35" s="1"/>
  <c r="H52" i="5"/>
  <c r="CZ36" i="1"/>
  <c r="Y36" s="1"/>
  <c r="CY36"/>
  <c r="X36" s="1"/>
  <c r="E64" i="5"/>
  <c r="CP42" i="1"/>
  <c r="O42" s="1"/>
  <c r="G64" i="5" s="1"/>
  <c r="H80"/>
  <c r="CZ50" i="1"/>
  <c r="Y50" s="1"/>
  <c r="CY50"/>
  <c r="X50" s="1"/>
  <c r="E105" i="5"/>
  <c r="CP63" i="1"/>
  <c r="O63" s="1"/>
  <c r="G105" i="5" s="1"/>
  <c r="E171"/>
  <c r="CP96" i="1"/>
  <c r="O96" s="1"/>
  <c r="G171" i="5" s="1"/>
  <c r="E175"/>
  <c r="CP98" i="1"/>
  <c r="O98" s="1"/>
  <c r="G175" i="5" s="1"/>
  <c r="E179"/>
  <c r="CP100" i="1"/>
  <c r="O100" s="1"/>
  <c r="G179" i="5" s="1"/>
  <c r="E183"/>
  <c r="CP102" i="1"/>
  <c r="O102" s="1"/>
  <c r="G183" i="5" s="1"/>
  <c r="E187"/>
  <c r="CP104" i="1"/>
  <c r="O104" s="1"/>
  <c r="G187" i="5" s="1"/>
  <c r="E191"/>
  <c r="CP106" i="1"/>
  <c r="O106" s="1"/>
  <c r="G191" i="5" s="1"/>
  <c r="E195"/>
  <c r="CP108" i="1"/>
  <c r="O108" s="1"/>
  <c r="G195" i="5" s="1"/>
  <c r="E213"/>
  <c r="CP117" i="1"/>
  <c r="O117" s="1"/>
  <c r="G213" i="5" s="1"/>
  <c r="E221"/>
  <c r="CP121" i="1"/>
  <c r="O121" s="1"/>
  <c r="G221" i="5" s="1"/>
  <c r="E225"/>
  <c r="CP123" i="1"/>
  <c r="O123" s="1"/>
  <c r="G225" i="5" s="1"/>
  <c r="E229"/>
  <c r="CP125" i="1"/>
  <c r="O125" s="1"/>
  <c r="G229" i="5" s="1"/>
  <c r="E233"/>
  <c r="CP127" i="1"/>
  <c r="O127" s="1"/>
  <c r="G233" i="5" s="1"/>
  <c r="E237"/>
  <c r="CP129" i="1"/>
  <c r="O129" s="1"/>
  <c r="G237" i="5" s="1"/>
  <c r="E241"/>
  <c r="CP131" i="1"/>
  <c r="O131" s="1"/>
  <c r="G241" i="5" s="1"/>
  <c r="E245"/>
  <c r="CP133" i="1"/>
  <c r="O133" s="1"/>
  <c r="G245" i="5" s="1"/>
  <c r="H173"/>
  <c r="CY97" i="1"/>
  <c r="X97" s="1"/>
  <c r="CZ97"/>
  <c r="Y97" s="1"/>
  <c r="H179" i="5"/>
  <c r="CY100" i="1"/>
  <c r="X100" s="1"/>
  <c r="CZ100"/>
  <c r="Y100" s="1"/>
  <c r="H185" i="5"/>
  <c r="CY103" i="1"/>
  <c r="X103" s="1"/>
  <c r="CZ103"/>
  <c r="Y103" s="1"/>
  <c r="H191" i="5"/>
  <c r="CY106" i="1"/>
  <c r="X106" s="1"/>
  <c r="CZ106"/>
  <c r="Y106" s="1"/>
  <c r="I208" i="5"/>
  <c r="CZ114" i="1"/>
  <c r="Y114" s="1"/>
  <c r="CY114"/>
  <c r="X114" s="1"/>
  <c r="I216" i="5"/>
  <c r="CZ118" i="1"/>
  <c r="Y118" s="1"/>
  <c r="CY118"/>
  <c r="X118" s="1"/>
  <c r="H250" i="5"/>
  <c r="CZ136" i="1"/>
  <c r="Y136" s="1"/>
  <c r="CY136"/>
  <c r="X136" s="1"/>
  <c r="P145"/>
  <c r="AC22"/>
  <c r="AB145"/>
  <c r="G85" i="5"/>
  <c r="F150" i="1"/>
  <c r="AP22"/>
  <c r="AP165"/>
  <c r="F154" l="1"/>
  <c r="T22"/>
  <c r="T165"/>
  <c r="AH22"/>
  <c r="U145"/>
  <c r="AD22"/>
  <c r="Q145"/>
  <c r="R145"/>
  <c r="AE22"/>
  <c r="AL145"/>
  <c r="S145"/>
  <c r="AF22"/>
  <c r="AI22"/>
  <c r="V145"/>
  <c r="W22"/>
  <c r="W165"/>
  <c r="F157"/>
  <c r="AK145"/>
  <c r="AB22"/>
  <c r="O145"/>
  <c r="P22"/>
  <c r="P165"/>
  <c r="F148"/>
  <c r="AP18"/>
  <c r="F170"/>
  <c r="AK22" l="1"/>
  <c r="X145"/>
  <c r="W18"/>
  <c r="F177"/>
  <c r="V22"/>
  <c r="V165"/>
  <c r="F156"/>
  <c r="K268" i="5" s="1"/>
  <c r="F153" i="1"/>
  <c r="H267" i="5" s="1"/>
  <c r="S165" i="1"/>
  <c r="S22"/>
  <c r="Q22"/>
  <c r="Q165"/>
  <c r="F151"/>
  <c r="I267" i="5" s="1"/>
  <c r="U22" i="1"/>
  <c r="U165"/>
  <c r="F155"/>
  <c r="K267" i="5" s="1"/>
  <c r="F174" i="1"/>
  <c r="T18"/>
  <c r="Y145"/>
  <c r="AL22"/>
  <c r="F152"/>
  <c r="I268" i="5" s="1"/>
  <c r="R165" i="1"/>
  <c r="R22"/>
  <c r="P18"/>
  <c r="F168"/>
  <c r="F147"/>
  <c r="F160" s="1"/>
  <c r="O165"/>
  <c r="O22"/>
  <c r="Y22" l="1"/>
  <c r="Y165"/>
  <c r="F159"/>
  <c r="F162" s="1"/>
  <c r="F175"/>
  <c r="U18"/>
  <c r="F173"/>
  <c r="S18"/>
  <c r="F172"/>
  <c r="R18"/>
  <c r="G289" i="5"/>
  <c r="G290"/>
  <c r="G291"/>
  <c r="Q18" i="1"/>
  <c r="F171"/>
  <c r="F176"/>
  <c r="V18"/>
  <c r="F158"/>
  <c r="F161" s="1"/>
  <c r="X22"/>
  <c r="X165"/>
  <c r="G267" i="5"/>
  <c r="F163" i="1"/>
  <c r="O18"/>
  <c r="F167"/>
  <c r="F178" l="1"/>
  <c r="X18"/>
  <c r="F179"/>
  <c r="Y18"/>
  <c r="G292" i="5"/>
  <c r="G293" l="1"/>
  <c r="G294"/>
  <c r="J17" s="1"/>
</calcChain>
</file>

<file path=xl/sharedStrings.xml><?xml version="1.0" encoding="utf-8"?>
<sst xmlns="http://schemas.openxmlformats.org/spreadsheetml/2006/main" count="12627" uniqueCount="805">
  <si>
    <t>Smeta.ru  (495) 974-1589</t>
  </si>
  <si>
    <t>_PS_</t>
  </si>
  <si>
    <t>Smeta.ru</t>
  </si>
  <si>
    <t>ФГУП ПО МАЯК  Доп. раб. место  FStS-0035985</t>
  </si>
  <si>
    <t>Новый объект</t>
  </si>
  <si>
    <t/>
  </si>
  <si>
    <t>Сметные нормы списания</t>
  </si>
  <si>
    <t>Коды ценников</t>
  </si>
  <si>
    <t>ТЕР Челябинская область</t>
  </si>
  <si>
    <t>2001 Челябинск  Ремонт {МДС 33+АП-5536 06}</t>
  </si>
  <si>
    <t>Челябинск 2001</t>
  </si>
  <si>
    <t>Челябинск 2001 Работы</t>
  </si>
  <si>
    <t>Челябинск 2001 Механизмы</t>
  </si>
  <si>
    <t>Челябинск 2001 Материалы</t>
  </si>
  <si>
    <t>Новая локальная смета</t>
  </si>
  <si>
    <t>{BA78DE29-97E7-4521-BBC9-C17FDD505FD9}</t>
  </si>
  <si>
    <t>Демонтажные работы</t>
  </si>
  <si>
    <t>1</t>
  </si>
  <si>
    <t>65-1-3</t>
  </si>
  <si>
    <t>Разборка трубопроводов из водогазопроводных труб  диаметром 108 мм с отборкой годных труб, арматуры, фасонных и крепежных частей</t>
  </si>
  <si>
    <t>100 м</t>
  </si>
  <si>
    <t>ТЕР Челябинской обл.,сб.65,табл.1-3</t>
  </si>
  <si>
    <t>)*1,5</t>
  </si>
  <si>
    <t>100М</t>
  </si>
  <si>
    <t>Сантехнические работы</t>
  </si>
  <si>
    <t>Ремонт. Внутренние санитарнотехнические работы - демонтаж и разборка</t>
  </si>
  <si>
    <t>1.1</t>
  </si>
  <si>
    <t>999-9899</t>
  </si>
  <si>
    <t>Строительный мусор и масса возвратных материалов</t>
  </si>
  <si>
    <t>т</t>
  </si>
  <si>
    <t>ССЦ Челябинской обл.,сб.999,поз.9899</t>
  </si>
  <si>
    <t>2</t>
  </si>
  <si>
    <t>16-02-004-6</t>
  </si>
  <si>
    <t>Демонтаж трубопроводов отопления и газоснабжения из стальных бесшовных труб диаметром, мм: 159х4,5</t>
  </si>
  <si>
    <t>1 м</t>
  </si>
  <si>
    <t>ТЕР Челябинской обл.,сб.16,гл.02,табл.004,поз.6</t>
  </si>
  <si>
    <t>)*0</t>
  </si>
  <si>
    <t>)*0,4)*1,5</t>
  </si>
  <si>
    <t>1 м трубопровода</t>
  </si>
  <si>
    <t>Санитарнотехнические работы -внутренние (трубопроводы, водопровод, канализация, отопление, газоснабжение, вентиляция, кондиционирование воздуха)</t>
  </si>
  <si>
    <t>3</t>
  </si>
  <si>
    <t>65-1-2</t>
  </si>
  <si>
    <t>Разборка трубопроводов из водогазопроводных труб диаметром 57 мм с отборкой годных труб, арматуры, фасонных и крепежных частей</t>
  </si>
  <si>
    <t>ТЕР Челябинской обл.,сб.65,табл.1-2</t>
  </si>
  <si>
    <t>3.1</t>
  </si>
  <si>
    <t>4</t>
  </si>
  <si>
    <t>4.1</t>
  </si>
  <si>
    <t>5</t>
  </si>
  <si>
    <t>Разборка трубопроводов из водогазопроводных труб диаметром 76 мм с отборкой годных труб, арматуры, фасонных и крепежных частей</t>
  </si>
  <si>
    <t>5.1</t>
  </si>
  <si>
    <t>6</t>
  </si>
  <si>
    <t>Разборка трубопроводов из водогазопроводных труб  диаметром 89 мм с отборкой годных труб, арматуры, фасонных и крепежных частей</t>
  </si>
  <si>
    <t>6.1</t>
  </si>
  <si>
    <t>7</t>
  </si>
  <si>
    <t>Разборка трубопроводов из водогазопроводных труб на сварке) аметром 89 мм с отборкой годных труб, арматуры, фасонных и крепежных частей</t>
  </si>
  <si>
    <t>7.1</t>
  </si>
  <si>
    <t>8</t>
  </si>
  <si>
    <t>65-1-1</t>
  </si>
  <si>
    <t>Разборка трубопроводов из водогазопроводных труб диаметром 15 мм с отборкой годных труб, арматуры, фасонных и крепежных частей</t>
  </si>
  <si>
    <t>ТЕР Челябинской обл.,сб.65,табл.1-1</t>
  </si>
  <si>
    <t>8.1</t>
  </si>
  <si>
    <t>9</t>
  </si>
  <si>
    <t>Разборка трубопроводов из водогазопроводных труб диаметром 20 мм с отборкой годных труб, арматуры, фасонных и крепежных частей</t>
  </si>
  <si>
    <t>9.1</t>
  </si>
  <si>
    <t>10</t>
  </si>
  <si>
    <t>Разборка трубопроводов из водогазопроводных труб диаметром 25 мм с отборкой годных труб, арматуры, фасонных и крепежных частей</t>
  </si>
  <si>
    <t>10.1</t>
  </si>
  <si>
    <t>11</t>
  </si>
  <si>
    <t>Разборка трубопроводов из водогазопроводных труб  диаметром 32 мм с отборкой годных труб, арматуры, фасонных и крепежных частей</t>
  </si>
  <si>
    <t>11.1</t>
  </si>
  <si>
    <t>12</t>
  </si>
  <si>
    <t>Разборка трубопроводов из водогазопроводных труб диаметром 40 мм с отборкой годных труб, арматуры, фасонных и крепежных частей</t>
  </si>
  <si>
    <t>12.1</t>
  </si>
  <si>
    <t>13</t>
  </si>
  <si>
    <t>18-03-004-8</t>
  </si>
  <si>
    <t>Демонтаж регистров из стальных электросварных труб, диаметром нитки, мм: 114</t>
  </si>
  <si>
    <t>ТЕР Челябинской обл.,сб.18,гл.03,табл.004,поз.8</t>
  </si>
  <si>
    <t>1 м труб нитки регистра</t>
  </si>
  <si>
    <t>14</t>
  </si>
  <si>
    <t>Демонтаж регистров из стальных электросварных труб, диаметром нитки, мм: 133</t>
  </si>
  <si>
    <t>15</t>
  </si>
  <si>
    <t>ЕНиР1-19-02-А</t>
  </si>
  <si>
    <t>Переноска приборов отопления по вертикале вниз на расстояние 30м и по горизонтале на 100 свыше 50м (учтенных) на первые 10м</t>
  </si>
  <si>
    <t>ТН</t>
  </si>
  <si>
    <t>*1.5</t>
  </si>
  <si>
    <t>Общестроительные работы</t>
  </si>
  <si>
    <t>Ремонт. Прочие ремонтно-строительные работы</t>
  </si>
  <si>
    <t>16</t>
  </si>
  <si>
    <t>ЕНиР1-19-02-Б</t>
  </si>
  <si>
    <t>Переноска приборов отопления по вертикале вниз на расстояние 30м и по горизонтали на 100 свыше 50м (учтенных): добавить на каждые следующие 10м</t>
  </si>
  <si>
    <t>)*28</t>
  </si>
  <si>
    <t>*1.5)*28</t>
  </si>
  <si>
    <t>Монтажные работы</t>
  </si>
  <si>
    <t>17</t>
  </si>
  <si>
    <t>Установка регистров из стальных электросварных труб, диаметром нитки, мм: 100</t>
  </si>
  <si>
    <t>)*1,25)*1,7</t>
  </si>
  <si>
    <t>)*1,15)*1,7</t>
  </si>
  <si>
    <t>18</t>
  </si>
  <si>
    <t>300-0590</t>
  </si>
  <si>
    <t>Регистры отопительные из стальных электросварных труб диаметром нитки, мм: 133</t>
  </si>
  <si>
    <t>м</t>
  </si>
  <si>
    <t>ССЦ Челябинской обл.,сб.300,поз.0590</t>
  </si>
  <si>
    <t>Материалы для сантехнических работ</t>
  </si>
  <si>
    <t>19</t>
  </si>
  <si>
    <t>16-02-004-1</t>
  </si>
  <si>
    <t>Прокладка трубопроводов отопления и газоснабжения из стальных бесшовных труб диаметром, мм: 57х3,5</t>
  </si>
  <si>
    <t>ТЕР Челябинской обл.,сб.16,гл.02,табл.004,поз.1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</si>
  <si>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</si>
  <si>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</si>
  <si>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</si>
  <si>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</si>
  <si>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</si>
  <si>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</si>
  <si>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</si>
  <si>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</si>
  <si>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</si>
  <si>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</si>
  <si>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</si>
  <si>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)*1,7*1.25</t>
  </si>
  <si>
    <t>)*1,7*1.15</t>
  </si>
  <si>
    <t>31</t>
  </si>
  <si>
    <t>32</t>
  </si>
  <si>
    <t>33</t>
  </si>
  <si>
    <t>34</t>
  </si>
  <si>
    <t>35</t>
  </si>
  <si>
    <t>36</t>
  </si>
  <si>
    <t>37</t>
  </si>
  <si>
    <t>18-03-004-7</t>
  </si>
  <si>
    <t>Установка регистров из стальных электросварных труб, диаметром нитки, мм: 80</t>
  </si>
  <si>
    <t>ТЕР Челябинской обл.,сб.18,гл.03,табл.004,поз.7</t>
  </si>
  <si>
    <t>38</t>
  </si>
  <si>
    <t>39</t>
  </si>
  <si>
    <t>Прокладка трубопроводов отопления и газоснабжения из стальных бесшовных труб диаметром, мм: 159х4,5</t>
  </si>
  <si>
    <t>40</t>
  </si>
  <si>
    <t>16-02-004-2</t>
  </si>
  <si>
    <t>Прокладка трубопроводов отопления и газоснабжения из стальных бесшовных труб диаметром, мм: 76х3,5</t>
  </si>
  <si>
    <t>ТЕР Челябинской обл.,сб.16,гл.02,табл.004,поз.2</t>
  </si>
  <si>
    <t>41</t>
  </si>
  <si>
    <t>16-02-004-3</t>
  </si>
  <si>
    <t>Прокладка трубопроводов отопления и газоснабжения из стальных бесшовных труб диаметром, мм: 89х3,5</t>
  </si>
  <si>
    <t>ТЕР Челябинской обл.,сб.16,гл.02,табл.004,поз.3</t>
  </si>
  <si>
    <t>42</t>
  </si>
  <si>
    <t>300-1224</t>
  </si>
  <si>
    <t>Крепления для трубопроводов: кронштейны, планки, хомуты</t>
  </si>
  <si>
    <t>кг</t>
  </si>
  <si>
    <t>ССЦ Челябинской обл.,сб.300,поз.1224</t>
  </si>
  <si>
    <t>43</t>
  </si>
  <si>
    <t>Прайс</t>
  </si>
  <si>
    <t>Крепления хомуты Ду15</t>
  </si>
  <si>
    <t>100ШТ</t>
  </si>
  <si>
    <t>=3107/1.18/5.64*1.05</t>
  </si>
  <si>
    <t>Материалы для общестроительных работ</t>
  </si>
  <si>
    <t>44</t>
  </si>
  <si>
    <t>16-02-001-1</t>
  </si>
  <si>
    <t>Прокладка трубопроводов отопления из стальных водогазопроводных неоцинкованных труб диаметром, мм: 15</t>
  </si>
  <si>
    <t>ТЕР Челябинской обл.,сб.16,гл.02,табл.001,поз.1</t>
  </si>
  <si>
    <t>45</t>
  </si>
  <si>
    <t>16-02-001-2</t>
  </si>
  <si>
    <t>Прокладка трубопроводов отопления из стальных водогазопроводных неоцинкованных труб диаметром, мм: 20</t>
  </si>
  <si>
    <t>ТЕР Челябинской обл.,сб.16,гл.02,табл.001,поз.2</t>
  </si>
  <si>
    <t>46</t>
  </si>
  <si>
    <t>16-02-001-3</t>
  </si>
  <si>
    <t>Прокладка трубопроводов отопления из стальных водогазопроводных неоцинкованных труб диаметром, мм: 25</t>
  </si>
  <si>
    <t>ТЕР Челябинской обл.,сб.16,гл.02,табл.001,поз.3</t>
  </si>
  <si>
    <t>47</t>
  </si>
  <si>
    <t>16-02-001-4</t>
  </si>
  <si>
    <t>Прокладка трубопроводов отопления из стальных водогазопроводных неоцинкованных труб диаметром, мм: 32</t>
  </si>
  <si>
    <t>ТЕР Челябинской обл.,сб.16,гл.02,табл.001,поз.4</t>
  </si>
  <si>
    <t>48</t>
  </si>
  <si>
    <t>16-02-001-5</t>
  </si>
  <si>
    <t>Прокладка трубопроводов отопления из стальных водогазопроводных неоцинкованных труб диаметром, мм: 40</t>
  </si>
  <si>
    <t>ТЕР Челябинской обл.,сб.16,гл.02,табл.001,поз.5</t>
  </si>
  <si>
    <t>49</t>
  </si>
  <si>
    <t>300-9002-107</t>
  </si>
  <si>
    <t>Вентили проходные муфтовые 15кч18п2 для воды, давлением 1,6 МПа (16 кгс/см2), диаметром, мм: 15</t>
  </si>
  <si>
    <t>ШТУKА</t>
  </si>
  <si>
    <t>ССЦ Челябинской обл.,сб.300,поз.9002-107</t>
  </si>
  <si>
    <t>50</t>
  </si>
  <si>
    <t>300-9002-108</t>
  </si>
  <si>
    <t>Вентили проходные муфтовые 15кч18п2 для воды, давлением 1,6 МПа (16 кгс/см2), диаметром, мм: 20</t>
  </si>
  <si>
    <t>ССЦ Челябинской обл.,сб.300,поз.9002-108</t>
  </si>
  <si>
    <t>51</t>
  </si>
  <si>
    <t>18-06-003-6</t>
  </si>
  <si>
    <t>Установка воздухосборников из стальных труб (горизонтальных и вертикальных), наружным диаметром, мм: 219</t>
  </si>
  <si>
    <t>шт.</t>
  </si>
  <si>
    <t>ТЕР Челябинской обл.,сб.18,гл.06,табл.003,поз.6</t>
  </si>
  <si>
    <t>52</t>
  </si>
  <si>
    <t>18-06-003-8</t>
  </si>
  <si>
    <t>Установка воздухосборников из стальных труб (горизонтальных и вертикальных), наружным диаметром, мм: 325</t>
  </si>
  <si>
    <t>ТЕР Челябинской обл.,сб.18,гл.06,табл.003,поз.8</t>
  </si>
  <si>
    <t>53</t>
  </si>
  <si>
    <t>16-05-001-1</t>
  </si>
  <si>
    <t>Установка вентилей, задвижек, затворов, клапанов обратных, кранов проходных на трубопроводах из стальных труб диаметром, мм, до: 25</t>
  </si>
  <si>
    <t>ТЕР Челябинской обл.,сб.16,гл.05,табл.001,поз.1</t>
  </si>
  <si>
    <t>54</t>
  </si>
  <si>
    <t>300-9002-165</t>
  </si>
  <si>
    <t>Вентили проходные фланцевые 15кч19п2 для воды и пара, давлением 1,6 МПа (16 кгс/см2), диаметром, мм: 25</t>
  </si>
  <si>
    <t>ССЦ Челябинской обл.,сб.300,поз.9002-165</t>
  </si>
  <si>
    <t>55</t>
  </si>
  <si>
    <t>300-0980</t>
  </si>
  <si>
    <t>Фланцы стальные плоские приварные из стали ВСт3сп2, ВСт3сп3; давлением 1,6 МПа (16 кгс/см2), диаметром, мм: 25</t>
  </si>
  <si>
    <t>ССЦ Челябинской обл.,сб.300,поз.0980</t>
  </si>
  <si>
    <t>56</t>
  </si>
  <si>
    <t>16-05-001-2</t>
  </si>
  <si>
    <t>Установка вентилей, задвижек, затворов, клапанов обратных, кранов проходных на трубопроводах из стальных труб диаметром, мм, до: 50</t>
  </si>
  <si>
    <t>ТЕР Челябинской обл.,сб.16,гл.05,табл.001,поз.2</t>
  </si>
  <si>
    <t>57</t>
  </si>
  <si>
    <t>300-9002-168</t>
  </si>
  <si>
    <t>Вентили проходные фланцевые 15кч19п2 для воды и пара, давлением 1,6 МПа (16 кгс/см2), диаметром, мм: 50</t>
  </si>
  <si>
    <t>ССЦ Челябинской обл.,сб.300,поз.9002-168</t>
  </si>
  <si>
    <t>58</t>
  </si>
  <si>
    <t>300-9002-166</t>
  </si>
  <si>
    <t>Вентили проходные фланцевые 15кч19п2 для воды и пара, давлением 1,6 МПа (16 кгс/см2), диаметром, мм: 32</t>
  </si>
  <si>
    <t>ССЦ Челябинской обл.,сб.300,поз.9002-166</t>
  </si>
  <si>
    <t>59</t>
  </si>
  <si>
    <t>300-0983</t>
  </si>
  <si>
    <t>Фланцы стальные плоские приварные из стали ВСт3сп2, ВСт3сп3; давлением 1,6 МПа (16 кгс/см2), диаметром, мм: 50</t>
  </si>
  <si>
    <t>ССЦ Челябинской обл.,сб.300,поз.0983</t>
  </si>
  <si>
    <t>60</t>
  </si>
  <si>
    <t>300-0981</t>
  </si>
  <si>
    <t>Фланцы стальные плоские приварные из стали ВСт3сп2, ВСт3сп3; давлением 1,6 МПа (16 кгс/см2), диаметром, мм: 32</t>
  </si>
  <si>
    <t>ССЦ Челябинской обл.,сб.300,поз.0981</t>
  </si>
  <si>
    <t>61</t>
  </si>
  <si>
    <t>16-05-001-3</t>
  </si>
  <si>
    <t>Установка вентилей, задвижек, затворов, клапанов обратных, кранов проходных на трубопроводах из стальных труб диаметром, мм, до: 100</t>
  </si>
  <si>
    <t>ТЕР Челябинской обл.,сб.16,гл.05,табл.001,поз.3</t>
  </si>
  <si>
    <t>62</t>
  </si>
  <si>
    <t>300-1333</t>
  </si>
  <si>
    <t>Вентили проходные фланцевые 15кч16п1, диаметром, мм: 80, для воды и пара давлением 2,5 МПа (25кгс/см2)</t>
  </si>
  <si>
    <t>ССЦ Челябинской обл.,сб.300,поз.1333</t>
  </si>
  <si>
    <t>63</t>
  </si>
  <si>
    <t>300-0985</t>
  </si>
  <si>
    <t>Фланцы стальные плоские приварные из стали ВСт3сп2, ВСт3сп3; давлением 1,6 МПа (16 кгс/см2), диаметром, мм: 80</t>
  </si>
  <si>
    <t>ССЦ Челябинской обл.,сб.300,поз.0985</t>
  </si>
  <si>
    <t>64</t>
  </si>
  <si>
    <t>65</t>
  </si>
  <si>
    <t>прайс</t>
  </si>
  <si>
    <t>Затвор дисковый Danfoss VFY-WH SYLAX диам. 25мм</t>
  </si>
  <si>
    <t>ШТ</t>
  </si>
  <si>
    <t>=5575/1,18/5,64*1,05</t>
  </si>
  <si>
    <t>66</t>
  </si>
  <si>
    <t>300-0929</t>
  </si>
  <si>
    <t>Фланцы стальные плоские приварные из стали ВСт3сп2, ВСт3сп3; давлением 0,1 и 0,25 МПа (1 и 2.5 кгс/см2), диаметром, мм: 25</t>
  </si>
  <si>
    <t>ССЦ Челябинской обл.,сб.300,поз.0929</t>
  </si>
  <si>
    <t>67</t>
  </si>
  <si>
    <t>68</t>
  </si>
  <si>
    <t>Затвор дисковый Danfoss VFY-WH SYLAX диам. 40/32мм</t>
  </si>
  <si>
    <t>=5677/1,18/5,64*1,05</t>
  </si>
  <si>
    <t>69</t>
  </si>
  <si>
    <t>300-0982</t>
  </si>
  <si>
    <t>Фланцы стальные плоские приварные из стали ВСт3сп2, ВСт3сп3; давлением 1,6 МПа (16 кгс/см2), диаметром, мм: 40</t>
  </si>
  <si>
    <t>ССЦ Челябинской обл.,сб.300,поз.0982</t>
  </si>
  <si>
    <t>70</t>
  </si>
  <si>
    <t>Установка вентилей, задвижек, затворов, клапанов обратных, кранов проходных на трубопроводах из стальных труб диаметром, мм, : 80</t>
  </si>
  <si>
    <t>71</t>
  </si>
  <si>
    <t>72</t>
  </si>
  <si>
    <t>300-1002</t>
  </si>
  <si>
    <t>Фланцы стальные плоские приварные из стали ВСт3сп2, ВСт3сп3; давлением 2,5 МПа (25 кгс/см2), диаметром, мм: 80</t>
  </si>
  <si>
    <t>ССЦ Челябинской обл.,сб.300,поз.1002</t>
  </si>
  <si>
    <t>73</t>
  </si>
  <si>
    <t>26-01-017-1</t>
  </si>
  <si>
    <t>Изоляция горячих поверхностей трубопроводов изделиями из вспененного каучука (&lt;Армофлекс&gt; импортного производства), вспененного полиэтилена (&lt;Термофлекс&gt; импортного производства): трубками (включая окрашивание поверхности изоляции)</t>
  </si>
  <si>
    <t>10 м труб</t>
  </si>
  <si>
    <t>ТЕР Челябинской обл.,сб.26,гл.01,табл.017,поз.1</t>
  </si>
  <si>
    <t>10 м трубопроводов</t>
  </si>
  <si>
    <t>Теплоизоляционные работы</t>
  </si>
  <si>
    <t>74</t>
  </si>
  <si>
    <t>104-9400-49</t>
  </si>
  <si>
    <t>Трубки теплоизоляционные из вспененного полиэтилена типа "Энергофлекс", толщиной 13 мм, внутренним диаметром 89</t>
  </si>
  <si>
    <t>ССЦ Челябинской обл., сб.104, поз.9400-49</t>
  </si>
  <si>
    <t>75</t>
  </si>
  <si>
    <t>104-9400-42</t>
  </si>
  <si>
    <t>Трубки теплоизоляционные из вспененного полиэтилена типа "Энергофлекс", толщиной 13 мм, внутренним диаметром 40</t>
  </si>
  <si>
    <t>ССЦ Челябинской обл., сб.104, поз.9400-42</t>
  </si>
  <si>
    <t>76</t>
  </si>
  <si>
    <t>104-9400-38</t>
  </si>
  <si>
    <t>Трубки теплоизоляционные из вспененного полиэтилена типа "Энергофлекс", толщиной 13 мм, внутренним диаметром 25</t>
  </si>
  <si>
    <t>ССЦ Челябинской обл., сб.104, поз.9400-38</t>
  </si>
  <si>
    <t>77</t>
  </si>
  <si>
    <t>13-03-002-4</t>
  </si>
  <si>
    <t>Огрунтовка металлических поверхностей за один раз грунтовкой: ГФ-021</t>
  </si>
  <si>
    <t>100 м2</t>
  </si>
  <si>
    <t>ТЕР Челябинской обл.,сб.13,гл.03,табл.002,поз.4</t>
  </si>
  <si>
    <t>100М2</t>
  </si>
  <si>
    <t>Защита от коррозии</t>
  </si>
  <si>
    <t>78</t>
  </si>
  <si>
    <t>13-03-004-14</t>
  </si>
  <si>
    <t>Окраска металлических огрунтованных поверхностей эмалью: ЭП-140</t>
  </si>
  <si>
    <t>ТЕР Челябинской обл.,сб.13,гл.03,табл.004,поз.14</t>
  </si>
  <si>
    <t>79</t>
  </si>
  <si>
    <t>м39-02-004-1</t>
  </si>
  <si>
    <t>Капиллярный контроль (цветной метод) трубопроводов, диаметр, мм, до 22</t>
  </si>
  <si>
    <t>стык</t>
  </si>
  <si>
    <t>ТЕРм Челябинской обл.,сб.39,гл.02,табл.004,поз.1</t>
  </si>
  <si>
    <t>*1.7</t>
  </si>
  <si>
    <t>Монтаж оборудования Ц13-01-001-1..Ц13-99-999-9999  Ц39-01-001-1..39-99-999-9999</t>
  </si>
  <si>
    <t>79.1</t>
  </si>
  <si>
    <t>113-9067</t>
  </si>
  <si>
    <t>Жидкость индикаторная</t>
  </si>
  <si>
    <t>л</t>
  </si>
  <si>
    <t>ССЦ Челябинской обл.,сб.113,поз.9067</t>
  </si>
  <si>
    <t>80</t>
  </si>
  <si>
    <t>м39-02-004-2</t>
  </si>
  <si>
    <t>Капиллярный контроль (цветной метод) трубопроводов, диаметр, мм, до 38</t>
  </si>
  <si>
    <t>ТЕРм Челябинской обл.,сб.39,гл.02,табл.004,поз.2</t>
  </si>
  <si>
    <t>80.1</t>
  </si>
  <si>
    <t>81</t>
  </si>
  <si>
    <t>м39-02-004-3</t>
  </si>
  <si>
    <t>Капиллярный контроль (цветной метод) трубопроводов, диаметр, мм, до 63</t>
  </si>
  <si>
    <t>ТЕРм Челябинской обл.,сб.39,гл.02,табл.004,поз.3</t>
  </si>
  <si>
    <t>81.1</t>
  </si>
  <si>
    <t>82</t>
  </si>
  <si>
    <t>м39-02-012-4</t>
  </si>
  <si>
    <t>Рентгенографический контроль трубопроводов через две стенки. Трубопровод, диаметр, мм 108, толщина стенки, мм, до 10</t>
  </si>
  <si>
    <t>ТЕРм Челябинской обл.,сб.39,гл.02,табл.012,поз.4</t>
  </si>
  <si>
    <t>)*1.7</t>
  </si>
  <si>
    <t>83</t>
  </si>
  <si>
    <t>м39-02-012-7</t>
  </si>
  <si>
    <t>Рентгенографический контроль трубопроводов через две стенки. Трубопровод, диаметр, мм 159, толщина стенки, мм, до 10</t>
  </si>
  <si>
    <t>ТЕРм Челябинской обл.,сб.39,гл.02,табл.012,поз.7</t>
  </si>
  <si>
    <t>84</t>
  </si>
  <si>
    <t>м39-02-001-1</t>
  </si>
  <si>
    <t>Визуальный и измерительный контроль сварных соединений трубопроводов, диаметр, мм, до 28</t>
  </si>
  <si>
    <t>ТЕРм Челябинской обл.,сб.39,гл.02,табл.001,поз.1</t>
  </si>
  <si>
    <t>85</t>
  </si>
  <si>
    <t>м39-02-001-2</t>
  </si>
  <si>
    <t>Визуальный и измерительный контроль сварных соединений трубопроводов, диаметр, мм, до 60</t>
  </si>
  <si>
    <t>ТЕРм Челябинской обл.,сб.39,гл.02,табл.001,поз.2</t>
  </si>
  <si>
    <t>86</t>
  </si>
  <si>
    <t>м39-02-001-4</t>
  </si>
  <si>
    <t>Визуальный и измерительный контроль сварных соединений трубопроводов, диаметр, мм, до 219</t>
  </si>
  <si>
    <t>ТЕРм Челябинской обл.,сб.39,гл.02,табл.001,поз.4</t>
  </si>
  <si>
    <t>87</t>
  </si>
  <si>
    <t>м39-02-001-3</t>
  </si>
  <si>
    <t>Визуальный и измерительный контроль сварных соединений трубопроводов, диаметр, мм, до 108</t>
  </si>
  <si>
    <t>ТЕРм Челябинской обл.,сб.39,гл.02,табл.001,поз.3</t>
  </si>
  <si>
    <t>88</t>
  </si>
  <si>
    <t>Переноска приборов по горизонтали на 100 свыше 50м (учтенных) на первые 10м</t>
  </si>
  <si>
    <t>89</t>
  </si>
  <si>
    <t>Переноска приборов по горизонтали на 100 свыше 50м (учтенных): добавить на каждые следующие 10м</t>
  </si>
  <si>
    <t>)*4</t>
  </si>
  <si>
    <t>*1.5)*4</t>
  </si>
  <si>
    <t>90</t>
  </si>
  <si>
    <t>Переноска приборов по вертикале вверх на первые 10м</t>
  </si>
  <si>
    <t>91</t>
  </si>
  <si>
    <t>Переноска приборов по вертикале на расстояние 30м  добавить на каждые следующие 10м</t>
  </si>
  <si>
    <t>)*24</t>
  </si>
  <si>
    <t>*1.5)*24</t>
  </si>
  <si>
    <t>92</t>
  </si>
  <si>
    <t>Переноска приборов по вертикале на расстояние 20м добавить на каждые следующие 10м</t>
  </si>
  <si>
    <t>)*10</t>
  </si>
  <si>
    <t>*1.5)*10</t>
  </si>
  <si>
    <t>93</t>
  </si>
  <si>
    <t>Переноска приборов по вертикале на расстояние 16м добавить на каждые следующие 10м</t>
  </si>
  <si>
    <t>94</t>
  </si>
  <si>
    <t>6002029-1</t>
  </si>
  <si>
    <t>Погрузочные работы при автомобильных перевозках-Мусор строительный</t>
  </si>
  <si>
    <t>ЦЭМ Челябинской обл. сб.60,поз.02029-1</t>
  </si>
  <si>
    <t>95</t>
  </si>
  <si>
    <t>601-9009</t>
  </si>
  <si>
    <t>Перевозка грузов автомобилями-самосвалами (работающими вне карьеров) на расстояние до 9 км (1-й класс груза)</t>
  </si>
  <si>
    <t>ССЦ Челябинской обл.,сб.601,поз.9009</t>
  </si>
  <si>
    <t>Строительные работы</t>
  </si>
  <si>
    <t>96</t>
  </si>
  <si>
    <t>46-03-009-8</t>
  </si>
  <si>
    <t>Пробивка в кирпичных стенах отверстий круглых диаметром до 50 мм при толщине стен до: 51 см</t>
  </si>
  <si>
    <t>100 шт.</t>
  </si>
  <si>
    <t>ТЕР Челябинской обл.,сб.46,гл.03,табл.009,поз.8</t>
  </si>
  <si>
    <t>)*1.5</t>
  </si>
  <si>
    <t>Работы при реконструкции зданий и сооружений</t>
  </si>
  <si>
    <t>97</t>
  </si>
  <si>
    <t>46-03-001-12</t>
  </si>
  <si>
    <t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диаметром: 100 мм</t>
  </si>
  <si>
    <t>ТЕР Челябинской обл.,сб.46,гл.03,табл.001,поз.12</t>
  </si>
  <si>
    <t>100 отверстий</t>
  </si>
  <si>
    <t>98</t>
  </si>
  <si>
    <t>46-03-001-28</t>
  </si>
  <si>
    <t>Сверление кольцевыми алмазными сверлами в железобетонных конструкциях с применением охлаждающей жидкости (воды) вертикальных отверстий на каждые 10 мм изменения глубины добавляется или исключается к расценке: 46-03-001-12 (диаметр отверстий 100 мм)</t>
  </si>
  <si>
    <t>ТЕР Челябинской обл.,сб.46,гл.03,табл.001,поз.28</t>
  </si>
  <si>
    <t>)*60</t>
  </si>
  <si>
    <t>)*1.5)*60</t>
  </si>
  <si>
    <t>99</t>
  </si>
  <si>
    <t>06-01-015-8</t>
  </si>
  <si>
    <t>Установка закладных деталей весом: до 20 кг</t>
  </si>
  <si>
    <t>ТЕР Челябинской обл.,сб.06,гл.01,табл.015,поз.8</t>
  </si>
  <si>
    <t>)*1.25*1.7</t>
  </si>
  <si>
    <t>)*1.15*1.7</t>
  </si>
  <si>
    <t>Бетонные и железобетонные конструкции - монолитные 06-01-001..075</t>
  </si>
  <si>
    <t>100</t>
  </si>
  <si>
    <t>103-0008</t>
  </si>
  <si>
    <t>Трубы стальные сварные водогазопроводные с резьбой ГОСТ 3262-75: черные легкие (неоцинкованные), диаметр условного прохода 80 мм, толщина стенки 3,5 мм</t>
  </si>
  <si>
    <t>ССЦ Челябинской обл., сб.103, поз.0008</t>
  </si>
  <si>
    <t>101</t>
  </si>
  <si>
    <t>69-4-1</t>
  </si>
  <si>
    <t>Заделка отверстий в местах прохода трубопроводов в стенах и перегородках оштукатуренных</t>
  </si>
  <si>
    <t>100 штук</t>
  </si>
  <si>
    <t>ТЕР Челябинской обл.,сб.69,табл.4-1</t>
  </si>
  <si>
    <t>100ШТУK</t>
  </si>
  <si>
    <t>102</t>
  </si>
  <si>
    <t>69-4-3</t>
  </si>
  <si>
    <t>Заделка отверстий в местах прохода трубопроводов в перекрытиях оштукатуренных</t>
  </si>
  <si>
    <t>ТЕР Челябинской обл.,сб.69,табл.4-3</t>
  </si>
  <si>
    <t>103</t>
  </si>
  <si>
    <t>15-04-027-5</t>
  </si>
  <si>
    <t>Третья шпатлевка при высококачественной окраске по штукатурке и сборным конструкциям, подготовленным под окраску: стен</t>
  </si>
  <si>
    <t>ТЕР Челябинской обл.,сб.15,гл.04,табл.027,поз.5</t>
  </si>
  <si>
    <t>100 м2 окрашиваемой поверхности</t>
  </si>
  <si>
    <t>Отделочные работы</t>
  </si>
  <si>
    <t>ПЗ</t>
  </si>
  <si>
    <t>Прямые затраты</t>
  </si>
  <si>
    <t>СтМат</t>
  </si>
  <si>
    <t>Стоимость материальных ресурсов</t>
  </si>
  <si>
    <t>СтМатЗак</t>
  </si>
  <si>
    <t>Стоимость материалов заказчика</t>
  </si>
  <si>
    <t>Оборуд</t>
  </si>
  <si>
    <t>Стоимость оборудования</t>
  </si>
  <si>
    <t>ЭММ</t>
  </si>
  <si>
    <t>Эксплуатация машин</t>
  </si>
  <si>
    <t>ЗПМ</t>
  </si>
  <si>
    <t>ЗП машинистов</t>
  </si>
  <si>
    <t>ОЗП</t>
  </si>
  <si>
    <t>Основная ЗП рабочих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</si>
  <si>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</si>
  <si>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</si>
  <si>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</si>
  <si>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</si>
  <si>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</si>
  <si>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</si>
  <si>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</si>
  <si>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</si>
  <si>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</si>
  <si>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</si>
  <si>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</si>
  <si>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</si>
  <si>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Итог1</t>
  </si>
  <si>
    <t>Итого прямые затраты</t>
  </si>
  <si>
    <t>Итог2</t>
  </si>
  <si>
    <t>Итог3</t>
  </si>
  <si>
    <t>Итог4</t>
  </si>
  <si>
    <t>Итого</t>
  </si>
  <si>
    <t>ЗАТО</t>
  </si>
  <si>
    <t>Коэффициент к зарплате</t>
  </si>
  <si>
    <t>КНР</t>
  </si>
  <si>
    <t>Коэффициент к накладным расходам</t>
  </si>
  <si>
    <t>Величина НР в расценках будет пересчитана с учетом данного коэффициента</t>
  </si>
  <si>
    <t>КСП</t>
  </si>
  <si>
    <t>Коэффициент к сметной прибыли</t>
  </si>
  <si>
    <t>Величина СП в расценках будет пересчитана с учетом данного коэффициента</t>
  </si>
  <si>
    <t>1-2.7-74</t>
  </si>
  <si>
    <t>Затраты труда рабочих-строителей (средний разряд 2.7)</t>
  </si>
  <si>
    <t>чел.ч</t>
  </si>
  <si>
    <t>ЧЕЛ.Ч</t>
  </si>
  <si>
    <t>Затраты труда машинистов</t>
  </si>
  <si>
    <t>чел.час</t>
  </si>
  <si>
    <t>031121</t>
  </si>
  <si>
    <t>ЦЭМ Челябинской обл. сб.03,поз.1121</t>
  </si>
  <si>
    <t>Подъемники мачтовые строительные 0.5 т</t>
  </si>
  <si>
    <t>маш.ч</t>
  </si>
  <si>
    <t>МАШ.Ч</t>
  </si>
  <si>
    <t>040504</t>
  </si>
  <si>
    <t>ЦЭМ Челябинской обл. сб.04,поз.0504</t>
  </si>
  <si>
    <t>Аппараты для газовой сварки и резки</t>
  </si>
  <si>
    <t>101-0324</t>
  </si>
  <si>
    <t>ССЦ Челябинской обл., сб.101, поз.0324</t>
  </si>
  <si>
    <t>Кислород технический: газообразный</t>
  </si>
  <si>
    <t>м3</t>
  </si>
  <si>
    <t>101-1602</t>
  </si>
  <si>
    <t>ССЦ Челябинской обл., сб.101, поз.1602</t>
  </si>
  <si>
    <t>Ацетилен газообразный технический</t>
  </si>
  <si>
    <t>1-3.9-74</t>
  </si>
  <si>
    <t>Затраты труда рабочих-строителей (средний разряд 3.9)</t>
  </si>
  <si>
    <t>020129</t>
  </si>
  <si>
    <t>ЦЭМ Челябинской обл. сб.02,поз.0129</t>
  </si>
  <si>
    <t>Краны башенные при работе на других видах строительства (кроме монтажа технологического оборудования) 8 т</t>
  </si>
  <si>
    <t>021141</t>
  </si>
  <si>
    <t>ЦЭМ Челябинской обл. сб.02,поз.1141</t>
  </si>
  <si>
    <t>Краны на автомобильном ходу при работе на других видах строительства (кроме магистральных трубопроводов) 10 т</t>
  </si>
  <si>
    <t>400001</t>
  </si>
  <si>
    <t>ЦЭМ Челябинской обл. сб.40,поз.0001</t>
  </si>
  <si>
    <t>Автомобили бортовые грузоподъемностью до 5 т</t>
  </si>
  <si>
    <t>101-0807</t>
  </si>
  <si>
    <t>ССЦ Челябинской обл., сб.101, поз.0807</t>
  </si>
  <si>
    <t>Проволока: сварочная легированная диаметром, мм: 4</t>
  </si>
  <si>
    <t>101-1601</t>
  </si>
  <si>
    <t>ССЦ Челябинской обл., сб.101, поз.1601</t>
  </si>
  <si>
    <t>Известь строительная негашеная: хлорная марки: А</t>
  </si>
  <si>
    <t>300-1256-2</t>
  </si>
  <si>
    <t>ССЦ Челябинской обл.,сб.300,поз.1256-2</t>
  </si>
  <si>
    <t>Трубопроводы из стальных бесшовных горячедеформированных труб для отопления и газоснабжения: наружный диаметр 159 мм, толщина стенки 4,5 мм</t>
  </si>
  <si>
    <t>300-9240</t>
  </si>
  <si>
    <t>ССЦ Челябинской обл.,сб.300,поз.9240</t>
  </si>
  <si>
    <t>Крепления</t>
  </si>
  <si>
    <t>402-0002</t>
  </si>
  <si>
    <t>ССЦ Челябинской обл.,сб.402,поз.0002</t>
  </si>
  <si>
    <t>Раствор готовый кладочный цементный, марка 50</t>
  </si>
  <si>
    <t>411-0001</t>
  </si>
  <si>
    <t>ССЦ Челябинской обл.,сб.411,поз.0001</t>
  </si>
  <si>
    <t>Вода</t>
  </si>
  <si>
    <t>1-3.5-74</t>
  </si>
  <si>
    <t>Затраты труда рабочих-строителей (средний разряд 3.5)</t>
  </si>
  <si>
    <t>330206</t>
  </si>
  <si>
    <t>ЦЭМ Челябинской обл. сб.33,поз.0206</t>
  </si>
  <si>
    <t>Дрели электрические</t>
  </si>
  <si>
    <t>101-0148</t>
  </si>
  <si>
    <t>ССЦ Челябинской обл., сб.101, поз.0148</t>
  </si>
  <si>
    <t>Дюбели: с калиброванной головкой (россыпью), мм: 3,0х68,5</t>
  </si>
  <si>
    <t>101-0388</t>
  </si>
  <si>
    <t>ССЦ Челябинской обл., сб.101, поз.0388</t>
  </si>
  <si>
    <t>Краски: масляные земляные МА-0115: мумия, сурик железный</t>
  </si>
  <si>
    <t>101-0628</t>
  </si>
  <si>
    <t>ССЦ Челябинской обл., сб.101, поз.0628</t>
  </si>
  <si>
    <t>Олифа: комбинированная: К-3</t>
  </si>
  <si>
    <t>101-1669</t>
  </si>
  <si>
    <t>ССЦ Челябинской обл., сб.101, поз.1669</t>
  </si>
  <si>
    <t>Очес льняной</t>
  </si>
  <si>
    <t>300-0589</t>
  </si>
  <si>
    <t>ССЦ Челябинской обл.,сб.300,поз.0589</t>
  </si>
  <si>
    <t>Регистры отопительные из стальных электросварных труб диаметром нитки, мм: 108</t>
  </si>
  <si>
    <t>300-1195</t>
  </si>
  <si>
    <t>ССЦ Челябинской обл.,сб.300,поз.1195</t>
  </si>
  <si>
    <t>Кронштейны радиаторные на кирпичных и бетонных стенах, при длине кронштейна, мм: 131</t>
  </si>
  <si>
    <t>300-1196</t>
  </si>
  <si>
    <t>ССЦ Челябинской обл.,сб.300,поз.1196</t>
  </si>
  <si>
    <t>Кронштейны радиаторные на кирпичных и бетонных стенах, при длине кронштейна, мм: 325</t>
  </si>
  <si>
    <t>*0</t>
  </si>
  <si>
    <t>1-4.1-74</t>
  </si>
  <si>
    <t>Затраты труда рабочих-строителей (средний разряд 4.1)</t>
  </si>
  <si>
    <t>300-1254</t>
  </si>
  <si>
    <t>ССЦ Челябинской обл.,сб.300,поз.1254</t>
  </si>
  <si>
    <t>Трубопроводы из стальных бесшовных горячедеформированных труб для отопления и газоснабжения: наружный диаметр 57 мм, толщина стенки 3.5 мм</t>
  </si>
  <si>
    <t>300-0588</t>
  </si>
  <si>
    <t>ССЦ Челябинской обл.,сб.300,поз.0588</t>
  </si>
  <si>
    <t>Регистры отопительные из стальных электросварных труб диаметром нитки, мм: 89</t>
  </si>
  <si>
    <t>300-1254-1</t>
  </si>
  <si>
    <t>ССЦ Челябинской обл.,сб.300,поз.1254-1</t>
  </si>
  <si>
    <t>Трубопроводы из стальных бесшовных горячедеформированных труб для отопления и газоснабжения: наружный диаметр 76 мм, толщина стенки 3.5 мм</t>
  </si>
  <si>
    <t>300-1255</t>
  </si>
  <si>
    <t>ССЦ Челябинской обл.,сб.300,поз.1255</t>
  </si>
  <si>
    <t>Трубопроводы из стальных бесшовных горячедеформированных труб для отопления и газоснабжения: наружный диаметр 89 мм, толщина стенки 3.5 мм</t>
  </si>
  <si>
    <t>1-4.0-74</t>
  </si>
  <si>
    <t>Затраты труда рабочих-строителей (средний разряд 4.0)</t>
  </si>
  <si>
    <t>101-0063</t>
  </si>
  <si>
    <t>ССЦ Челябинской обл., сб.101, поз.0063</t>
  </si>
  <si>
    <t>Ацетилен растворенный технический марки: А</t>
  </si>
  <si>
    <t>103-9140</t>
  </si>
  <si>
    <t>ССЦ Челябинской обл., сб.103, поз.9140</t>
  </si>
  <si>
    <t>Арматура муфтовая</t>
  </si>
  <si>
    <t>1 шт.</t>
  </si>
  <si>
    <t>300-9002-1321</t>
  </si>
  <si>
    <t>ССЦ Челябинской обл.,сб.300,поз.9002-1321</t>
  </si>
  <si>
    <t>Трубопроводы из стальных водогазопроводных неоцинкованных труб с гильзами и креплениями для отопления, диаметром, мм: 15</t>
  </si>
  <si>
    <t>300-9002-1322</t>
  </si>
  <si>
    <t>ССЦ Челябинской обл.,сб.300,поз.9002-1322</t>
  </si>
  <si>
    <t>Трубопроводы из стальных водогазопроводных неоцинкованных труб с гильзами и креплениями для отопления, диаметром, мм: 20</t>
  </si>
  <si>
    <t>300-9002-1323</t>
  </si>
  <si>
    <t>ССЦ Челябинской обл.,сб.300,поз.9002-1323</t>
  </si>
  <si>
    <t>Трубопроводы из стальных водогазопроводных неоцинкованных труб с гильзами и креплениями для отопления, диаметром, мм: 25</t>
  </si>
  <si>
    <t>300-9002-1324</t>
  </si>
  <si>
    <t>ССЦ Челябинской обл.,сб.300,поз.9002-1324</t>
  </si>
  <si>
    <t>Трубопроводы из стальных водогазопроводных неоцинкованных труб с гильзами и креплениями для отопления, диаметром, мм: 32</t>
  </si>
  <si>
    <t>300-9002-1325</t>
  </si>
  <si>
    <t>ССЦ Челябинской обл.,сб.300,поз.9002-1325</t>
  </si>
  <si>
    <t>Трубопроводы из стальных водогазопроводных неоцинкованных труб с гильзами и креплениями для отопления, диаметром, мм: 40</t>
  </si>
  <si>
    <t>300-0475</t>
  </si>
  <si>
    <t>ССЦ Челябинской обл.,сб.300,поз.0475</t>
  </si>
  <si>
    <t>Крепления для воздуховодов из сортовой стали: подвески СТД6208, СТД6209, СТД6210</t>
  </si>
  <si>
    <t>300-1144</t>
  </si>
  <si>
    <t>ССЦ Челябинской обл.,сб.300,поз.1144</t>
  </si>
  <si>
    <t>Воздухосборники из стальных бесшовных и сварных труб, горизонтальные и вертикальные, наружным диаметром корпуса, мм: 219</t>
  </si>
  <si>
    <t>040502</t>
  </si>
  <si>
    <t>ЦЭМ Челябинской обл. сб.04,поз.0502</t>
  </si>
  <si>
    <t>Установки для сварки ручной дуговой (постоянного тока)</t>
  </si>
  <si>
    <t>101-1522</t>
  </si>
  <si>
    <t>ССЦ Челябинской обл., сб.101, поз.1522</t>
  </si>
  <si>
    <t>Электроды: диаметром 5 мм Э42А</t>
  </si>
  <si>
    <t>300-1146</t>
  </si>
  <si>
    <t>ССЦ Челябинской обл.,сб.300,поз.1146</t>
  </si>
  <si>
    <t>Воздухосборники из стальных бесшовных и сварных труб, горизонтальные и вертикальные, наружным диаметром корпуса, мм: 325</t>
  </si>
  <si>
    <t>300-0039</t>
  </si>
  <si>
    <t>ССЦ Челябинской обл.,сб.300,поз.0039</t>
  </si>
  <si>
    <t>Болты с гайками и шайбами для санитарно-технических работ, диаметром, мм: 12</t>
  </si>
  <si>
    <t>300-9009</t>
  </si>
  <si>
    <t>ССЦ Челябинской обл.,сб.300,поз.9009</t>
  </si>
  <si>
    <t>Арматура фланцевая</t>
  </si>
  <si>
    <t>300-9507</t>
  </si>
  <si>
    <t>ССЦ Челябинской обл.,сб.300,поз.9507</t>
  </si>
  <si>
    <t>Фланцы стальные</t>
  </si>
  <si>
    <t>541-0063</t>
  </si>
  <si>
    <t>ССЦ Челябинской обл.,сб.541,поз.0063</t>
  </si>
  <si>
    <t>Прокладки из паронита марки ПМБ (ГOCT 481-80), толщиной 1 мм, диаметром, мм: 50</t>
  </si>
  <si>
    <t>1000 штук</t>
  </si>
  <si>
    <t>1000ШТУK</t>
  </si>
  <si>
    <t>300-0040</t>
  </si>
  <si>
    <t>ССЦ Челябинской обл.,сб.300,поз.0040</t>
  </si>
  <si>
    <t>Болты с гайками и шайбами для санитарно-технических работ, диаметром, мм: 16</t>
  </si>
  <si>
    <t>541-0064</t>
  </si>
  <si>
    <t>ССЦ Челябинской обл.,сб.541,поз.0064</t>
  </si>
  <si>
    <t>Прокладки из паронита марки ПМБ (ГOCT 481-80), толщиной 1 мм, диаметром, мм: 100</t>
  </si>
  <si>
    <t>1-4.2-74</t>
  </si>
  <si>
    <t>Затраты труда рабочих-строителей (средний разряд 4.2)</t>
  </si>
  <si>
    <t>332101</t>
  </si>
  <si>
    <t>ЦЭМ Челябинской обл. сб.33,поз.2101</t>
  </si>
  <si>
    <t>Установки для изготовления бандажей, диафрагм, пряжек</t>
  </si>
  <si>
    <t>104-0120</t>
  </si>
  <si>
    <t>ССЦ Челябинской обл., сб.104, поз.0120</t>
  </si>
  <si>
    <t>Клей &lt;Армофлекс&gt; 520</t>
  </si>
  <si>
    <t>104-0121</t>
  </si>
  <si>
    <t>ССЦ Челябинской обл., сб.104, поз.0121</t>
  </si>
  <si>
    <t>Очиститель для клея &lt;Армофлекс&gt;</t>
  </si>
  <si>
    <t>104-0122</t>
  </si>
  <si>
    <t>ССЦ Челябинской обл., сб.104, поз.0122</t>
  </si>
  <si>
    <t>Краска &lt;Армофиниш&gt;</t>
  </si>
  <si>
    <t>104-0125</t>
  </si>
  <si>
    <t>ССЦ Челябинской обл., сб.104, поз.0125</t>
  </si>
  <si>
    <t>Лента самоклеющаяся &lt;Армофлекс&gt; 3х50 мм</t>
  </si>
  <si>
    <t>104-9400</t>
  </si>
  <si>
    <t>ССЦ Челябинской обл., сб.104, поз.9400</t>
  </si>
  <si>
    <t>Трубки из вспененного каучука, полиэтилена</t>
  </si>
  <si>
    <t>104-9410</t>
  </si>
  <si>
    <t>ССЦ Челябинской обл., сб.104, поз.9410</t>
  </si>
  <si>
    <t>Клипсы (зажимы)</t>
  </si>
  <si>
    <t>517-0303</t>
  </si>
  <si>
    <t>ССЦ Челябинской обл.,сб.517,поз.0303</t>
  </si>
  <si>
    <t>Листы алюминиевые марки АД1Н, толщиной 0,5 мм</t>
  </si>
  <si>
    <t>000-2004-7-74</t>
  </si>
  <si>
    <t>Затраты труда рабочих-строителей (средний разряд 4.7)</t>
  </si>
  <si>
    <t>030101</t>
  </si>
  <si>
    <t>ЦЭМ Челябинской обл. сб.03,поз.0101</t>
  </si>
  <si>
    <t>Автопогрузчики 5 т</t>
  </si>
  <si>
    <t>030401</t>
  </si>
  <si>
    <t>ЦЭМ Челябинской обл. сб.03,поз.0401</t>
  </si>
  <si>
    <t>Лебедки электрические, тяговым усилием до 5,79 (0,59) кH (т)</t>
  </si>
  <si>
    <t>340101</t>
  </si>
  <si>
    <t>ЦЭМ Челябинской обл. сб.34,поз.0101</t>
  </si>
  <si>
    <t>Агрегаты окрасочные высокого давления для окраски поверхностей конструкций мощностью 1 кВт</t>
  </si>
  <si>
    <t>113-0021</t>
  </si>
  <si>
    <t>ССЦ Челябинской обл.,сб.113,поз.0021</t>
  </si>
  <si>
    <t>Грунтовка: ГФ-021 красно-коричневая</t>
  </si>
  <si>
    <t>113-0077</t>
  </si>
  <si>
    <t>ССЦ Челябинской обл.,сб.113,поз.0077</t>
  </si>
  <si>
    <t>Ксилол нефтяной марки А</t>
  </si>
  <si>
    <t>000-2003-5-74</t>
  </si>
  <si>
    <t>113-0122</t>
  </si>
  <si>
    <t>ССЦ Челябинской обл.,сб.113,поз.0122</t>
  </si>
  <si>
    <t>Отвердитель № 1</t>
  </si>
  <si>
    <t>113-0157</t>
  </si>
  <si>
    <t>ССЦ Челябинской обл.,сб.113,поз.0157</t>
  </si>
  <si>
    <t>Растворитель: марки Р-5</t>
  </si>
  <si>
    <t>113-0211</t>
  </si>
  <si>
    <t>ССЦ Челябинской обл.,сб.113,поз.0211</t>
  </si>
  <si>
    <t>Эмаль: ЭП-140 защитная</t>
  </si>
  <si>
    <t>101-9707</t>
  </si>
  <si>
    <t>ССЦ Челябинской обл., сб.101, поз.9707</t>
  </si>
  <si>
    <t>Фототовары: Фотопроявитель</t>
  </si>
  <si>
    <t>113-9070-1</t>
  </si>
  <si>
    <t>ССЦ Челябинской обл.,сб.113,поз.9070-1</t>
  </si>
  <si>
    <t>Порошок моющий "Лотос-С"</t>
  </si>
  <si>
    <t>500-9618</t>
  </si>
  <si>
    <t>ССЦ Челябинской обл.,сб.500,поз.9618</t>
  </si>
  <si>
    <t>Салфетки хлопчатобумажные</t>
  </si>
  <si>
    <t>м2</t>
  </si>
  <si>
    <t>1-6.0-74</t>
  </si>
  <si>
    <t>Затраты труда рабочих-строителей (средний разряд 6.0)</t>
  </si>
  <si>
    <t>041601</t>
  </si>
  <si>
    <t>ЦЭМ Челябинской обл. сб.04,поз.1601</t>
  </si>
  <si>
    <t>Аппараты рентгеновские для просвечивания металла толщиной до 30 мм</t>
  </si>
  <si>
    <t>101-1994</t>
  </si>
  <si>
    <t>ССЦ Челябинской обл., сб.101, поз.1994</t>
  </si>
  <si>
    <t>Краски: маркировочная МКЭ-4</t>
  </si>
  <si>
    <t>101-9705</t>
  </si>
  <si>
    <t>ССЦ Челябинской обл., сб.101, поз.9705</t>
  </si>
  <si>
    <t>Фототовары: Пленка радиографическая</t>
  </si>
  <si>
    <t>дм2</t>
  </si>
  <si>
    <t>101-9708</t>
  </si>
  <si>
    <t>ССЦ Челябинской обл., сб.101, поз.9708</t>
  </si>
  <si>
    <t>Фототовары: Фотофиксаж</t>
  </si>
  <si>
    <t>113-9200</t>
  </si>
  <si>
    <t>ССЦ Челябинской обл.,сб.113,поз.9200</t>
  </si>
  <si>
    <t>Кислота уксусная</t>
  </si>
  <si>
    <t>1-5.0-74</t>
  </si>
  <si>
    <t>Затраты труда рабочих-строителей (средний разряд 5.0)</t>
  </si>
  <si>
    <t>1-3.6-74</t>
  </si>
  <si>
    <t>Затраты труда рабочих-строителей (средний разряд 3.6)</t>
  </si>
  <si>
    <t>050102</t>
  </si>
  <si>
    <t>ЦЭМ Челябинской обл. сб.05,поз.0102</t>
  </si>
  <si>
    <t>Компрессоры передвижные с двигателем внутреннего сгорания давлением до 686 кПа (7 ат) 5 м3/мин</t>
  </si>
  <si>
    <t>331452</t>
  </si>
  <si>
    <t>ЦЭМ Челябинской обл. сб.33,поз.1452</t>
  </si>
  <si>
    <t>Перфораторы пневматические</t>
  </si>
  <si>
    <t>330210</t>
  </si>
  <si>
    <t>ЦЭМ Челябинской обл. сб.33,поз.0210</t>
  </si>
  <si>
    <t>Установки для сверления отверстий в железобетоне диаметром до 160 мм</t>
  </si>
  <si>
    <t>101-1908</t>
  </si>
  <si>
    <t>ССЦ Челябинской обл., сб.101, поз.1908</t>
  </si>
  <si>
    <t>Сверла кольцевые алмазные диаметром, мм: 100</t>
  </si>
  <si>
    <t>204-0064</t>
  </si>
  <si>
    <t>ССЦ Челябинской обл.,сб.204,поз.0064</t>
  </si>
  <si>
    <t>Детали закладные и накладные Изготовленные с применением сварки, гнутья, сверления (пробивки) отверстий (при наличии одной из этих операций или всего перечня в любых сочетаниях): Поставляемые отдельно</t>
  </si>
  <si>
    <t>1-3.0-74</t>
  </si>
  <si>
    <t>Затраты труда рабочих-строителей (средний разряд 3.0)</t>
  </si>
  <si>
    <t>101-0181</t>
  </si>
  <si>
    <t>ССЦ Челябинской обл., сб.101, поз.0181</t>
  </si>
  <si>
    <t>Гвозди: строительные с плоской головкой, мм: 1,8х60</t>
  </si>
  <si>
    <t>102-0056</t>
  </si>
  <si>
    <t>ССЦ Челябинской обл., сб.102, поз.0056</t>
  </si>
  <si>
    <t>Пиломатериалы хвойных пород: Доски обрезные длиной 4-6,5 м, шириной 75-150 мм, толщиной 32-40 мм: II сорта</t>
  </si>
  <si>
    <t>402-0004</t>
  </si>
  <si>
    <t>ССЦ Челябинской обл.,сб.402,поз.0004</t>
  </si>
  <si>
    <t>Раствор готовый кладочный цементный, марка 100</t>
  </si>
  <si>
    <t>101-1596</t>
  </si>
  <si>
    <t>ССЦ Челябинской обл., сб.101, поз.1596</t>
  </si>
  <si>
    <t>Шкурка шлифовальная двухслойная с зернистостью 40/25</t>
  </si>
  <si>
    <t>101-1667</t>
  </si>
  <si>
    <t>ССЦ Челябинской обл., сб.101, поз.1667</t>
  </si>
  <si>
    <t>Шпатлевка масляно-клеевая</t>
  </si>
  <si>
    <t>101-1757</t>
  </si>
  <si>
    <t>ССЦ Челябинской обл., сб.101, поз.1757</t>
  </si>
  <si>
    <t>Ветошь</t>
  </si>
  <si>
    <t>Л О К А Л Ь Н А Я   С М Е Т А</t>
  </si>
  <si>
    <t xml:space="preserve">Сметная стоимость </t>
  </si>
  <si>
    <t xml:space="preserve">Нормативная трудоемкость </t>
  </si>
  <si>
    <t xml:space="preserve">Составлена в ценах </t>
  </si>
  <si>
    <t>"УТВЕРЖДАЮ"</t>
  </si>
  <si>
    <t>№ п/п</t>
  </si>
  <si>
    <t>Шифр и номер позиции норматива</t>
  </si>
  <si>
    <t>Наименование работ и затрат, единица измерения</t>
  </si>
  <si>
    <t>Количество</t>
  </si>
  <si>
    <t>Стоимость ед., руб.</t>
  </si>
  <si>
    <t>Общая стоимость, руб.</t>
  </si>
  <si>
    <t>Затраты труда, чел.-ч</t>
  </si>
  <si>
    <t>Всего</t>
  </si>
  <si>
    <t>Экспл. машин</t>
  </si>
  <si>
    <t>Основная зарплата</t>
  </si>
  <si>
    <t>основных рабочих</t>
  </si>
  <si>
    <t>машинистов</t>
  </si>
  <si>
    <t>в т.ч. зарплата</t>
  </si>
  <si>
    <t>на единицу</t>
  </si>
  <si>
    <t>всего</t>
  </si>
  <si>
    <t>К=ЭММ)*1,5, ЗПМ)*1,5, ОЗП)*1,5, ТЗ)*1,5, ТЗМ)*1,5</t>
  </si>
  <si>
    <t>К=МАТ)*0, ЭММ)*0,4)*1,5, ЗПМ)*0,4)*1,5, ОЗП)*0,4)*1,5, ТЗ)*0,4)*1,5, ТЗМ)*0,4)*1,5</t>
  </si>
  <si>
    <t>К=ЭММ*1.5, ЗПМ*1.5, ОЗП*1.5, ТЗ*1.5, ТЗМ*1.5</t>
  </si>
  <si>
    <t>К=МАТ)*28, ЭММ*1.5)*28, ЗПМ*1.5)*28, ОЗП*1.5)*28, ТЗ*1.5)*28, ТЗМ*1.5)*28</t>
  </si>
  <si>
    <t>К=ЭММ)*1,25)*1,7, ЗПМ)*1,25)*1,7, ОЗП)*1,15)*1,7, ТЗ)*1,15)*1,7, ТЗМ)*1,25)*1,7</t>
  </si>
  <si>
    <t>К=ЭММ)*1,7*1.25, ЗПМ)*1,7*1.25, ОЗП)*1,7*1.15, ТЗ)*1,7*1.15, ТЗМ)*1,7*1.25</t>
  </si>
  <si>
    <t>К=МАТ=3107/1.18/5.64*1.05</t>
  </si>
  <si>
    <t>К=МАТ=5575/1,18/5,64*1,05</t>
  </si>
  <si>
    <t>К=МАТ=5677/1,18/5,64*1,05</t>
  </si>
  <si>
    <t>К=ЭММ*1.7, ЗПМ*1.7, ОЗП*1.7, ТЗ*1.7, ТЗМ*1.7</t>
  </si>
  <si>
    <t>К=ЭММ)*1.7, ЗПМ)*1.7, ОЗП)*1.7, ТЗ)*1.7, ТЗМ)*1.7</t>
  </si>
  <si>
    <t>К=МАТ)*4, ЭММ*1.5)*4, ЗПМ*1.5)*4, ОЗП*1.5)*4, ТЗ*1.5)*4, ТЗМ*1.5)*4</t>
  </si>
  <si>
    <t>К=МАТ)*24, ЭММ*1.5)*24, ЗПМ*1.5)*24, ОЗП*1.5)*24, ТЗ*1.5)*24, ТЗМ*1.5)*24</t>
  </si>
  <si>
    <t>К=МАТ)*10, ЭММ*1.5)*10, ЗПМ*1.5)*10, ОЗП*1.5)*10, ТЗ*1.5)*10, ТЗМ*1.5)*10</t>
  </si>
  <si>
    <t>К=ЭММ)*1.5, ЗПМ)*1.5, ОЗП)*1.5, ТЗ)*1.5, ТЗМ)*1.5</t>
  </si>
  <si>
    <t>К=МАТ)*60, ЭММ)*1.5)*60, ЗПМ)*1.5)*60, ОЗП)*1.5)*60, ТЗ)*1.5)*60, ТЗМ)*1.5)*60</t>
  </si>
  <si>
    <t>К=ЭММ)*1.25*1.7, ЗПМ)*1.25*1.7, ОЗП)*1.15*1.7, ТЗ)*1.15*1.7, ТЗМ)*1.25*1.7</t>
  </si>
  <si>
    <t>Итого по локальной смете</t>
  </si>
  <si>
    <t>СТОИМОСТЬ МОНТАЖНЫХ РАБОТ</t>
  </si>
  <si>
    <t>. НАКЛАДНЫЕ РАСХОДЫ - (%=101 - по стр. ,79,79.1,80,80.1,81,81.1,82,83,84,85,86,87 )</t>
  </si>
  <si>
    <t>. СМЕТНАЯ ПРИБЫЛЬ - (%=60 - по стр. 79,79.1,80,80.1,81,81.1,82,83,84,85,86,87, )</t>
  </si>
  <si>
    <t>ИТОГО СТОИМОСТЬ МОНТАЖНЫХ РАБОТ</t>
  </si>
  <si>
    <t>СТОИМОСТЬ ОБЩЕСТРОИТЕЛЬНЫХ РАБОТ</t>
  </si>
  <si>
    <t>. НАКЛАДНЫЕ РАСХОДЫ - (%=78 - по стр. ,15,16,88,89,90,91,92,93,101,102 %=100 - по стр. ,73 %=90 - по стр. ,77,78 %=110 - по стр. ,96,97,98 %=105 - по стр. ,99,103 )</t>
  </si>
  <si>
    <t>. СМЕТНАЯ ПРИБЫЛЬ - (%=50 - по стр. 15,16,88,89,90,91,92,93,101,102, %=60 - по стр. 73,77,78,96,97,98, %=55 - по стр. 99, %=47 - по стр. 103, )</t>
  </si>
  <si>
    <t>ИТОГО СТОИМОСТЬ ОБЩЕСТРОИТЕЛЬНЫХ РАБОТ</t>
  </si>
  <si>
    <t>СТОИМОСТЬ САНТЕХНИЧЕСКИХ РАБОТ</t>
  </si>
  <si>
    <t>. НАКЛАДНЫЕ РАСХОДЫ - (%=74 - по стр. ,1,1.1,3,3.1,4,4.1,5,5.1,6,6.1,7,7.1,8,8.1,9,9.1,10,10.1,11,11.1,12,12.1 %=128 - по стр. ,2,19,22,25,27,29,32,34,36,38,39,40,41,44,45,46,47,48,53,56,61,64,67,70 %=130 - по стр. ,13,14,17,20,23,26,28,30,33,35,37,51,52 )</t>
  </si>
  <si>
    <t>. СМЕТНАЯ ПРИБЫЛЬ - (%=50 - по стр. 1,1.1,3,3.1,4,4.1,5,5.1,6,6.1,7,7.1,8,8.1,9,9.1,10,10.1,11,11.1,12,12.1, %=71 - по стр. 2,13,14,17,19,20,22,23,25,26,27,28,29,30,32,33,34,35,36,37,38,39,40,41,44,45,46,47,48,51,52,53,56,61,64,67,70, )</t>
  </si>
  <si>
    <t>ИТОГО СТОИМОСТЬ САНТЕХНИЧЕСКИХ РАБОТ</t>
  </si>
  <si>
    <t>ВСЕГО ПО СМЕТЕ</t>
  </si>
  <si>
    <t>В Т.Ч. НАКЛАДНЫЕ РАСХОДЫ</t>
  </si>
  <si>
    <t>В Т.Ч. СМЕТНАЯ ПРИБЫЛЬ</t>
  </si>
  <si>
    <t>400.736 тыс. руб.</t>
  </si>
  <si>
    <t>"СОГЛАСОВАНО"</t>
  </si>
  <si>
    <t>________________</t>
  </si>
  <si>
    <t>"_____" __________________ 20_____г.</t>
  </si>
  <si>
    <t>ФГУП ПО МАЯК Завод 235</t>
  </si>
  <si>
    <t>2001г. С к=1,13,МДС 81-35.2004п.4.7;МДС81-38.2004 п.2.3</t>
  </si>
  <si>
    <t xml:space="preserve">Основание: Дефектная ведомость объемов работ </t>
  </si>
  <si>
    <t>Текущая стоимость с НДС</t>
  </si>
  <si>
    <t>тыс.руб.</t>
  </si>
  <si>
    <t>МДС 81-38.2004 п.2 .3</t>
  </si>
  <si>
    <t>К=ЭММ*1,7, ЗПМ*1,7, ОЗП*1,7, ТЗ*1,7, ТЗМ*1,7</t>
  </si>
  <si>
    <t>К=ЭММ*1,5, ЗПМ*1,5, ОЗП*1,5, ТЗ*1,5, ТЗМ*1,5</t>
  </si>
  <si>
    <t>МДС 81-35.2004 п.4.7</t>
  </si>
  <si>
    <t>К=ЭММ*1,25, ЗПМ*1,25, ОЗП*1,15, ТЗ*1,15, ТЗМ*1,25</t>
  </si>
  <si>
    <t>ВСЕГО В ТЕКУЩИХ ЦЕНАХ С К=5.64</t>
  </si>
  <si>
    <t>358643*5.64</t>
  </si>
  <si>
    <t>ПЕРЕВОЗКА</t>
  </si>
  <si>
    <t>С/ПРОПУСКНИК</t>
  </si>
  <si>
    <t>ТАЛОНЫ</t>
  </si>
  <si>
    <t>ИТОГО</t>
  </si>
  <si>
    <t>НДС</t>
  </si>
  <si>
    <t>ВСЕГО С НДС</t>
  </si>
  <si>
    <t xml:space="preserve">Составил </t>
  </si>
  <si>
    <t xml:space="preserve">Проверил </t>
  </si>
  <si>
    <t>((4605+135)/8*4*16*652/21/40)</t>
  </si>
  <si>
    <t>((4605+135)/8)*(216.18/1.18)</t>
  </si>
  <si>
    <t>((4605+135)/8)*(175/1.18)</t>
  </si>
  <si>
    <t>2260151+29433+108548+87871</t>
  </si>
  <si>
    <t>2486003*0.18</t>
  </si>
  <si>
    <t>2486003*1.18</t>
  </si>
  <si>
    <t>4605 чел.-час.</t>
  </si>
  <si>
    <t>41С/2012</t>
  </si>
  <si>
    <t>Наименование объекта: ФГУП "ПО "Маяк" завод РТ-1</t>
  </si>
  <si>
    <t>на капитальный ремонт системы отопления зд… завода РТ-1</t>
  </si>
</sst>
</file>

<file path=xl/styles.xml><?xml version="1.0" encoding="utf-8"?>
<styleSheet xmlns="http://schemas.openxmlformats.org/spreadsheetml/2006/main">
  <fonts count="19">
    <font>
      <sz val="10"/>
      <name val="Arial"/>
      <charset val="204"/>
    </font>
    <font>
      <b/>
      <sz val="10"/>
      <color indexed="12"/>
      <name val="Arial"/>
      <charset val="204"/>
    </font>
    <font>
      <b/>
      <sz val="10"/>
      <color indexed="16"/>
      <name val="Arial"/>
      <charset val="204"/>
    </font>
    <font>
      <b/>
      <sz val="10"/>
      <color indexed="17"/>
      <name val="Arial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i/>
      <sz val="9"/>
      <name val="Arial Cyr"/>
      <charset val="204"/>
    </font>
    <font>
      <b/>
      <i/>
      <sz val="9"/>
      <name val="Arial Cyr"/>
      <charset val="204"/>
    </font>
    <font>
      <sz val="7"/>
      <name val="Arial Cyr"/>
      <charset val="204"/>
    </font>
    <font>
      <i/>
      <sz val="8"/>
      <name val="Arial Cyr"/>
      <charset val="204"/>
    </font>
    <font>
      <b/>
      <sz val="11"/>
      <name val="Arial Cyr"/>
      <charset val="204"/>
    </font>
    <font>
      <sz val="11"/>
      <name val="Arial Cyr"/>
      <charset val="204"/>
    </font>
    <font>
      <b/>
      <sz val="10"/>
      <color indexed="12"/>
      <name val="Arial"/>
      <family val="2"/>
      <charset val="204"/>
    </font>
    <font>
      <sz val="11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right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0" fontId="5" fillId="0" borderId="0" xfId="0" applyFont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0" xfId="0" applyFont="1" applyAlignment="1">
      <alignment horizontal="right" vertical="top"/>
    </xf>
    <xf numFmtId="0" fontId="12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right"/>
    </xf>
    <xf numFmtId="0" fontId="8" fillId="0" borderId="2" xfId="0" applyFont="1" applyBorder="1" applyAlignment="1">
      <alignment horizontal="right"/>
    </xf>
    <xf numFmtId="0" fontId="13" fillId="0" borderId="0" xfId="0" applyFont="1" applyAlignment="1">
      <alignment horizontal="right" vertical="top" wrapText="1"/>
    </xf>
    <xf numFmtId="0" fontId="6" fillId="0" borderId="0" xfId="0" applyFont="1" applyAlignment="1">
      <alignment vertical="top" wrapText="1"/>
    </xf>
    <xf numFmtId="0" fontId="14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6" fillId="0" borderId="0" xfId="0" applyFont="1"/>
    <xf numFmtId="1" fontId="5" fillId="0" borderId="0" xfId="0" applyNumberFormat="1" applyFont="1" applyAlignment="1">
      <alignment horizontal="left" vertical="top"/>
    </xf>
    <xf numFmtId="0" fontId="9" fillId="0" borderId="0" xfId="0" applyFont="1" applyAlignment="1">
      <alignment horizontal="right" vertical="top"/>
    </xf>
    <xf numFmtId="0" fontId="10" fillId="0" borderId="0" xfId="0" applyFont="1" applyAlignment="1">
      <alignment horizontal="right" vertical="top"/>
    </xf>
    <xf numFmtId="0" fontId="9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9" fillId="0" borderId="0" xfId="0" applyFont="1" applyBorder="1" applyAlignment="1">
      <alignment horizontal="right" vertical="top"/>
    </xf>
    <xf numFmtId="0" fontId="17" fillId="0" borderId="2" xfId="0" applyFont="1" applyBorder="1" applyAlignment="1">
      <alignment vertical="top"/>
    </xf>
    <xf numFmtId="0" fontId="17" fillId="0" borderId="2" xfId="0" applyFont="1" applyBorder="1" applyAlignment="1">
      <alignment horizontal="left" vertical="top"/>
    </xf>
    <xf numFmtId="0" fontId="17" fillId="0" borderId="2" xfId="0" applyFont="1" applyBorder="1" applyAlignment="1">
      <alignment horizontal="right" vertical="top" wrapText="1"/>
    </xf>
    <xf numFmtId="0" fontId="18" fillId="0" borderId="0" xfId="0" applyFont="1" applyAlignment="1">
      <alignment vertical="top" wrapText="1"/>
    </xf>
    <xf numFmtId="0" fontId="18" fillId="0" borderId="0" xfId="0" applyFont="1" applyAlignment="1">
      <alignment horizontal="left" vertical="top"/>
    </xf>
    <xf numFmtId="0" fontId="18" fillId="0" borderId="0" xfId="0" applyFont="1" applyAlignment="1">
      <alignment horizontal="right" vertical="top" wrapText="1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vertical="top" wrapText="1"/>
    </xf>
    <xf numFmtId="0" fontId="15" fillId="0" borderId="0" xfId="0" applyFont="1" applyAlignment="1">
      <alignment vertical="top" wrapText="1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/>
    </xf>
    <xf numFmtId="0" fontId="17" fillId="0" borderId="2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03"/>
  <sheetViews>
    <sheetView showGridLines="0" tabSelected="1" topLeftCell="A278" workbookViewId="0">
      <selection activeCell="O19" sqref="O19"/>
    </sheetView>
  </sheetViews>
  <sheetFormatPr defaultRowHeight="12"/>
  <cols>
    <col min="1" max="1" width="6.28515625" style="4" customWidth="1"/>
    <col min="2" max="2" width="13" style="4" customWidth="1"/>
    <col min="3" max="3" width="33" style="4" customWidth="1"/>
    <col min="4" max="4" width="12.5703125" style="4" customWidth="1"/>
    <col min="5" max="11" width="10.7109375" style="4" customWidth="1"/>
    <col min="12" max="16384" width="9.140625" style="4"/>
  </cols>
  <sheetData>
    <row r="1" spans="1:11" ht="15">
      <c r="A1" s="24" t="s">
        <v>772</v>
      </c>
      <c r="B1" s="24"/>
      <c r="C1" s="24"/>
      <c r="D1" s="9"/>
      <c r="E1" s="9"/>
      <c r="F1" s="9"/>
      <c r="G1" s="9"/>
      <c r="H1" s="24" t="s">
        <v>722</v>
      </c>
      <c r="I1" s="24"/>
      <c r="J1" s="24"/>
      <c r="K1" s="9"/>
    </row>
    <row r="2" spans="1:11" ht="55.5" customHeight="1">
      <c r="A2" s="24"/>
      <c r="B2" s="24"/>
      <c r="C2" s="24"/>
      <c r="D2" s="25"/>
      <c r="E2" s="25"/>
      <c r="F2" s="25"/>
      <c r="G2" s="25"/>
      <c r="H2" s="42"/>
      <c r="I2" s="42"/>
      <c r="J2" s="42"/>
      <c r="K2" s="42"/>
    </row>
    <row r="3" spans="1:11" ht="15">
      <c r="A3" s="43" t="s">
        <v>773</v>
      </c>
      <c r="B3" s="43"/>
      <c r="C3" s="43"/>
      <c r="D3" s="44"/>
      <c r="E3" s="25"/>
      <c r="F3" s="25"/>
      <c r="G3" s="25"/>
      <c r="H3" s="43" t="s">
        <v>773</v>
      </c>
      <c r="I3" s="43"/>
      <c r="J3" s="43"/>
      <c r="K3" s="43"/>
    </row>
    <row r="4" spans="1:11" ht="15">
      <c r="A4" s="10" t="s">
        <v>774</v>
      </c>
      <c r="B4" s="10"/>
      <c r="C4" s="10"/>
      <c r="D4" s="9"/>
      <c r="E4" s="9"/>
      <c r="F4" s="9"/>
      <c r="G4" s="9"/>
      <c r="H4" s="10" t="s">
        <v>774</v>
      </c>
      <c r="I4" s="24"/>
      <c r="J4" s="24"/>
      <c r="K4" s="9"/>
    </row>
    <row r="6" spans="1:11">
      <c r="A6" s="4" t="s">
        <v>803</v>
      </c>
    </row>
    <row r="8" spans="1:11" ht="15.75">
      <c r="A8" s="45" t="s">
        <v>718</v>
      </c>
      <c r="B8" s="45"/>
      <c r="C8" s="45"/>
      <c r="D8" s="45"/>
      <c r="E8" s="45"/>
      <c r="F8" s="45"/>
      <c r="G8" s="45"/>
      <c r="H8" s="45"/>
      <c r="I8" s="45"/>
      <c r="J8" s="45"/>
      <c r="K8" s="45"/>
    </row>
    <row r="9" spans="1:11" ht="15.75" customHeight="1">
      <c r="A9" s="46" t="s">
        <v>802</v>
      </c>
      <c r="B9" s="46"/>
      <c r="C9" s="46"/>
      <c r="D9" s="46"/>
      <c r="E9" s="46"/>
      <c r="F9" s="46"/>
      <c r="G9" s="46"/>
      <c r="H9" s="46"/>
      <c r="I9" s="46"/>
      <c r="J9" s="46"/>
      <c r="K9" s="46"/>
    </row>
    <row r="10" spans="1:11" ht="15.75">
      <c r="A10" s="45" t="s">
        <v>804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</row>
    <row r="12" spans="1:11" ht="12" hidden="1" customHeight="1"/>
    <row r="13" spans="1:11" ht="12" hidden="1" customHeight="1"/>
    <row r="14" spans="1:11" s="7" customFormat="1">
      <c r="A14" s="4" t="s">
        <v>721</v>
      </c>
      <c r="B14" s="4"/>
      <c r="C14" s="27" t="s">
        <v>776</v>
      </c>
      <c r="D14" s="4"/>
    </row>
    <row r="15" spans="1:11" s="7" customFormat="1" ht="12.75">
      <c r="A15" s="9" t="s">
        <v>777</v>
      </c>
      <c r="B15" s="9"/>
      <c r="C15" s="9"/>
      <c r="D15" s="9"/>
      <c r="I15" s="8" t="s">
        <v>719</v>
      </c>
      <c r="J15" s="7" t="s">
        <v>771</v>
      </c>
    </row>
    <row r="16" spans="1:11" s="7" customFormat="1" ht="11.25">
      <c r="I16" s="8" t="s">
        <v>720</v>
      </c>
      <c r="J16" s="7" t="s">
        <v>801</v>
      </c>
    </row>
    <row r="17" spans="1:11" s="7" customFormat="1" ht="11.25">
      <c r="I17" s="8" t="s">
        <v>778</v>
      </c>
      <c r="J17" s="7">
        <f>G294/1000</f>
        <v>2933.4835400000002</v>
      </c>
      <c r="K17" s="7" t="s">
        <v>779</v>
      </c>
    </row>
    <row r="18" spans="1:11" ht="12.75">
      <c r="A18" s="41" t="s">
        <v>723</v>
      </c>
      <c r="B18" s="41" t="s">
        <v>724</v>
      </c>
      <c r="C18" s="41" t="s">
        <v>725</v>
      </c>
      <c r="D18" s="41" t="s">
        <v>726</v>
      </c>
      <c r="E18" s="41" t="s">
        <v>727</v>
      </c>
      <c r="F18" s="41"/>
      <c r="G18" s="41" t="s">
        <v>728</v>
      </c>
      <c r="H18" s="41"/>
      <c r="I18" s="41"/>
      <c r="J18" s="41" t="s">
        <v>729</v>
      </c>
      <c r="K18" s="41"/>
    </row>
    <row r="19" spans="1:11" ht="12.75">
      <c r="A19" s="41"/>
      <c r="B19" s="41"/>
      <c r="C19" s="41"/>
      <c r="D19" s="41"/>
      <c r="E19" s="41" t="s">
        <v>730</v>
      </c>
      <c r="F19" s="41" t="s">
        <v>731</v>
      </c>
      <c r="G19" s="41" t="s">
        <v>730</v>
      </c>
      <c r="H19" s="41" t="s">
        <v>732</v>
      </c>
      <c r="I19" s="41" t="s">
        <v>731</v>
      </c>
      <c r="J19" s="41" t="s">
        <v>733</v>
      </c>
      <c r="K19" s="41"/>
    </row>
    <row r="20" spans="1:11" ht="12.75">
      <c r="A20" s="41"/>
      <c r="B20" s="41"/>
      <c r="C20" s="41"/>
      <c r="D20" s="41"/>
      <c r="E20" s="41"/>
      <c r="F20" s="41"/>
      <c r="G20" s="41"/>
      <c r="H20" s="41"/>
      <c r="I20" s="41"/>
      <c r="J20" s="41" t="s">
        <v>734</v>
      </c>
      <c r="K20" s="41"/>
    </row>
    <row r="21" spans="1:11">
      <c r="A21" s="41"/>
      <c r="B21" s="41"/>
      <c r="C21" s="41"/>
      <c r="D21" s="41"/>
      <c r="E21" s="41" t="s">
        <v>732</v>
      </c>
      <c r="F21" s="41" t="s">
        <v>735</v>
      </c>
      <c r="G21" s="41"/>
      <c r="H21" s="41"/>
      <c r="I21" s="41" t="s">
        <v>735</v>
      </c>
      <c r="J21" s="41" t="s">
        <v>736</v>
      </c>
      <c r="K21" s="41" t="s">
        <v>737</v>
      </c>
    </row>
    <row r="22" spans="1:1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</row>
    <row r="23" spans="1:11" ht="12.75">
      <c r="A23" s="11">
        <v>1</v>
      </c>
      <c r="B23" s="11">
        <v>2</v>
      </c>
      <c r="C23" s="11">
        <v>3</v>
      </c>
      <c r="D23" s="11">
        <v>4</v>
      </c>
      <c r="E23" s="11">
        <v>5</v>
      </c>
      <c r="F23" s="11">
        <v>6</v>
      </c>
      <c r="G23" s="11">
        <v>7</v>
      </c>
      <c r="H23" s="11">
        <v>8</v>
      </c>
      <c r="I23" s="11">
        <v>9</v>
      </c>
      <c r="J23" s="11">
        <v>10</v>
      </c>
      <c r="K23" s="11">
        <v>11</v>
      </c>
    </row>
    <row r="24" spans="1:11" ht="6.95" customHeight="1"/>
    <row r="25" spans="1:11" ht="14.25" customHeight="1">
      <c r="A25" s="7" t="s">
        <v>780</v>
      </c>
      <c r="B25" s="7"/>
      <c r="C25" s="47" t="s">
        <v>781</v>
      </c>
      <c r="D25" s="47"/>
      <c r="E25" s="47"/>
      <c r="F25" s="47"/>
      <c r="G25" s="47"/>
      <c r="H25" s="47"/>
      <c r="I25" s="47"/>
      <c r="J25" s="47"/>
      <c r="K25" s="47"/>
    </row>
    <row r="26" spans="1:11" ht="14.25" customHeight="1">
      <c r="A26" s="7"/>
      <c r="B26" s="7"/>
      <c r="C26" s="47" t="s">
        <v>782</v>
      </c>
      <c r="D26" s="47"/>
      <c r="E26" s="47"/>
      <c r="F26" s="47"/>
      <c r="G26" s="47"/>
      <c r="H26" s="47"/>
      <c r="I26" s="47"/>
      <c r="J26" s="47"/>
      <c r="K26" s="47"/>
    </row>
    <row r="27" spans="1:11" ht="14.25" customHeight="1">
      <c r="A27" s="7" t="s">
        <v>783</v>
      </c>
      <c r="C27" s="47" t="s">
        <v>784</v>
      </c>
      <c r="D27" s="47"/>
      <c r="E27" s="47"/>
      <c r="F27" s="47"/>
      <c r="G27" s="47"/>
      <c r="H27" s="47"/>
      <c r="I27" s="47"/>
      <c r="J27" s="47"/>
      <c r="K27" s="47"/>
    </row>
    <row r="28" spans="1:11" ht="6.95" customHeight="1"/>
    <row r="29" spans="1:11">
      <c r="C29" s="13" t="str">
        <f>Source!G24</f>
        <v>Демонтажные работы</v>
      </c>
    </row>
    <row r="30" spans="1:11" ht="60">
      <c r="A30" s="4" t="str">
        <f>Source!E25</f>
        <v>1</v>
      </c>
      <c r="B30" s="12" t="str">
        <f>Source!F25</f>
        <v>65-1-3</v>
      </c>
      <c r="C30" s="12" t="str">
        <f>Source!G25</f>
        <v>Разборка трубопроводов из водогазопроводных труб  диаметром 108 мм с отборкой годных труб, арматуры, фасонных и крепежных частей</v>
      </c>
      <c r="D30" s="15">
        <f>Source!I25</f>
        <v>0.01</v>
      </c>
      <c r="E30" s="16">
        <f>IF(Source!AB25=0,"-",ROUND(Source!AB25,2))</f>
        <v>1501.55</v>
      </c>
      <c r="F30" s="16">
        <f>IF(Source!AD25=0,"-",ROUND(Source!AD25,2))</f>
        <v>21.56</v>
      </c>
      <c r="G30" s="15">
        <f>IF(Source!O25=0,"-",ROUND(Source!O25,0))</f>
        <v>15</v>
      </c>
      <c r="H30" s="15">
        <f>IF(Source!S25=0,"-",ROUND(Source!S25,0))</f>
        <v>14</v>
      </c>
      <c r="I30" s="16" t="str">
        <f>IF(Source!Q25=0,"-",ROUND(Source!Q25,0))</f>
        <v>-</v>
      </c>
      <c r="J30" s="16">
        <f>IF(Source!AH25=0,"-",ROUND(Source!AH25,2))</f>
        <v>114.57</v>
      </c>
      <c r="K30" s="16">
        <f>IF(Source!U25=0,"-",ROUND(Source!U25,2))</f>
        <v>1.1499999999999999</v>
      </c>
    </row>
    <row r="31" spans="1:11" ht="39">
      <c r="B31" s="18" t="s">
        <v>738</v>
      </c>
      <c r="C31" s="14" t="str">
        <f>Source!H25</f>
        <v>100 м</v>
      </c>
      <c r="D31" s="17"/>
      <c r="E31" s="17">
        <f>IF(Source!AF25=0,"-",ROUND(Source!AF25,2))</f>
        <v>1360.66</v>
      </c>
      <c r="F31" s="17">
        <f>IF(Source!AE25=0,"-",ROUND(Source!AE25,2))</f>
        <v>4.75</v>
      </c>
      <c r="G31" s="17"/>
      <c r="H31" s="17"/>
      <c r="I31" s="17" t="str">
        <f>IF(Source!R25=0,"-",ROUND(Source!R25,0))</f>
        <v>-</v>
      </c>
      <c r="J31" s="17">
        <f>IF(Source!AI25=0,"-",ROUND(Source!AI25,2))</f>
        <v>0.39</v>
      </c>
      <c r="K31" s="17">
        <f>IF(Source!V25=0,"-",ROUND(Source!V25,2))</f>
        <v>0</v>
      </c>
    </row>
    <row r="32" spans="1:11" ht="22.5">
      <c r="A32" s="7" t="str">
        <f>Source!E26</f>
        <v>1.1</v>
      </c>
      <c r="B32" s="19" t="str">
        <f>Source!F26</f>
        <v>999-9899</v>
      </c>
      <c r="C32" s="19" t="str">
        <f>Source!G26</f>
        <v>Строительный мусор и масса возвратных материалов</v>
      </c>
      <c r="D32" s="20">
        <f>Source!I26</f>
        <v>4.3E-3</v>
      </c>
      <c r="E32" s="21" t="str">
        <f>IF(Source!AB26=0,"-",ROUND(Source!AB26,2))</f>
        <v>-</v>
      </c>
      <c r="F32" s="21" t="str">
        <f>IF(Source!AD26=0,"-",ROUND(Source!AD26,2))</f>
        <v>-</v>
      </c>
      <c r="G32" s="20" t="str">
        <f>IF(Source!O26=0,"-",ROUND(Source!O26,0))</f>
        <v>-</v>
      </c>
      <c r="H32" s="20" t="str">
        <f>IF(Source!S26=0,"-",ROUND(Source!S26,0))</f>
        <v>-</v>
      </c>
      <c r="I32" s="21" t="str">
        <f>IF(Source!Q26=0,"-",ROUND(Source!Q26,0))</f>
        <v>-</v>
      </c>
      <c r="J32" s="21" t="str">
        <f>IF(Source!AH26=0,"-",ROUND(Source!AH26,2))</f>
        <v>-</v>
      </c>
      <c r="K32" s="21" t="str">
        <f>IF(Source!U26=0,"-",ROUND(Source!U26,2))</f>
        <v>-</v>
      </c>
    </row>
    <row r="33" spans="1:11">
      <c r="A33" s="7"/>
      <c r="B33" s="7"/>
      <c r="C33" s="22" t="str">
        <f>Source!H26</f>
        <v>т</v>
      </c>
      <c r="D33" s="8"/>
      <c r="E33" s="8" t="str">
        <f>IF(Source!AF26=0,"-",ROUND(Source!AF26,2))</f>
        <v>-</v>
      </c>
      <c r="F33" s="8" t="str">
        <f>IF(Source!AE26=0,"-",ROUND(Source!AE26,2))</f>
        <v>-</v>
      </c>
      <c r="G33" s="8"/>
      <c r="H33" s="8"/>
      <c r="I33" s="8" t="str">
        <f>IF(Source!R26=0,"-",ROUND(Source!R26,0))</f>
        <v>-</v>
      </c>
      <c r="J33" s="8" t="str">
        <f>IF(Source!AI26=0,"-",ROUND(Source!AI26,2))</f>
        <v>-</v>
      </c>
      <c r="K33" s="8" t="str">
        <f>IF(Source!V26=0,"-",ROUND(Source!V26,2))</f>
        <v>-</v>
      </c>
    </row>
    <row r="34" spans="1:11" ht="48">
      <c r="A34" s="4" t="str">
        <f>Source!E27</f>
        <v>2</v>
      </c>
      <c r="B34" s="12" t="str">
        <f>Source!F27</f>
        <v>16-02-004-6</v>
      </c>
      <c r="C34" s="12" t="str">
        <f>Source!G27</f>
        <v>Демонтаж трубопроводов отопления и газоснабжения из стальных бесшовных труб диаметром, мм: 159х4,5</v>
      </c>
      <c r="D34" s="15">
        <f>Source!I27</f>
        <v>1</v>
      </c>
      <c r="E34" s="16">
        <f>IF(Source!AB27=0,"-",ROUND(Source!AB27,2))</f>
        <v>11.11</v>
      </c>
      <c r="F34" s="16">
        <f>IF(Source!AD27=0,"-",ROUND(Source!AD27,2))</f>
        <v>1.69</v>
      </c>
      <c r="G34" s="15">
        <f>IF(Source!O27=0,"-",ROUND(Source!O27,0))</f>
        <v>11</v>
      </c>
      <c r="H34" s="15">
        <f>IF(Source!S27=0,"-",ROUND(Source!S27,0))</f>
        <v>9</v>
      </c>
      <c r="I34" s="16">
        <f>IF(Source!Q27=0,"-",ROUND(Source!Q27,0))</f>
        <v>2</v>
      </c>
      <c r="J34" s="16">
        <f>IF(Source!AH27=0,"-",ROUND(Source!AH27,2))</f>
        <v>0.69</v>
      </c>
      <c r="K34" s="16">
        <f>IF(Source!U27=0,"-",ROUND(Source!U27,2))</f>
        <v>0.69</v>
      </c>
    </row>
    <row r="35" spans="1:11" ht="58.5">
      <c r="B35" s="18" t="s">
        <v>739</v>
      </c>
      <c r="C35" s="14" t="str">
        <f>Source!H27</f>
        <v>1 м</v>
      </c>
      <c r="D35" s="17"/>
      <c r="E35" s="17">
        <f>IF(Source!AF27=0,"-",ROUND(Source!AF27,2))</f>
        <v>9.42</v>
      </c>
      <c r="F35" s="17">
        <f>IF(Source!AE27=0,"-",ROUND(Source!AE27,2))</f>
        <v>7.0000000000000007E-2</v>
      </c>
      <c r="G35" s="17"/>
      <c r="H35" s="17"/>
      <c r="I35" s="17" t="str">
        <f>IF(Source!R27=0,"-",ROUND(Source!R27,0))</f>
        <v>-</v>
      </c>
      <c r="J35" s="17">
        <f>IF(Source!AI27=0,"-",ROUND(Source!AI27,2))</f>
        <v>0</v>
      </c>
      <c r="K35" s="17">
        <f>IF(Source!V27=0,"-",ROUND(Source!V27,2))</f>
        <v>0</v>
      </c>
    </row>
    <row r="36" spans="1:11" ht="60">
      <c r="A36" s="4" t="str">
        <f>Source!E28</f>
        <v>3</v>
      </c>
      <c r="B36" s="12" t="str">
        <f>Source!F28</f>
        <v>65-1-2</v>
      </c>
      <c r="C36" s="12" t="str">
        <f>Source!G28</f>
        <v>Разборка трубопроводов из водогазопроводных труб диаметром 57 мм с отборкой годных труб, арматуры, фасонных и крепежных частей</v>
      </c>
      <c r="D36" s="15">
        <f>Source!I28</f>
        <v>0.3</v>
      </c>
      <c r="E36" s="16">
        <f>IF(Source!AB28=0,"-",ROUND(Source!AB28,2))</f>
        <v>1183.07</v>
      </c>
      <c r="F36" s="16">
        <f>IF(Source!AD28=0,"-",ROUND(Source!AD28,2))</f>
        <v>16.899999999999999</v>
      </c>
      <c r="G36" s="15">
        <f>IF(Source!O28=0,"-",ROUND(Source!O28,0))</f>
        <v>355</v>
      </c>
      <c r="H36" s="15">
        <f>IF(Source!S28=0,"-",ROUND(Source!S28,0))</f>
        <v>319</v>
      </c>
      <c r="I36" s="16">
        <f>IF(Source!Q28=0,"-",ROUND(Source!Q28,0))</f>
        <v>5</v>
      </c>
      <c r="J36" s="16">
        <f>IF(Source!AH28=0,"-",ROUND(Source!AH28,2))</f>
        <v>89.43</v>
      </c>
      <c r="K36" s="16">
        <f>IF(Source!U28=0,"-",ROUND(Source!U28,2))</f>
        <v>26.83</v>
      </c>
    </row>
    <row r="37" spans="1:11" ht="39">
      <c r="B37" s="18" t="s">
        <v>738</v>
      </c>
      <c r="C37" s="14" t="str">
        <f>Source!H28</f>
        <v>100 м</v>
      </c>
      <c r="D37" s="17"/>
      <c r="E37" s="17">
        <f>IF(Source!AF28=0,"-",ROUND(Source!AF28,2))</f>
        <v>1062.0999999999999</v>
      </c>
      <c r="F37" s="17">
        <f>IF(Source!AE28=0,"-",ROUND(Source!AE28,2))</f>
        <v>3.1</v>
      </c>
      <c r="G37" s="17"/>
      <c r="H37" s="17"/>
      <c r="I37" s="17">
        <f>IF(Source!R28=0,"-",ROUND(Source!R28,0))</f>
        <v>1</v>
      </c>
      <c r="J37" s="17">
        <f>IF(Source!AI28=0,"-",ROUND(Source!AI28,2))</f>
        <v>0.26</v>
      </c>
      <c r="K37" s="17">
        <f>IF(Source!V28=0,"-",ROUND(Source!V28,2))</f>
        <v>0.08</v>
      </c>
    </row>
    <row r="38" spans="1:11" ht="22.5">
      <c r="A38" s="7" t="str">
        <f>Source!E29</f>
        <v>3.1</v>
      </c>
      <c r="B38" s="19" t="str">
        <f>Source!F29</f>
        <v>999-9899</v>
      </c>
      <c r="C38" s="19" t="str">
        <f>Source!G29</f>
        <v>Строительный мусор и масса возвратных материалов</v>
      </c>
      <c r="D38" s="20">
        <f>Source!I29</f>
        <v>0.10199999999999999</v>
      </c>
      <c r="E38" s="21" t="str">
        <f>IF(Source!AB29=0,"-",ROUND(Source!AB29,2))</f>
        <v>-</v>
      </c>
      <c r="F38" s="21" t="str">
        <f>IF(Source!AD29=0,"-",ROUND(Source!AD29,2))</f>
        <v>-</v>
      </c>
      <c r="G38" s="20" t="str">
        <f>IF(Source!O29=0,"-",ROUND(Source!O29,0))</f>
        <v>-</v>
      </c>
      <c r="H38" s="20" t="str">
        <f>IF(Source!S29=0,"-",ROUND(Source!S29,0))</f>
        <v>-</v>
      </c>
      <c r="I38" s="21" t="str">
        <f>IF(Source!Q29=0,"-",ROUND(Source!Q29,0))</f>
        <v>-</v>
      </c>
      <c r="J38" s="21" t="str">
        <f>IF(Source!AH29=0,"-",ROUND(Source!AH29,2))</f>
        <v>-</v>
      </c>
      <c r="K38" s="21" t="str">
        <f>IF(Source!U29=0,"-",ROUND(Source!U29,2))</f>
        <v>-</v>
      </c>
    </row>
    <row r="39" spans="1:11">
      <c r="A39" s="7"/>
      <c r="B39" s="7"/>
      <c r="C39" s="22" t="str">
        <f>Source!H29</f>
        <v>т</v>
      </c>
      <c r="D39" s="8"/>
      <c r="E39" s="8" t="str">
        <f>IF(Source!AF29=0,"-",ROUND(Source!AF29,2))</f>
        <v>-</v>
      </c>
      <c r="F39" s="8" t="str">
        <f>IF(Source!AE29=0,"-",ROUND(Source!AE29,2))</f>
        <v>-</v>
      </c>
      <c r="G39" s="8"/>
      <c r="H39" s="8"/>
      <c r="I39" s="8" t="str">
        <f>IF(Source!R29=0,"-",ROUND(Source!R29,0))</f>
        <v>-</v>
      </c>
      <c r="J39" s="8" t="str">
        <f>IF(Source!AI29=0,"-",ROUND(Source!AI29,2))</f>
        <v>-</v>
      </c>
      <c r="K39" s="8" t="str">
        <f>IF(Source!V29=0,"-",ROUND(Source!V29,2))</f>
        <v>-</v>
      </c>
    </row>
    <row r="40" spans="1:11" ht="60">
      <c r="A40" s="4" t="str">
        <f>Source!E30</f>
        <v>4</v>
      </c>
      <c r="B40" s="12" t="str">
        <f>Source!F30</f>
        <v>65-1-2</v>
      </c>
      <c r="C40" s="12" t="str">
        <f>Source!G30</f>
        <v>Разборка трубопроводов из водогазопроводных труб диаметром 57 мм с отборкой годных труб, арматуры, фасонных и крепежных частей</v>
      </c>
      <c r="D40" s="15">
        <f>Source!I30</f>
        <v>0.13</v>
      </c>
      <c r="E40" s="16">
        <f>IF(Source!AB30=0,"-",ROUND(Source!AB30,2))</f>
        <v>1183.07</v>
      </c>
      <c r="F40" s="16">
        <f>IF(Source!AD30=0,"-",ROUND(Source!AD30,2))</f>
        <v>16.899999999999999</v>
      </c>
      <c r="G40" s="15">
        <f>IF(Source!O30=0,"-",ROUND(Source!O30,0))</f>
        <v>154</v>
      </c>
      <c r="H40" s="15">
        <f>IF(Source!S30=0,"-",ROUND(Source!S30,0))</f>
        <v>138</v>
      </c>
      <c r="I40" s="16">
        <f>IF(Source!Q30=0,"-",ROUND(Source!Q30,0))</f>
        <v>2</v>
      </c>
      <c r="J40" s="16">
        <f>IF(Source!AH30=0,"-",ROUND(Source!AH30,2))</f>
        <v>89.43</v>
      </c>
      <c r="K40" s="16">
        <f>IF(Source!U30=0,"-",ROUND(Source!U30,2))</f>
        <v>11.63</v>
      </c>
    </row>
    <row r="41" spans="1:11" ht="39">
      <c r="B41" s="18" t="s">
        <v>738</v>
      </c>
      <c r="C41" s="14" t="str">
        <f>Source!H30</f>
        <v>100 м</v>
      </c>
      <c r="D41" s="17"/>
      <c r="E41" s="17">
        <f>IF(Source!AF30=0,"-",ROUND(Source!AF30,2))</f>
        <v>1062.0999999999999</v>
      </c>
      <c r="F41" s="17">
        <f>IF(Source!AE30=0,"-",ROUND(Source!AE30,2))</f>
        <v>3.1</v>
      </c>
      <c r="G41" s="17"/>
      <c r="H41" s="17"/>
      <c r="I41" s="17" t="str">
        <f>IF(Source!R30=0,"-",ROUND(Source!R30,0))</f>
        <v>-</v>
      </c>
      <c r="J41" s="17">
        <f>IF(Source!AI30=0,"-",ROUND(Source!AI30,2))</f>
        <v>0.26</v>
      </c>
      <c r="K41" s="17">
        <f>IF(Source!V30=0,"-",ROUND(Source!V30,2))</f>
        <v>0.03</v>
      </c>
    </row>
    <row r="42" spans="1:11" ht="22.5">
      <c r="A42" s="7" t="str">
        <f>Source!E31</f>
        <v>4.1</v>
      </c>
      <c r="B42" s="19" t="str">
        <f>Source!F31</f>
        <v>999-9899</v>
      </c>
      <c r="C42" s="19" t="str">
        <f>Source!G31</f>
        <v>Строительный мусор и масса возвратных материалов</v>
      </c>
      <c r="D42" s="20">
        <f>Source!I31</f>
        <v>4.4200000000000003E-2</v>
      </c>
      <c r="E42" s="21" t="str">
        <f>IF(Source!AB31=0,"-",ROUND(Source!AB31,2))</f>
        <v>-</v>
      </c>
      <c r="F42" s="21" t="str">
        <f>IF(Source!AD31=0,"-",ROUND(Source!AD31,2))</f>
        <v>-</v>
      </c>
      <c r="G42" s="20" t="str">
        <f>IF(Source!O31=0,"-",ROUND(Source!O31,0))</f>
        <v>-</v>
      </c>
      <c r="H42" s="20" t="str">
        <f>IF(Source!S31=0,"-",ROUND(Source!S31,0))</f>
        <v>-</v>
      </c>
      <c r="I42" s="21" t="str">
        <f>IF(Source!Q31=0,"-",ROUND(Source!Q31,0))</f>
        <v>-</v>
      </c>
      <c r="J42" s="21" t="str">
        <f>IF(Source!AH31=0,"-",ROUND(Source!AH31,2))</f>
        <v>-</v>
      </c>
      <c r="K42" s="21" t="str">
        <f>IF(Source!U31=0,"-",ROUND(Source!U31,2))</f>
        <v>-</v>
      </c>
    </row>
    <row r="43" spans="1:11">
      <c r="A43" s="7"/>
      <c r="B43" s="7"/>
      <c r="C43" s="22" t="str">
        <f>Source!H31</f>
        <v>т</v>
      </c>
      <c r="D43" s="8"/>
      <c r="E43" s="8" t="str">
        <f>IF(Source!AF31=0,"-",ROUND(Source!AF31,2))</f>
        <v>-</v>
      </c>
      <c r="F43" s="8" t="str">
        <f>IF(Source!AE31=0,"-",ROUND(Source!AE31,2))</f>
        <v>-</v>
      </c>
      <c r="G43" s="8"/>
      <c r="H43" s="8"/>
      <c r="I43" s="8" t="str">
        <f>IF(Source!R31=0,"-",ROUND(Source!R31,0))</f>
        <v>-</v>
      </c>
      <c r="J43" s="8" t="str">
        <f>IF(Source!AI31=0,"-",ROUND(Source!AI31,2))</f>
        <v>-</v>
      </c>
      <c r="K43" s="8" t="str">
        <f>IF(Source!V31=0,"-",ROUND(Source!V31,2))</f>
        <v>-</v>
      </c>
    </row>
    <row r="44" spans="1:11" ht="60">
      <c r="A44" s="4" t="str">
        <f>Source!E32</f>
        <v>5</v>
      </c>
      <c r="B44" s="12" t="str">
        <f>Source!F32</f>
        <v>65-1-3</v>
      </c>
      <c r="C44" s="12" t="str">
        <f>Source!G32</f>
        <v>Разборка трубопроводов из водогазопроводных труб диаметром 76 мм с отборкой годных труб, арматуры, фасонных и крепежных частей</v>
      </c>
      <c r="D44" s="15">
        <f>Source!I32</f>
        <v>0.35</v>
      </c>
      <c r="E44" s="16">
        <f>IF(Source!AB32=0,"-",ROUND(Source!AB32,2))</f>
        <v>1501.55</v>
      </c>
      <c r="F44" s="16">
        <f>IF(Source!AD32=0,"-",ROUND(Source!AD32,2))</f>
        <v>21.56</v>
      </c>
      <c r="G44" s="15">
        <f>IF(Source!O32=0,"-",ROUND(Source!O32,0))</f>
        <v>526</v>
      </c>
      <c r="H44" s="15">
        <f>IF(Source!S32=0,"-",ROUND(Source!S32,0))</f>
        <v>476</v>
      </c>
      <c r="I44" s="16">
        <f>IF(Source!Q32=0,"-",ROUND(Source!Q32,0))</f>
        <v>8</v>
      </c>
      <c r="J44" s="16">
        <f>IF(Source!AH32=0,"-",ROUND(Source!AH32,2))</f>
        <v>114.57</v>
      </c>
      <c r="K44" s="16">
        <f>IF(Source!U32=0,"-",ROUND(Source!U32,2))</f>
        <v>40.1</v>
      </c>
    </row>
    <row r="45" spans="1:11" ht="39">
      <c r="B45" s="18" t="s">
        <v>738</v>
      </c>
      <c r="C45" s="14" t="str">
        <f>Source!H32</f>
        <v>100 м</v>
      </c>
      <c r="D45" s="17"/>
      <c r="E45" s="17">
        <f>IF(Source!AF32=0,"-",ROUND(Source!AF32,2))</f>
        <v>1360.66</v>
      </c>
      <c r="F45" s="17">
        <f>IF(Source!AE32=0,"-",ROUND(Source!AE32,2))</f>
        <v>4.75</v>
      </c>
      <c r="G45" s="17"/>
      <c r="H45" s="17"/>
      <c r="I45" s="17">
        <f>IF(Source!R32=0,"-",ROUND(Source!R32,0))</f>
        <v>2</v>
      </c>
      <c r="J45" s="17">
        <f>IF(Source!AI32=0,"-",ROUND(Source!AI32,2))</f>
        <v>0.39</v>
      </c>
      <c r="K45" s="17">
        <f>IF(Source!V32=0,"-",ROUND(Source!V32,2))</f>
        <v>0.14000000000000001</v>
      </c>
    </row>
    <row r="46" spans="1:11" ht="22.5">
      <c r="A46" s="7" t="str">
        <f>Source!E33</f>
        <v>5.1</v>
      </c>
      <c r="B46" s="19" t="str">
        <f>Source!F33</f>
        <v>999-9899</v>
      </c>
      <c r="C46" s="19" t="str">
        <f>Source!G33</f>
        <v>Строительный мусор и масса возвратных материалов</v>
      </c>
      <c r="D46" s="20">
        <f>Source!I33</f>
        <v>0.15049999999999999</v>
      </c>
      <c r="E46" s="21" t="str">
        <f>IF(Source!AB33=0,"-",ROUND(Source!AB33,2))</f>
        <v>-</v>
      </c>
      <c r="F46" s="21" t="str">
        <f>IF(Source!AD33=0,"-",ROUND(Source!AD33,2))</f>
        <v>-</v>
      </c>
      <c r="G46" s="20" t="str">
        <f>IF(Source!O33=0,"-",ROUND(Source!O33,0))</f>
        <v>-</v>
      </c>
      <c r="H46" s="20" t="str">
        <f>IF(Source!S33=0,"-",ROUND(Source!S33,0))</f>
        <v>-</v>
      </c>
      <c r="I46" s="21" t="str">
        <f>IF(Source!Q33=0,"-",ROUND(Source!Q33,0))</f>
        <v>-</v>
      </c>
      <c r="J46" s="21" t="str">
        <f>IF(Source!AH33=0,"-",ROUND(Source!AH33,2))</f>
        <v>-</v>
      </c>
      <c r="K46" s="21" t="str">
        <f>IF(Source!U33=0,"-",ROUND(Source!U33,2))</f>
        <v>-</v>
      </c>
    </row>
    <row r="47" spans="1:11">
      <c r="A47" s="7"/>
      <c r="B47" s="7"/>
      <c r="C47" s="22" t="str">
        <f>Source!H33</f>
        <v>т</v>
      </c>
      <c r="D47" s="8"/>
      <c r="E47" s="8" t="str">
        <f>IF(Source!AF33=0,"-",ROUND(Source!AF33,2))</f>
        <v>-</v>
      </c>
      <c r="F47" s="8" t="str">
        <f>IF(Source!AE33=0,"-",ROUND(Source!AE33,2))</f>
        <v>-</v>
      </c>
      <c r="G47" s="8"/>
      <c r="H47" s="8"/>
      <c r="I47" s="8" t="str">
        <f>IF(Source!R33=0,"-",ROUND(Source!R33,0))</f>
        <v>-</v>
      </c>
      <c r="J47" s="8" t="str">
        <f>IF(Source!AI33=0,"-",ROUND(Source!AI33,2))</f>
        <v>-</v>
      </c>
      <c r="K47" s="8" t="str">
        <f>IF(Source!V33=0,"-",ROUND(Source!V33,2))</f>
        <v>-</v>
      </c>
    </row>
    <row r="48" spans="1:11" ht="60">
      <c r="A48" s="4" t="str">
        <f>Source!E34</f>
        <v>6</v>
      </c>
      <c r="B48" s="12" t="str">
        <f>Source!F34</f>
        <v>65-1-3</v>
      </c>
      <c r="C48" s="12" t="str">
        <f>Source!G34</f>
        <v>Разборка трубопроводов из водогазопроводных труб  диаметром 89 мм с отборкой годных труб, арматуры, фасонных и крепежных частей</v>
      </c>
      <c r="D48" s="15">
        <f>Source!I34</f>
        <v>1.6</v>
      </c>
      <c r="E48" s="16">
        <f>IF(Source!AB34=0,"-",ROUND(Source!AB34,2))</f>
        <v>1501.55</v>
      </c>
      <c r="F48" s="16">
        <f>IF(Source!AD34=0,"-",ROUND(Source!AD34,2))</f>
        <v>21.56</v>
      </c>
      <c r="G48" s="15">
        <f>IF(Source!O34=0,"-",ROUND(Source!O34,0))</f>
        <v>2402</v>
      </c>
      <c r="H48" s="15">
        <f>IF(Source!S34=0,"-",ROUND(Source!S34,0))</f>
        <v>2177</v>
      </c>
      <c r="I48" s="16">
        <f>IF(Source!Q34=0,"-",ROUND(Source!Q34,0))</f>
        <v>34</v>
      </c>
      <c r="J48" s="16">
        <f>IF(Source!AH34=0,"-",ROUND(Source!AH34,2))</f>
        <v>114.57</v>
      </c>
      <c r="K48" s="16">
        <f>IF(Source!U34=0,"-",ROUND(Source!U34,2))</f>
        <v>183.31</v>
      </c>
    </row>
    <row r="49" spans="1:11" ht="39">
      <c r="B49" s="18" t="s">
        <v>738</v>
      </c>
      <c r="C49" s="14" t="str">
        <f>Source!H34</f>
        <v>100 м</v>
      </c>
      <c r="D49" s="17"/>
      <c r="E49" s="17">
        <f>IF(Source!AF34=0,"-",ROUND(Source!AF34,2))</f>
        <v>1360.66</v>
      </c>
      <c r="F49" s="17">
        <f>IF(Source!AE34=0,"-",ROUND(Source!AE34,2))</f>
        <v>4.75</v>
      </c>
      <c r="G49" s="17"/>
      <c r="H49" s="17"/>
      <c r="I49" s="17">
        <f>IF(Source!R34=0,"-",ROUND(Source!R34,0))</f>
        <v>8</v>
      </c>
      <c r="J49" s="17">
        <f>IF(Source!AI34=0,"-",ROUND(Source!AI34,2))</f>
        <v>0.39</v>
      </c>
      <c r="K49" s="17">
        <f>IF(Source!V34=0,"-",ROUND(Source!V34,2))</f>
        <v>0.62</v>
      </c>
    </row>
    <row r="50" spans="1:11" ht="22.5">
      <c r="A50" s="7" t="str">
        <f>Source!E35</f>
        <v>6.1</v>
      </c>
      <c r="B50" s="19" t="str">
        <f>Source!F35</f>
        <v>999-9899</v>
      </c>
      <c r="C50" s="19" t="str">
        <f>Source!G35</f>
        <v>Строительный мусор и масса возвратных материалов</v>
      </c>
      <c r="D50" s="20">
        <f>Source!I35</f>
        <v>0.68799999999999994</v>
      </c>
      <c r="E50" s="21" t="str">
        <f>IF(Source!AB35=0,"-",ROUND(Source!AB35,2))</f>
        <v>-</v>
      </c>
      <c r="F50" s="21" t="str">
        <f>IF(Source!AD35=0,"-",ROUND(Source!AD35,2))</f>
        <v>-</v>
      </c>
      <c r="G50" s="20" t="str">
        <f>IF(Source!O35=0,"-",ROUND(Source!O35,0))</f>
        <v>-</v>
      </c>
      <c r="H50" s="20" t="str">
        <f>IF(Source!S35=0,"-",ROUND(Source!S35,0))</f>
        <v>-</v>
      </c>
      <c r="I50" s="21" t="str">
        <f>IF(Source!Q35=0,"-",ROUND(Source!Q35,0))</f>
        <v>-</v>
      </c>
      <c r="J50" s="21" t="str">
        <f>IF(Source!AH35=0,"-",ROUND(Source!AH35,2))</f>
        <v>-</v>
      </c>
      <c r="K50" s="21" t="str">
        <f>IF(Source!U35=0,"-",ROUND(Source!U35,2))</f>
        <v>-</v>
      </c>
    </row>
    <row r="51" spans="1:11">
      <c r="A51" s="7"/>
      <c r="B51" s="7"/>
      <c r="C51" s="22" t="str">
        <f>Source!H35</f>
        <v>т</v>
      </c>
      <c r="D51" s="8"/>
      <c r="E51" s="8" t="str">
        <f>IF(Source!AF35=0,"-",ROUND(Source!AF35,2))</f>
        <v>-</v>
      </c>
      <c r="F51" s="8" t="str">
        <f>IF(Source!AE35=0,"-",ROUND(Source!AE35,2))</f>
        <v>-</v>
      </c>
      <c r="G51" s="8"/>
      <c r="H51" s="8"/>
      <c r="I51" s="8" t="str">
        <f>IF(Source!R35=0,"-",ROUND(Source!R35,0))</f>
        <v>-</v>
      </c>
      <c r="J51" s="8" t="str">
        <f>IF(Source!AI35=0,"-",ROUND(Source!AI35,2))</f>
        <v>-</v>
      </c>
      <c r="K51" s="8" t="str">
        <f>IF(Source!V35=0,"-",ROUND(Source!V35,2))</f>
        <v>-</v>
      </c>
    </row>
    <row r="52" spans="1:11" ht="60">
      <c r="A52" s="4" t="str">
        <f>Source!E36</f>
        <v>7</v>
      </c>
      <c r="B52" s="12" t="str">
        <f>Source!F36</f>
        <v>65-1-3</v>
      </c>
      <c r="C52" s="12" t="str">
        <f>Source!G36</f>
        <v>Разборка трубопроводов из водогазопроводных труб на сварке) аметром 89 мм с отборкой годных труб, арматуры, фасонных и крепежных частей</v>
      </c>
      <c r="D52" s="15">
        <f>Source!I36</f>
        <v>0.1</v>
      </c>
      <c r="E52" s="16">
        <f>IF(Source!AB36=0,"-",ROUND(Source!AB36,2))</f>
        <v>1501.55</v>
      </c>
      <c r="F52" s="16">
        <f>IF(Source!AD36=0,"-",ROUND(Source!AD36,2))</f>
        <v>21.56</v>
      </c>
      <c r="G52" s="15">
        <f>IF(Source!O36=0,"-",ROUND(Source!O36,0))</f>
        <v>150</v>
      </c>
      <c r="H52" s="15">
        <f>IF(Source!S36=0,"-",ROUND(Source!S36,0))</f>
        <v>136</v>
      </c>
      <c r="I52" s="16">
        <f>IF(Source!Q36=0,"-",ROUND(Source!Q36,0))</f>
        <v>2</v>
      </c>
      <c r="J52" s="16">
        <f>IF(Source!AH36=0,"-",ROUND(Source!AH36,2))</f>
        <v>114.57</v>
      </c>
      <c r="K52" s="16">
        <f>IF(Source!U36=0,"-",ROUND(Source!U36,2))</f>
        <v>11.46</v>
      </c>
    </row>
    <row r="53" spans="1:11" ht="39">
      <c r="B53" s="18" t="s">
        <v>738</v>
      </c>
      <c r="C53" s="14" t="str">
        <f>Source!H36</f>
        <v>100 м</v>
      </c>
      <c r="D53" s="17"/>
      <c r="E53" s="17">
        <f>IF(Source!AF36=0,"-",ROUND(Source!AF36,2))</f>
        <v>1360.66</v>
      </c>
      <c r="F53" s="17">
        <f>IF(Source!AE36=0,"-",ROUND(Source!AE36,2))</f>
        <v>4.75</v>
      </c>
      <c r="G53" s="17"/>
      <c r="H53" s="17"/>
      <c r="I53" s="17" t="str">
        <f>IF(Source!R36=0,"-",ROUND(Source!R36,0))</f>
        <v>-</v>
      </c>
      <c r="J53" s="17">
        <f>IF(Source!AI36=0,"-",ROUND(Source!AI36,2))</f>
        <v>0.39</v>
      </c>
      <c r="K53" s="17">
        <f>IF(Source!V36=0,"-",ROUND(Source!V36,2))</f>
        <v>0.04</v>
      </c>
    </row>
    <row r="54" spans="1:11" ht="22.5">
      <c r="A54" s="7" t="str">
        <f>Source!E37</f>
        <v>7.1</v>
      </c>
      <c r="B54" s="19" t="str">
        <f>Source!F37</f>
        <v>999-9899</v>
      </c>
      <c r="C54" s="19" t="str">
        <f>Source!G37</f>
        <v>Строительный мусор и масса возвратных материалов</v>
      </c>
      <c r="D54" s="20">
        <f>Source!I37</f>
        <v>4.2999999999999997E-2</v>
      </c>
      <c r="E54" s="21" t="str">
        <f>IF(Source!AB37=0,"-",ROUND(Source!AB37,2))</f>
        <v>-</v>
      </c>
      <c r="F54" s="21" t="str">
        <f>IF(Source!AD37=0,"-",ROUND(Source!AD37,2))</f>
        <v>-</v>
      </c>
      <c r="G54" s="20" t="str">
        <f>IF(Source!O37=0,"-",ROUND(Source!O37,0))</f>
        <v>-</v>
      </c>
      <c r="H54" s="20" t="str">
        <f>IF(Source!S37=0,"-",ROUND(Source!S37,0))</f>
        <v>-</v>
      </c>
      <c r="I54" s="21" t="str">
        <f>IF(Source!Q37=0,"-",ROUND(Source!Q37,0))</f>
        <v>-</v>
      </c>
      <c r="J54" s="21" t="str">
        <f>IF(Source!AH37=0,"-",ROUND(Source!AH37,2))</f>
        <v>-</v>
      </c>
      <c r="K54" s="21" t="str">
        <f>IF(Source!U37=0,"-",ROUND(Source!U37,2))</f>
        <v>-</v>
      </c>
    </row>
    <row r="55" spans="1:11">
      <c r="A55" s="7"/>
      <c r="B55" s="7"/>
      <c r="C55" s="22" t="str">
        <f>Source!H37</f>
        <v>т</v>
      </c>
      <c r="D55" s="8"/>
      <c r="E55" s="8" t="str">
        <f>IF(Source!AF37=0,"-",ROUND(Source!AF37,2))</f>
        <v>-</v>
      </c>
      <c r="F55" s="8" t="str">
        <f>IF(Source!AE37=0,"-",ROUND(Source!AE37,2))</f>
        <v>-</v>
      </c>
      <c r="G55" s="8"/>
      <c r="H55" s="8"/>
      <c r="I55" s="8" t="str">
        <f>IF(Source!R37=0,"-",ROUND(Source!R37,0))</f>
        <v>-</v>
      </c>
      <c r="J55" s="8" t="str">
        <f>IF(Source!AI37=0,"-",ROUND(Source!AI37,2))</f>
        <v>-</v>
      </c>
      <c r="K55" s="8" t="str">
        <f>IF(Source!V37=0,"-",ROUND(Source!V37,2))</f>
        <v>-</v>
      </c>
    </row>
    <row r="56" spans="1:11" ht="60">
      <c r="A56" s="4" t="str">
        <f>Source!E38</f>
        <v>8</v>
      </c>
      <c r="B56" s="12" t="str">
        <f>Source!F38</f>
        <v>65-1-1</v>
      </c>
      <c r="C56" s="12" t="str">
        <f>Source!G38</f>
        <v>Разборка трубопроводов из водогазопроводных труб диаметром 15 мм с отборкой годных труб, арматуры, фасонных и крепежных частей</v>
      </c>
      <c r="D56" s="15">
        <f>Source!I38</f>
        <v>2.5</v>
      </c>
      <c r="E56" s="16">
        <f>IF(Source!AB38=0,"-",ROUND(Source!AB38,2))</f>
        <v>687.71</v>
      </c>
      <c r="F56" s="16">
        <f>IF(Source!AD38=0,"-",ROUND(Source!AD38,2))</f>
        <v>9.84</v>
      </c>
      <c r="G56" s="15">
        <f>IF(Source!O38=0,"-",ROUND(Source!O38,0))</f>
        <v>1719</v>
      </c>
      <c r="H56" s="15">
        <f>IF(Source!S38=0,"-",ROUND(Source!S38,0))</f>
        <v>1544</v>
      </c>
      <c r="I56" s="16">
        <f>IF(Source!Q38=0,"-",ROUND(Source!Q38,0))</f>
        <v>25</v>
      </c>
      <c r="J56" s="16">
        <f>IF(Source!AH38=0,"-",ROUND(Source!AH38,2))</f>
        <v>51.99</v>
      </c>
      <c r="K56" s="16">
        <f>IF(Source!U38=0,"-",ROUND(Source!U38,2))</f>
        <v>129.97999999999999</v>
      </c>
    </row>
    <row r="57" spans="1:11" ht="39">
      <c r="B57" s="18" t="s">
        <v>738</v>
      </c>
      <c r="C57" s="14" t="str">
        <f>Source!H38</f>
        <v>100 м</v>
      </c>
      <c r="D57" s="17"/>
      <c r="E57" s="17">
        <f>IF(Source!AF38=0,"-",ROUND(Source!AF38,2))</f>
        <v>617.45000000000005</v>
      </c>
      <c r="F57" s="17">
        <f>IF(Source!AE38=0,"-",ROUND(Source!AE38,2))</f>
        <v>1.83</v>
      </c>
      <c r="G57" s="17"/>
      <c r="H57" s="17"/>
      <c r="I57" s="17">
        <f>IF(Source!R38=0,"-",ROUND(Source!R38,0))</f>
        <v>5</v>
      </c>
      <c r="J57" s="17">
        <f>IF(Source!AI38=0,"-",ROUND(Source!AI38,2))</f>
        <v>0.15</v>
      </c>
      <c r="K57" s="17">
        <f>IF(Source!V38=0,"-",ROUND(Source!V38,2))</f>
        <v>0.38</v>
      </c>
    </row>
    <row r="58" spans="1:11" ht="22.5">
      <c r="A58" s="7" t="str">
        <f>Source!E39</f>
        <v>8.1</v>
      </c>
      <c r="B58" s="19" t="str">
        <f>Source!F39</f>
        <v>999-9899</v>
      </c>
      <c r="C58" s="19" t="str">
        <f>Source!G39</f>
        <v>Строительный мусор и масса возвратных материалов</v>
      </c>
      <c r="D58" s="20">
        <f>Source!I39</f>
        <v>0.55000000000000004</v>
      </c>
      <c r="E58" s="21" t="str">
        <f>IF(Source!AB39=0,"-",ROUND(Source!AB39,2))</f>
        <v>-</v>
      </c>
      <c r="F58" s="21" t="str">
        <f>IF(Source!AD39=0,"-",ROUND(Source!AD39,2))</f>
        <v>-</v>
      </c>
      <c r="G58" s="20" t="str">
        <f>IF(Source!O39=0,"-",ROUND(Source!O39,0))</f>
        <v>-</v>
      </c>
      <c r="H58" s="20" t="str">
        <f>IF(Source!S39=0,"-",ROUND(Source!S39,0))</f>
        <v>-</v>
      </c>
      <c r="I58" s="21" t="str">
        <f>IF(Source!Q39=0,"-",ROUND(Source!Q39,0))</f>
        <v>-</v>
      </c>
      <c r="J58" s="21" t="str">
        <f>IF(Source!AH39=0,"-",ROUND(Source!AH39,2))</f>
        <v>-</v>
      </c>
      <c r="K58" s="21" t="str">
        <f>IF(Source!U39=0,"-",ROUND(Source!U39,2))</f>
        <v>-</v>
      </c>
    </row>
    <row r="59" spans="1:11">
      <c r="A59" s="7"/>
      <c r="B59" s="7"/>
      <c r="C59" s="22" t="str">
        <f>Source!H39</f>
        <v>т</v>
      </c>
      <c r="D59" s="8"/>
      <c r="E59" s="8" t="str">
        <f>IF(Source!AF39=0,"-",ROUND(Source!AF39,2))</f>
        <v>-</v>
      </c>
      <c r="F59" s="8" t="str">
        <f>IF(Source!AE39=0,"-",ROUND(Source!AE39,2))</f>
        <v>-</v>
      </c>
      <c r="G59" s="8"/>
      <c r="H59" s="8"/>
      <c r="I59" s="8" t="str">
        <f>IF(Source!R39=0,"-",ROUND(Source!R39,0))</f>
        <v>-</v>
      </c>
      <c r="J59" s="8" t="str">
        <f>IF(Source!AI39=0,"-",ROUND(Source!AI39,2))</f>
        <v>-</v>
      </c>
      <c r="K59" s="8" t="str">
        <f>IF(Source!V39=0,"-",ROUND(Source!V39,2))</f>
        <v>-</v>
      </c>
    </row>
    <row r="60" spans="1:11" ht="60">
      <c r="A60" s="4" t="str">
        <f>Source!E40</f>
        <v>9</v>
      </c>
      <c r="B60" s="12" t="str">
        <f>Source!F40</f>
        <v>65-1-1</v>
      </c>
      <c r="C60" s="12" t="str">
        <f>Source!G40</f>
        <v>Разборка трубопроводов из водогазопроводных труб диаметром 20 мм с отборкой годных труб, арматуры, фасонных и крепежных частей</v>
      </c>
      <c r="D60" s="15">
        <f>Source!I40</f>
        <v>1</v>
      </c>
      <c r="E60" s="16">
        <f>IF(Source!AB40=0,"-",ROUND(Source!AB40,2))</f>
        <v>687.71</v>
      </c>
      <c r="F60" s="16">
        <f>IF(Source!AD40=0,"-",ROUND(Source!AD40,2))</f>
        <v>9.84</v>
      </c>
      <c r="G60" s="15">
        <f>IF(Source!O40=0,"-",ROUND(Source!O40,0))</f>
        <v>688</v>
      </c>
      <c r="H60" s="15">
        <f>IF(Source!S40=0,"-",ROUND(Source!S40,0))</f>
        <v>617</v>
      </c>
      <c r="I60" s="16">
        <f>IF(Source!Q40=0,"-",ROUND(Source!Q40,0))</f>
        <v>10</v>
      </c>
      <c r="J60" s="16">
        <f>IF(Source!AH40=0,"-",ROUND(Source!AH40,2))</f>
        <v>51.99</v>
      </c>
      <c r="K60" s="16">
        <f>IF(Source!U40=0,"-",ROUND(Source!U40,2))</f>
        <v>51.99</v>
      </c>
    </row>
    <row r="61" spans="1:11" ht="39">
      <c r="B61" s="18" t="s">
        <v>738</v>
      </c>
      <c r="C61" s="14" t="str">
        <f>Source!H40</f>
        <v>100 м</v>
      </c>
      <c r="D61" s="17"/>
      <c r="E61" s="17">
        <f>IF(Source!AF40=0,"-",ROUND(Source!AF40,2))</f>
        <v>617.45000000000005</v>
      </c>
      <c r="F61" s="17">
        <f>IF(Source!AE40=0,"-",ROUND(Source!AE40,2))</f>
        <v>1.83</v>
      </c>
      <c r="G61" s="17"/>
      <c r="H61" s="17"/>
      <c r="I61" s="17">
        <f>IF(Source!R40=0,"-",ROUND(Source!R40,0))</f>
        <v>2</v>
      </c>
      <c r="J61" s="17">
        <f>IF(Source!AI40=0,"-",ROUND(Source!AI40,2))</f>
        <v>0.15</v>
      </c>
      <c r="K61" s="17">
        <f>IF(Source!V40=0,"-",ROUND(Source!V40,2))</f>
        <v>0.15</v>
      </c>
    </row>
    <row r="62" spans="1:11" ht="22.5">
      <c r="A62" s="7" t="str">
        <f>Source!E41</f>
        <v>9.1</v>
      </c>
      <c r="B62" s="19" t="str">
        <f>Source!F41</f>
        <v>999-9899</v>
      </c>
      <c r="C62" s="19" t="str">
        <f>Source!G41</f>
        <v>Строительный мусор и масса возвратных материалов</v>
      </c>
      <c r="D62" s="20">
        <f>Source!I41</f>
        <v>0.22</v>
      </c>
      <c r="E62" s="21" t="str">
        <f>IF(Source!AB41=0,"-",ROUND(Source!AB41,2))</f>
        <v>-</v>
      </c>
      <c r="F62" s="21" t="str">
        <f>IF(Source!AD41=0,"-",ROUND(Source!AD41,2))</f>
        <v>-</v>
      </c>
      <c r="G62" s="20" t="str">
        <f>IF(Source!O41=0,"-",ROUND(Source!O41,0))</f>
        <v>-</v>
      </c>
      <c r="H62" s="20" t="str">
        <f>IF(Source!S41=0,"-",ROUND(Source!S41,0))</f>
        <v>-</v>
      </c>
      <c r="I62" s="21" t="str">
        <f>IF(Source!Q41=0,"-",ROUND(Source!Q41,0))</f>
        <v>-</v>
      </c>
      <c r="J62" s="21" t="str">
        <f>IF(Source!AH41=0,"-",ROUND(Source!AH41,2))</f>
        <v>-</v>
      </c>
      <c r="K62" s="21" t="str">
        <f>IF(Source!U41=0,"-",ROUND(Source!U41,2))</f>
        <v>-</v>
      </c>
    </row>
    <row r="63" spans="1:11">
      <c r="A63" s="7"/>
      <c r="B63" s="7"/>
      <c r="C63" s="22" t="str">
        <f>Source!H41</f>
        <v>т</v>
      </c>
      <c r="D63" s="8"/>
      <c r="E63" s="8" t="str">
        <f>IF(Source!AF41=0,"-",ROUND(Source!AF41,2))</f>
        <v>-</v>
      </c>
      <c r="F63" s="8" t="str">
        <f>IF(Source!AE41=0,"-",ROUND(Source!AE41,2))</f>
        <v>-</v>
      </c>
      <c r="G63" s="8"/>
      <c r="H63" s="8"/>
      <c r="I63" s="8" t="str">
        <f>IF(Source!R41=0,"-",ROUND(Source!R41,0))</f>
        <v>-</v>
      </c>
      <c r="J63" s="8" t="str">
        <f>IF(Source!AI41=0,"-",ROUND(Source!AI41,2))</f>
        <v>-</v>
      </c>
      <c r="K63" s="8" t="str">
        <f>IF(Source!V41=0,"-",ROUND(Source!V41,2))</f>
        <v>-</v>
      </c>
    </row>
    <row r="64" spans="1:11" ht="60">
      <c r="A64" s="4" t="str">
        <f>Source!E42</f>
        <v>10</v>
      </c>
      <c r="B64" s="12" t="str">
        <f>Source!F42</f>
        <v>65-1-1</v>
      </c>
      <c r="C64" s="12" t="str">
        <f>Source!G42</f>
        <v>Разборка трубопроводов из водогазопроводных труб диаметром 25 мм с отборкой годных труб, арматуры, фасонных и крепежных частей</v>
      </c>
      <c r="D64" s="15">
        <f>Source!I42</f>
        <v>0.7</v>
      </c>
      <c r="E64" s="16">
        <f>IF(Source!AB42=0,"-",ROUND(Source!AB42,2))</f>
        <v>687.71</v>
      </c>
      <c r="F64" s="16">
        <f>IF(Source!AD42=0,"-",ROUND(Source!AD42,2))</f>
        <v>9.84</v>
      </c>
      <c r="G64" s="15">
        <f>IF(Source!O42=0,"-",ROUND(Source!O42,0))</f>
        <v>481</v>
      </c>
      <c r="H64" s="15">
        <f>IF(Source!S42=0,"-",ROUND(Source!S42,0))</f>
        <v>432</v>
      </c>
      <c r="I64" s="16">
        <f>IF(Source!Q42=0,"-",ROUND(Source!Q42,0))</f>
        <v>7</v>
      </c>
      <c r="J64" s="16">
        <f>IF(Source!AH42=0,"-",ROUND(Source!AH42,2))</f>
        <v>51.99</v>
      </c>
      <c r="K64" s="16">
        <f>IF(Source!U42=0,"-",ROUND(Source!U42,2))</f>
        <v>36.39</v>
      </c>
    </row>
    <row r="65" spans="1:11" ht="39">
      <c r="B65" s="18" t="s">
        <v>738</v>
      </c>
      <c r="C65" s="14" t="str">
        <f>Source!H42</f>
        <v>100 м</v>
      </c>
      <c r="D65" s="17"/>
      <c r="E65" s="17">
        <f>IF(Source!AF42=0,"-",ROUND(Source!AF42,2))</f>
        <v>617.45000000000005</v>
      </c>
      <c r="F65" s="17">
        <f>IF(Source!AE42=0,"-",ROUND(Source!AE42,2))</f>
        <v>1.83</v>
      </c>
      <c r="G65" s="17"/>
      <c r="H65" s="17"/>
      <c r="I65" s="17">
        <f>IF(Source!R42=0,"-",ROUND(Source!R42,0))</f>
        <v>1</v>
      </c>
      <c r="J65" s="17">
        <f>IF(Source!AI42=0,"-",ROUND(Source!AI42,2))</f>
        <v>0.15</v>
      </c>
      <c r="K65" s="17">
        <f>IF(Source!V42=0,"-",ROUND(Source!V42,2))</f>
        <v>0.11</v>
      </c>
    </row>
    <row r="66" spans="1:11" ht="22.5">
      <c r="A66" s="7" t="str">
        <f>Source!E43</f>
        <v>10.1</v>
      </c>
      <c r="B66" s="19" t="str">
        <f>Source!F43</f>
        <v>999-9899</v>
      </c>
      <c r="C66" s="19" t="str">
        <f>Source!G43</f>
        <v>Строительный мусор и масса возвратных материалов</v>
      </c>
      <c r="D66" s="20">
        <f>Source!I43</f>
        <v>0.154</v>
      </c>
      <c r="E66" s="21" t="str">
        <f>IF(Source!AB43=0,"-",ROUND(Source!AB43,2))</f>
        <v>-</v>
      </c>
      <c r="F66" s="21" t="str">
        <f>IF(Source!AD43=0,"-",ROUND(Source!AD43,2))</f>
        <v>-</v>
      </c>
      <c r="G66" s="20" t="str">
        <f>IF(Source!O43=0,"-",ROUND(Source!O43,0))</f>
        <v>-</v>
      </c>
      <c r="H66" s="20" t="str">
        <f>IF(Source!S43=0,"-",ROUND(Source!S43,0))</f>
        <v>-</v>
      </c>
      <c r="I66" s="21" t="str">
        <f>IF(Source!Q43=0,"-",ROUND(Source!Q43,0))</f>
        <v>-</v>
      </c>
      <c r="J66" s="21" t="str">
        <f>IF(Source!AH43=0,"-",ROUND(Source!AH43,2))</f>
        <v>-</v>
      </c>
      <c r="K66" s="21" t="str">
        <f>IF(Source!U43=0,"-",ROUND(Source!U43,2))</f>
        <v>-</v>
      </c>
    </row>
    <row r="67" spans="1:11">
      <c r="A67" s="7"/>
      <c r="B67" s="7"/>
      <c r="C67" s="22" t="str">
        <f>Source!H43</f>
        <v>т</v>
      </c>
      <c r="D67" s="8"/>
      <c r="E67" s="8" t="str">
        <f>IF(Source!AF43=0,"-",ROUND(Source!AF43,2))</f>
        <v>-</v>
      </c>
      <c r="F67" s="8" t="str">
        <f>IF(Source!AE43=0,"-",ROUND(Source!AE43,2))</f>
        <v>-</v>
      </c>
      <c r="G67" s="8"/>
      <c r="H67" s="8"/>
      <c r="I67" s="8" t="str">
        <f>IF(Source!R43=0,"-",ROUND(Source!R43,0))</f>
        <v>-</v>
      </c>
      <c r="J67" s="8" t="str">
        <f>IF(Source!AI43=0,"-",ROUND(Source!AI43,2))</f>
        <v>-</v>
      </c>
      <c r="K67" s="8" t="str">
        <f>IF(Source!V43=0,"-",ROUND(Source!V43,2))</f>
        <v>-</v>
      </c>
    </row>
    <row r="68" spans="1:11" ht="60">
      <c r="A68" s="4" t="str">
        <f>Source!E44</f>
        <v>11</v>
      </c>
      <c r="B68" s="12" t="str">
        <f>Source!F44</f>
        <v>65-1-1</v>
      </c>
      <c r="C68" s="12" t="str">
        <f>Source!G44</f>
        <v>Разборка трубопроводов из водогазопроводных труб  диаметром 32 мм с отборкой годных труб, арматуры, фасонных и крепежных частей</v>
      </c>
      <c r="D68" s="15">
        <f>Source!I44</f>
        <v>0.35</v>
      </c>
      <c r="E68" s="16">
        <f>IF(Source!AB44=0,"-",ROUND(Source!AB44,2))</f>
        <v>687.71</v>
      </c>
      <c r="F68" s="16">
        <f>IF(Source!AD44=0,"-",ROUND(Source!AD44,2))</f>
        <v>9.84</v>
      </c>
      <c r="G68" s="15">
        <f>IF(Source!O44=0,"-",ROUND(Source!O44,0))</f>
        <v>241</v>
      </c>
      <c r="H68" s="15">
        <f>IF(Source!S44=0,"-",ROUND(Source!S44,0))</f>
        <v>216</v>
      </c>
      <c r="I68" s="16">
        <f>IF(Source!Q44=0,"-",ROUND(Source!Q44,0))</f>
        <v>3</v>
      </c>
      <c r="J68" s="16">
        <f>IF(Source!AH44=0,"-",ROUND(Source!AH44,2))</f>
        <v>51.99</v>
      </c>
      <c r="K68" s="16">
        <f>IF(Source!U44=0,"-",ROUND(Source!U44,2))</f>
        <v>18.2</v>
      </c>
    </row>
    <row r="69" spans="1:11" ht="39">
      <c r="B69" s="18" t="s">
        <v>738</v>
      </c>
      <c r="C69" s="14" t="str">
        <f>Source!H44</f>
        <v>100 м</v>
      </c>
      <c r="D69" s="17"/>
      <c r="E69" s="17">
        <f>IF(Source!AF44=0,"-",ROUND(Source!AF44,2))</f>
        <v>617.45000000000005</v>
      </c>
      <c r="F69" s="17">
        <f>IF(Source!AE44=0,"-",ROUND(Source!AE44,2))</f>
        <v>1.83</v>
      </c>
      <c r="G69" s="17"/>
      <c r="H69" s="17"/>
      <c r="I69" s="17">
        <f>IF(Source!R44=0,"-",ROUND(Source!R44,0))</f>
        <v>1</v>
      </c>
      <c r="J69" s="17">
        <f>IF(Source!AI44=0,"-",ROUND(Source!AI44,2))</f>
        <v>0.15</v>
      </c>
      <c r="K69" s="17">
        <f>IF(Source!V44=0,"-",ROUND(Source!V44,2))</f>
        <v>0.05</v>
      </c>
    </row>
    <row r="70" spans="1:11" ht="22.5">
      <c r="A70" s="7" t="str">
        <f>Source!E45</f>
        <v>11.1</v>
      </c>
      <c r="B70" s="19" t="str">
        <f>Source!F45</f>
        <v>999-9899</v>
      </c>
      <c r="C70" s="19" t="str">
        <f>Source!G45</f>
        <v>Строительный мусор и масса возвратных материалов</v>
      </c>
      <c r="D70" s="20">
        <f>Source!I45</f>
        <v>7.6999999999999999E-2</v>
      </c>
      <c r="E70" s="21" t="str">
        <f>IF(Source!AB45=0,"-",ROUND(Source!AB45,2))</f>
        <v>-</v>
      </c>
      <c r="F70" s="21" t="str">
        <f>IF(Source!AD45=0,"-",ROUND(Source!AD45,2))</f>
        <v>-</v>
      </c>
      <c r="G70" s="20" t="str">
        <f>IF(Source!O45=0,"-",ROUND(Source!O45,0))</f>
        <v>-</v>
      </c>
      <c r="H70" s="20" t="str">
        <f>IF(Source!S45=0,"-",ROUND(Source!S45,0))</f>
        <v>-</v>
      </c>
      <c r="I70" s="21" t="str">
        <f>IF(Source!Q45=0,"-",ROUND(Source!Q45,0))</f>
        <v>-</v>
      </c>
      <c r="J70" s="21" t="str">
        <f>IF(Source!AH45=0,"-",ROUND(Source!AH45,2))</f>
        <v>-</v>
      </c>
      <c r="K70" s="21" t="str">
        <f>IF(Source!U45=0,"-",ROUND(Source!U45,2))</f>
        <v>-</v>
      </c>
    </row>
    <row r="71" spans="1:11">
      <c r="A71" s="7"/>
      <c r="B71" s="7"/>
      <c r="C71" s="22" t="str">
        <f>Source!H45</f>
        <v>т</v>
      </c>
      <c r="D71" s="8"/>
      <c r="E71" s="8" t="str">
        <f>IF(Source!AF45=0,"-",ROUND(Source!AF45,2))</f>
        <v>-</v>
      </c>
      <c r="F71" s="8" t="str">
        <f>IF(Source!AE45=0,"-",ROUND(Source!AE45,2))</f>
        <v>-</v>
      </c>
      <c r="G71" s="8"/>
      <c r="H71" s="8"/>
      <c r="I71" s="8" t="str">
        <f>IF(Source!R45=0,"-",ROUND(Source!R45,0))</f>
        <v>-</v>
      </c>
      <c r="J71" s="8" t="str">
        <f>IF(Source!AI45=0,"-",ROUND(Source!AI45,2))</f>
        <v>-</v>
      </c>
      <c r="K71" s="8" t="str">
        <f>IF(Source!V45=0,"-",ROUND(Source!V45,2))</f>
        <v>-</v>
      </c>
    </row>
    <row r="72" spans="1:11" ht="60">
      <c r="A72" s="4" t="str">
        <f>Source!E46</f>
        <v>12</v>
      </c>
      <c r="B72" s="12" t="str">
        <f>Source!F46</f>
        <v>65-1-2</v>
      </c>
      <c r="C72" s="12" t="str">
        <f>Source!G46</f>
        <v>Разборка трубопроводов из водогазопроводных труб диаметром 40 мм с отборкой годных труб, арматуры, фасонных и крепежных частей</v>
      </c>
      <c r="D72" s="15">
        <f>Source!I46</f>
        <v>0.6</v>
      </c>
      <c r="E72" s="16">
        <f>IF(Source!AB46=0,"-",ROUND(Source!AB46,2))</f>
        <v>1183.07</v>
      </c>
      <c r="F72" s="16">
        <f>IF(Source!AD46=0,"-",ROUND(Source!AD46,2))</f>
        <v>16.899999999999999</v>
      </c>
      <c r="G72" s="15">
        <f>IF(Source!O46=0,"-",ROUND(Source!O46,0))</f>
        <v>710</v>
      </c>
      <c r="H72" s="15">
        <f>IF(Source!S46=0,"-",ROUND(Source!S46,0))</f>
        <v>637</v>
      </c>
      <c r="I72" s="16">
        <f>IF(Source!Q46=0,"-",ROUND(Source!Q46,0))</f>
        <v>10</v>
      </c>
      <c r="J72" s="16">
        <f>IF(Source!AH46=0,"-",ROUND(Source!AH46,2))</f>
        <v>89.43</v>
      </c>
      <c r="K72" s="16">
        <f>IF(Source!U46=0,"-",ROUND(Source!U46,2))</f>
        <v>53.66</v>
      </c>
    </row>
    <row r="73" spans="1:11" ht="39">
      <c r="B73" s="18" t="s">
        <v>738</v>
      </c>
      <c r="C73" s="14" t="str">
        <f>Source!H46</f>
        <v>100 м</v>
      </c>
      <c r="D73" s="17"/>
      <c r="E73" s="17">
        <f>IF(Source!AF46=0,"-",ROUND(Source!AF46,2))</f>
        <v>1062.0999999999999</v>
      </c>
      <c r="F73" s="17">
        <f>IF(Source!AE46=0,"-",ROUND(Source!AE46,2))</f>
        <v>3.1</v>
      </c>
      <c r="G73" s="17"/>
      <c r="H73" s="17"/>
      <c r="I73" s="17">
        <f>IF(Source!R46=0,"-",ROUND(Source!R46,0))</f>
        <v>2</v>
      </c>
      <c r="J73" s="17">
        <f>IF(Source!AI46=0,"-",ROUND(Source!AI46,2))</f>
        <v>0.26</v>
      </c>
      <c r="K73" s="17">
        <f>IF(Source!V46=0,"-",ROUND(Source!V46,2))</f>
        <v>0.15</v>
      </c>
    </row>
    <row r="74" spans="1:11" ht="22.5">
      <c r="A74" s="7" t="str">
        <f>Source!E47</f>
        <v>12.1</v>
      </c>
      <c r="B74" s="19" t="str">
        <f>Source!F47</f>
        <v>999-9899</v>
      </c>
      <c r="C74" s="19" t="str">
        <f>Source!G47</f>
        <v>Строительный мусор и масса возвратных материалов</v>
      </c>
      <c r="D74" s="20">
        <f>Source!I47</f>
        <v>0.20400000000000001</v>
      </c>
      <c r="E74" s="21" t="str">
        <f>IF(Source!AB47=0,"-",ROUND(Source!AB47,2))</f>
        <v>-</v>
      </c>
      <c r="F74" s="21" t="str">
        <f>IF(Source!AD47=0,"-",ROUND(Source!AD47,2))</f>
        <v>-</v>
      </c>
      <c r="G74" s="20" t="str">
        <f>IF(Source!O47=0,"-",ROUND(Source!O47,0))</f>
        <v>-</v>
      </c>
      <c r="H74" s="20" t="str">
        <f>IF(Source!S47=0,"-",ROUND(Source!S47,0))</f>
        <v>-</v>
      </c>
      <c r="I74" s="21" t="str">
        <f>IF(Source!Q47=0,"-",ROUND(Source!Q47,0))</f>
        <v>-</v>
      </c>
      <c r="J74" s="21" t="str">
        <f>IF(Source!AH47=0,"-",ROUND(Source!AH47,2))</f>
        <v>-</v>
      </c>
      <c r="K74" s="21" t="str">
        <f>IF(Source!U47=0,"-",ROUND(Source!U47,2))</f>
        <v>-</v>
      </c>
    </row>
    <row r="75" spans="1:11">
      <c r="A75" s="7"/>
      <c r="B75" s="7"/>
      <c r="C75" s="22" t="str">
        <f>Source!H47</f>
        <v>т</v>
      </c>
      <c r="D75" s="8"/>
      <c r="E75" s="8" t="str">
        <f>IF(Source!AF47=0,"-",ROUND(Source!AF47,2))</f>
        <v>-</v>
      </c>
      <c r="F75" s="8" t="str">
        <f>IF(Source!AE47=0,"-",ROUND(Source!AE47,2))</f>
        <v>-</v>
      </c>
      <c r="G75" s="8"/>
      <c r="H75" s="8"/>
      <c r="I75" s="8" t="str">
        <f>IF(Source!R47=0,"-",ROUND(Source!R47,0))</f>
        <v>-</v>
      </c>
      <c r="J75" s="8" t="str">
        <f>IF(Source!AI47=0,"-",ROUND(Source!AI47,2))</f>
        <v>-</v>
      </c>
      <c r="K75" s="8" t="str">
        <f>IF(Source!V47=0,"-",ROUND(Source!V47,2))</f>
        <v>-</v>
      </c>
    </row>
    <row r="76" spans="1:11" ht="36">
      <c r="A76" s="4" t="str">
        <f>Source!E48</f>
        <v>13</v>
      </c>
      <c r="B76" s="12" t="str">
        <f>Source!F48</f>
        <v>18-03-004-8</v>
      </c>
      <c r="C76" s="12" t="str">
        <f>Source!G48</f>
        <v>Демонтаж регистров из стальных электросварных труб, диаметром нитки, мм: 114</v>
      </c>
      <c r="D76" s="15">
        <f>Source!I48</f>
        <v>170</v>
      </c>
      <c r="E76" s="16">
        <f>IF(Source!AB48=0,"-",ROUND(Source!AB48,2))</f>
        <v>2.64</v>
      </c>
      <c r="F76" s="16">
        <f>IF(Source!AD48=0,"-",ROUND(Source!AD48,2))</f>
        <v>0.61</v>
      </c>
      <c r="G76" s="15">
        <f>IF(Source!O48=0,"-",ROUND(Source!O48,0))</f>
        <v>449</v>
      </c>
      <c r="H76" s="15">
        <f>IF(Source!S48=0,"-",ROUND(Source!S48,0))</f>
        <v>345</v>
      </c>
      <c r="I76" s="16">
        <f>IF(Source!Q48=0,"-",ROUND(Source!Q48,0))</f>
        <v>104</v>
      </c>
      <c r="J76" s="16">
        <f>IF(Source!AH48=0,"-",ROUND(Source!AH48,2))</f>
        <v>0.16</v>
      </c>
      <c r="K76" s="16">
        <f>IF(Source!U48=0,"-",ROUND(Source!U48,2))</f>
        <v>26.57</v>
      </c>
    </row>
    <row r="77" spans="1:11" ht="58.5">
      <c r="B77" s="18" t="s">
        <v>739</v>
      </c>
      <c r="C77" s="14" t="str">
        <f>Source!H48</f>
        <v>1 м</v>
      </c>
      <c r="D77" s="17"/>
      <c r="E77" s="17">
        <f>IF(Source!AF48=0,"-",ROUND(Source!AF48,2))</f>
        <v>2.0299999999999998</v>
      </c>
      <c r="F77" s="17">
        <f>IF(Source!AE48=0,"-",ROUND(Source!AE48,2))</f>
        <v>0.01</v>
      </c>
      <c r="G77" s="17"/>
      <c r="H77" s="17"/>
      <c r="I77" s="17">
        <f>IF(Source!R48=0,"-",ROUND(Source!R48,0))</f>
        <v>2</v>
      </c>
      <c r="J77" s="17">
        <f>IF(Source!AI48=0,"-",ROUND(Source!AI48,2))</f>
        <v>0</v>
      </c>
      <c r="K77" s="17">
        <f>IF(Source!V48=0,"-",ROUND(Source!V48,2))</f>
        <v>0.14000000000000001</v>
      </c>
    </row>
    <row r="78" spans="1:11" ht="36">
      <c r="A78" s="4" t="str">
        <f>Source!E49</f>
        <v>14</v>
      </c>
      <c r="B78" s="12" t="str">
        <f>Source!F49</f>
        <v>18-03-004-8</v>
      </c>
      <c r="C78" s="12" t="str">
        <f>Source!G49</f>
        <v>Демонтаж регистров из стальных электросварных труб, диаметром нитки, мм: 133</v>
      </c>
      <c r="D78" s="15">
        <f>Source!I49</f>
        <v>45</v>
      </c>
      <c r="E78" s="16">
        <f>IF(Source!AB49=0,"-",ROUND(Source!AB49,2))</f>
        <v>2.64</v>
      </c>
      <c r="F78" s="16">
        <f>IF(Source!AD49=0,"-",ROUND(Source!AD49,2))</f>
        <v>0.61</v>
      </c>
      <c r="G78" s="15">
        <f>IF(Source!O49=0,"-",ROUND(Source!O49,0))</f>
        <v>119</v>
      </c>
      <c r="H78" s="15">
        <f>IF(Source!S49=0,"-",ROUND(Source!S49,0))</f>
        <v>91</v>
      </c>
      <c r="I78" s="16">
        <f>IF(Source!Q49=0,"-",ROUND(Source!Q49,0))</f>
        <v>27</v>
      </c>
      <c r="J78" s="16">
        <f>IF(Source!AH49=0,"-",ROUND(Source!AH49,2))</f>
        <v>0.16</v>
      </c>
      <c r="K78" s="16">
        <f>IF(Source!U49=0,"-",ROUND(Source!U49,2))</f>
        <v>7.03</v>
      </c>
    </row>
    <row r="79" spans="1:11" ht="58.5">
      <c r="B79" s="18" t="s">
        <v>739</v>
      </c>
      <c r="C79" s="14" t="str">
        <f>Source!H49</f>
        <v>1 м</v>
      </c>
      <c r="D79" s="17"/>
      <c r="E79" s="17">
        <f>IF(Source!AF49=0,"-",ROUND(Source!AF49,2))</f>
        <v>2.0299999999999998</v>
      </c>
      <c r="F79" s="17">
        <f>IF(Source!AE49=0,"-",ROUND(Source!AE49,2))</f>
        <v>0.01</v>
      </c>
      <c r="G79" s="17"/>
      <c r="H79" s="17"/>
      <c r="I79" s="17" t="str">
        <f>IF(Source!R49=0,"-",ROUND(Source!R49,0))</f>
        <v>-</v>
      </c>
      <c r="J79" s="17">
        <f>IF(Source!AI49=0,"-",ROUND(Source!AI49,2))</f>
        <v>0</v>
      </c>
      <c r="K79" s="17">
        <f>IF(Source!V49=0,"-",ROUND(Source!V49,2))</f>
        <v>0.04</v>
      </c>
    </row>
    <row r="80" spans="1:11" ht="48">
      <c r="A80" s="4" t="str">
        <f>Source!E50</f>
        <v>15</v>
      </c>
      <c r="B80" s="12" t="str">
        <f>Source!F50</f>
        <v>ЕНиР1-19-02-А</v>
      </c>
      <c r="C80" s="12" t="str">
        <f>Source!G50</f>
        <v>Переноска приборов отопления по вертикале вниз на расстояние 30м и по горизонтале на 100 свыше 50м (учтенных) на первые 10м</v>
      </c>
      <c r="D80" s="15">
        <f>Source!I50</f>
        <v>3.2</v>
      </c>
      <c r="E80" s="16">
        <f>IF(Source!AB50=0,"-",ROUND(Source!AB50,2))</f>
        <v>20.9</v>
      </c>
      <c r="F80" s="16" t="str">
        <f>IF(Source!AD50=0,"-",ROUND(Source!AD50,2))</f>
        <v>-</v>
      </c>
      <c r="G80" s="15">
        <f>IF(Source!O50=0,"-",ROUND(Source!O50,0))</f>
        <v>67</v>
      </c>
      <c r="H80" s="15">
        <f>IF(Source!S50=0,"-",ROUND(Source!S50,0))</f>
        <v>67</v>
      </c>
      <c r="I80" s="16" t="str">
        <f>IF(Source!Q50=0,"-",ROUND(Source!Q50,0))</f>
        <v>-</v>
      </c>
      <c r="J80" s="16">
        <f>IF(Source!AH50=0,"-",ROUND(Source!AH50,2))</f>
        <v>1.8</v>
      </c>
      <c r="K80" s="16">
        <f>IF(Source!U50=0,"-",ROUND(Source!U50,2))</f>
        <v>5.76</v>
      </c>
    </row>
    <row r="81" spans="1:11" ht="29.25">
      <c r="B81" s="18" t="s">
        <v>740</v>
      </c>
      <c r="C81" s="14" t="str">
        <f>Source!H50</f>
        <v>ТН</v>
      </c>
      <c r="D81" s="17"/>
      <c r="E81" s="17">
        <f>IF(Source!AF50=0,"-",ROUND(Source!AF50,2))</f>
        <v>20.9</v>
      </c>
      <c r="F81" s="17" t="str">
        <f>IF(Source!AE50=0,"-",ROUND(Source!AE50,2))</f>
        <v>-</v>
      </c>
      <c r="G81" s="17"/>
      <c r="H81" s="17"/>
      <c r="I81" s="17" t="str">
        <f>IF(Source!R50=0,"-",ROUND(Source!R50,0))</f>
        <v>-</v>
      </c>
      <c r="J81" s="17" t="str">
        <f>IF(Source!AI50=0,"-",ROUND(Source!AI50,2))</f>
        <v>-</v>
      </c>
      <c r="K81" s="17" t="str">
        <f>IF(Source!V50=0,"-",ROUND(Source!V50,2))</f>
        <v>-</v>
      </c>
    </row>
    <row r="82" spans="1:11" ht="60">
      <c r="A82" s="4" t="str">
        <f>Source!E51</f>
        <v>16</v>
      </c>
      <c r="B82" s="12" t="str">
        <f>Source!F51</f>
        <v>ЕНиР1-19-02-Б</v>
      </c>
      <c r="C82" s="12" t="str">
        <f>Source!G51</f>
        <v>Переноска приборов отопления по вертикале вниз на расстояние 30м и по горизонтали на 100 свыше 50м (учтенных): добавить на каждые следующие 10м</v>
      </c>
      <c r="D82" s="15">
        <f>Source!I51</f>
        <v>3.2</v>
      </c>
      <c r="E82" s="16">
        <f>IF(Source!AB51=0,"-",ROUND(Source!AB51,2))</f>
        <v>189.84</v>
      </c>
      <c r="F82" s="16" t="str">
        <f>IF(Source!AD51=0,"-",ROUND(Source!AD51,2))</f>
        <v>-</v>
      </c>
      <c r="G82" s="15">
        <f>IF(Source!O51=0,"-",ROUND(Source!O51,0))</f>
        <v>607</v>
      </c>
      <c r="H82" s="15">
        <f>IF(Source!S51=0,"-",ROUND(Source!S51,0))</f>
        <v>607</v>
      </c>
      <c r="I82" s="16" t="str">
        <f>IF(Source!Q51=0,"-",ROUND(Source!Q51,0))</f>
        <v>-</v>
      </c>
      <c r="J82" s="16">
        <f>IF(Source!AH51=0,"-",ROUND(Source!AH51,2))</f>
        <v>16.38</v>
      </c>
      <c r="K82" s="16">
        <f>IF(Source!U51=0,"-",ROUND(Source!U51,2))</f>
        <v>52.42</v>
      </c>
    </row>
    <row r="83" spans="1:11" ht="58.5">
      <c r="B83" s="18" t="s">
        <v>741</v>
      </c>
      <c r="C83" s="14" t="str">
        <f>Source!H51</f>
        <v>ТН</v>
      </c>
      <c r="D83" s="17"/>
      <c r="E83" s="17">
        <f>IF(Source!AF51=0,"-",ROUND(Source!AF51,2))</f>
        <v>189.84</v>
      </c>
      <c r="F83" s="17" t="str">
        <f>IF(Source!AE51=0,"-",ROUND(Source!AE51,2))</f>
        <v>-</v>
      </c>
      <c r="G83" s="17"/>
      <c r="H83" s="17"/>
      <c r="I83" s="17" t="str">
        <f>IF(Source!R51=0,"-",ROUND(Source!R51,0))</f>
        <v>-</v>
      </c>
      <c r="J83" s="17" t="str">
        <f>IF(Source!AI51=0,"-",ROUND(Source!AI51,2))</f>
        <v>-</v>
      </c>
      <c r="K83" s="17" t="str">
        <f>IF(Source!V51=0,"-",ROUND(Source!V51,2))</f>
        <v>-</v>
      </c>
    </row>
    <row r="84" spans="1:11">
      <c r="C84" s="13" t="str">
        <f>Source!G52</f>
        <v>Монтажные работы</v>
      </c>
    </row>
    <row r="85" spans="1:11" ht="36">
      <c r="A85" s="4" t="str">
        <f>Source!E53</f>
        <v>17</v>
      </c>
      <c r="B85" s="12" t="str">
        <f>Source!F53</f>
        <v>18-03-004-8</v>
      </c>
      <c r="C85" s="12" t="str">
        <f>Source!G53</f>
        <v>Установка регистров из стальных электросварных труб, диаметром нитки, мм: 100</v>
      </c>
      <c r="D85" s="15">
        <f>Source!I53</f>
        <v>10</v>
      </c>
      <c r="E85" s="16">
        <f>IF(Source!AB53=0,"-",ROUND(Source!AB53,2))</f>
        <v>12.83</v>
      </c>
      <c r="F85" s="16">
        <f>IF(Source!AD53=0,"-",ROUND(Source!AD53,2))</f>
        <v>2.15</v>
      </c>
      <c r="G85" s="15">
        <f>IF(Source!O53=0,"-",ROUND(Source!O53,0))</f>
        <v>128</v>
      </c>
      <c r="H85" s="15">
        <f>IF(Source!S53=0,"-",ROUND(Source!S53,0))</f>
        <v>66</v>
      </c>
      <c r="I85" s="16">
        <f>IF(Source!Q53=0,"-",ROUND(Source!Q53,0))</f>
        <v>22</v>
      </c>
      <c r="J85" s="16">
        <f>IF(Source!AH53=0,"-",ROUND(Source!AH53,2))</f>
        <v>0.51</v>
      </c>
      <c r="K85" s="16">
        <f>IF(Source!U53=0,"-",ROUND(Source!U53,2))</f>
        <v>5.09</v>
      </c>
    </row>
    <row r="86" spans="1:11" ht="48.75">
      <c r="B86" s="18" t="s">
        <v>742</v>
      </c>
      <c r="C86" s="14" t="str">
        <f>Source!H53</f>
        <v>1 м</v>
      </c>
      <c r="D86" s="17"/>
      <c r="E86" s="17">
        <f>IF(Source!AF53=0,"-",ROUND(Source!AF53,2))</f>
        <v>6.61</v>
      </c>
      <c r="F86" s="17">
        <f>IF(Source!AE53=0,"-",ROUND(Source!AE53,2))</f>
        <v>0.05</v>
      </c>
      <c r="G86" s="17"/>
      <c r="H86" s="17"/>
      <c r="I86" s="17">
        <f>IF(Source!R53=0,"-",ROUND(Source!R53,0))</f>
        <v>1</v>
      </c>
      <c r="J86" s="17">
        <f>IF(Source!AI53=0,"-",ROUND(Source!AI53,2))</f>
        <v>0</v>
      </c>
      <c r="K86" s="17">
        <f>IF(Source!V53=0,"-",ROUND(Source!V53,2))</f>
        <v>0.03</v>
      </c>
    </row>
    <row r="87" spans="1:11" ht="36">
      <c r="A87" s="4" t="str">
        <f>Source!E54</f>
        <v>18</v>
      </c>
      <c r="B87" s="12" t="str">
        <f>Source!F54</f>
        <v>300-0590</v>
      </c>
      <c r="C87" s="12" t="str">
        <f>Source!G54</f>
        <v>Регистры отопительные из стальных электросварных труб диаметром нитки, мм: 133</v>
      </c>
      <c r="D87" s="15">
        <f>Source!I54</f>
        <v>10</v>
      </c>
      <c r="E87" s="16">
        <f>IF(Source!AB54=0,"-",ROUND(Source!AB54,2))</f>
        <v>158</v>
      </c>
      <c r="F87" s="16" t="str">
        <f>IF(Source!AD54=0,"-",ROUND(Source!AD54,2))</f>
        <v>-</v>
      </c>
      <c r="G87" s="15">
        <f>IF(Source!O54=0,"-",ROUND(Source!O54,0))</f>
        <v>1580</v>
      </c>
      <c r="H87" s="15" t="str">
        <f>IF(Source!S54=0,"-",ROUND(Source!S54,0))</f>
        <v>-</v>
      </c>
      <c r="I87" s="16" t="str">
        <f>IF(Source!Q54=0,"-",ROUND(Source!Q54,0))</f>
        <v>-</v>
      </c>
      <c r="J87" s="16" t="str">
        <f>IF(Source!AH54=0,"-",ROUND(Source!AH54,2))</f>
        <v>-</v>
      </c>
      <c r="K87" s="16" t="str">
        <f>IF(Source!U54=0,"-",ROUND(Source!U54,2))</f>
        <v>-</v>
      </c>
    </row>
    <row r="88" spans="1:11">
      <c r="C88" s="14" t="str">
        <f>Source!H54</f>
        <v>м</v>
      </c>
      <c r="D88" s="17"/>
      <c r="E88" s="17" t="str">
        <f>IF(Source!AF54=0,"-",ROUND(Source!AF54,2))</f>
        <v>-</v>
      </c>
      <c r="F88" s="17" t="str">
        <f>IF(Source!AE54=0,"-",ROUND(Source!AE54,2))</f>
        <v>-</v>
      </c>
      <c r="G88" s="17"/>
      <c r="H88" s="17"/>
      <c r="I88" s="17" t="str">
        <f>IF(Source!R54=0,"-",ROUND(Source!R54,0))</f>
        <v>-</v>
      </c>
      <c r="J88" s="17" t="str">
        <f>IF(Source!AI54=0,"-",ROUND(Source!AI54,2))</f>
        <v>-</v>
      </c>
      <c r="K88" s="17" t="str">
        <f>IF(Source!V54=0,"-",ROUND(Source!V54,2))</f>
        <v>-</v>
      </c>
    </row>
    <row r="89" spans="1:11" ht="48">
      <c r="A89" s="4" t="str">
        <f>Source!E55</f>
        <v>19</v>
      </c>
      <c r="B89" s="12" t="str">
        <f>Source!F55</f>
        <v>16-02-004-1</v>
      </c>
      <c r="C89" s="12" t="str">
        <f>Source!G55</f>
        <v>Прокладка трубопроводов отопления и газоснабжения из стальных бесшовных труб диаметром, мм: 57х3,5</v>
      </c>
      <c r="D89" s="15">
        <f>Source!I55</f>
        <v>3.4</v>
      </c>
      <c r="E89" s="16">
        <f>IF(Source!AB55=0,"-",ROUND(Source!AB55,2))</f>
        <v>71.540000000000006</v>
      </c>
      <c r="F89" s="16">
        <f>IF(Source!AD55=0,"-",ROUND(Source!AD55,2))</f>
        <v>2.73</v>
      </c>
      <c r="G89" s="15">
        <f>IF(Source!O55=0,"-",ROUND(Source!O55,0))</f>
        <v>243</v>
      </c>
      <c r="H89" s="15">
        <f>IF(Source!S55=0,"-",ROUND(Source!S55,0))</f>
        <v>56</v>
      </c>
      <c r="I89" s="16">
        <f>IF(Source!Q55=0,"-",ROUND(Source!Q55,0))</f>
        <v>9</v>
      </c>
      <c r="J89" s="16">
        <f>IF(Source!AH55=0,"-",ROUND(Source!AH55,2))</f>
        <v>1.19</v>
      </c>
      <c r="K89" s="16">
        <f>IF(Source!U55=0,"-",ROUND(Source!U55,2))</f>
        <v>4.04</v>
      </c>
    </row>
    <row r="90" spans="1:11" ht="48.75">
      <c r="B90" s="18" t="s">
        <v>742</v>
      </c>
      <c r="C90" s="14" t="str">
        <f>Source!H55</f>
        <v>1 м</v>
      </c>
      <c r="D90" s="17"/>
      <c r="E90" s="17">
        <f>IF(Source!AF55=0,"-",ROUND(Source!AF55,2))</f>
        <v>16.61</v>
      </c>
      <c r="F90" s="17">
        <f>IF(Source!AE55=0,"-",ROUND(Source!AE55,2))</f>
        <v>7.0000000000000007E-2</v>
      </c>
      <c r="G90" s="17"/>
      <c r="H90" s="17"/>
      <c r="I90" s="17" t="str">
        <f>IF(Source!R55=0,"-",ROUND(Source!R55,0))</f>
        <v>-</v>
      </c>
      <c r="J90" s="17">
        <f>IF(Source!AI55=0,"-",ROUND(Source!AI55,2))</f>
        <v>0</v>
      </c>
      <c r="K90" s="17">
        <f>IF(Source!V55=0,"-",ROUND(Source!V55,2))</f>
        <v>0.01</v>
      </c>
    </row>
    <row r="91" spans="1:11" ht="36">
      <c r="A91" s="4" t="str">
        <f>Source!E56</f>
        <v>20</v>
      </c>
      <c r="B91" s="12" t="str">
        <f>Source!F56</f>
        <v>18-03-004-8</v>
      </c>
      <c r="C91" s="12" t="str">
        <f>Source!G56</f>
        <v>Установка регистров из стальных электросварных труб, диаметром нитки, мм: 100</v>
      </c>
      <c r="D91" s="15">
        <f>Source!I56</f>
        <v>270</v>
      </c>
      <c r="E91" s="16">
        <f>IF(Source!AB56=0,"-",ROUND(Source!AB56,2))</f>
        <v>12.83</v>
      </c>
      <c r="F91" s="16">
        <f>IF(Source!AD56=0,"-",ROUND(Source!AD56,2))</f>
        <v>2.15</v>
      </c>
      <c r="G91" s="15">
        <f>IF(Source!O56=0,"-",ROUND(Source!O56,0))</f>
        <v>3464</v>
      </c>
      <c r="H91" s="15">
        <f>IF(Source!S56=0,"-",ROUND(Source!S56,0))</f>
        <v>1785</v>
      </c>
      <c r="I91" s="16">
        <f>IF(Source!Q56=0,"-",ROUND(Source!Q56,0))</f>
        <v>581</v>
      </c>
      <c r="J91" s="16">
        <f>IF(Source!AH56=0,"-",ROUND(Source!AH56,2))</f>
        <v>0.51</v>
      </c>
      <c r="K91" s="16">
        <f>IF(Source!U56=0,"-",ROUND(Source!U56,2))</f>
        <v>137.5</v>
      </c>
    </row>
    <row r="92" spans="1:11" ht="48.75">
      <c r="B92" s="18" t="s">
        <v>742</v>
      </c>
      <c r="C92" s="14" t="str">
        <f>Source!H56</f>
        <v>1 м</v>
      </c>
      <c r="D92" s="17"/>
      <c r="E92" s="17">
        <f>IF(Source!AF56=0,"-",ROUND(Source!AF56,2))</f>
        <v>6.61</v>
      </c>
      <c r="F92" s="17">
        <f>IF(Source!AE56=0,"-",ROUND(Source!AE56,2))</f>
        <v>0.05</v>
      </c>
      <c r="G92" s="17"/>
      <c r="H92" s="17"/>
      <c r="I92" s="17">
        <f>IF(Source!R56=0,"-",ROUND(Source!R56,0))</f>
        <v>14</v>
      </c>
      <c r="J92" s="17">
        <f>IF(Source!AI56=0,"-",ROUND(Source!AI56,2))</f>
        <v>0</v>
      </c>
      <c r="K92" s="17">
        <f>IF(Source!V56=0,"-",ROUND(Source!V56,2))</f>
        <v>0.8</v>
      </c>
    </row>
    <row r="93" spans="1:11" ht="36">
      <c r="A93" s="4" t="str">
        <f>Source!E57</f>
        <v>21</v>
      </c>
      <c r="B93" s="12" t="str">
        <f>Source!F57</f>
        <v>300-0590</v>
      </c>
      <c r="C93" s="12" t="str">
        <f>Source!G57</f>
        <v>Регистры отопительные из стальных электросварных труб диаметром нитки, мм: 133</v>
      </c>
      <c r="D93" s="15">
        <f>Source!I57</f>
        <v>270</v>
      </c>
      <c r="E93" s="16">
        <f>IF(Source!AB57=0,"-",ROUND(Source!AB57,2))</f>
        <v>158</v>
      </c>
      <c r="F93" s="16" t="str">
        <f>IF(Source!AD57=0,"-",ROUND(Source!AD57,2))</f>
        <v>-</v>
      </c>
      <c r="G93" s="15">
        <f>IF(Source!O57=0,"-",ROUND(Source!O57,0))</f>
        <v>42660</v>
      </c>
      <c r="H93" s="15" t="str">
        <f>IF(Source!S57=0,"-",ROUND(Source!S57,0))</f>
        <v>-</v>
      </c>
      <c r="I93" s="16" t="str">
        <f>IF(Source!Q57=0,"-",ROUND(Source!Q57,0))</f>
        <v>-</v>
      </c>
      <c r="J93" s="16" t="str">
        <f>IF(Source!AH57=0,"-",ROUND(Source!AH57,2))</f>
        <v>-</v>
      </c>
      <c r="K93" s="16" t="str">
        <f>IF(Source!U57=0,"-",ROUND(Source!U57,2))</f>
        <v>-</v>
      </c>
    </row>
    <row r="94" spans="1:11">
      <c r="C94" s="14" t="str">
        <f>Source!H57</f>
        <v>м</v>
      </c>
      <c r="D94" s="17"/>
      <c r="E94" s="17" t="str">
        <f>IF(Source!AF57=0,"-",ROUND(Source!AF57,2))</f>
        <v>-</v>
      </c>
      <c r="F94" s="17" t="str">
        <f>IF(Source!AE57=0,"-",ROUND(Source!AE57,2))</f>
        <v>-</v>
      </c>
      <c r="G94" s="17"/>
      <c r="H94" s="17"/>
      <c r="I94" s="17" t="str">
        <f>IF(Source!R57=0,"-",ROUND(Source!R57,0))</f>
        <v>-</v>
      </c>
      <c r="J94" s="17" t="str">
        <f>IF(Source!AI57=0,"-",ROUND(Source!AI57,2))</f>
        <v>-</v>
      </c>
      <c r="K94" s="17" t="str">
        <f>IF(Source!V57=0,"-",ROUND(Source!V57,2))</f>
        <v>-</v>
      </c>
    </row>
    <row r="95" spans="1:11" ht="48">
      <c r="A95" s="4" t="str">
        <f>Source!E58</f>
        <v>22</v>
      </c>
      <c r="B95" s="12" t="str">
        <f>Source!F58</f>
        <v>16-02-004-1</v>
      </c>
      <c r="C95" s="12" t="str">
        <f>Source!G58</f>
        <v>Прокладка трубопроводов отопления и газоснабжения из стальных бесшовных труб диаметром, мм: 57х3,5</v>
      </c>
      <c r="D95" s="15">
        <f>Source!I58</f>
        <v>48</v>
      </c>
      <c r="E95" s="16">
        <f>IF(Source!AB58=0,"-",ROUND(Source!AB58,2))</f>
        <v>71.540000000000006</v>
      </c>
      <c r="F95" s="16">
        <f>IF(Source!AD58=0,"-",ROUND(Source!AD58,2))</f>
        <v>2.73</v>
      </c>
      <c r="G95" s="15">
        <f>IF(Source!O58=0,"-",ROUND(Source!O58,0))</f>
        <v>3434</v>
      </c>
      <c r="H95" s="15">
        <f>IF(Source!S58=0,"-",ROUND(Source!S58,0))</f>
        <v>797</v>
      </c>
      <c r="I95" s="16">
        <f>IF(Source!Q58=0,"-",ROUND(Source!Q58,0))</f>
        <v>131</v>
      </c>
      <c r="J95" s="16">
        <f>IF(Source!AH58=0,"-",ROUND(Source!AH58,2))</f>
        <v>1.19</v>
      </c>
      <c r="K95" s="16">
        <f>IF(Source!U58=0,"-",ROUND(Source!U58,2))</f>
        <v>57.08</v>
      </c>
    </row>
    <row r="96" spans="1:11" ht="48.75">
      <c r="B96" s="18" t="s">
        <v>742</v>
      </c>
      <c r="C96" s="14" t="str">
        <f>Source!H58</f>
        <v>1 м</v>
      </c>
      <c r="D96" s="17"/>
      <c r="E96" s="17">
        <f>IF(Source!AF58=0,"-",ROUND(Source!AF58,2))</f>
        <v>16.61</v>
      </c>
      <c r="F96" s="17">
        <f>IF(Source!AE58=0,"-",ROUND(Source!AE58,2))</f>
        <v>7.0000000000000007E-2</v>
      </c>
      <c r="G96" s="17"/>
      <c r="H96" s="17"/>
      <c r="I96" s="17">
        <f>IF(Source!R58=0,"-",ROUND(Source!R58,0))</f>
        <v>3</v>
      </c>
      <c r="J96" s="17">
        <f>IF(Source!AI58=0,"-",ROUND(Source!AI58,2))</f>
        <v>0</v>
      </c>
      <c r="K96" s="17">
        <f>IF(Source!V58=0,"-",ROUND(Source!V58,2))</f>
        <v>0.19</v>
      </c>
    </row>
    <row r="97" spans="1:11" ht="36">
      <c r="A97" s="4" t="str">
        <f>Source!E59</f>
        <v>23</v>
      </c>
      <c r="B97" s="12" t="str">
        <f>Source!F59</f>
        <v>18-03-004-8</v>
      </c>
      <c r="C97" s="12" t="str">
        <f>Source!G59</f>
        <v>Установка регистров из стальных электросварных труб, диаметром нитки, мм: 100</v>
      </c>
      <c r="D97" s="15">
        <f>Source!I59</f>
        <v>60</v>
      </c>
      <c r="E97" s="16">
        <f>IF(Source!AB59=0,"-",ROUND(Source!AB59,2))</f>
        <v>12.83</v>
      </c>
      <c r="F97" s="16">
        <f>IF(Source!AD59=0,"-",ROUND(Source!AD59,2))</f>
        <v>2.15</v>
      </c>
      <c r="G97" s="15">
        <f>IF(Source!O59=0,"-",ROUND(Source!O59,0))</f>
        <v>770</v>
      </c>
      <c r="H97" s="15">
        <f>IF(Source!S59=0,"-",ROUND(Source!S59,0))</f>
        <v>397</v>
      </c>
      <c r="I97" s="16">
        <f>IF(Source!Q59=0,"-",ROUND(Source!Q59,0))</f>
        <v>129</v>
      </c>
      <c r="J97" s="16">
        <f>IF(Source!AH59=0,"-",ROUND(Source!AH59,2))</f>
        <v>0.51</v>
      </c>
      <c r="K97" s="16">
        <f>IF(Source!U59=0,"-",ROUND(Source!U59,2))</f>
        <v>30.56</v>
      </c>
    </row>
    <row r="98" spans="1:11" ht="48.75">
      <c r="B98" s="18" t="s">
        <v>742</v>
      </c>
      <c r="C98" s="14" t="str">
        <f>Source!H59</f>
        <v>1 м</v>
      </c>
      <c r="D98" s="17"/>
      <c r="E98" s="17">
        <f>IF(Source!AF59=0,"-",ROUND(Source!AF59,2))</f>
        <v>6.61</v>
      </c>
      <c r="F98" s="17">
        <f>IF(Source!AE59=0,"-",ROUND(Source!AE59,2))</f>
        <v>0.05</v>
      </c>
      <c r="G98" s="17"/>
      <c r="H98" s="17"/>
      <c r="I98" s="17">
        <f>IF(Source!R59=0,"-",ROUND(Source!R59,0))</f>
        <v>3</v>
      </c>
      <c r="J98" s="17">
        <f>IF(Source!AI59=0,"-",ROUND(Source!AI59,2))</f>
        <v>0</v>
      </c>
      <c r="K98" s="17">
        <f>IF(Source!V59=0,"-",ROUND(Source!V59,2))</f>
        <v>0.18</v>
      </c>
    </row>
    <row r="99" spans="1:11" ht="36">
      <c r="A99" s="4" t="str">
        <f>Source!E60</f>
        <v>24</v>
      </c>
      <c r="B99" s="12" t="str">
        <f>Source!F60</f>
        <v>300-0590</v>
      </c>
      <c r="C99" s="12" t="str">
        <f>Source!G60</f>
        <v>Регистры отопительные из стальных электросварных труб диаметром нитки, мм: 133</v>
      </c>
      <c r="D99" s="15">
        <f>Source!I60</f>
        <v>60</v>
      </c>
      <c r="E99" s="16">
        <f>IF(Source!AB60=0,"-",ROUND(Source!AB60,2))</f>
        <v>158</v>
      </c>
      <c r="F99" s="16" t="str">
        <f>IF(Source!AD60=0,"-",ROUND(Source!AD60,2))</f>
        <v>-</v>
      </c>
      <c r="G99" s="15">
        <f>IF(Source!O60=0,"-",ROUND(Source!O60,0))</f>
        <v>9480</v>
      </c>
      <c r="H99" s="15" t="str">
        <f>IF(Source!S60=0,"-",ROUND(Source!S60,0))</f>
        <v>-</v>
      </c>
      <c r="I99" s="16" t="str">
        <f>IF(Source!Q60=0,"-",ROUND(Source!Q60,0))</f>
        <v>-</v>
      </c>
      <c r="J99" s="16" t="str">
        <f>IF(Source!AH60=0,"-",ROUND(Source!AH60,2))</f>
        <v>-</v>
      </c>
      <c r="K99" s="16" t="str">
        <f>IF(Source!U60=0,"-",ROUND(Source!U60,2))</f>
        <v>-</v>
      </c>
    </row>
    <row r="100" spans="1:11">
      <c r="C100" s="14" t="str">
        <f>Source!H60</f>
        <v>м</v>
      </c>
      <c r="D100" s="17"/>
      <c r="E100" s="17" t="str">
        <f>IF(Source!AF60=0,"-",ROUND(Source!AF60,2))</f>
        <v>-</v>
      </c>
      <c r="F100" s="17" t="str">
        <f>IF(Source!AE60=0,"-",ROUND(Source!AE60,2))</f>
        <v>-</v>
      </c>
      <c r="G100" s="17"/>
      <c r="H100" s="17"/>
      <c r="I100" s="17" t="str">
        <f>IF(Source!R60=0,"-",ROUND(Source!R60,0))</f>
        <v>-</v>
      </c>
      <c r="J100" s="17" t="str">
        <f>IF(Source!AI60=0,"-",ROUND(Source!AI60,2))</f>
        <v>-</v>
      </c>
      <c r="K100" s="17" t="str">
        <f>IF(Source!V60=0,"-",ROUND(Source!V60,2))</f>
        <v>-</v>
      </c>
    </row>
    <row r="101" spans="1:11" ht="48">
      <c r="A101" s="4" t="str">
        <f>Source!E61</f>
        <v>25</v>
      </c>
      <c r="B101" s="12" t="str">
        <f>Source!F61</f>
        <v>16-02-004-1</v>
      </c>
      <c r="C101" s="12" t="str">
        <f>Source!G61</f>
        <v>Прокладка трубопроводов отопления и газоснабжения из стальных бесшовных труб диаметром, мм: 57х3,5</v>
      </c>
      <c r="D101" s="15">
        <f>Source!I61</f>
        <v>8.1999999999999993</v>
      </c>
      <c r="E101" s="16">
        <f>IF(Source!AB61=0,"-",ROUND(Source!AB61,2))</f>
        <v>71.540000000000006</v>
      </c>
      <c r="F101" s="16">
        <f>IF(Source!AD61=0,"-",ROUND(Source!AD61,2))</f>
        <v>2.73</v>
      </c>
      <c r="G101" s="15">
        <f>IF(Source!O61=0,"-",ROUND(Source!O61,0))</f>
        <v>587</v>
      </c>
      <c r="H101" s="15">
        <f>IF(Source!S61=0,"-",ROUND(Source!S61,0))</f>
        <v>136</v>
      </c>
      <c r="I101" s="16">
        <f>IF(Source!Q61=0,"-",ROUND(Source!Q61,0))</f>
        <v>22</v>
      </c>
      <c r="J101" s="16">
        <f>IF(Source!AH61=0,"-",ROUND(Source!AH61,2))</f>
        <v>1.19</v>
      </c>
      <c r="K101" s="16">
        <f>IF(Source!U61=0,"-",ROUND(Source!U61,2))</f>
        <v>9.75</v>
      </c>
    </row>
    <row r="102" spans="1:11" ht="48.75">
      <c r="B102" s="18" t="s">
        <v>742</v>
      </c>
      <c r="C102" s="14" t="str">
        <f>Source!H61</f>
        <v>1 м</v>
      </c>
      <c r="D102" s="17"/>
      <c r="E102" s="17">
        <f>IF(Source!AF61=0,"-",ROUND(Source!AF61,2))</f>
        <v>16.61</v>
      </c>
      <c r="F102" s="17">
        <f>IF(Source!AE61=0,"-",ROUND(Source!AE61,2))</f>
        <v>7.0000000000000007E-2</v>
      </c>
      <c r="G102" s="17"/>
      <c r="H102" s="17"/>
      <c r="I102" s="17">
        <f>IF(Source!R61=0,"-",ROUND(Source!R61,0))</f>
        <v>1</v>
      </c>
      <c r="J102" s="17">
        <f>IF(Source!AI61=0,"-",ROUND(Source!AI61,2))</f>
        <v>0</v>
      </c>
      <c r="K102" s="17">
        <f>IF(Source!V61=0,"-",ROUND(Source!V61,2))</f>
        <v>0.03</v>
      </c>
    </row>
    <row r="103" spans="1:11" ht="36">
      <c r="A103" s="4" t="str">
        <f>Source!E62</f>
        <v>26</v>
      </c>
      <c r="B103" s="12" t="str">
        <f>Source!F62</f>
        <v>18-03-004-8</v>
      </c>
      <c r="C103" s="12" t="str">
        <f>Source!G62</f>
        <v>Установка регистров из стальных электросварных труб, диаметром нитки, мм: 100</v>
      </c>
      <c r="D103" s="15">
        <f>Source!I62</f>
        <v>30</v>
      </c>
      <c r="E103" s="16">
        <f>IF(Source!AB62=0,"-",ROUND(Source!AB62,2))</f>
        <v>159.83000000000001</v>
      </c>
      <c r="F103" s="16">
        <f>IF(Source!AD62=0,"-",ROUND(Source!AD62,2))</f>
        <v>2.15</v>
      </c>
      <c r="G103" s="15">
        <f>IF(Source!O62=0,"-",ROUND(Source!O62,0))</f>
        <v>4795</v>
      </c>
      <c r="H103" s="15">
        <f>IF(Source!S62=0,"-",ROUND(Source!S62,0))</f>
        <v>198</v>
      </c>
      <c r="I103" s="16">
        <f>IF(Source!Q62=0,"-",ROUND(Source!Q62,0))</f>
        <v>65</v>
      </c>
      <c r="J103" s="16">
        <f>IF(Source!AH62=0,"-",ROUND(Source!AH62,2))</f>
        <v>0.51</v>
      </c>
      <c r="K103" s="16">
        <f>IF(Source!U62=0,"-",ROUND(Source!U62,2))</f>
        <v>15.28</v>
      </c>
    </row>
    <row r="104" spans="1:11" ht="48.75">
      <c r="B104" s="18" t="s">
        <v>742</v>
      </c>
      <c r="C104" s="14" t="str">
        <f>Source!H62</f>
        <v>1 м</v>
      </c>
      <c r="D104" s="17"/>
      <c r="E104" s="17">
        <f>IF(Source!AF62=0,"-",ROUND(Source!AF62,2))</f>
        <v>6.61</v>
      </c>
      <c r="F104" s="17">
        <f>IF(Source!AE62=0,"-",ROUND(Source!AE62,2))</f>
        <v>0.05</v>
      </c>
      <c r="G104" s="17"/>
      <c r="H104" s="17"/>
      <c r="I104" s="17">
        <f>IF(Source!R62=0,"-",ROUND(Source!R62,0))</f>
        <v>2</v>
      </c>
      <c r="J104" s="17">
        <f>IF(Source!AI62=0,"-",ROUND(Source!AI62,2))</f>
        <v>0</v>
      </c>
      <c r="K104" s="17">
        <f>IF(Source!V62=0,"-",ROUND(Source!V62,2))</f>
        <v>0.09</v>
      </c>
    </row>
    <row r="105" spans="1:11" ht="48">
      <c r="A105" s="4" t="str">
        <f>Source!E63</f>
        <v>27</v>
      </c>
      <c r="B105" s="12" t="str">
        <f>Source!F63</f>
        <v>16-02-004-1</v>
      </c>
      <c r="C105" s="12" t="str">
        <f>Source!G63</f>
        <v>Прокладка трубопроводов отопления и газоснабжения из стальных бесшовных труб диаметром, мм: 57х3,5</v>
      </c>
      <c r="D105" s="15">
        <f>Source!I63</f>
        <v>4.2</v>
      </c>
      <c r="E105" s="16">
        <f>IF(Source!AB63=0,"-",ROUND(Source!AB63,2))</f>
        <v>71.540000000000006</v>
      </c>
      <c r="F105" s="16">
        <f>IF(Source!AD63=0,"-",ROUND(Source!AD63,2))</f>
        <v>2.73</v>
      </c>
      <c r="G105" s="15">
        <f>IF(Source!O63=0,"-",ROUND(Source!O63,0))</f>
        <v>300</v>
      </c>
      <c r="H105" s="15">
        <f>IF(Source!S63=0,"-",ROUND(Source!S63,0))</f>
        <v>70</v>
      </c>
      <c r="I105" s="16">
        <f>IF(Source!Q63=0,"-",ROUND(Source!Q63,0))</f>
        <v>11</v>
      </c>
      <c r="J105" s="16">
        <f>IF(Source!AH63=0,"-",ROUND(Source!AH63,2))</f>
        <v>1.19</v>
      </c>
      <c r="K105" s="16">
        <f>IF(Source!U63=0,"-",ROUND(Source!U63,2))</f>
        <v>4.99</v>
      </c>
    </row>
    <row r="106" spans="1:11" ht="48.75">
      <c r="B106" s="18" t="s">
        <v>742</v>
      </c>
      <c r="C106" s="14" t="str">
        <f>Source!H63</f>
        <v>1 м</v>
      </c>
      <c r="D106" s="17"/>
      <c r="E106" s="17">
        <f>IF(Source!AF63=0,"-",ROUND(Source!AF63,2))</f>
        <v>16.61</v>
      </c>
      <c r="F106" s="17">
        <f>IF(Source!AE63=0,"-",ROUND(Source!AE63,2))</f>
        <v>7.0000000000000007E-2</v>
      </c>
      <c r="G106" s="17"/>
      <c r="H106" s="17"/>
      <c r="I106" s="17" t="str">
        <f>IF(Source!R63=0,"-",ROUND(Source!R63,0))</f>
        <v>-</v>
      </c>
      <c r="J106" s="17">
        <f>IF(Source!AI63=0,"-",ROUND(Source!AI63,2))</f>
        <v>0</v>
      </c>
      <c r="K106" s="17">
        <f>IF(Source!V63=0,"-",ROUND(Source!V63,2))</f>
        <v>0.02</v>
      </c>
    </row>
    <row r="107" spans="1:11" ht="36">
      <c r="A107" s="4" t="str">
        <f>Source!E64</f>
        <v>28</v>
      </c>
      <c r="B107" s="12" t="str">
        <f>Source!F64</f>
        <v>18-03-004-8</v>
      </c>
      <c r="C107" s="12" t="str">
        <f>Source!G64</f>
        <v>Установка регистров из стальных электросварных труб, диаметром нитки, мм: 100</v>
      </c>
      <c r="D107" s="15">
        <f>Source!I64</f>
        <v>20</v>
      </c>
      <c r="E107" s="16">
        <f>IF(Source!AB64=0,"-",ROUND(Source!AB64,2))</f>
        <v>159.83000000000001</v>
      </c>
      <c r="F107" s="16">
        <f>IF(Source!AD64=0,"-",ROUND(Source!AD64,2))</f>
        <v>2.15</v>
      </c>
      <c r="G107" s="15">
        <f>IF(Source!O64=0,"-",ROUND(Source!O64,0))</f>
        <v>3197</v>
      </c>
      <c r="H107" s="15">
        <f>IF(Source!S64=0,"-",ROUND(Source!S64,0))</f>
        <v>132</v>
      </c>
      <c r="I107" s="16">
        <f>IF(Source!Q64=0,"-",ROUND(Source!Q64,0))</f>
        <v>43</v>
      </c>
      <c r="J107" s="16">
        <f>IF(Source!AH64=0,"-",ROUND(Source!AH64,2))</f>
        <v>0.51</v>
      </c>
      <c r="K107" s="16">
        <f>IF(Source!U64=0,"-",ROUND(Source!U64,2))</f>
        <v>10.19</v>
      </c>
    </row>
    <row r="108" spans="1:11" ht="48.75">
      <c r="B108" s="18" t="s">
        <v>742</v>
      </c>
      <c r="C108" s="14" t="str">
        <f>Source!H64</f>
        <v>1 м</v>
      </c>
      <c r="D108" s="17"/>
      <c r="E108" s="17">
        <f>IF(Source!AF64=0,"-",ROUND(Source!AF64,2))</f>
        <v>6.61</v>
      </c>
      <c r="F108" s="17">
        <f>IF(Source!AE64=0,"-",ROUND(Source!AE64,2))</f>
        <v>0.05</v>
      </c>
      <c r="G108" s="17"/>
      <c r="H108" s="17"/>
      <c r="I108" s="17">
        <f>IF(Source!R64=0,"-",ROUND(Source!R64,0))</f>
        <v>1</v>
      </c>
      <c r="J108" s="17">
        <f>IF(Source!AI64=0,"-",ROUND(Source!AI64,2))</f>
        <v>0</v>
      </c>
      <c r="K108" s="17">
        <f>IF(Source!V64=0,"-",ROUND(Source!V64,2))</f>
        <v>0.06</v>
      </c>
    </row>
    <row r="109" spans="1:11" ht="48">
      <c r="A109" s="4" t="str">
        <f>Source!E65</f>
        <v>29</v>
      </c>
      <c r="B109" s="12" t="str">
        <f>Source!F65</f>
        <v>16-02-004-1</v>
      </c>
      <c r="C109" s="12" t="str">
        <f>Source!G65</f>
        <v>Прокладка трубопроводов отопления и газоснабжения из стальных бесшовных труб диаметром, мм: 57х3,5</v>
      </c>
      <c r="D109" s="15">
        <f>Source!I65</f>
        <v>2.7839999999999998</v>
      </c>
      <c r="E109" s="16">
        <f>IF(Source!AB65=0,"-",ROUND(Source!AB65,2))</f>
        <v>71.540000000000006</v>
      </c>
      <c r="F109" s="16">
        <f>IF(Source!AD65=0,"-",ROUND(Source!AD65,2))</f>
        <v>2.73</v>
      </c>
      <c r="G109" s="15">
        <f>IF(Source!O65=0,"-",ROUND(Source!O65,0))</f>
        <v>199</v>
      </c>
      <c r="H109" s="15">
        <f>IF(Source!S65=0,"-",ROUND(Source!S65,0))</f>
        <v>46</v>
      </c>
      <c r="I109" s="16">
        <f>IF(Source!Q65=0,"-",ROUND(Source!Q65,0))</f>
        <v>8</v>
      </c>
      <c r="J109" s="16">
        <f>IF(Source!AH65=0,"-",ROUND(Source!AH65,2))</f>
        <v>1.19</v>
      </c>
      <c r="K109" s="16">
        <f>IF(Source!U65=0,"-",ROUND(Source!U65,2))</f>
        <v>3.31</v>
      </c>
    </row>
    <row r="110" spans="1:11" ht="48.75">
      <c r="B110" s="18" t="s">
        <v>742</v>
      </c>
      <c r="C110" s="14" t="str">
        <f>Source!H65</f>
        <v>1 м</v>
      </c>
      <c r="D110" s="17"/>
      <c r="E110" s="17">
        <f>IF(Source!AF65=0,"-",ROUND(Source!AF65,2))</f>
        <v>16.61</v>
      </c>
      <c r="F110" s="17">
        <f>IF(Source!AE65=0,"-",ROUND(Source!AE65,2))</f>
        <v>7.0000000000000007E-2</v>
      </c>
      <c r="G110" s="17"/>
      <c r="H110" s="17"/>
      <c r="I110" s="17" t="str">
        <f>IF(Source!R65=0,"-",ROUND(Source!R65,0))</f>
        <v>-</v>
      </c>
      <c r="J110" s="17">
        <f>IF(Source!AI65=0,"-",ROUND(Source!AI65,2))</f>
        <v>0</v>
      </c>
      <c r="K110" s="17">
        <f>IF(Source!V65=0,"-",ROUND(Source!V65,2))</f>
        <v>0.01</v>
      </c>
    </row>
    <row r="111" spans="1:11" ht="36">
      <c r="A111" s="4" t="str">
        <f>Source!E66</f>
        <v>30</v>
      </c>
      <c r="B111" s="12" t="str">
        <f>Source!F66</f>
        <v>18-03-004-8</v>
      </c>
      <c r="C111" s="12" t="str">
        <f>Source!G66</f>
        <v>Установка регистров из стальных электросварных труб, диаметром нитки, мм: 100</v>
      </c>
      <c r="D111" s="15">
        <f>Source!I66</f>
        <v>82.5</v>
      </c>
      <c r="E111" s="16">
        <f>IF(Source!AB66=0,"-",ROUND(Source!AB66,2))</f>
        <v>12.83</v>
      </c>
      <c r="F111" s="16">
        <f>IF(Source!AD66=0,"-",ROUND(Source!AD66,2))</f>
        <v>2.15</v>
      </c>
      <c r="G111" s="15">
        <f>IF(Source!O66=0,"-",ROUND(Source!O66,0))</f>
        <v>1058</v>
      </c>
      <c r="H111" s="15">
        <f>IF(Source!S66=0,"-",ROUND(Source!S66,0))</f>
        <v>545</v>
      </c>
      <c r="I111" s="16">
        <f>IF(Source!Q66=0,"-",ROUND(Source!Q66,0))</f>
        <v>177</v>
      </c>
      <c r="J111" s="16">
        <f>IF(Source!AH66=0,"-",ROUND(Source!AH66,2))</f>
        <v>0.51</v>
      </c>
      <c r="K111" s="16">
        <f>IF(Source!U66=0,"-",ROUND(Source!U66,2))</f>
        <v>42.02</v>
      </c>
    </row>
    <row r="112" spans="1:11" ht="48.75">
      <c r="B112" s="18" t="s">
        <v>743</v>
      </c>
      <c r="C112" s="14" t="str">
        <f>Source!H66</f>
        <v>1 м</v>
      </c>
      <c r="D112" s="17"/>
      <c r="E112" s="17">
        <f>IF(Source!AF66=0,"-",ROUND(Source!AF66,2))</f>
        <v>6.61</v>
      </c>
      <c r="F112" s="17">
        <f>IF(Source!AE66=0,"-",ROUND(Source!AE66,2))</f>
        <v>0.05</v>
      </c>
      <c r="G112" s="17"/>
      <c r="H112" s="17"/>
      <c r="I112" s="17">
        <f>IF(Source!R66=0,"-",ROUND(Source!R66,0))</f>
        <v>4</v>
      </c>
      <c r="J112" s="17">
        <f>IF(Source!AI66=0,"-",ROUND(Source!AI66,2))</f>
        <v>0</v>
      </c>
      <c r="K112" s="17">
        <f>IF(Source!V66=0,"-",ROUND(Source!V66,2))</f>
        <v>0.25</v>
      </c>
    </row>
    <row r="113" spans="1:11" ht="36">
      <c r="A113" s="4" t="str">
        <f>Source!E67</f>
        <v>31</v>
      </c>
      <c r="B113" s="12" t="str">
        <f>Source!F67</f>
        <v>300-0590</v>
      </c>
      <c r="C113" s="12" t="str">
        <f>Source!G67</f>
        <v>Регистры отопительные из стальных электросварных труб диаметром нитки, мм: 133</v>
      </c>
      <c r="D113" s="15">
        <f>Source!I67</f>
        <v>82.5</v>
      </c>
      <c r="E113" s="16">
        <f>IF(Source!AB67=0,"-",ROUND(Source!AB67,2))</f>
        <v>158</v>
      </c>
      <c r="F113" s="16" t="str">
        <f>IF(Source!AD67=0,"-",ROUND(Source!AD67,2))</f>
        <v>-</v>
      </c>
      <c r="G113" s="15">
        <f>IF(Source!O67=0,"-",ROUND(Source!O67,0))</f>
        <v>13035</v>
      </c>
      <c r="H113" s="15" t="str">
        <f>IF(Source!S67=0,"-",ROUND(Source!S67,0))</f>
        <v>-</v>
      </c>
      <c r="I113" s="16" t="str">
        <f>IF(Source!Q67=0,"-",ROUND(Source!Q67,0))</f>
        <v>-</v>
      </c>
      <c r="J113" s="16" t="str">
        <f>IF(Source!AH67=0,"-",ROUND(Source!AH67,2))</f>
        <v>-</v>
      </c>
      <c r="K113" s="16" t="str">
        <f>IF(Source!U67=0,"-",ROUND(Source!U67,2))</f>
        <v>-</v>
      </c>
    </row>
    <row r="114" spans="1:11">
      <c r="C114" s="14" t="str">
        <f>Source!H67</f>
        <v>м</v>
      </c>
      <c r="D114" s="17"/>
      <c r="E114" s="17" t="str">
        <f>IF(Source!AF67=0,"-",ROUND(Source!AF67,2))</f>
        <v>-</v>
      </c>
      <c r="F114" s="17" t="str">
        <f>IF(Source!AE67=0,"-",ROUND(Source!AE67,2))</f>
        <v>-</v>
      </c>
      <c r="G114" s="17"/>
      <c r="H114" s="17"/>
      <c r="I114" s="17" t="str">
        <f>IF(Source!R67=0,"-",ROUND(Source!R67,0))</f>
        <v>-</v>
      </c>
      <c r="J114" s="17" t="str">
        <f>IF(Source!AI67=0,"-",ROUND(Source!AI67,2))</f>
        <v>-</v>
      </c>
      <c r="K114" s="17" t="str">
        <f>IF(Source!V67=0,"-",ROUND(Source!V67,2))</f>
        <v>-</v>
      </c>
    </row>
    <row r="115" spans="1:11" ht="48">
      <c r="A115" s="4" t="str">
        <f>Source!E68</f>
        <v>32</v>
      </c>
      <c r="B115" s="12" t="str">
        <f>Source!F68</f>
        <v>16-02-004-1</v>
      </c>
      <c r="C115" s="12" t="str">
        <f>Source!G68</f>
        <v>Прокладка трубопроводов отопления и газоснабжения из стальных бесшовных труб диаметром, мм: 57х3,5</v>
      </c>
      <c r="D115" s="15">
        <f>Source!I68</f>
        <v>11.2</v>
      </c>
      <c r="E115" s="16">
        <f>IF(Source!AB68=0,"-",ROUND(Source!AB68,2))</f>
        <v>71.540000000000006</v>
      </c>
      <c r="F115" s="16">
        <f>IF(Source!AD68=0,"-",ROUND(Source!AD68,2))</f>
        <v>2.73</v>
      </c>
      <c r="G115" s="15">
        <f>IF(Source!O68=0,"-",ROUND(Source!O68,0))</f>
        <v>801</v>
      </c>
      <c r="H115" s="15">
        <f>IF(Source!S68=0,"-",ROUND(Source!S68,0))</f>
        <v>186</v>
      </c>
      <c r="I115" s="16">
        <f>IF(Source!Q68=0,"-",ROUND(Source!Q68,0))</f>
        <v>31</v>
      </c>
      <c r="J115" s="16">
        <f>IF(Source!AH68=0,"-",ROUND(Source!AH68,2))</f>
        <v>1.19</v>
      </c>
      <c r="K115" s="16">
        <f>IF(Source!U68=0,"-",ROUND(Source!U68,2))</f>
        <v>13.32</v>
      </c>
    </row>
    <row r="116" spans="1:11" ht="48.75">
      <c r="B116" s="18" t="s">
        <v>742</v>
      </c>
      <c r="C116" s="14" t="str">
        <f>Source!H68</f>
        <v>1 м</v>
      </c>
      <c r="D116" s="17"/>
      <c r="E116" s="17">
        <f>IF(Source!AF68=0,"-",ROUND(Source!AF68,2))</f>
        <v>16.61</v>
      </c>
      <c r="F116" s="17">
        <f>IF(Source!AE68=0,"-",ROUND(Source!AE68,2))</f>
        <v>7.0000000000000007E-2</v>
      </c>
      <c r="G116" s="17"/>
      <c r="H116" s="17"/>
      <c r="I116" s="17">
        <f>IF(Source!R68=0,"-",ROUND(Source!R68,0))</f>
        <v>1</v>
      </c>
      <c r="J116" s="17">
        <f>IF(Source!AI68=0,"-",ROUND(Source!AI68,2))</f>
        <v>0</v>
      </c>
      <c r="K116" s="17">
        <f>IF(Source!V68=0,"-",ROUND(Source!V68,2))</f>
        <v>0.05</v>
      </c>
    </row>
    <row r="117" spans="1:11" ht="36">
      <c r="A117" s="4" t="str">
        <f>Source!E69</f>
        <v>33</v>
      </c>
      <c r="B117" s="12" t="str">
        <f>Source!F69</f>
        <v>18-03-004-8</v>
      </c>
      <c r="C117" s="12" t="str">
        <f>Source!G69</f>
        <v>Установка регистров из стальных электросварных труб, диаметром нитки, мм: 100</v>
      </c>
      <c r="D117" s="15">
        <f>Source!I69</f>
        <v>48</v>
      </c>
      <c r="E117" s="16">
        <f>IF(Source!AB69=0,"-",ROUND(Source!AB69,2))</f>
        <v>159.83000000000001</v>
      </c>
      <c r="F117" s="16">
        <f>IF(Source!AD69=0,"-",ROUND(Source!AD69,2))</f>
        <v>2.15</v>
      </c>
      <c r="G117" s="15">
        <f>IF(Source!O69=0,"-",ROUND(Source!O69,0))</f>
        <v>7672</v>
      </c>
      <c r="H117" s="15">
        <f>IF(Source!S69=0,"-",ROUND(Source!S69,0))</f>
        <v>317</v>
      </c>
      <c r="I117" s="16">
        <f>IF(Source!Q69=0,"-",ROUND(Source!Q69,0))</f>
        <v>103</v>
      </c>
      <c r="J117" s="16">
        <f>IF(Source!AH69=0,"-",ROUND(Source!AH69,2))</f>
        <v>0.51</v>
      </c>
      <c r="K117" s="16">
        <f>IF(Source!U69=0,"-",ROUND(Source!U69,2))</f>
        <v>24.45</v>
      </c>
    </row>
    <row r="118" spans="1:11" ht="48.75">
      <c r="B118" s="18" t="s">
        <v>742</v>
      </c>
      <c r="C118" s="14" t="str">
        <f>Source!H69</f>
        <v>1 м</v>
      </c>
      <c r="D118" s="17"/>
      <c r="E118" s="17">
        <f>IF(Source!AF69=0,"-",ROUND(Source!AF69,2))</f>
        <v>6.61</v>
      </c>
      <c r="F118" s="17">
        <f>IF(Source!AE69=0,"-",ROUND(Source!AE69,2))</f>
        <v>0.05</v>
      </c>
      <c r="G118" s="17"/>
      <c r="H118" s="17"/>
      <c r="I118" s="17">
        <f>IF(Source!R69=0,"-",ROUND(Source!R69,0))</f>
        <v>2</v>
      </c>
      <c r="J118" s="17">
        <f>IF(Source!AI69=0,"-",ROUND(Source!AI69,2))</f>
        <v>0</v>
      </c>
      <c r="K118" s="17">
        <f>IF(Source!V69=0,"-",ROUND(Source!V69,2))</f>
        <v>0.14000000000000001</v>
      </c>
    </row>
    <row r="119" spans="1:11" ht="48">
      <c r="A119" s="4" t="str">
        <f>Source!E70</f>
        <v>34</v>
      </c>
      <c r="B119" s="12" t="str">
        <f>Source!F70</f>
        <v>16-02-004-1</v>
      </c>
      <c r="C119" s="12" t="str">
        <f>Source!G70</f>
        <v>Прокладка трубопроводов отопления и газоснабжения из стальных бесшовных труб диаметром, мм: 57х3,5</v>
      </c>
      <c r="D119" s="15">
        <f>Source!I70</f>
        <v>8.4</v>
      </c>
      <c r="E119" s="16">
        <f>IF(Source!AB70=0,"-",ROUND(Source!AB70,2))</f>
        <v>71.540000000000006</v>
      </c>
      <c r="F119" s="16">
        <f>IF(Source!AD70=0,"-",ROUND(Source!AD70,2))</f>
        <v>2.73</v>
      </c>
      <c r="G119" s="15">
        <f>IF(Source!O70=0,"-",ROUND(Source!O70,0))</f>
        <v>601</v>
      </c>
      <c r="H119" s="15">
        <f>IF(Source!S70=0,"-",ROUND(Source!S70,0))</f>
        <v>140</v>
      </c>
      <c r="I119" s="16">
        <f>IF(Source!Q70=0,"-",ROUND(Source!Q70,0))</f>
        <v>23</v>
      </c>
      <c r="J119" s="16">
        <f>IF(Source!AH70=0,"-",ROUND(Source!AH70,2))</f>
        <v>1.19</v>
      </c>
      <c r="K119" s="16">
        <f>IF(Source!U70=0,"-",ROUND(Source!U70,2))</f>
        <v>9.99</v>
      </c>
    </row>
    <row r="120" spans="1:11" ht="48.75">
      <c r="B120" s="18" t="s">
        <v>742</v>
      </c>
      <c r="C120" s="14" t="str">
        <f>Source!H70</f>
        <v>1 м</v>
      </c>
      <c r="D120" s="17"/>
      <c r="E120" s="17">
        <f>IF(Source!AF70=0,"-",ROUND(Source!AF70,2))</f>
        <v>16.61</v>
      </c>
      <c r="F120" s="17">
        <f>IF(Source!AE70=0,"-",ROUND(Source!AE70,2))</f>
        <v>7.0000000000000007E-2</v>
      </c>
      <c r="G120" s="17"/>
      <c r="H120" s="17"/>
      <c r="I120" s="17">
        <f>IF(Source!R70=0,"-",ROUND(Source!R70,0))</f>
        <v>1</v>
      </c>
      <c r="J120" s="17">
        <f>IF(Source!AI70=0,"-",ROUND(Source!AI70,2))</f>
        <v>0</v>
      </c>
      <c r="K120" s="17">
        <f>IF(Source!V70=0,"-",ROUND(Source!V70,2))</f>
        <v>0.03</v>
      </c>
    </row>
    <row r="121" spans="1:11" ht="36">
      <c r="A121" s="4" t="str">
        <f>Source!E71</f>
        <v>35</v>
      </c>
      <c r="B121" s="12" t="str">
        <f>Source!F71</f>
        <v>18-03-004-8</v>
      </c>
      <c r="C121" s="12" t="str">
        <f>Source!G71</f>
        <v>Установка регистров из стальных электросварных труб, диаметром нитки, мм: 100</v>
      </c>
      <c r="D121" s="15">
        <f>Source!I71</f>
        <v>30</v>
      </c>
      <c r="E121" s="16">
        <f>IF(Source!AB71=0,"-",ROUND(Source!AB71,2))</f>
        <v>159.83000000000001</v>
      </c>
      <c r="F121" s="16">
        <f>IF(Source!AD71=0,"-",ROUND(Source!AD71,2))</f>
        <v>2.15</v>
      </c>
      <c r="G121" s="15">
        <f>IF(Source!O71=0,"-",ROUND(Source!O71,0))</f>
        <v>4795</v>
      </c>
      <c r="H121" s="15">
        <f>IF(Source!S71=0,"-",ROUND(Source!S71,0))</f>
        <v>198</v>
      </c>
      <c r="I121" s="16">
        <f>IF(Source!Q71=0,"-",ROUND(Source!Q71,0))</f>
        <v>65</v>
      </c>
      <c r="J121" s="16">
        <f>IF(Source!AH71=0,"-",ROUND(Source!AH71,2))</f>
        <v>0.51</v>
      </c>
      <c r="K121" s="16">
        <f>IF(Source!U71=0,"-",ROUND(Source!U71,2))</f>
        <v>15.28</v>
      </c>
    </row>
    <row r="122" spans="1:11" ht="48.75">
      <c r="B122" s="18" t="s">
        <v>742</v>
      </c>
      <c r="C122" s="14" t="str">
        <f>Source!H71</f>
        <v>1 м</v>
      </c>
      <c r="D122" s="17"/>
      <c r="E122" s="17">
        <f>IF(Source!AF71=0,"-",ROUND(Source!AF71,2))</f>
        <v>6.61</v>
      </c>
      <c r="F122" s="17">
        <f>IF(Source!AE71=0,"-",ROUND(Source!AE71,2))</f>
        <v>0.05</v>
      </c>
      <c r="G122" s="17"/>
      <c r="H122" s="17"/>
      <c r="I122" s="17">
        <f>IF(Source!R71=0,"-",ROUND(Source!R71,0))</f>
        <v>2</v>
      </c>
      <c r="J122" s="17">
        <f>IF(Source!AI71=0,"-",ROUND(Source!AI71,2))</f>
        <v>0</v>
      </c>
      <c r="K122" s="17">
        <f>IF(Source!V71=0,"-",ROUND(Source!V71,2))</f>
        <v>0.09</v>
      </c>
    </row>
    <row r="123" spans="1:11" ht="48">
      <c r="A123" s="4" t="str">
        <f>Source!E72</f>
        <v>36</v>
      </c>
      <c r="B123" s="12" t="str">
        <f>Source!F72</f>
        <v>16-02-004-1</v>
      </c>
      <c r="C123" s="12" t="str">
        <f>Source!G72</f>
        <v>Прокладка трубопроводов отопления и газоснабжения из стальных бесшовных труб диаметром, мм: 57х3,5</v>
      </c>
      <c r="D123" s="15">
        <f>Source!I72</f>
        <v>5.5679999999999996</v>
      </c>
      <c r="E123" s="16">
        <f>IF(Source!AB72=0,"-",ROUND(Source!AB72,2))</f>
        <v>71.540000000000006</v>
      </c>
      <c r="F123" s="16">
        <f>IF(Source!AD72=0,"-",ROUND(Source!AD72,2))</f>
        <v>2.73</v>
      </c>
      <c r="G123" s="15">
        <f>IF(Source!O72=0,"-",ROUND(Source!O72,0))</f>
        <v>398</v>
      </c>
      <c r="H123" s="15">
        <f>IF(Source!S72=0,"-",ROUND(Source!S72,0))</f>
        <v>92</v>
      </c>
      <c r="I123" s="16">
        <f>IF(Source!Q72=0,"-",ROUND(Source!Q72,0))</f>
        <v>15</v>
      </c>
      <c r="J123" s="16">
        <f>IF(Source!AH72=0,"-",ROUND(Source!AH72,2))</f>
        <v>1.19</v>
      </c>
      <c r="K123" s="16">
        <f>IF(Source!U72=0,"-",ROUND(Source!U72,2))</f>
        <v>6.62</v>
      </c>
    </row>
    <row r="124" spans="1:11" ht="48.75">
      <c r="B124" s="18" t="s">
        <v>742</v>
      </c>
      <c r="C124" s="14" t="str">
        <f>Source!H72</f>
        <v>1 м</v>
      </c>
      <c r="D124" s="17"/>
      <c r="E124" s="17">
        <f>IF(Source!AF72=0,"-",ROUND(Source!AF72,2))</f>
        <v>16.61</v>
      </c>
      <c r="F124" s="17">
        <f>IF(Source!AE72=0,"-",ROUND(Source!AE72,2))</f>
        <v>7.0000000000000007E-2</v>
      </c>
      <c r="G124" s="17"/>
      <c r="H124" s="17"/>
      <c r="I124" s="17" t="str">
        <f>IF(Source!R72=0,"-",ROUND(Source!R72,0))</f>
        <v>-</v>
      </c>
      <c r="J124" s="17">
        <f>IF(Source!AI72=0,"-",ROUND(Source!AI72,2))</f>
        <v>0</v>
      </c>
      <c r="K124" s="17">
        <f>IF(Source!V72=0,"-",ROUND(Source!V72,2))</f>
        <v>0.02</v>
      </c>
    </row>
    <row r="125" spans="1:11" ht="36">
      <c r="A125" s="4" t="str">
        <f>Source!E73</f>
        <v>37</v>
      </c>
      <c r="B125" s="12" t="str">
        <f>Source!F73</f>
        <v>18-03-004-7</v>
      </c>
      <c r="C125" s="12" t="str">
        <f>Source!G73</f>
        <v>Установка регистров из стальных электросварных труб, диаметром нитки, мм: 80</v>
      </c>
      <c r="D125" s="15">
        <f>Source!I73</f>
        <v>99</v>
      </c>
      <c r="E125" s="16">
        <f>IF(Source!AB73=0,"-",ROUND(Source!AB73,2))</f>
        <v>116.83</v>
      </c>
      <c r="F125" s="16">
        <f>IF(Source!AD73=0,"-",ROUND(Source!AD73,2))</f>
        <v>2.15</v>
      </c>
      <c r="G125" s="15">
        <f>IF(Source!O73=0,"-",ROUND(Source!O73,0))</f>
        <v>11566</v>
      </c>
      <c r="H125" s="15">
        <f>IF(Source!S73=0,"-",ROUND(Source!S73,0))</f>
        <v>654</v>
      </c>
      <c r="I125" s="16">
        <f>IF(Source!Q73=0,"-",ROUND(Source!Q73,0))</f>
        <v>213</v>
      </c>
      <c r="J125" s="16">
        <f>IF(Source!AH73=0,"-",ROUND(Source!AH73,2))</f>
        <v>0.51</v>
      </c>
      <c r="K125" s="16">
        <f>IF(Source!U73=0,"-",ROUND(Source!U73,2))</f>
        <v>50.42</v>
      </c>
    </row>
    <row r="126" spans="1:11" ht="48.75">
      <c r="B126" s="18" t="s">
        <v>742</v>
      </c>
      <c r="C126" s="14" t="str">
        <f>Source!H73</f>
        <v>1 м</v>
      </c>
      <c r="D126" s="17"/>
      <c r="E126" s="17">
        <f>IF(Source!AF73=0,"-",ROUND(Source!AF73,2))</f>
        <v>6.61</v>
      </c>
      <c r="F126" s="17">
        <f>IF(Source!AE73=0,"-",ROUND(Source!AE73,2))</f>
        <v>0.05</v>
      </c>
      <c r="G126" s="17"/>
      <c r="H126" s="17"/>
      <c r="I126" s="17">
        <f>IF(Source!R73=0,"-",ROUND(Source!R73,0))</f>
        <v>5</v>
      </c>
      <c r="J126" s="17">
        <f>IF(Source!AI73=0,"-",ROUND(Source!AI73,2))</f>
        <v>0</v>
      </c>
      <c r="K126" s="17">
        <f>IF(Source!V73=0,"-",ROUND(Source!V73,2))</f>
        <v>0.28999999999999998</v>
      </c>
    </row>
    <row r="127" spans="1:11" ht="48">
      <c r="A127" s="4" t="str">
        <f>Source!E74</f>
        <v>38</v>
      </c>
      <c r="B127" s="12" t="str">
        <f>Source!F74</f>
        <v>16-02-004-1</v>
      </c>
      <c r="C127" s="12" t="str">
        <f>Source!G74</f>
        <v>Прокладка трубопроводов отопления и газоснабжения из стальных бесшовных труб диаметром, мм: 57х3,5</v>
      </c>
      <c r="D127" s="15">
        <f>Source!I74</f>
        <v>16</v>
      </c>
      <c r="E127" s="16">
        <f>IF(Source!AB74=0,"-",ROUND(Source!AB74,2))</f>
        <v>71.540000000000006</v>
      </c>
      <c r="F127" s="16">
        <f>IF(Source!AD74=0,"-",ROUND(Source!AD74,2))</f>
        <v>2.73</v>
      </c>
      <c r="G127" s="15">
        <f>IF(Source!O74=0,"-",ROUND(Source!O74,0))</f>
        <v>1145</v>
      </c>
      <c r="H127" s="15">
        <f>IF(Source!S74=0,"-",ROUND(Source!S74,0))</f>
        <v>266</v>
      </c>
      <c r="I127" s="16">
        <f>IF(Source!Q74=0,"-",ROUND(Source!Q74,0))</f>
        <v>44</v>
      </c>
      <c r="J127" s="16">
        <f>IF(Source!AH74=0,"-",ROUND(Source!AH74,2))</f>
        <v>1.19</v>
      </c>
      <c r="K127" s="16">
        <f>IF(Source!U74=0,"-",ROUND(Source!U74,2))</f>
        <v>19.03</v>
      </c>
    </row>
    <row r="128" spans="1:11" ht="48.75">
      <c r="B128" s="18" t="s">
        <v>742</v>
      </c>
      <c r="C128" s="14" t="str">
        <f>Source!H74</f>
        <v>1 м</v>
      </c>
      <c r="D128" s="17"/>
      <c r="E128" s="17">
        <f>IF(Source!AF74=0,"-",ROUND(Source!AF74,2))</f>
        <v>16.61</v>
      </c>
      <c r="F128" s="17">
        <f>IF(Source!AE74=0,"-",ROUND(Source!AE74,2))</f>
        <v>7.0000000000000007E-2</v>
      </c>
      <c r="G128" s="17"/>
      <c r="H128" s="17"/>
      <c r="I128" s="17">
        <f>IF(Source!R74=0,"-",ROUND(Source!R74,0))</f>
        <v>1</v>
      </c>
      <c r="J128" s="17">
        <f>IF(Source!AI74=0,"-",ROUND(Source!AI74,2))</f>
        <v>0</v>
      </c>
      <c r="K128" s="17">
        <f>IF(Source!V74=0,"-",ROUND(Source!V74,2))</f>
        <v>0.06</v>
      </c>
    </row>
    <row r="129" spans="1:11" ht="48">
      <c r="A129" s="4" t="str">
        <f>Source!E75</f>
        <v>39</v>
      </c>
      <c r="B129" s="12" t="str">
        <f>Source!F75</f>
        <v>16-02-004-6</v>
      </c>
      <c r="C129" s="12" t="str">
        <f>Source!G75</f>
        <v>Прокладка трубопроводов отопления и газоснабжения из стальных бесшовных труб диаметром, мм: 159х4,5</v>
      </c>
      <c r="D129" s="15">
        <f>Source!I75</f>
        <v>40</v>
      </c>
      <c r="E129" s="16">
        <f>IF(Source!AB75=0,"-",ROUND(Source!AB75,2))</f>
        <v>217.22</v>
      </c>
      <c r="F129" s="16">
        <f>IF(Source!AD75=0,"-",ROUND(Source!AD75,2))</f>
        <v>5.98</v>
      </c>
      <c r="G129" s="15">
        <f>IF(Source!O75=0,"-",ROUND(Source!O75,0))</f>
        <v>8689</v>
      </c>
      <c r="H129" s="15">
        <f>IF(Source!S75=0,"-",ROUND(Source!S75,0))</f>
        <v>1228</v>
      </c>
      <c r="I129" s="16">
        <f>IF(Source!Q75=0,"-",ROUND(Source!Q75,0))</f>
        <v>239</v>
      </c>
      <c r="J129" s="16">
        <f>IF(Source!AH75=0,"-",ROUND(Source!AH75,2))</f>
        <v>2.2599999999999998</v>
      </c>
      <c r="K129" s="16">
        <f>IF(Source!U75=0,"-",ROUND(Source!U75,2))</f>
        <v>90.27</v>
      </c>
    </row>
    <row r="130" spans="1:11" ht="48.75">
      <c r="B130" s="18" t="s">
        <v>742</v>
      </c>
      <c r="C130" s="14" t="str">
        <f>Source!H75</f>
        <v>1 м</v>
      </c>
      <c r="D130" s="17"/>
      <c r="E130" s="17">
        <f>IF(Source!AF75=0,"-",ROUND(Source!AF75,2))</f>
        <v>30.71</v>
      </c>
      <c r="F130" s="17">
        <f>IF(Source!AE75=0,"-",ROUND(Source!AE75,2))</f>
        <v>0.24</v>
      </c>
      <c r="G130" s="17"/>
      <c r="H130" s="17"/>
      <c r="I130" s="17">
        <f>IF(Source!R75=0,"-",ROUND(Source!R75,0))</f>
        <v>10</v>
      </c>
      <c r="J130" s="17">
        <f>IF(Source!AI75=0,"-",ROUND(Source!AI75,2))</f>
        <v>0.01</v>
      </c>
      <c r="K130" s="17">
        <f>IF(Source!V75=0,"-",ROUND(Source!V75,2))</f>
        <v>0.55000000000000004</v>
      </c>
    </row>
    <row r="131" spans="1:11" ht="48">
      <c r="A131" s="4" t="str">
        <f>Source!E76</f>
        <v>40</v>
      </c>
      <c r="B131" s="12" t="str">
        <f>Source!F76</f>
        <v>16-02-004-2</v>
      </c>
      <c r="C131" s="12" t="str">
        <f>Source!G76</f>
        <v>Прокладка трубопроводов отопления и газоснабжения из стальных бесшовных труб диаметром, мм: 76х3,5</v>
      </c>
      <c r="D131" s="15">
        <f>Source!I76</f>
        <v>12</v>
      </c>
      <c r="E131" s="16">
        <f>IF(Source!AB76=0,"-",ROUND(Source!AB76,2))</f>
        <v>90.75</v>
      </c>
      <c r="F131" s="16">
        <f>IF(Source!AD76=0,"-",ROUND(Source!AD76,2))</f>
        <v>3.28</v>
      </c>
      <c r="G131" s="15">
        <f>IF(Source!O76=0,"-",ROUND(Source!O76,0))</f>
        <v>1089</v>
      </c>
      <c r="H131" s="15">
        <f>IF(Source!S76=0,"-",ROUND(Source!S76,0))</f>
        <v>236</v>
      </c>
      <c r="I131" s="16">
        <f>IF(Source!Q76=0,"-",ROUND(Source!Q76,0))</f>
        <v>39</v>
      </c>
      <c r="J131" s="16">
        <f>IF(Source!AH76=0,"-",ROUND(Source!AH76,2))</f>
        <v>1.41</v>
      </c>
      <c r="K131" s="16">
        <f>IF(Source!U76=0,"-",ROUND(Source!U76,2))</f>
        <v>16.899999999999999</v>
      </c>
    </row>
    <row r="132" spans="1:11" ht="48.75">
      <c r="B132" s="18" t="s">
        <v>742</v>
      </c>
      <c r="C132" s="14" t="str">
        <f>Source!H76</f>
        <v>1 м</v>
      </c>
      <c r="D132" s="17"/>
      <c r="E132" s="17">
        <f>IF(Source!AF76=0,"-",ROUND(Source!AF76,2))</f>
        <v>19.68</v>
      </c>
      <c r="F132" s="17">
        <f>IF(Source!AE76=0,"-",ROUND(Source!AE76,2))</f>
        <v>7.0000000000000007E-2</v>
      </c>
      <c r="G132" s="17"/>
      <c r="H132" s="17"/>
      <c r="I132" s="17">
        <f>IF(Source!R76=0,"-",ROUND(Source!R76,0))</f>
        <v>1</v>
      </c>
      <c r="J132" s="17">
        <f>IF(Source!AI76=0,"-",ROUND(Source!AI76,2))</f>
        <v>0</v>
      </c>
      <c r="K132" s="17">
        <f>IF(Source!V76=0,"-",ROUND(Source!V76,2))</f>
        <v>0.06</v>
      </c>
    </row>
    <row r="133" spans="1:11" ht="48">
      <c r="A133" s="4" t="str">
        <f>Source!E77</f>
        <v>41</v>
      </c>
      <c r="B133" s="12" t="str">
        <f>Source!F77</f>
        <v>16-02-004-3</v>
      </c>
      <c r="C133" s="12" t="str">
        <f>Source!G77</f>
        <v>Прокладка трубопроводов отопления и газоснабжения из стальных бесшовных труб диаметром, мм: 89х3,5</v>
      </c>
      <c r="D133" s="15">
        <f>Source!I77</f>
        <v>55</v>
      </c>
      <c r="E133" s="16">
        <f>IF(Source!AB77=0,"-",ROUND(Source!AB77,2))</f>
        <v>107.49</v>
      </c>
      <c r="F133" s="16">
        <f>IF(Source!AD77=0,"-",ROUND(Source!AD77,2))</f>
        <v>4.6500000000000004</v>
      </c>
      <c r="G133" s="15">
        <f>IF(Source!O77=0,"-",ROUND(Source!O77,0))</f>
        <v>5912</v>
      </c>
      <c r="H133" s="15">
        <f>IF(Source!S77=0,"-",ROUND(Source!S77,0))</f>
        <v>1198</v>
      </c>
      <c r="I133" s="16">
        <f>IF(Source!Q77=0,"-",ROUND(Source!Q77,0))</f>
        <v>256</v>
      </c>
      <c r="J133" s="16">
        <f>IF(Source!AH77=0,"-",ROUND(Source!AH77,2))</f>
        <v>1.56</v>
      </c>
      <c r="K133" s="16">
        <f>IF(Source!U77=0,"-",ROUND(Source!U77,2))</f>
        <v>85.75</v>
      </c>
    </row>
    <row r="134" spans="1:11" ht="48.75">
      <c r="B134" s="18" t="s">
        <v>742</v>
      </c>
      <c r="C134" s="14" t="str">
        <f>Source!H77</f>
        <v>1 м</v>
      </c>
      <c r="D134" s="17"/>
      <c r="E134" s="17">
        <f>IF(Source!AF77=0,"-",ROUND(Source!AF77,2))</f>
        <v>21.78</v>
      </c>
      <c r="F134" s="17">
        <f>IF(Source!AE77=0,"-",ROUND(Source!AE77,2))</f>
        <v>0.14000000000000001</v>
      </c>
      <c r="G134" s="17"/>
      <c r="H134" s="17"/>
      <c r="I134" s="17">
        <f>IF(Source!R77=0,"-",ROUND(Source!R77,0))</f>
        <v>8</v>
      </c>
      <c r="J134" s="17">
        <f>IF(Source!AI77=0,"-",ROUND(Source!AI77,2))</f>
        <v>0.01</v>
      </c>
      <c r="K134" s="17">
        <f>IF(Source!V77=0,"-",ROUND(Source!V77,2))</f>
        <v>0.43</v>
      </c>
    </row>
    <row r="135" spans="1:11" ht="24">
      <c r="A135" s="4" t="str">
        <f>Source!E78</f>
        <v>42</v>
      </c>
      <c r="B135" s="12" t="str">
        <f>Source!F78</f>
        <v>300-1224</v>
      </c>
      <c r="C135" s="12" t="str">
        <f>Source!G78</f>
        <v>Крепления для трубопроводов: кронштейны, планки, хомуты</v>
      </c>
      <c r="D135" s="15">
        <f>Source!I78</f>
        <v>356.84</v>
      </c>
      <c r="E135" s="16">
        <f>IF(Source!AB78=0,"-",ROUND(Source!AB78,2))</f>
        <v>13.2</v>
      </c>
      <c r="F135" s="16" t="str">
        <f>IF(Source!AD78=0,"-",ROUND(Source!AD78,2))</f>
        <v>-</v>
      </c>
      <c r="G135" s="15">
        <f>IF(Source!O78=0,"-",ROUND(Source!O78,0))</f>
        <v>4710</v>
      </c>
      <c r="H135" s="15" t="str">
        <f>IF(Source!S78=0,"-",ROUND(Source!S78,0))</f>
        <v>-</v>
      </c>
      <c r="I135" s="16" t="str">
        <f>IF(Source!Q78=0,"-",ROUND(Source!Q78,0))</f>
        <v>-</v>
      </c>
      <c r="J135" s="16" t="str">
        <f>IF(Source!AH78=0,"-",ROUND(Source!AH78,2))</f>
        <v>-</v>
      </c>
      <c r="K135" s="16" t="str">
        <f>IF(Source!U78=0,"-",ROUND(Source!U78,2))</f>
        <v>-</v>
      </c>
    </row>
    <row r="136" spans="1:11">
      <c r="C136" s="14" t="str">
        <f>Source!H78</f>
        <v>кг</v>
      </c>
      <c r="D136" s="17"/>
      <c r="E136" s="17" t="str">
        <f>IF(Source!AF78=0,"-",ROUND(Source!AF78,2))</f>
        <v>-</v>
      </c>
      <c r="F136" s="17" t="str">
        <f>IF(Source!AE78=0,"-",ROUND(Source!AE78,2))</f>
        <v>-</v>
      </c>
      <c r="G136" s="17"/>
      <c r="H136" s="17"/>
      <c r="I136" s="17" t="str">
        <f>IF(Source!R78=0,"-",ROUND(Source!R78,0))</f>
        <v>-</v>
      </c>
      <c r="J136" s="17" t="str">
        <f>IF(Source!AI78=0,"-",ROUND(Source!AI78,2))</f>
        <v>-</v>
      </c>
      <c r="K136" s="17" t="str">
        <f>IF(Source!V78=0,"-",ROUND(Source!V78,2))</f>
        <v>-</v>
      </c>
    </row>
    <row r="137" spans="1:11">
      <c r="A137" s="4" t="str">
        <f>Source!E79</f>
        <v>43</v>
      </c>
      <c r="B137" s="12" t="str">
        <f>Source!F79</f>
        <v>Прайс</v>
      </c>
      <c r="C137" s="12" t="str">
        <f>Source!G79</f>
        <v>Крепления хомуты Ду15</v>
      </c>
      <c r="D137" s="15">
        <f>Source!I79</f>
        <v>0.26</v>
      </c>
      <c r="E137" s="16">
        <f>IF(Source!AB79=0,"-",ROUND(Source!AB79,2))</f>
        <v>490.2</v>
      </c>
      <c r="F137" s="16" t="str">
        <f>IF(Source!AD79=0,"-",ROUND(Source!AD79,2))</f>
        <v>-</v>
      </c>
      <c r="G137" s="15">
        <f>IF(Source!O79=0,"-",ROUND(Source!O79,0))</f>
        <v>127</v>
      </c>
      <c r="H137" s="15" t="str">
        <f>IF(Source!S79=0,"-",ROUND(Source!S79,0))</f>
        <v>-</v>
      </c>
      <c r="I137" s="16" t="str">
        <f>IF(Source!Q79=0,"-",ROUND(Source!Q79,0))</f>
        <v>-</v>
      </c>
      <c r="J137" s="16" t="str">
        <f>IF(Source!AH79=0,"-",ROUND(Source!AH79,2))</f>
        <v>-</v>
      </c>
      <c r="K137" s="16" t="str">
        <f>IF(Source!U79=0,"-",ROUND(Source!U79,2))</f>
        <v>-</v>
      </c>
    </row>
    <row r="138" spans="1:11" ht="19.5">
      <c r="B138" s="18" t="s">
        <v>744</v>
      </c>
      <c r="C138" s="14" t="str">
        <f>Source!H79</f>
        <v>100ШТ</v>
      </c>
      <c r="D138" s="17"/>
      <c r="E138" s="17" t="str">
        <f>IF(Source!AF79=0,"-",ROUND(Source!AF79,2))</f>
        <v>-</v>
      </c>
      <c r="F138" s="17" t="str">
        <f>IF(Source!AE79=0,"-",ROUND(Source!AE79,2))</f>
        <v>-</v>
      </c>
      <c r="G138" s="17"/>
      <c r="H138" s="17"/>
      <c r="I138" s="17" t="str">
        <f>IF(Source!R79=0,"-",ROUND(Source!R79,0))</f>
        <v>-</v>
      </c>
      <c r="J138" s="17" t="str">
        <f>IF(Source!AI79=0,"-",ROUND(Source!AI79,2))</f>
        <v>-</v>
      </c>
      <c r="K138" s="17" t="str">
        <f>IF(Source!V79=0,"-",ROUND(Source!V79,2))</f>
        <v>-</v>
      </c>
    </row>
    <row r="139" spans="1:11" ht="48">
      <c r="A139" s="4" t="str">
        <f>Source!E80</f>
        <v>44</v>
      </c>
      <c r="B139" s="12" t="str">
        <f>Source!F80</f>
        <v>16-02-001-1</v>
      </c>
      <c r="C139" s="12" t="str">
        <f>Source!G80</f>
        <v>Прокладка трубопроводов отопления из стальных водогазопроводных неоцинкованных труб диаметром, мм: 15</v>
      </c>
      <c r="D139" s="15">
        <f>Source!I80</f>
        <v>80</v>
      </c>
      <c r="E139" s="16">
        <f>IF(Source!AB80=0,"-",ROUND(Source!AB80,2))</f>
        <v>33.03</v>
      </c>
      <c r="F139" s="16">
        <f>IF(Source!AD80=0,"-",ROUND(Source!AD80,2))</f>
        <v>1.0900000000000001</v>
      </c>
      <c r="G139" s="15">
        <f>IF(Source!O80=0,"-",ROUND(Source!O80,0))</f>
        <v>2642</v>
      </c>
      <c r="H139" s="15">
        <f>IF(Source!S80=0,"-",ROUND(Source!S80,0))</f>
        <v>709</v>
      </c>
      <c r="I139" s="16">
        <f>IF(Source!Q80=0,"-",ROUND(Source!Q80,0))</f>
        <v>87</v>
      </c>
      <c r="J139" s="16">
        <f>IF(Source!AH80=0,"-",ROUND(Source!AH80,2))</f>
        <v>0.64</v>
      </c>
      <c r="K139" s="16">
        <f>IF(Source!U80=0,"-",ROUND(Source!U80,2))</f>
        <v>51.57</v>
      </c>
    </row>
    <row r="140" spans="1:11" ht="48.75">
      <c r="B140" s="18" t="s">
        <v>742</v>
      </c>
      <c r="C140" s="14" t="str">
        <f>Source!H80</f>
        <v>1 м</v>
      </c>
      <c r="D140" s="17"/>
      <c r="E140" s="17">
        <f>IF(Source!AF80=0,"-",ROUND(Source!AF80,2))</f>
        <v>8.86</v>
      </c>
      <c r="F140" s="17">
        <f>IF(Source!AE80=0,"-",ROUND(Source!AE80,2))</f>
        <v>0.05</v>
      </c>
      <c r="G140" s="17"/>
      <c r="H140" s="17"/>
      <c r="I140" s="17">
        <f>IF(Source!R80=0,"-",ROUND(Source!R80,0))</f>
        <v>4</v>
      </c>
      <c r="J140" s="17">
        <f>IF(Source!AI80=0,"-",ROUND(Source!AI80,2))</f>
        <v>0</v>
      </c>
      <c r="K140" s="17">
        <f>IF(Source!V80=0,"-",ROUND(Source!V80,2))</f>
        <v>0.26</v>
      </c>
    </row>
    <row r="141" spans="1:11" ht="48">
      <c r="A141" s="4" t="str">
        <f>Source!E81</f>
        <v>45</v>
      </c>
      <c r="B141" s="12" t="str">
        <f>Source!F81</f>
        <v>16-02-001-2</v>
      </c>
      <c r="C141" s="12" t="str">
        <f>Source!G81</f>
        <v>Прокладка трубопроводов отопления из стальных водогазопроводных неоцинкованных труб диаметром, мм: 20</v>
      </c>
      <c r="D141" s="15">
        <f>Source!I81</f>
        <v>550</v>
      </c>
      <c r="E141" s="16">
        <f>IF(Source!AB81=0,"-",ROUND(Source!AB81,2))</f>
        <v>37.03</v>
      </c>
      <c r="F141" s="16">
        <f>IF(Source!AD81=0,"-",ROUND(Source!AD81,2))</f>
        <v>1.0900000000000001</v>
      </c>
      <c r="G141" s="15">
        <f>IF(Source!O81=0,"-",ROUND(Source!O81,0))</f>
        <v>20367</v>
      </c>
      <c r="H141" s="15">
        <f>IF(Source!S81=0,"-",ROUND(Source!S81,0))</f>
        <v>4873</v>
      </c>
      <c r="I141" s="16">
        <f>IF(Source!Q81=0,"-",ROUND(Source!Q81,0))</f>
        <v>600</v>
      </c>
      <c r="J141" s="16">
        <f>IF(Source!AH81=0,"-",ROUND(Source!AH81,2))</f>
        <v>0.64</v>
      </c>
      <c r="K141" s="16">
        <f>IF(Source!U81=0,"-",ROUND(Source!U81,2))</f>
        <v>354.51</v>
      </c>
    </row>
    <row r="142" spans="1:11" ht="48.75">
      <c r="B142" s="18" t="s">
        <v>742</v>
      </c>
      <c r="C142" s="14" t="str">
        <f>Source!H81</f>
        <v>1 м</v>
      </c>
      <c r="D142" s="17"/>
      <c r="E142" s="17">
        <f>IF(Source!AF81=0,"-",ROUND(Source!AF81,2))</f>
        <v>8.86</v>
      </c>
      <c r="F142" s="17">
        <f>IF(Source!AE81=0,"-",ROUND(Source!AE81,2))</f>
        <v>0.05</v>
      </c>
      <c r="G142" s="17"/>
      <c r="H142" s="17"/>
      <c r="I142" s="17">
        <f>IF(Source!R81=0,"-",ROUND(Source!R81,0))</f>
        <v>28</v>
      </c>
      <c r="J142" s="17">
        <f>IF(Source!AI81=0,"-",ROUND(Source!AI81,2))</f>
        <v>0</v>
      </c>
      <c r="K142" s="17">
        <f>IF(Source!V81=0,"-",ROUND(Source!V81,2))</f>
        <v>1.75</v>
      </c>
    </row>
    <row r="143" spans="1:11" ht="48">
      <c r="A143" s="4" t="str">
        <f>Source!E82</f>
        <v>46</v>
      </c>
      <c r="B143" s="12" t="str">
        <f>Source!F82</f>
        <v>16-02-001-3</v>
      </c>
      <c r="C143" s="12" t="str">
        <f>Source!G82</f>
        <v>Прокладка трубопроводов отопления из стальных водогазопроводных неоцинкованных труб диаметром, мм: 25</v>
      </c>
      <c r="D143" s="15">
        <f>Source!I82</f>
        <v>160</v>
      </c>
      <c r="E143" s="16">
        <f>IF(Source!AB82=0,"-",ROUND(Source!AB82,2))</f>
        <v>43.74</v>
      </c>
      <c r="F143" s="16">
        <f>IF(Source!AD82=0,"-",ROUND(Source!AD82,2))</f>
        <v>1.0900000000000001</v>
      </c>
      <c r="G143" s="15">
        <f>IF(Source!O82=0,"-",ROUND(Source!O82,0))</f>
        <v>6998</v>
      </c>
      <c r="H143" s="15">
        <f>IF(Source!S82=0,"-",ROUND(Source!S82,0))</f>
        <v>1418</v>
      </c>
      <c r="I143" s="16">
        <f>IF(Source!Q82=0,"-",ROUND(Source!Q82,0))</f>
        <v>174</v>
      </c>
      <c r="J143" s="16">
        <f>IF(Source!AH82=0,"-",ROUND(Source!AH82,2))</f>
        <v>0.64</v>
      </c>
      <c r="K143" s="16">
        <f>IF(Source!U82=0,"-",ROUND(Source!U82,2))</f>
        <v>103.13</v>
      </c>
    </row>
    <row r="144" spans="1:11" ht="48.75">
      <c r="B144" s="18" t="s">
        <v>742</v>
      </c>
      <c r="C144" s="14" t="str">
        <f>Source!H82</f>
        <v>1 м</v>
      </c>
      <c r="D144" s="17"/>
      <c r="E144" s="17">
        <f>IF(Source!AF82=0,"-",ROUND(Source!AF82,2))</f>
        <v>8.86</v>
      </c>
      <c r="F144" s="17">
        <f>IF(Source!AE82=0,"-",ROUND(Source!AE82,2))</f>
        <v>0.05</v>
      </c>
      <c r="G144" s="17"/>
      <c r="H144" s="17"/>
      <c r="I144" s="17">
        <f>IF(Source!R82=0,"-",ROUND(Source!R82,0))</f>
        <v>8</v>
      </c>
      <c r="J144" s="17">
        <f>IF(Source!AI82=0,"-",ROUND(Source!AI82,2))</f>
        <v>0</v>
      </c>
      <c r="K144" s="17">
        <f>IF(Source!V82=0,"-",ROUND(Source!V82,2))</f>
        <v>0.51</v>
      </c>
    </row>
    <row r="145" spans="1:11" ht="48">
      <c r="A145" s="4" t="str">
        <f>Source!E83</f>
        <v>47</v>
      </c>
      <c r="B145" s="12" t="str">
        <f>Source!F83</f>
        <v>16-02-001-4</v>
      </c>
      <c r="C145" s="12" t="str">
        <f>Source!G83</f>
        <v>Прокладка трубопроводов отопления из стальных водогазопроводных неоцинкованных труб диаметром, мм: 32</v>
      </c>
      <c r="D145" s="15">
        <f>Source!I83</f>
        <v>120</v>
      </c>
      <c r="E145" s="16">
        <f>IF(Source!AB83=0,"-",ROUND(Source!AB83,2))</f>
        <v>48.86</v>
      </c>
      <c r="F145" s="16">
        <f>IF(Source!AD83=0,"-",ROUND(Source!AD83,2))</f>
        <v>1.0900000000000001</v>
      </c>
      <c r="G145" s="15">
        <f>IF(Source!O83=0,"-",ROUND(Source!O83,0))</f>
        <v>5863</v>
      </c>
      <c r="H145" s="15">
        <f>IF(Source!S83=0,"-",ROUND(Source!S83,0))</f>
        <v>1063</v>
      </c>
      <c r="I145" s="16">
        <f>IF(Source!Q83=0,"-",ROUND(Source!Q83,0))</f>
        <v>131</v>
      </c>
      <c r="J145" s="16">
        <f>IF(Source!AH83=0,"-",ROUND(Source!AH83,2))</f>
        <v>0.64</v>
      </c>
      <c r="K145" s="16">
        <f>IF(Source!U83=0,"-",ROUND(Source!U83,2))</f>
        <v>77.349999999999994</v>
      </c>
    </row>
    <row r="146" spans="1:11" ht="48.75">
      <c r="B146" s="18" t="s">
        <v>742</v>
      </c>
      <c r="C146" s="14" t="str">
        <f>Source!H83</f>
        <v>1 м</v>
      </c>
      <c r="D146" s="17"/>
      <c r="E146" s="17">
        <f>IF(Source!AF83=0,"-",ROUND(Source!AF83,2))</f>
        <v>8.86</v>
      </c>
      <c r="F146" s="17">
        <f>IF(Source!AE83=0,"-",ROUND(Source!AE83,2))</f>
        <v>0.05</v>
      </c>
      <c r="G146" s="17"/>
      <c r="H146" s="17"/>
      <c r="I146" s="17">
        <f>IF(Source!R83=0,"-",ROUND(Source!R83,0))</f>
        <v>6</v>
      </c>
      <c r="J146" s="17">
        <f>IF(Source!AI83=0,"-",ROUND(Source!AI83,2))</f>
        <v>0</v>
      </c>
      <c r="K146" s="17">
        <f>IF(Source!V83=0,"-",ROUND(Source!V83,2))</f>
        <v>0.38</v>
      </c>
    </row>
    <row r="147" spans="1:11" ht="48">
      <c r="A147" s="4" t="str">
        <f>Source!E84</f>
        <v>48</v>
      </c>
      <c r="B147" s="12" t="str">
        <f>Source!F84</f>
        <v>16-02-001-5</v>
      </c>
      <c r="C147" s="12" t="str">
        <f>Source!G84</f>
        <v>Прокладка трубопроводов отопления из стальных водогазопроводных неоцинкованных труб диаметром, мм: 40</v>
      </c>
      <c r="D147" s="15">
        <f>Source!I84</f>
        <v>52</v>
      </c>
      <c r="E147" s="16">
        <f>IF(Source!AB84=0,"-",ROUND(Source!AB84,2))</f>
        <v>55.17</v>
      </c>
      <c r="F147" s="16">
        <f>IF(Source!AD84=0,"-",ROUND(Source!AD84,2))</f>
        <v>1.0900000000000001</v>
      </c>
      <c r="G147" s="15">
        <f>IF(Source!O84=0,"-",ROUND(Source!O84,0))</f>
        <v>2869</v>
      </c>
      <c r="H147" s="15">
        <f>IF(Source!S84=0,"-",ROUND(Source!S84,0))</f>
        <v>461</v>
      </c>
      <c r="I147" s="16">
        <f>IF(Source!Q84=0,"-",ROUND(Source!Q84,0))</f>
        <v>57</v>
      </c>
      <c r="J147" s="16">
        <f>IF(Source!AH84=0,"-",ROUND(Source!AH84,2))</f>
        <v>0.64</v>
      </c>
      <c r="K147" s="16">
        <f>IF(Source!U84=0,"-",ROUND(Source!U84,2))</f>
        <v>33.520000000000003</v>
      </c>
    </row>
    <row r="148" spans="1:11" ht="48.75">
      <c r="B148" s="18" t="s">
        <v>742</v>
      </c>
      <c r="C148" s="14" t="str">
        <f>Source!H84</f>
        <v>1 м</v>
      </c>
      <c r="D148" s="17"/>
      <c r="E148" s="17">
        <f>IF(Source!AF84=0,"-",ROUND(Source!AF84,2))</f>
        <v>8.86</v>
      </c>
      <c r="F148" s="17">
        <f>IF(Source!AE84=0,"-",ROUND(Source!AE84,2))</f>
        <v>0.05</v>
      </c>
      <c r="G148" s="17"/>
      <c r="H148" s="17"/>
      <c r="I148" s="17">
        <f>IF(Source!R84=0,"-",ROUND(Source!R84,0))</f>
        <v>3</v>
      </c>
      <c r="J148" s="17">
        <f>IF(Source!AI84=0,"-",ROUND(Source!AI84,2))</f>
        <v>0</v>
      </c>
      <c r="K148" s="17">
        <f>IF(Source!V84=0,"-",ROUND(Source!V84,2))</f>
        <v>0.17</v>
      </c>
    </row>
    <row r="149" spans="1:11" ht="36">
      <c r="A149" s="4" t="str">
        <f>Source!E85</f>
        <v>49</v>
      </c>
      <c r="B149" s="12" t="str">
        <f>Source!F85</f>
        <v>300-9002-107</v>
      </c>
      <c r="C149" s="12" t="str">
        <f>Source!G85</f>
        <v>Вентили проходные муфтовые 15кч18п2 для воды, давлением 1,6 МПа (16 кгс/см2), диаметром, мм: 15</v>
      </c>
      <c r="D149" s="15">
        <f>Source!I85</f>
        <v>84</v>
      </c>
      <c r="E149" s="16">
        <f>IF(Source!AB85=0,"-",ROUND(Source!AB85,2))</f>
        <v>20.9</v>
      </c>
      <c r="F149" s="16" t="str">
        <f>IF(Source!AD85=0,"-",ROUND(Source!AD85,2))</f>
        <v>-</v>
      </c>
      <c r="G149" s="15">
        <f>IF(Source!O85=0,"-",ROUND(Source!O85,0))</f>
        <v>1756</v>
      </c>
      <c r="H149" s="15" t="str">
        <f>IF(Source!S85=0,"-",ROUND(Source!S85,0))</f>
        <v>-</v>
      </c>
      <c r="I149" s="16" t="str">
        <f>IF(Source!Q85=0,"-",ROUND(Source!Q85,0))</f>
        <v>-</v>
      </c>
      <c r="J149" s="16" t="str">
        <f>IF(Source!AH85=0,"-",ROUND(Source!AH85,2))</f>
        <v>-</v>
      </c>
      <c r="K149" s="16" t="str">
        <f>IF(Source!U85=0,"-",ROUND(Source!U85,2))</f>
        <v>-</v>
      </c>
    </row>
    <row r="150" spans="1:11">
      <c r="C150" s="14" t="str">
        <f>Source!H85</f>
        <v>ШТУKА</v>
      </c>
      <c r="D150" s="17"/>
      <c r="E150" s="17" t="str">
        <f>IF(Source!AF85=0,"-",ROUND(Source!AF85,2))</f>
        <v>-</v>
      </c>
      <c r="F150" s="17" t="str">
        <f>IF(Source!AE85=0,"-",ROUND(Source!AE85,2))</f>
        <v>-</v>
      </c>
      <c r="G150" s="17"/>
      <c r="H150" s="17"/>
      <c r="I150" s="17" t="str">
        <f>IF(Source!R85=0,"-",ROUND(Source!R85,0))</f>
        <v>-</v>
      </c>
      <c r="J150" s="17" t="str">
        <f>IF(Source!AI85=0,"-",ROUND(Source!AI85,2))</f>
        <v>-</v>
      </c>
      <c r="K150" s="17" t="str">
        <f>IF(Source!V85=0,"-",ROUND(Source!V85,2))</f>
        <v>-</v>
      </c>
    </row>
    <row r="151" spans="1:11" ht="36">
      <c r="A151" s="4" t="str">
        <f>Source!E86</f>
        <v>50</v>
      </c>
      <c r="B151" s="12" t="str">
        <f>Source!F86</f>
        <v>300-9002-108</v>
      </c>
      <c r="C151" s="12" t="str">
        <f>Source!G86</f>
        <v>Вентили проходные муфтовые 15кч18п2 для воды, давлением 1,6 МПа (16 кгс/см2), диаметром, мм: 20</v>
      </c>
      <c r="D151" s="15">
        <f>Source!I86</f>
        <v>142</v>
      </c>
      <c r="E151" s="16">
        <f>IF(Source!AB86=0,"-",ROUND(Source!AB86,2))</f>
        <v>28.6</v>
      </c>
      <c r="F151" s="16" t="str">
        <f>IF(Source!AD86=0,"-",ROUND(Source!AD86,2))</f>
        <v>-</v>
      </c>
      <c r="G151" s="15">
        <f>IF(Source!O86=0,"-",ROUND(Source!O86,0))</f>
        <v>4061</v>
      </c>
      <c r="H151" s="15" t="str">
        <f>IF(Source!S86=0,"-",ROUND(Source!S86,0))</f>
        <v>-</v>
      </c>
      <c r="I151" s="16" t="str">
        <f>IF(Source!Q86=0,"-",ROUND(Source!Q86,0))</f>
        <v>-</v>
      </c>
      <c r="J151" s="16" t="str">
        <f>IF(Source!AH86=0,"-",ROUND(Source!AH86,2))</f>
        <v>-</v>
      </c>
      <c r="K151" s="16" t="str">
        <f>IF(Source!U86=0,"-",ROUND(Source!U86,2))</f>
        <v>-</v>
      </c>
    </row>
    <row r="152" spans="1:11">
      <c r="C152" s="14" t="str">
        <f>Source!H86</f>
        <v>ШТУKА</v>
      </c>
      <c r="D152" s="17"/>
      <c r="E152" s="17" t="str">
        <f>IF(Source!AF86=0,"-",ROUND(Source!AF86,2))</f>
        <v>-</v>
      </c>
      <c r="F152" s="17" t="str">
        <f>IF(Source!AE86=0,"-",ROUND(Source!AE86,2))</f>
        <v>-</v>
      </c>
      <c r="G152" s="17"/>
      <c r="H152" s="17"/>
      <c r="I152" s="17" t="str">
        <f>IF(Source!R86=0,"-",ROUND(Source!R86,0))</f>
        <v>-</v>
      </c>
      <c r="J152" s="17" t="str">
        <f>IF(Source!AI86=0,"-",ROUND(Source!AI86,2))</f>
        <v>-</v>
      </c>
      <c r="K152" s="17" t="str">
        <f>IF(Source!V86=0,"-",ROUND(Source!V86,2))</f>
        <v>-</v>
      </c>
    </row>
    <row r="153" spans="1:11" ht="48">
      <c r="A153" s="4" t="str">
        <f>Source!E87</f>
        <v>51</v>
      </c>
      <c r="B153" s="12" t="str">
        <f>Source!F87</f>
        <v>18-06-003-6</v>
      </c>
      <c r="C153" s="12" t="str">
        <f>Source!G87</f>
        <v>Установка воздухосборников из стальных труб (горизонтальных и вертикальных), наружным диаметром, мм: 219</v>
      </c>
      <c r="D153" s="15">
        <f>Source!I87</f>
        <v>1</v>
      </c>
      <c r="E153" s="16">
        <f>IF(Source!AB87=0,"-",ROUND(Source!AB87,2))</f>
        <v>529.73</v>
      </c>
      <c r="F153" s="16">
        <f>IF(Source!AD87=0,"-",ROUND(Source!AD87,2))</f>
        <v>17.47</v>
      </c>
      <c r="G153" s="15">
        <f>IF(Source!O87=0,"-",ROUND(Source!O87,0))</f>
        <v>530</v>
      </c>
      <c r="H153" s="15">
        <f>IF(Source!S87=0,"-",ROUND(Source!S87,0))</f>
        <v>32</v>
      </c>
      <c r="I153" s="16">
        <f>IF(Source!Q87=0,"-",ROUND(Source!Q87,0))</f>
        <v>17</v>
      </c>
      <c r="J153" s="16">
        <f>IF(Source!AH87=0,"-",ROUND(Source!AH87,2))</f>
        <v>2.37</v>
      </c>
      <c r="K153" s="16">
        <f>IF(Source!U87=0,"-",ROUND(Source!U87,2))</f>
        <v>2.37</v>
      </c>
    </row>
    <row r="154" spans="1:11" ht="48.75">
      <c r="B154" s="18" t="s">
        <v>742</v>
      </c>
      <c r="C154" s="14" t="str">
        <f>Source!H87</f>
        <v>шт.</v>
      </c>
      <c r="D154" s="17"/>
      <c r="E154" s="17">
        <f>IF(Source!AF87=0,"-",ROUND(Source!AF87,2))</f>
        <v>32.19</v>
      </c>
      <c r="F154" s="17">
        <f>IF(Source!AE87=0,"-",ROUND(Source!AE87,2))</f>
        <v>0.38</v>
      </c>
      <c r="G154" s="17"/>
      <c r="H154" s="17"/>
      <c r="I154" s="17" t="str">
        <f>IF(Source!R87=0,"-",ROUND(Source!R87,0))</f>
        <v>-</v>
      </c>
      <c r="J154" s="17">
        <f>IF(Source!AI87=0,"-",ROUND(Source!AI87,2))</f>
        <v>0.02</v>
      </c>
      <c r="K154" s="17">
        <f>IF(Source!V87=0,"-",ROUND(Source!V87,2))</f>
        <v>0.02</v>
      </c>
    </row>
    <row r="155" spans="1:11" ht="48">
      <c r="A155" s="4" t="str">
        <f>Source!E88</f>
        <v>52</v>
      </c>
      <c r="B155" s="12" t="str">
        <f>Source!F88</f>
        <v>18-06-003-8</v>
      </c>
      <c r="C155" s="12" t="str">
        <f>Source!G88</f>
        <v>Установка воздухосборников из стальных труб (горизонтальных и вертикальных), наружным диаметром, мм: 325</v>
      </c>
      <c r="D155" s="15">
        <f>Source!I88</f>
        <v>2</v>
      </c>
      <c r="E155" s="16">
        <f>IF(Source!AB88=0,"-",ROUND(Source!AB88,2))</f>
        <v>1065.8900000000001</v>
      </c>
      <c r="F155" s="16">
        <f>IF(Source!AD88=0,"-",ROUND(Source!AD88,2))</f>
        <v>22.53</v>
      </c>
      <c r="G155" s="15">
        <f>IF(Source!O88=0,"-",ROUND(Source!O88,0))</f>
        <v>2132</v>
      </c>
      <c r="H155" s="15">
        <f>IF(Source!S88=0,"-",ROUND(Source!S88,0))</f>
        <v>155</v>
      </c>
      <c r="I155" s="16">
        <f>IF(Source!Q88=0,"-",ROUND(Source!Q88,0))</f>
        <v>45</v>
      </c>
      <c r="J155" s="16">
        <f>IF(Source!AH88=0,"-",ROUND(Source!AH88,2))</f>
        <v>5.71</v>
      </c>
      <c r="K155" s="16">
        <f>IF(Source!U88=0,"-",ROUND(Source!U88,2))</f>
        <v>11.42</v>
      </c>
    </row>
    <row r="156" spans="1:11" ht="48.75">
      <c r="B156" s="18" t="s">
        <v>742</v>
      </c>
      <c r="C156" s="14" t="str">
        <f>Source!H88</f>
        <v>шт.</v>
      </c>
      <c r="D156" s="17"/>
      <c r="E156" s="17">
        <f>IF(Source!AF88=0,"-",ROUND(Source!AF88,2))</f>
        <v>77.67</v>
      </c>
      <c r="F156" s="17">
        <f>IF(Source!AE88=0,"-",ROUND(Source!AE88,2))</f>
        <v>0.79</v>
      </c>
      <c r="G156" s="17"/>
      <c r="H156" s="17"/>
      <c r="I156" s="17">
        <f>IF(Source!R88=0,"-",ROUND(Source!R88,0))</f>
        <v>2</v>
      </c>
      <c r="J156" s="17">
        <f>IF(Source!AI88=0,"-",ROUND(Source!AI88,2))</f>
        <v>0.04</v>
      </c>
      <c r="K156" s="17">
        <f>IF(Source!V88=0,"-",ROUND(Source!V88,2))</f>
        <v>0.09</v>
      </c>
    </row>
    <row r="157" spans="1:11" ht="48">
      <c r="A157" s="4" t="str">
        <f>Source!E89</f>
        <v>53</v>
      </c>
      <c r="B157" s="12" t="str">
        <f>Source!F89</f>
        <v>16-05-001-1</v>
      </c>
      <c r="C157" s="12" t="str">
        <f>Source!G89</f>
        <v>Установка вентилей, задвижек, затворов, клапанов обратных, кранов проходных на трубопроводах из стальных труб диаметром, мм, до: 25</v>
      </c>
      <c r="D157" s="15">
        <f>Source!I89</f>
        <v>18</v>
      </c>
      <c r="E157" s="16">
        <f>IF(Source!AB89=0,"-",ROUND(Source!AB89,2))</f>
        <v>64.64</v>
      </c>
      <c r="F157" s="16">
        <f>IF(Source!AD89=0,"-",ROUND(Source!AD89,2))</f>
        <v>7.86</v>
      </c>
      <c r="G157" s="15">
        <f>IF(Source!O89=0,"-",ROUND(Source!O89,0))</f>
        <v>1164</v>
      </c>
      <c r="H157" s="15">
        <f>IF(Source!S89=0,"-",ROUND(Source!S89,0))</f>
        <v>671</v>
      </c>
      <c r="I157" s="16">
        <f>IF(Source!Q89=0,"-",ROUND(Source!Q89,0))</f>
        <v>141</v>
      </c>
      <c r="J157" s="16">
        <f>IF(Source!AH89=0,"-",ROUND(Source!AH89,2))</f>
        <v>2.87</v>
      </c>
      <c r="K157" s="16">
        <f>IF(Source!U89=0,"-",ROUND(Source!U89,2))</f>
        <v>51.73</v>
      </c>
    </row>
    <row r="158" spans="1:11" ht="48.75">
      <c r="B158" s="18" t="s">
        <v>742</v>
      </c>
      <c r="C158" s="14" t="str">
        <f>Source!H89</f>
        <v>шт.</v>
      </c>
      <c r="D158" s="17"/>
      <c r="E158" s="17">
        <f>IF(Source!AF89=0,"-",ROUND(Source!AF89,2))</f>
        <v>37.29</v>
      </c>
      <c r="F158" s="17" t="str">
        <f>IF(Source!AE89=0,"-",ROUND(Source!AE89,2))</f>
        <v>-</v>
      </c>
      <c r="G158" s="17"/>
      <c r="H158" s="17"/>
      <c r="I158" s="17" t="str">
        <f>IF(Source!R89=0,"-",ROUND(Source!R89,0))</f>
        <v>-</v>
      </c>
      <c r="J158" s="17" t="str">
        <f>IF(Source!AI89=0,"-",ROUND(Source!AI89,2))</f>
        <v>-</v>
      </c>
      <c r="K158" s="17" t="str">
        <f>IF(Source!V89=0,"-",ROUND(Source!V89,2))</f>
        <v>-</v>
      </c>
    </row>
    <row r="159" spans="1:11" ht="48">
      <c r="A159" s="4" t="str">
        <f>Source!E90</f>
        <v>54</v>
      </c>
      <c r="B159" s="12" t="str">
        <f>Source!F90</f>
        <v>300-9002-165</v>
      </c>
      <c r="C159" s="12" t="str">
        <f>Source!G90</f>
        <v>Вентили проходные фланцевые 15кч19п2 для воды и пара, давлением 1,6 МПа (16 кгс/см2), диаметром, мм: 25</v>
      </c>
      <c r="D159" s="15">
        <f>Source!I90</f>
        <v>18</v>
      </c>
      <c r="E159" s="16">
        <f>IF(Source!AB90=0,"-",ROUND(Source!AB90,2))</f>
        <v>63.6</v>
      </c>
      <c r="F159" s="16" t="str">
        <f>IF(Source!AD90=0,"-",ROUND(Source!AD90,2))</f>
        <v>-</v>
      </c>
      <c r="G159" s="15">
        <f>IF(Source!O90=0,"-",ROUND(Source!O90,0))</f>
        <v>1145</v>
      </c>
      <c r="H159" s="15" t="str">
        <f>IF(Source!S90=0,"-",ROUND(Source!S90,0))</f>
        <v>-</v>
      </c>
      <c r="I159" s="16" t="str">
        <f>IF(Source!Q90=0,"-",ROUND(Source!Q90,0))</f>
        <v>-</v>
      </c>
      <c r="J159" s="16" t="str">
        <f>IF(Source!AH90=0,"-",ROUND(Source!AH90,2))</f>
        <v>-</v>
      </c>
      <c r="K159" s="16" t="str">
        <f>IF(Source!U90=0,"-",ROUND(Source!U90,2))</f>
        <v>-</v>
      </c>
    </row>
    <row r="160" spans="1:11">
      <c r="C160" s="14" t="str">
        <f>Source!H90</f>
        <v>ШТУKА</v>
      </c>
      <c r="D160" s="17"/>
      <c r="E160" s="17" t="str">
        <f>IF(Source!AF90=0,"-",ROUND(Source!AF90,2))</f>
        <v>-</v>
      </c>
      <c r="F160" s="17" t="str">
        <f>IF(Source!AE90=0,"-",ROUND(Source!AE90,2))</f>
        <v>-</v>
      </c>
      <c r="G160" s="17"/>
      <c r="H160" s="17"/>
      <c r="I160" s="17" t="str">
        <f>IF(Source!R90=0,"-",ROUND(Source!R90,0))</f>
        <v>-</v>
      </c>
      <c r="J160" s="17" t="str">
        <f>IF(Source!AI90=0,"-",ROUND(Source!AI90,2))</f>
        <v>-</v>
      </c>
      <c r="K160" s="17" t="str">
        <f>IF(Source!V90=0,"-",ROUND(Source!V90,2))</f>
        <v>-</v>
      </c>
    </row>
    <row r="161" spans="1:11" ht="48">
      <c r="A161" s="4" t="str">
        <f>Source!E91</f>
        <v>55</v>
      </c>
      <c r="B161" s="12" t="str">
        <f>Source!F91</f>
        <v>300-0980</v>
      </c>
      <c r="C161" s="12" t="str">
        <f>Source!G91</f>
        <v>Фланцы стальные плоские приварные из стали ВСт3сп2, ВСт3сп3; давлением 1,6 МПа (16 кгс/см2), диаметром, мм: 25</v>
      </c>
      <c r="D161" s="15">
        <f>Source!I91</f>
        <v>36</v>
      </c>
      <c r="E161" s="16">
        <f>IF(Source!AB91=0,"-",ROUND(Source!AB91,2))</f>
        <v>33.200000000000003</v>
      </c>
      <c r="F161" s="16" t="str">
        <f>IF(Source!AD91=0,"-",ROUND(Source!AD91,2))</f>
        <v>-</v>
      </c>
      <c r="G161" s="15">
        <f>IF(Source!O91=0,"-",ROUND(Source!O91,0))</f>
        <v>1195</v>
      </c>
      <c r="H161" s="15" t="str">
        <f>IF(Source!S91=0,"-",ROUND(Source!S91,0))</f>
        <v>-</v>
      </c>
      <c r="I161" s="16" t="str">
        <f>IF(Source!Q91=0,"-",ROUND(Source!Q91,0))</f>
        <v>-</v>
      </c>
      <c r="J161" s="16" t="str">
        <f>IF(Source!AH91=0,"-",ROUND(Source!AH91,2))</f>
        <v>-</v>
      </c>
      <c r="K161" s="16" t="str">
        <f>IF(Source!U91=0,"-",ROUND(Source!U91,2))</f>
        <v>-</v>
      </c>
    </row>
    <row r="162" spans="1:11">
      <c r="C162" s="14" t="str">
        <f>Source!H91</f>
        <v>ШТУKА</v>
      </c>
      <c r="D162" s="17"/>
      <c r="E162" s="17" t="str">
        <f>IF(Source!AF91=0,"-",ROUND(Source!AF91,2))</f>
        <v>-</v>
      </c>
      <c r="F162" s="17" t="str">
        <f>IF(Source!AE91=0,"-",ROUND(Source!AE91,2))</f>
        <v>-</v>
      </c>
      <c r="G162" s="17"/>
      <c r="H162" s="17"/>
      <c r="I162" s="17" t="str">
        <f>IF(Source!R91=0,"-",ROUND(Source!R91,0))</f>
        <v>-</v>
      </c>
      <c r="J162" s="17" t="str">
        <f>IF(Source!AI91=0,"-",ROUND(Source!AI91,2))</f>
        <v>-</v>
      </c>
      <c r="K162" s="17" t="str">
        <f>IF(Source!V91=0,"-",ROUND(Source!V91,2))</f>
        <v>-</v>
      </c>
    </row>
    <row r="163" spans="1:11" ht="48">
      <c r="A163" s="4" t="str">
        <f>Source!E92</f>
        <v>56</v>
      </c>
      <c r="B163" s="12" t="str">
        <f>Source!F92</f>
        <v>16-05-001-2</v>
      </c>
      <c r="C163" s="12" t="str">
        <f>Source!G92</f>
        <v>Установка вентилей, задвижек, затворов, клапанов обратных, кранов проходных на трубопроводах из стальных труб диаметром, мм, до: 50</v>
      </c>
      <c r="D163" s="15">
        <f>Source!I92</f>
        <v>4</v>
      </c>
      <c r="E163" s="16">
        <f>IF(Source!AB92=0,"-",ROUND(Source!AB92,2))</f>
        <v>75.760000000000005</v>
      </c>
      <c r="F163" s="16">
        <f>IF(Source!AD92=0,"-",ROUND(Source!AD92,2))</f>
        <v>9.92</v>
      </c>
      <c r="G163" s="15">
        <f>IF(Source!O92=0,"-",ROUND(Source!O92,0))</f>
        <v>303</v>
      </c>
      <c r="H163" s="15">
        <f>IF(Source!S92=0,"-",ROUND(Source!S92,0))</f>
        <v>149</v>
      </c>
      <c r="I163" s="16">
        <f>IF(Source!Q92=0,"-",ROUND(Source!Q92,0))</f>
        <v>40</v>
      </c>
      <c r="J163" s="16">
        <f>IF(Source!AH92=0,"-",ROUND(Source!AH92,2))</f>
        <v>2.87</v>
      </c>
      <c r="K163" s="16">
        <f>IF(Source!U92=0,"-",ROUND(Source!U92,2))</f>
        <v>11.5</v>
      </c>
    </row>
    <row r="164" spans="1:11" ht="48.75">
      <c r="B164" s="18" t="s">
        <v>742</v>
      </c>
      <c r="C164" s="14" t="str">
        <f>Source!H92</f>
        <v>шт.</v>
      </c>
      <c r="D164" s="17"/>
      <c r="E164" s="17">
        <f>IF(Source!AF92=0,"-",ROUND(Source!AF92,2))</f>
        <v>37.29</v>
      </c>
      <c r="F164" s="17" t="str">
        <f>IF(Source!AE92=0,"-",ROUND(Source!AE92,2))</f>
        <v>-</v>
      </c>
      <c r="G164" s="17"/>
      <c r="H164" s="17"/>
      <c r="I164" s="17" t="str">
        <f>IF(Source!R92=0,"-",ROUND(Source!R92,0))</f>
        <v>-</v>
      </c>
      <c r="J164" s="17" t="str">
        <f>IF(Source!AI92=0,"-",ROUND(Source!AI92,2))</f>
        <v>-</v>
      </c>
      <c r="K164" s="17" t="str">
        <f>IF(Source!V92=0,"-",ROUND(Source!V92,2))</f>
        <v>-</v>
      </c>
    </row>
    <row r="165" spans="1:11" ht="48">
      <c r="A165" s="4" t="str">
        <f>Source!E93</f>
        <v>57</v>
      </c>
      <c r="B165" s="12" t="str">
        <f>Source!F93</f>
        <v>300-9002-168</v>
      </c>
      <c r="C165" s="12" t="str">
        <f>Source!G93</f>
        <v>Вентили проходные фланцевые 15кч19п2 для воды и пара, давлением 1,6 МПа (16 кгс/см2), диаметром, мм: 50</v>
      </c>
      <c r="D165" s="15">
        <f>Source!I93</f>
        <v>1</v>
      </c>
      <c r="E165" s="16">
        <f>IF(Source!AB93=0,"-",ROUND(Source!AB93,2))</f>
        <v>212</v>
      </c>
      <c r="F165" s="16" t="str">
        <f>IF(Source!AD93=0,"-",ROUND(Source!AD93,2))</f>
        <v>-</v>
      </c>
      <c r="G165" s="15">
        <f>IF(Source!O93=0,"-",ROUND(Source!O93,0))</f>
        <v>212</v>
      </c>
      <c r="H165" s="15" t="str">
        <f>IF(Source!S93=0,"-",ROUND(Source!S93,0))</f>
        <v>-</v>
      </c>
      <c r="I165" s="16" t="str">
        <f>IF(Source!Q93=0,"-",ROUND(Source!Q93,0))</f>
        <v>-</v>
      </c>
      <c r="J165" s="16" t="str">
        <f>IF(Source!AH93=0,"-",ROUND(Source!AH93,2))</f>
        <v>-</v>
      </c>
      <c r="K165" s="16" t="str">
        <f>IF(Source!U93=0,"-",ROUND(Source!U93,2))</f>
        <v>-</v>
      </c>
    </row>
    <row r="166" spans="1:11">
      <c r="C166" s="14" t="str">
        <f>Source!H93</f>
        <v>ШТУKА</v>
      </c>
      <c r="D166" s="17"/>
      <c r="E166" s="17" t="str">
        <f>IF(Source!AF93=0,"-",ROUND(Source!AF93,2))</f>
        <v>-</v>
      </c>
      <c r="F166" s="17" t="str">
        <f>IF(Source!AE93=0,"-",ROUND(Source!AE93,2))</f>
        <v>-</v>
      </c>
      <c r="G166" s="17"/>
      <c r="H166" s="17"/>
      <c r="I166" s="17" t="str">
        <f>IF(Source!R93=0,"-",ROUND(Source!R93,0))</f>
        <v>-</v>
      </c>
      <c r="J166" s="17" t="str">
        <f>IF(Source!AI93=0,"-",ROUND(Source!AI93,2))</f>
        <v>-</v>
      </c>
      <c r="K166" s="17" t="str">
        <f>IF(Source!V93=0,"-",ROUND(Source!V93,2))</f>
        <v>-</v>
      </c>
    </row>
    <row r="167" spans="1:11" ht="48">
      <c r="A167" s="4" t="str">
        <f>Source!E94</f>
        <v>58</v>
      </c>
      <c r="B167" s="12" t="str">
        <f>Source!F94</f>
        <v>300-9002-166</v>
      </c>
      <c r="C167" s="12" t="str">
        <f>Source!G94</f>
        <v>Вентили проходные фланцевые 15кч19п2 для воды и пара, давлением 1,6 МПа (16 кгс/см2), диаметром, мм: 32</v>
      </c>
      <c r="D167" s="15">
        <f>Source!I94</f>
        <v>3</v>
      </c>
      <c r="E167" s="16">
        <f>IF(Source!AB94=0,"-",ROUND(Source!AB94,2))</f>
        <v>102</v>
      </c>
      <c r="F167" s="16" t="str">
        <f>IF(Source!AD94=0,"-",ROUND(Source!AD94,2))</f>
        <v>-</v>
      </c>
      <c r="G167" s="15">
        <f>IF(Source!O94=0,"-",ROUND(Source!O94,0))</f>
        <v>306</v>
      </c>
      <c r="H167" s="15" t="str">
        <f>IF(Source!S94=0,"-",ROUND(Source!S94,0))</f>
        <v>-</v>
      </c>
      <c r="I167" s="16" t="str">
        <f>IF(Source!Q94=0,"-",ROUND(Source!Q94,0))</f>
        <v>-</v>
      </c>
      <c r="J167" s="16" t="str">
        <f>IF(Source!AH94=0,"-",ROUND(Source!AH94,2))</f>
        <v>-</v>
      </c>
      <c r="K167" s="16" t="str">
        <f>IF(Source!U94=0,"-",ROUND(Source!U94,2))</f>
        <v>-</v>
      </c>
    </row>
    <row r="168" spans="1:11">
      <c r="C168" s="14" t="str">
        <f>Source!H94</f>
        <v>ШТУKА</v>
      </c>
      <c r="D168" s="17"/>
      <c r="E168" s="17" t="str">
        <f>IF(Source!AF94=0,"-",ROUND(Source!AF94,2))</f>
        <v>-</v>
      </c>
      <c r="F168" s="17" t="str">
        <f>IF(Source!AE94=0,"-",ROUND(Source!AE94,2))</f>
        <v>-</v>
      </c>
      <c r="G168" s="17"/>
      <c r="H168" s="17"/>
      <c r="I168" s="17" t="str">
        <f>IF(Source!R94=0,"-",ROUND(Source!R94,0))</f>
        <v>-</v>
      </c>
      <c r="J168" s="17" t="str">
        <f>IF(Source!AI94=0,"-",ROUND(Source!AI94,2))</f>
        <v>-</v>
      </c>
      <c r="K168" s="17" t="str">
        <f>IF(Source!V94=0,"-",ROUND(Source!V94,2))</f>
        <v>-</v>
      </c>
    </row>
    <row r="169" spans="1:11" ht="48">
      <c r="A169" s="4" t="str">
        <f>Source!E95</f>
        <v>59</v>
      </c>
      <c r="B169" s="12" t="str">
        <f>Source!F95</f>
        <v>300-0983</v>
      </c>
      <c r="C169" s="12" t="str">
        <f>Source!G95</f>
        <v>Фланцы стальные плоские приварные из стали ВСт3сп2, ВСт3сп3; давлением 1,6 МПа (16 кгс/см2), диаметром, мм: 50</v>
      </c>
      <c r="D169" s="15">
        <f>Source!I95</f>
        <v>2</v>
      </c>
      <c r="E169" s="16">
        <f>IF(Source!AB95=0,"-",ROUND(Source!AB95,2))</f>
        <v>49.6</v>
      </c>
      <c r="F169" s="16" t="str">
        <f>IF(Source!AD95=0,"-",ROUND(Source!AD95,2))</f>
        <v>-</v>
      </c>
      <c r="G169" s="15">
        <f>IF(Source!O95=0,"-",ROUND(Source!O95,0))</f>
        <v>99</v>
      </c>
      <c r="H169" s="15" t="str">
        <f>IF(Source!S95=0,"-",ROUND(Source!S95,0))</f>
        <v>-</v>
      </c>
      <c r="I169" s="16" t="str">
        <f>IF(Source!Q95=0,"-",ROUND(Source!Q95,0))</f>
        <v>-</v>
      </c>
      <c r="J169" s="16" t="str">
        <f>IF(Source!AH95=0,"-",ROUND(Source!AH95,2))</f>
        <v>-</v>
      </c>
      <c r="K169" s="16" t="str">
        <f>IF(Source!U95=0,"-",ROUND(Source!U95,2))</f>
        <v>-</v>
      </c>
    </row>
    <row r="170" spans="1:11">
      <c r="C170" s="14" t="str">
        <f>Source!H95</f>
        <v>ШТУKА</v>
      </c>
      <c r="D170" s="17"/>
      <c r="E170" s="17" t="str">
        <f>IF(Source!AF95=0,"-",ROUND(Source!AF95,2))</f>
        <v>-</v>
      </c>
      <c r="F170" s="17" t="str">
        <f>IF(Source!AE95=0,"-",ROUND(Source!AE95,2))</f>
        <v>-</v>
      </c>
      <c r="G170" s="17"/>
      <c r="H170" s="17"/>
      <c r="I170" s="17" t="str">
        <f>IF(Source!R95=0,"-",ROUND(Source!R95,0))</f>
        <v>-</v>
      </c>
      <c r="J170" s="17" t="str">
        <f>IF(Source!AI95=0,"-",ROUND(Source!AI95,2))</f>
        <v>-</v>
      </c>
      <c r="K170" s="17" t="str">
        <f>IF(Source!V95=0,"-",ROUND(Source!V95,2))</f>
        <v>-</v>
      </c>
    </row>
    <row r="171" spans="1:11" ht="48">
      <c r="A171" s="4" t="str">
        <f>Source!E96</f>
        <v>60</v>
      </c>
      <c r="B171" s="12" t="str">
        <f>Source!F96</f>
        <v>300-0981</v>
      </c>
      <c r="C171" s="12" t="str">
        <f>Source!G96</f>
        <v>Фланцы стальные плоские приварные из стали ВСт3сп2, ВСт3сп3; давлением 1,6 МПа (16 кгс/см2), диаметром, мм: 32</v>
      </c>
      <c r="D171" s="15">
        <f>Source!I96</f>
        <v>6</v>
      </c>
      <c r="E171" s="16">
        <f>IF(Source!AB96=0,"-",ROUND(Source!AB96,2))</f>
        <v>39.5</v>
      </c>
      <c r="F171" s="16" t="str">
        <f>IF(Source!AD96=0,"-",ROUND(Source!AD96,2))</f>
        <v>-</v>
      </c>
      <c r="G171" s="15">
        <f>IF(Source!O96=0,"-",ROUND(Source!O96,0))</f>
        <v>237</v>
      </c>
      <c r="H171" s="15" t="str">
        <f>IF(Source!S96=0,"-",ROUND(Source!S96,0))</f>
        <v>-</v>
      </c>
      <c r="I171" s="16" t="str">
        <f>IF(Source!Q96=0,"-",ROUND(Source!Q96,0))</f>
        <v>-</v>
      </c>
      <c r="J171" s="16" t="str">
        <f>IF(Source!AH96=0,"-",ROUND(Source!AH96,2))</f>
        <v>-</v>
      </c>
      <c r="K171" s="16" t="str">
        <f>IF(Source!U96=0,"-",ROUND(Source!U96,2))</f>
        <v>-</v>
      </c>
    </row>
    <row r="172" spans="1:11">
      <c r="C172" s="14" t="str">
        <f>Source!H96</f>
        <v>ШТУKА</v>
      </c>
      <c r="D172" s="17"/>
      <c r="E172" s="17" t="str">
        <f>IF(Source!AF96=0,"-",ROUND(Source!AF96,2))</f>
        <v>-</v>
      </c>
      <c r="F172" s="17" t="str">
        <f>IF(Source!AE96=0,"-",ROUND(Source!AE96,2))</f>
        <v>-</v>
      </c>
      <c r="G172" s="17"/>
      <c r="H172" s="17"/>
      <c r="I172" s="17" t="str">
        <f>IF(Source!R96=0,"-",ROUND(Source!R96,0))</f>
        <v>-</v>
      </c>
      <c r="J172" s="17" t="str">
        <f>IF(Source!AI96=0,"-",ROUND(Source!AI96,2))</f>
        <v>-</v>
      </c>
      <c r="K172" s="17" t="str">
        <f>IF(Source!V96=0,"-",ROUND(Source!V96,2))</f>
        <v>-</v>
      </c>
    </row>
    <row r="173" spans="1:11" ht="48">
      <c r="A173" s="4" t="str">
        <f>Source!E97</f>
        <v>61</v>
      </c>
      <c r="B173" s="12" t="str">
        <f>Source!F97</f>
        <v>16-05-001-3</v>
      </c>
      <c r="C173" s="12" t="str">
        <f>Source!G97</f>
        <v>Установка вентилей, задвижек, затворов, клапанов обратных, кранов проходных на трубопроводах из стальных труб диаметром, мм, до: 100</v>
      </c>
      <c r="D173" s="15">
        <f>Source!I97</f>
        <v>1</v>
      </c>
      <c r="E173" s="16">
        <f>IF(Source!AB97=0,"-",ROUND(Source!AB97,2))</f>
        <v>146.62</v>
      </c>
      <c r="F173" s="16">
        <f>IF(Source!AD97=0,"-",ROUND(Source!AD97,2))</f>
        <v>19.510000000000002</v>
      </c>
      <c r="G173" s="15">
        <f>IF(Source!O97=0,"-",ROUND(Source!O97,0))</f>
        <v>147</v>
      </c>
      <c r="H173" s="15">
        <f>IF(Source!S97=0,"-",ROUND(Source!S97,0))</f>
        <v>74</v>
      </c>
      <c r="I173" s="16">
        <f>IF(Source!Q97=0,"-",ROUND(Source!Q97,0))</f>
        <v>20</v>
      </c>
      <c r="J173" s="16">
        <f>IF(Source!AH97=0,"-",ROUND(Source!AH97,2))</f>
        <v>5.69</v>
      </c>
      <c r="K173" s="16">
        <f>IF(Source!U97=0,"-",ROUND(Source!U97,2))</f>
        <v>5.69</v>
      </c>
    </row>
    <row r="174" spans="1:11" ht="48.75">
      <c r="B174" s="18" t="s">
        <v>742</v>
      </c>
      <c r="C174" s="14" t="str">
        <f>Source!H97</f>
        <v>шт.</v>
      </c>
      <c r="D174" s="17"/>
      <c r="E174" s="17">
        <f>IF(Source!AF97=0,"-",ROUND(Source!AF97,2))</f>
        <v>73.81</v>
      </c>
      <c r="F174" s="17">
        <f>IF(Source!AE97=0,"-",ROUND(Source!AE97,2))</f>
        <v>0.77</v>
      </c>
      <c r="G174" s="17"/>
      <c r="H174" s="17"/>
      <c r="I174" s="17">
        <f>IF(Source!R97=0,"-",ROUND(Source!R97,0))</f>
        <v>1</v>
      </c>
      <c r="J174" s="17">
        <f>IF(Source!AI97=0,"-",ROUND(Source!AI97,2))</f>
        <v>0.04</v>
      </c>
      <c r="K174" s="17">
        <f>IF(Source!V97=0,"-",ROUND(Source!V97,2))</f>
        <v>0.04</v>
      </c>
    </row>
    <row r="175" spans="1:11" ht="48">
      <c r="A175" s="4" t="str">
        <f>Source!E98</f>
        <v>62</v>
      </c>
      <c r="B175" s="12" t="str">
        <f>Source!F98</f>
        <v>300-1333</v>
      </c>
      <c r="C175" s="12" t="str">
        <f>Source!G98</f>
        <v>Вентили проходные фланцевые 15кч16п1, диаметром, мм: 80, для воды и пара давлением 2,5 МПа (25кгс/см2)</v>
      </c>
      <c r="D175" s="15">
        <f>Source!I98</f>
        <v>1</v>
      </c>
      <c r="E175" s="16">
        <f>IF(Source!AB98=0,"-",ROUND(Source!AB98,2))</f>
        <v>507</v>
      </c>
      <c r="F175" s="16" t="str">
        <f>IF(Source!AD98=0,"-",ROUND(Source!AD98,2))</f>
        <v>-</v>
      </c>
      <c r="G175" s="15">
        <f>IF(Source!O98=0,"-",ROUND(Source!O98,0))</f>
        <v>507</v>
      </c>
      <c r="H175" s="15" t="str">
        <f>IF(Source!S98=0,"-",ROUND(Source!S98,0))</f>
        <v>-</v>
      </c>
      <c r="I175" s="16" t="str">
        <f>IF(Source!Q98=0,"-",ROUND(Source!Q98,0))</f>
        <v>-</v>
      </c>
      <c r="J175" s="16" t="str">
        <f>IF(Source!AH98=0,"-",ROUND(Source!AH98,2))</f>
        <v>-</v>
      </c>
      <c r="K175" s="16" t="str">
        <f>IF(Source!U98=0,"-",ROUND(Source!U98,2))</f>
        <v>-</v>
      </c>
    </row>
    <row r="176" spans="1:11">
      <c r="C176" s="14" t="str">
        <f>Source!H98</f>
        <v>ШТУKА</v>
      </c>
      <c r="D176" s="17"/>
      <c r="E176" s="17" t="str">
        <f>IF(Source!AF98=0,"-",ROUND(Source!AF98,2))</f>
        <v>-</v>
      </c>
      <c r="F176" s="17" t="str">
        <f>IF(Source!AE98=0,"-",ROUND(Source!AE98,2))</f>
        <v>-</v>
      </c>
      <c r="G176" s="17"/>
      <c r="H176" s="17"/>
      <c r="I176" s="17" t="str">
        <f>IF(Source!R98=0,"-",ROUND(Source!R98,0))</f>
        <v>-</v>
      </c>
      <c r="J176" s="17" t="str">
        <f>IF(Source!AI98=0,"-",ROUND(Source!AI98,2))</f>
        <v>-</v>
      </c>
      <c r="K176" s="17" t="str">
        <f>IF(Source!V98=0,"-",ROUND(Source!V98,2))</f>
        <v>-</v>
      </c>
    </row>
    <row r="177" spans="1:11" ht="48">
      <c r="A177" s="4" t="str">
        <f>Source!E99</f>
        <v>63</v>
      </c>
      <c r="B177" s="12" t="str">
        <f>Source!F99</f>
        <v>300-0985</v>
      </c>
      <c r="C177" s="12" t="str">
        <f>Source!G99</f>
        <v>Фланцы стальные плоские приварные из стали ВСт3сп2, ВСт3сп3; давлением 1,6 МПа (16 кгс/см2), диаметром, мм: 80</v>
      </c>
      <c r="D177" s="15">
        <f>Source!I99</f>
        <v>2</v>
      </c>
      <c r="E177" s="16">
        <f>IF(Source!AB99=0,"-",ROUND(Source!AB99,2))</f>
        <v>66.5</v>
      </c>
      <c r="F177" s="16" t="str">
        <f>IF(Source!AD99=0,"-",ROUND(Source!AD99,2))</f>
        <v>-</v>
      </c>
      <c r="G177" s="15">
        <f>IF(Source!O99=0,"-",ROUND(Source!O99,0))</f>
        <v>133</v>
      </c>
      <c r="H177" s="15" t="str">
        <f>IF(Source!S99=0,"-",ROUND(Source!S99,0))</f>
        <v>-</v>
      </c>
      <c r="I177" s="16" t="str">
        <f>IF(Source!Q99=0,"-",ROUND(Source!Q99,0))</f>
        <v>-</v>
      </c>
      <c r="J177" s="16" t="str">
        <f>IF(Source!AH99=0,"-",ROUND(Source!AH99,2))</f>
        <v>-</v>
      </c>
      <c r="K177" s="16" t="str">
        <f>IF(Source!U99=0,"-",ROUND(Source!U99,2))</f>
        <v>-</v>
      </c>
    </row>
    <row r="178" spans="1:11">
      <c r="C178" s="14" t="str">
        <f>Source!H99</f>
        <v>ШТУKА</v>
      </c>
      <c r="D178" s="17"/>
      <c r="E178" s="17" t="str">
        <f>IF(Source!AF99=0,"-",ROUND(Source!AF99,2))</f>
        <v>-</v>
      </c>
      <c r="F178" s="17" t="str">
        <f>IF(Source!AE99=0,"-",ROUND(Source!AE99,2))</f>
        <v>-</v>
      </c>
      <c r="G178" s="17"/>
      <c r="H178" s="17"/>
      <c r="I178" s="17" t="str">
        <f>IF(Source!R99=0,"-",ROUND(Source!R99,0))</f>
        <v>-</v>
      </c>
      <c r="J178" s="17" t="str">
        <f>IF(Source!AI99=0,"-",ROUND(Source!AI99,2))</f>
        <v>-</v>
      </c>
      <c r="K178" s="17" t="str">
        <f>IF(Source!V99=0,"-",ROUND(Source!V99,2))</f>
        <v>-</v>
      </c>
    </row>
    <row r="179" spans="1:11" ht="48">
      <c r="A179" s="4" t="str">
        <f>Source!E100</f>
        <v>64</v>
      </c>
      <c r="B179" s="12" t="str">
        <f>Source!F100</f>
        <v>16-05-001-1</v>
      </c>
      <c r="C179" s="12" t="str">
        <f>Source!G100</f>
        <v>Установка вентилей, задвижек, затворов, клапанов обратных, кранов проходных на трубопроводах из стальных труб диаметром, мм, до: 25</v>
      </c>
      <c r="D179" s="15">
        <f>Source!I100</f>
        <v>3</v>
      </c>
      <c r="E179" s="16">
        <f>IF(Source!AB100=0,"-",ROUND(Source!AB100,2))</f>
        <v>64.64</v>
      </c>
      <c r="F179" s="16">
        <f>IF(Source!AD100=0,"-",ROUND(Source!AD100,2))</f>
        <v>7.86</v>
      </c>
      <c r="G179" s="15">
        <f>IF(Source!O100=0,"-",ROUND(Source!O100,0))</f>
        <v>194</v>
      </c>
      <c r="H179" s="15">
        <f>IF(Source!S100=0,"-",ROUND(Source!S100,0))</f>
        <v>112</v>
      </c>
      <c r="I179" s="16">
        <f>IF(Source!Q100=0,"-",ROUND(Source!Q100,0))</f>
        <v>24</v>
      </c>
      <c r="J179" s="16">
        <f>IF(Source!AH100=0,"-",ROUND(Source!AH100,2))</f>
        <v>2.87</v>
      </c>
      <c r="K179" s="16">
        <f>IF(Source!U100=0,"-",ROUND(Source!U100,2))</f>
        <v>8.6199999999999992</v>
      </c>
    </row>
    <row r="180" spans="1:11" ht="48.75">
      <c r="B180" s="18" t="s">
        <v>742</v>
      </c>
      <c r="C180" s="14" t="str">
        <f>Source!H100</f>
        <v>шт.</v>
      </c>
      <c r="D180" s="17"/>
      <c r="E180" s="17">
        <f>IF(Source!AF100=0,"-",ROUND(Source!AF100,2))</f>
        <v>37.29</v>
      </c>
      <c r="F180" s="17" t="str">
        <f>IF(Source!AE100=0,"-",ROUND(Source!AE100,2))</f>
        <v>-</v>
      </c>
      <c r="G180" s="17"/>
      <c r="H180" s="17"/>
      <c r="I180" s="17" t="str">
        <f>IF(Source!R100=0,"-",ROUND(Source!R100,0))</f>
        <v>-</v>
      </c>
      <c r="J180" s="17" t="str">
        <f>IF(Source!AI100=0,"-",ROUND(Source!AI100,2))</f>
        <v>-</v>
      </c>
      <c r="K180" s="17" t="str">
        <f>IF(Source!V100=0,"-",ROUND(Source!V100,2))</f>
        <v>-</v>
      </c>
    </row>
    <row r="181" spans="1:11" ht="24">
      <c r="A181" s="4" t="str">
        <f>Source!E101</f>
        <v>65</v>
      </c>
      <c r="B181" s="12" t="str">
        <f>Source!F101</f>
        <v>прайс</v>
      </c>
      <c r="C181" s="12" t="str">
        <f>Source!G101</f>
        <v>Затвор дисковый Danfoss VFY-WH SYLAX диам. 25мм</v>
      </c>
      <c r="D181" s="15">
        <f>Source!I101</f>
        <v>3</v>
      </c>
      <c r="E181" s="16">
        <f>IF(Source!AB101=0,"-",ROUND(Source!AB101,2))</f>
        <v>879.58</v>
      </c>
      <c r="F181" s="16" t="str">
        <f>IF(Source!AD101=0,"-",ROUND(Source!AD101,2))</f>
        <v>-</v>
      </c>
      <c r="G181" s="15">
        <f>IF(Source!O101=0,"-",ROUND(Source!O101,0))</f>
        <v>2639</v>
      </c>
      <c r="H181" s="15" t="str">
        <f>IF(Source!S101=0,"-",ROUND(Source!S101,0))</f>
        <v>-</v>
      </c>
      <c r="I181" s="16" t="str">
        <f>IF(Source!Q101=0,"-",ROUND(Source!Q101,0))</f>
        <v>-</v>
      </c>
      <c r="J181" s="16" t="str">
        <f>IF(Source!AH101=0,"-",ROUND(Source!AH101,2))</f>
        <v>-</v>
      </c>
      <c r="K181" s="16" t="str">
        <f>IF(Source!U101=0,"-",ROUND(Source!U101,2))</f>
        <v>-</v>
      </c>
    </row>
    <row r="182" spans="1:11" ht="19.5">
      <c r="B182" s="18" t="s">
        <v>745</v>
      </c>
      <c r="C182" s="14" t="str">
        <f>Source!H101</f>
        <v>ШТ</v>
      </c>
      <c r="D182" s="17"/>
      <c r="E182" s="17" t="str">
        <f>IF(Source!AF101=0,"-",ROUND(Source!AF101,2))</f>
        <v>-</v>
      </c>
      <c r="F182" s="17" t="str">
        <f>IF(Source!AE101=0,"-",ROUND(Source!AE101,2))</f>
        <v>-</v>
      </c>
      <c r="G182" s="17"/>
      <c r="H182" s="17"/>
      <c r="I182" s="17" t="str">
        <f>IF(Source!R101=0,"-",ROUND(Source!R101,0))</f>
        <v>-</v>
      </c>
      <c r="J182" s="17" t="str">
        <f>IF(Source!AI101=0,"-",ROUND(Source!AI101,2))</f>
        <v>-</v>
      </c>
      <c r="K182" s="17" t="str">
        <f>IF(Source!V101=0,"-",ROUND(Source!V101,2))</f>
        <v>-</v>
      </c>
    </row>
    <row r="183" spans="1:11" ht="48">
      <c r="A183" s="4" t="str">
        <f>Source!E102</f>
        <v>66</v>
      </c>
      <c r="B183" s="12" t="str">
        <f>Source!F102</f>
        <v>300-0929</v>
      </c>
      <c r="C183" s="12" t="str">
        <f>Source!G102</f>
        <v>Фланцы стальные плоские приварные из стали ВСт3сп2, ВСт3сп3; давлением 0,1 и 0,25 МПа (1 и 2.5 кгс/см2), диаметром, мм: 25</v>
      </c>
      <c r="D183" s="15">
        <f>Source!I102</f>
        <v>6</v>
      </c>
      <c r="E183" s="16">
        <f>IF(Source!AB102=0,"-",ROUND(Source!AB102,2))</f>
        <v>21.8</v>
      </c>
      <c r="F183" s="16" t="str">
        <f>IF(Source!AD102=0,"-",ROUND(Source!AD102,2))</f>
        <v>-</v>
      </c>
      <c r="G183" s="15">
        <f>IF(Source!O102=0,"-",ROUND(Source!O102,0))</f>
        <v>131</v>
      </c>
      <c r="H183" s="15" t="str">
        <f>IF(Source!S102=0,"-",ROUND(Source!S102,0))</f>
        <v>-</v>
      </c>
      <c r="I183" s="16" t="str">
        <f>IF(Source!Q102=0,"-",ROUND(Source!Q102,0))</f>
        <v>-</v>
      </c>
      <c r="J183" s="16" t="str">
        <f>IF(Source!AH102=0,"-",ROUND(Source!AH102,2))</f>
        <v>-</v>
      </c>
      <c r="K183" s="16" t="str">
        <f>IF(Source!U102=0,"-",ROUND(Source!U102,2))</f>
        <v>-</v>
      </c>
    </row>
    <row r="184" spans="1:11">
      <c r="C184" s="14" t="str">
        <f>Source!H102</f>
        <v>ШТУKА</v>
      </c>
      <c r="D184" s="17"/>
      <c r="E184" s="17" t="str">
        <f>IF(Source!AF102=0,"-",ROUND(Source!AF102,2))</f>
        <v>-</v>
      </c>
      <c r="F184" s="17" t="str">
        <f>IF(Source!AE102=0,"-",ROUND(Source!AE102,2))</f>
        <v>-</v>
      </c>
      <c r="G184" s="17"/>
      <c r="H184" s="17"/>
      <c r="I184" s="17" t="str">
        <f>IF(Source!R102=0,"-",ROUND(Source!R102,0))</f>
        <v>-</v>
      </c>
      <c r="J184" s="17" t="str">
        <f>IF(Source!AI102=0,"-",ROUND(Source!AI102,2))</f>
        <v>-</v>
      </c>
      <c r="K184" s="17" t="str">
        <f>IF(Source!V102=0,"-",ROUND(Source!V102,2))</f>
        <v>-</v>
      </c>
    </row>
    <row r="185" spans="1:11" ht="48">
      <c r="A185" s="4" t="str">
        <f>Source!E103</f>
        <v>67</v>
      </c>
      <c r="B185" s="12" t="str">
        <f>Source!F103</f>
        <v>16-05-001-2</v>
      </c>
      <c r="C185" s="12" t="str">
        <f>Source!G103</f>
        <v>Установка вентилей, задвижек, затворов, клапанов обратных, кранов проходных на трубопроводах из стальных труб диаметром, мм, до: 50</v>
      </c>
      <c r="D185" s="15">
        <f>Source!I103</f>
        <v>1</v>
      </c>
      <c r="E185" s="16">
        <f>IF(Source!AB103=0,"-",ROUND(Source!AB103,2))</f>
        <v>75.760000000000005</v>
      </c>
      <c r="F185" s="16">
        <f>IF(Source!AD103=0,"-",ROUND(Source!AD103,2))</f>
        <v>9.92</v>
      </c>
      <c r="G185" s="15">
        <f>IF(Source!O103=0,"-",ROUND(Source!O103,0))</f>
        <v>76</v>
      </c>
      <c r="H185" s="15">
        <f>IF(Source!S103=0,"-",ROUND(Source!S103,0))</f>
        <v>37</v>
      </c>
      <c r="I185" s="16">
        <f>IF(Source!Q103=0,"-",ROUND(Source!Q103,0))</f>
        <v>10</v>
      </c>
      <c r="J185" s="16">
        <f>IF(Source!AH103=0,"-",ROUND(Source!AH103,2))</f>
        <v>2.87</v>
      </c>
      <c r="K185" s="16">
        <f>IF(Source!U103=0,"-",ROUND(Source!U103,2))</f>
        <v>2.87</v>
      </c>
    </row>
    <row r="186" spans="1:11" ht="48.75">
      <c r="B186" s="18" t="s">
        <v>742</v>
      </c>
      <c r="C186" s="14" t="str">
        <f>Source!H103</f>
        <v>шт.</v>
      </c>
      <c r="D186" s="17"/>
      <c r="E186" s="17">
        <f>IF(Source!AF103=0,"-",ROUND(Source!AF103,2))</f>
        <v>37.29</v>
      </c>
      <c r="F186" s="17" t="str">
        <f>IF(Source!AE103=0,"-",ROUND(Source!AE103,2))</f>
        <v>-</v>
      </c>
      <c r="G186" s="17"/>
      <c r="H186" s="17"/>
      <c r="I186" s="17" t="str">
        <f>IF(Source!R103=0,"-",ROUND(Source!R103,0))</f>
        <v>-</v>
      </c>
      <c r="J186" s="17" t="str">
        <f>IF(Source!AI103=0,"-",ROUND(Source!AI103,2))</f>
        <v>-</v>
      </c>
      <c r="K186" s="17" t="str">
        <f>IF(Source!V103=0,"-",ROUND(Source!V103,2))</f>
        <v>-</v>
      </c>
    </row>
    <row r="187" spans="1:11" ht="24">
      <c r="A187" s="4" t="str">
        <f>Source!E104</f>
        <v>68</v>
      </c>
      <c r="B187" s="12" t="str">
        <f>Source!F104</f>
        <v>прайс</v>
      </c>
      <c r="C187" s="12" t="str">
        <f>Source!G104</f>
        <v>Затвор дисковый Danfoss VFY-WH SYLAX диам. 40/32мм</v>
      </c>
      <c r="D187" s="15">
        <f>Source!I104</f>
        <v>1</v>
      </c>
      <c r="E187" s="16">
        <f>IF(Source!AB104=0,"-",ROUND(Source!AB104,2))</f>
        <v>895.67</v>
      </c>
      <c r="F187" s="16" t="str">
        <f>IF(Source!AD104=0,"-",ROUND(Source!AD104,2))</f>
        <v>-</v>
      </c>
      <c r="G187" s="15">
        <f>IF(Source!O104=0,"-",ROUND(Source!O104,0))</f>
        <v>896</v>
      </c>
      <c r="H187" s="15" t="str">
        <f>IF(Source!S104=0,"-",ROUND(Source!S104,0))</f>
        <v>-</v>
      </c>
      <c r="I187" s="16" t="str">
        <f>IF(Source!Q104=0,"-",ROUND(Source!Q104,0))</f>
        <v>-</v>
      </c>
      <c r="J187" s="16" t="str">
        <f>IF(Source!AH104=0,"-",ROUND(Source!AH104,2))</f>
        <v>-</v>
      </c>
      <c r="K187" s="16" t="str">
        <f>IF(Source!U104=0,"-",ROUND(Source!U104,2))</f>
        <v>-</v>
      </c>
    </row>
    <row r="188" spans="1:11" ht="19.5">
      <c r="B188" s="18" t="s">
        <v>746</v>
      </c>
      <c r="C188" s="14" t="str">
        <f>Source!H104</f>
        <v>ШТ</v>
      </c>
      <c r="D188" s="17"/>
      <c r="E188" s="17" t="str">
        <f>IF(Source!AF104=0,"-",ROUND(Source!AF104,2))</f>
        <v>-</v>
      </c>
      <c r="F188" s="17" t="str">
        <f>IF(Source!AE104=0,"-",ROUND(Source!AE104,2))</f>
        <v>-</v>
      </c>
      <c r="G188" s="17"/>
      <c r="H188" s="17"/>
      <c r="I188" s="17" t="str">
        <f>IF(Source!R104=0,"-",ROUND(Source!R104,0))</f>
        <v>-</v>
      </c>
      <c r="J188" s="17" t="str">
        <f>IF(Source!AI104=0,"-",ROUND(Source!AI104,2))</f>
        <v>-</v>
      </c>
      <c r="K188" s="17" t="str">
        <f>IF(Source!V104=0,"-",ROUND(Source!V104,2))</f>
        <v>-</v>
      </c>
    </row>
    <row r="189" spans="1:11" ht="48">
      <c r="A189" s="4" t="str">
        <f>Source!E105</f>
        <v>69</v>
      </c>
      <c r="B189" s="12" t="str">
        <f>Source!F105</f>
        <v>300-0982</v>
      </c>
      <c r="C189" s="12" t="str">
        <f>Source!G105</f>
        <v>Фланцы стальные плоские приварные из стали ВСт3сп2, ВСт3сп3; давлением 1,6 МПа (16 кгс/см2), диаметром, мм: 40</v>
      </c>
      <c r="D189" s="15">
        <f>Source!I105</f>
        <v>2</v>
      </c>
      <c r="E189" s="16">
        <f>IF(Source!AB105=0,"-",ROUND(Source!AB105,2))</f>
        <v>45.2</v>
      </c>
      <c r="F189" s="16" t="str">
        <f>IF(Source!AD105=0,"-",ROUND(Source!AD105,2))</f>
        <v>-</v>
      </c>
      <c r="G189" s="15">
        <f>IF(Source!O105=0,"-",ROUND(Source!O105,0))</f>
        <v>90</v>
      </c>
      <c r="H189" s="15" t="str">
        <f>IF(Source!S105=0,"-",ROUND(Source!S105,0))</f>
        <v>-</v>
      </c>
      <c r="I189" s="16" t="str">
        <f>IF(Source!Q105=0,"-",ROUND(Source!Q105,0))</f>
        <v>-</v>
      </c>
      <c r="J189" s="16" t="str">
        <f>IF(Source!AH105=0,"-",ROUND(Source!AH105,2))</f>
        <v>-</v>
      </c>
      <c r="K189" s="16" t="str">
        <f>IF(Source!U105=0,"-",ROUND(Source!U105,2))</f>
        <v>-</v>
      </c>
    </row>
    <row r="190" spans="1:11">
      <c r="C190" s="14" t="str">
        <f>Source!H105</f>
        <v>ШТУKА</v>
      </c>
      <c r="D190" s="17"/>
      <c r="E190" s="17" t="str">
        <f>IF(Source!AF105=0,"-",ROUND(Source!AF105,2))</f>
        <v>-</v>
      </c>
      <c r="F190" s="17" t="str">
        <f>IF(Source!AE105=0,"-",ROUND(Source!AE105,2))</f>
        <v>-</v>
      </c>
      <c r="G190" s="17"/>
      <c r="H190" s="17"/>
      <c r="I190" s="17" t="str">
        <f>IF(Source!R105=0,"-",ROUND(Source!R105,0))</f>
        <v>-</v>
      </c>
      <c r="J190" s="17" t="str">
        <f>IF(Source!AI105=0,"-",ROUND(Source!AI105,2))</f>
        <v>-</v>
      </c>
      <c r="K190" s="17" t="str">
        <f>IF(Source!V105=0,"-",ROUND(Source!V105,2))</f>
        <v>-</v>
      </c>
    </row>
    <row r="191" spans="1:11" ht="48">
      <c r="A191" s="4" t="str">
        <f>Source!E106</f>
        <v>70</v>
      </c>
      <c r="B191" s="12" t="str">
        <f>Source!F106</f>
        <v>16-05-001-3</v>
      </c>
      <c r="C191" s="12" t="str">
        <f>Source!G106</f>
        <v>Установка вентилей, задвижек, затворов, клапанов обратных, кранов проходных на трубопроводах из стальных труб диаметром, мм, : 80</v>
      </c>
      <c r="D191" s="15">
        <f>Source!I106</f>
        <v>2</v>
      </c>
      <c r="E191" s="16">
        <f>IF(Source!AB106=0,"-",ROUND(Source!AB106,2))</f>
        <v>146.62</v>
      </c>
      <c r="F191" s="16">
        <f>IF(Source!AD106=0,"-",ROUND(Source!AD106,2))</f>
        <v>19.510000000000002</v>
      </c>
      <c r="G191" s="15">
        <f>IF(Source!O106=0,"-",ROUND(Source!O106,0))</f>
        <v>293</v>
      </c>
      <c r="H191" s="15">
        <f>IF(Source!S106=0,"-",ROUND(Source!S106,0))</f>
        <v>148</v>
      </c>
      <c r="I191" s="16">
        <f>IF(Source!Q106=0,"-",ROUND(Source!Q106,0))</f>
        <v>39</v>
      </c>
      <c r="J191" s="16">
        <f>IF(Source!AH106=0,"-",ROUND(Source!AH106,2))</f>
        <v>5.69</v>
      </c>
      <c r="K191" s="16">
        <f>IF(Source!U106=0,"-",ROUND(Source!U106,2))</f>
        <v>11.38</v>
      </c>
    </row>
    <row r="192" spans="1:11" ht="48.75">
      <c r="B192" s="18" t="s">
        <v>742</v>
      </c>
      <c r="C192" s="14" t="str">
        <f>Source!H106</f>
        <v>шт.</v>
      </c>
      <c r="D192" s="17"/>
      <c r="E192" s="17">
        <f>IF(Source!AF106=0,"-",ROUND(Source!AF106,2))</f>
        <v>73.81</v>
      </c>
      <c r="F192" s="17">
        <f>IF(Source!AE106=0,"-",ROUND(Source!AE106,2))</f>
        <v>0.77</v>
      </c>
      <c r="G192" s="17"/>
      <c r="H192" s="17"/>
      <c r="I192" s="17">
        <f>IF(Source!R106=0,"-",ROUND(Source!R106,0))</f>
        <v>2</v>
      </c>
      <c r="J192" s="17">
        <f>IF(Source!AI106=0,"-",ROUND(Source!AI106,2))</f>
        <v>0.04</v>
      </c>
      <c r="K192" s="17">
        <f>IF(Source!V106=0,"-",ROUND(Source!V106,2))</f>
        <v>0.09</v>
      </c>
    </row>
    <row r="193" spans="1:11" ht="48">
      <c r="A193" s="4" t="str">
        <f>Source!E107</f>
        <v>71</v>
      </c>
      <c r="B193" s="12" t="str">
        <f>Source!F107</f>
        <v>300-1333</v>
      </c>
      <c r="C193" s="12" t="str">
        <f>Source!G107</f>
        <v>Вентили проходные фланцевые 15кч16п1, диаметром, мм: 80, для воды и пара давлением 2,5 МПа (25кгс/см2)</v>
      </c>
      <c r="D193" s="15">
        <f>Source!I107</f>
        <v>2</v>
      </c>
      <c r="E193" s="16">
        <f>IF(Source!AB107=0,"-",ROUND(Source!AB107,2))</f>
        <v>507</v>
      </c>
      <c r="F193" s="16" t="str">
        <f>IF(Source!AD107=0,"-",ROUND(Source!AD107,2))</f>
        <v>-</v>
      </c>
      <c r="G193" s="15">
        <f>IF(Source!O107=0,"-",ROUND(Source!O107,0))</f>
        <v>1014</v>
      </c>
      <c r="H193" s="15" t="str">
        <f>IF(Source!S107=0,"-",ROUND(Source!S107,0))</f>
        <v>-</v>
      </c>
      <c r="I193" s="16" t="str">
        <f>IF(Source!Q107=0,"-",ROUND(Source!Q107,0))</f>
        <v>-</v>
      </c>
      <c r="J193" s="16" t="str">
        <f>IF(Source!AH107=0,"-",ROUND(Source!AH107,2))</f>
        <v>-</v>
      </c>
      <c r="K193" s="16" t="str">
        <f>IF(Source!U107=0,"-",ROUND(Source!U107,2))</f>
        <v>-</v>
      </c>
    </row>
    <row r="194" spans="1:11">
      <c r="C194" s="14" t="str">
        <f>Source!H107</f>
        <v>ШТУKА</v>
      </c>
      <c r="D194" s="17"/>
      <c r="E194" s="17" t="str">
        <f>IF(Source!AF107=0,"-",ROUND(Source!AF107,2))</f>
        <v>-</v>
      </c>
      <c r="F194" s="17" t="str">
        <f>IF(Source!AE107=0,"-",ROUND(Source!AE107,2))</f>
        <v>-</v>
      </c>
      <c r="G194" s="17"/>
      <c r="H194" s="17"/>
      <c r="I194" s="17" t="str">
        <f>IF(Source!R107=0,"-",ROUND(Source!R107,0))</f>
        <v>-</v>
      </c>
      <c r="J194" s="17" t="str">
        <f>IF(Source!AI107=0,"-",ROUND(Source!AI107,2))</f>
        <v>-</v>
      </c>
      <c r="K194" s="17" t="str">
        <f>IF(Source!V107=0,"-",ROUND(Source!V107,2))</f>
        <v>-</v>
      </c>
    </row>
    <row r="195" spans="1:11" ht="48">
      <c r="A195" s="4" t="str">
        <f>Source!E108</f>
        <v>72</v>
      </c>
      <c r="B195" s="12" t="str">
        <f>Source!F108</f>
        <v>300-1002</v>
      </c>
      <c r="C195" s="12" t="str">
        <f>Source!G108</f>
        <v>Фланцы стальные плоские приварные из стали ВСт3сп2, ВСт3сп3; давлением 2,5 МПа (25 кгс/см2), диаметром, мм: 80</v>
      </c>
      <c r="D195" s="15">
        <f>Source!I108</f>
        <v>4</v>
      </c>
      <c r="E195" s="16">
        <f>IF(Source!AB108=0,"-",ROUND(Source!AB108,2))</f>
        <v>101</v>
      </c>
      <c r="F195" s="16" t="str">
        <f>IF(Source!AD108=0,"-",ROUND(Source!AD108,2))</f>
        <v>-</v>
      </c>
      <c r="G195" s="15">
        <f>IF(Source!O108=0,"-",ROUND(Source!O108,0))</f>
        <v>404</v>
      </c>
      <c r="H195" s="15" t="str">
        <f>IF(Source!S108=0,"-",ROUND(Source!S108,0))</f>
        <v>-</v>
      </c>
      <c r="I195" s="16" t="str">
        <f>IF(Source!Q108=0,"-",ROUND(Source!Q108,0))</f>
        <v>-</v>
      </c>
      <c r="J195" s="16" t="str">
        <f>IF(Source!AH108=0,"-",ROUND(Source!AH108,2))</f>
        <v>-</v>
      </c>
      <c r="K195" s="16" t="str">
        <f>IF(Source!U108=0,"-",ROUND(Source!U108,2))</f>
        <v>-</v>
      </c>
    </row>
    <row r="196" spans="1:11">
      <c r="C196" s="14" t="str">
        <f>Source!H108</f>
        <v>ШТУKА</v>
      </c>
      <c r="D196" s="17"/>
      <c r="E196" s="17" t="str">
        <f>IF(Source!AF108=0,"-",ROUND(Source!AF108,2))</f>
        <v>-</v>
      </c>
      <c r="F196" s="17" t="str">
        <f>IF(Source!AE108=0,"-",ROUND(Source!AE108,2))</f>
        <v>-</v>
      </c>
      <c r="G196" s="17"/>
      <c r="H196" s="17"/>
      <c r="I196" s="17" t="str">
        <f>IF(Source!R108=0,"-",ROUND(Source!R108,0))</f>
        <v>-</v>
      </c>
      <c r="J196" s="17" t="str">
        <f>IF(Source!AI108=0,"-",ROUND(Source!AI108,2))</f>
        <v>-</v>
      </c>
      <c r="K196" s="17" t="str">
        <f>IF(Source!V108=0,"-",ROUND(Source!V108,2))</f>
        <v>-</v>
      </c>
    </row>
    <row r="197" spans="1:11" ht="96">
      <c r="A197" s="4" t="str">
        <f>Source!E109</f>
        <v>73</v>
      </c>
      <c r="B197" s="12" t="str">
        <f>Source!F109</f>
        <v>26-01-017-1</v>
      </c>
      <c r="C197" s="12" t="str">
        <f>Source!G109</f>
        <v>Изоляция горячих поверхностей трубопроводов изделиями из вспененного каучука (&lt;Армофлекс&gt; импортного производства), вспененного полиэтилена (&lt;Термофлекс&gt; импортного производства): трубками (включая окрашивание поверхности изоляции)</v>
      </c>
      <c r="D197" s="15">
        <f>Source!I109</f>
        <v>20.7</v>
      </c>
      <c r="E197" s="16">
        <f>IF(Source!AB109=0,"-",ROUND(Source!AB109,2))</f>
        <v>1040.7</v>
      </c>
      <c r="F197" s="16">
        <f>IF(Source!AD109=0,"-",ROUND(Source!AD109,2))</f>
        <v>52.85</v>
      </c>
      <c r="G197" s="15">
        <f>IF(Source!O109=0,"-",ROUND(Source!O109,0))</f>
        <v>21542</v>
      </c>
      <c r="H197" s="15">
        <f>IF(Source!S109=0,"-",ROUND(Source!S109,0))</f>
        <v>2018</v>
      </c>
      <c r="I197" s="16">
        <f>IF(Source!Q109=0,"-",ROUND(Source!Q109,0))</f>
        <v>1094</v>
      </c>
      <c r="J197" s="16">
        <f>IF(Source!AH109=0,"-",ROUND(Source!AH109,2))</f>
        <v>6.88</v>
      </c>
      <c r="K197" s="16">
        <f>IF(Source!U109=0,"-",ROUND(Source!U109,2))</f>
        <v>142.44999999999999</v>
      </c>
    </row>
    <row r="198" spans="1:11" ht="48.75">
      <c r="B198" s="18" t="s">
        <v>742</v>
      </c>
      <c r="C198" s="14" t="str">
        <f>Source!H109</f>
        <v>10 м труб</v>
      </c>
      <c r="D198" s="17"/>
      <c r="E198" s="17">
        <f>IF(Source!AF109=0,"-",ROUND(Source!AF109,2))</f>
        <v>97.51</v>
      </c>
      <c r="F198" s="17" t="str">
        <f>IF(Source!AE109=0,"-",ROUND(Source!AE109,2))</f>
        <v>-</v>
      </c>
      <c r="G198" s="17"/>
      <c r="H198" s="17"/>
      <c r="I198" s="17" t="str">
        <f>IF(Source!R109=0,"-",ROUND(Source!R109,0))</f>
        <v>-</v>
      </c>
      <c r="J198" s="17" t="str">
        <f>IF(Source!AI109=0,"-",ROUND(Source!AI109,2))</f>
        <v>-</v>
      </c>
      <c r="K198" s="17" t="str">
        <f>IF(Source!V109=0,"-",ROUND(Source!V109,2))</f>
        <v>-</v>
      </c>
    </row>
    <row r="199" spans="1:11" ht="48">
      <c r="A199" s="4" t="str">
        <f>Source!E110</f>
        <v>74</v>
      </c>
      <c r="B199" s="12" t="str">
        <f>Source!F110</f>
        <v>104-9400-49</v>
      </c>
      <c r="C199" s="12" t="str">
        <f>Source!G110</f>
        <v>Трубки теплоизоляционные из вспененного полиэтилена типа "Энергофлекс", толщиной 13 мм, внутренним диаметром 89</v>
      </c>
      <c r="D199" s="15">
        <f>Source!I110</f>
        <v>55</v>
      </c>
      <c r="E199" s="16">
        <f>IF(Source!AB110=0,"-",ROUND(Source!AB110,2))</f>
        <v>24.5</v>
      </c>
      <c r="F199" s="16" t="str">
        <f>IF(Source!AD110=0,"-",ROUND(Source!AD110,2))</f>
        <v>-</v>
      </c>
      <c r="G199" s="15">
        <f>IF(Source!O110=0,"-",ROUND(Source!O110,0))</f>
        <v>1348</v>
      </c>
      <c r="H199" s="15" t="str">
        <f>IF(Source!S110=0,"-",ROUND(Source!S110,0))</f>
        <v>-</v>
      </c>
      <c r="I199" s="16" t="str">
        <f>IF(Source!Q110=0,"-",ROUND(Source!Q110,0))</f>
        <v>-</v>
      </c>
      <c r="J199" s="16" t="str">
        <f>IF(Source!AH110=0,"-",ROUND(Source!AH110,2))</f>
        <v>-</v>
      </c>
      <c r="K199" s="16" t="str">
        <f>IF(Source!U110=0,"-",ROUND(Source!U110,2))</f>
        <v>-</v>
      </c>
    </row>
    <row r="200" spans="1:11">
      <c r="C200" s="14" t="str">
        <f>Source!H110</f>
        <v>м</v>
      </c>
      <c r="D200" s="17"/>
      <c r="E200" s="17" t="str">
        <f>IF(Source!AF110=0,"-",ROUND(Source!AF110,2))</f>
        <v>-</v>
      </c>
      <c r="F200" s="17" t="str">
        <f>IF(Source!AE110=0,"-",ROUND(Source!AE110,2))</f>
        <v>-</v>
      </c>
      <c r="G200" s="17"/>
      <c r="H200" s="17"/>
      <c r="I200" s="17" t="str">
        <f>IF(Source!R110=0,"-",ROUND(Source!R110,0))</f>
        <v>-</v>
      </c>
      <c r="J200" s="17" t="str">
        <f>IF(Source!AI110=0,"-",ROUND(Source!AI110,2))</f>
        <v>-</v>
      </c>
      <c r="K200" s="17" t="str">
        <f>IF(Source!V110=0,"-",ROUND(Source!V110,2))</f>
        <v>-</v>
      </c>
    </row>
    <row r="201" spans="1:11" ht="48">
      <c r="A201" s="4" t="str">
        <f>Source!E111</f>
        <v>75</v>
      </c>
      <c r="B201" s="12" t="str">
        <f>Source!F111</f>
        <v>104-9400-42</v>
      </c>
      <c r="C201" s="12" t="str">
        <f>Source!G111</f>
        <v>Трубки теплоизоляционные из вспененного полиэтилена типа "Энергофлекс", толщиной 13 мм, внутренним диаметром 40</v>
      </c>
      <c r="D201" s="15">
        <f>Source!I111</f>
        <v>52</v>
      </c>
      <c r="E201" s="16">
        <f>IF(Source!AB111=0,"-",ROUND(Source!AB111,2))</f>
        <v>11.4</v>
      </c>
      <c r="F201" s="16" t="str">
        <f>IF(Source!AD111=0,"-",ROUND(Source!AD111,2))</f>
        <v>-</v>
      </c>
      <c r="G201" s="15">
        <f>IF(Source!O111=0,"-",ROUND(Source!O111,0))</f>
        <v>593</v>
      </c>
      <c r="H201" s="15" t="str">
        <f>IF(Source!S111=0,"-",ROUND(Source!S111,0))</f>
        <v>-</v>
      </c>
      <c r="I201" s="16" t="str">
        <f>IF(Source!Q111=0,"-",ROUND(Source!Q111,0))</f>
        <v>-</v>
      </c>
      <c r="J201" s="16" t="str">
        <f>IF(Source!AH111=0,"-",ROUND(Source!AH111,2))</f>
        <v>-</v>
      </c>
      <c r="K201" s="16" t="str">
        <f>IF(Source!U111=0,"-",ROUND(Source!U111,2))</f>
        <v>-</v>
      </c>
    </row>
    <row r="202" spans="1:11">
      <c r="C202" s="14" t="str">
        <f>Source!H111</f>
        <v>м</v>
      </c>
      <c r="D202" s="17"/>
      <c r="E202" s="17" t="str">
        <f>IF(Source!AF111=0,"-",ROUND(Source!AF111,2))</f>
        <v>-</v>
      </c>
      <c r="F202" s="17" t="str">
        <f>IF(Source!AE111=0,"-",ROUND(Source!AE111,2))</f>
        <v>-</v>
      </c>
      <c r="G202" s="17"/>
      <c r="H202" s="17"/>
      <c r="I202" s="17" t="str">
        <f>IF(Source!R111=0,"-",ROUND(Source!R111,0))</f>
        <v>-</v>
      </c>
      <c r="J202" s="17" t="str">
        <f>IF(Source!AI111=0,"-",ROUND(Source!AI111,2))</f>
        <v>-</v>
      </c>
      <c r="K202" s="17" t="str">
        <f>IF(Source!V111=0,"-",ROUND(Source!V111,2))</f>
        <v>-</v>
      </c>
    </row>
    <row r="203" spans="1:11" ht="48">
      <c r="A203" s="4" t="str">
        <f>Source!E112</f>
        <v>76</v>
      </c>
      <c r="B203" s="12" t="str">
        <f>Source!F112</f>
        <v>104-9400-38</v>
      </c>
      <c r="C203" s="12" t="str">
        <f>Source!G112</f>
        <v>Трубки теплоизоляционные из вспененного полиэтилена типа "Энергофлекс", толщиной 13 мм, внутренним диаметром 25</v>
      </c>
      <c r="D203" s="15">
        <f>Source!I112</f>
        <v>100</v>
      </c>
      <c r="E203" s="16">
        <f>IF(Source!AB112=0,"-",ROUND(Source!AB112,2))</f>
        <v>7.08</v>
      </c>
      <c r="F203" s="16" t="str">
        <f>IF(Source!AD112=0,"-",ROUND(Source!AD112,2))</f>
        <v>-</v>
      </c>
      <c r="G203" s="15">
        <f>IF(Source!O112=0,"-",ROUND(Source!O112,0))</f>
        <v>708</v>
      </c>
      <c r="H203" s="15" t="str">
        <f>IF(Source!S112=0,"-",ROUND(Source!S112,0))</f>
        <v>-</v>
      </c>
      <c r="I203" s="16" t="str">
        <f>IF(Source!Q112=0,"-",ROUND(Source!Q112,0))</f>
        <v>-</v>
      </c>
      <c r="J203" s="16" t="str">
        <f>IF(Source!AH112=0,"-",ROUND(Source!AH112,2))</f>
        <v>-</v>
      </c>
      <c r="K203" s="16" t="str">
        <f>IF(Source!U112=0,"-",ROUND(Source!U112,2))</f>
        <v>-</v>
      </c>
    </row>
    <row r="204" spans="1:11">
      <c r="C204" s="14" t="str">
        <f>Source!H112</f>
        <v>м</v>
      </c>
      <c r="D204" s="17"/>
      <c r="E204" s="17" t="str">
        <f>IF(Source!AF112=0,"-",ROUND(Source!AF112,2))</f>
        <v>-</v>
      </c>
      <c r="F204" s="17" t="str">
        <f>IF(Source!AE112=0,"-",ROUND(Source!AE112,2))</f>
        <v>-</v>
      </c>
      <c r="G204" s="17"/>
      <c r="H204" s="17"/>
      <c r="I204" s="17" t="str">
        <f>IF(Source!R112=0,"-",ROUND(Source!R112,0))</f>
        <v>-</v>
      </c>
      <c r="J204" s="17" t="str">
        <f>IF(Source!AI112=0,"-",ROUND(Source!AI112,2))</f>
        <v>-</v>
      </c>
      <c r="K204" s="17" t="str">
        <f>IF(Source!V112=0,"-",ROUND(Source!V112,2))</f>
        <v>-</v>
      </c>
    </row>
    <row r="205" spans="1:11" ht="36">
      <c r="A205" s="4" t="str">
        <f>Source!E113</f>
        <v>77</v>
      </c>
      <c r="B205" s="12" t="str">
        <f>Source!F113</f>
        <v>13-03-002-4</v>
      </c>
      <c r="C205" s="12" t="str">
        <f>Source!G113</f>
        <v>Огрунтовка металлических поверхностей за один раз грунтовкой: ГФ-021</v>
      </c>
      <c r="D205" s="15">
        <f>Source!I113</f>
        <v>3.7448000000000001</v>
      </c>
      <c r="E205" s="16">
        <f>IF(Source!AB113=0,"-",ROUND(Source!AB113,2))</f>
        <v>442.36</v>
      </c>
      <c r="F205" s="16">
        <f>IF(Source!AD113=0,"-",ROUND(Source!AD113,2))</f>
        <v>21.43</v>
      </c>
      <c r="G205" s="15">
        <f>IF(Source!O113=0,"-",ROUND(Source!O113,0))</f>
        <v>1657</v>
      </c>
      <c r="H205" s="15">
        <f>IF(Source!S113=0,"-",ROUND(Source!S113,0))</f>
        <v>639</v>
      </c>
      <c r="I205" s="16">
        <f>IF(Source!Q113=0,"-",ROUND(Source!Q113,0))</f>
        <v>80</v>
      </c>
      <c r="J205" s="16">
        <f>IF(Source!AH113=0,"-",ROUND(Source!AH113,2))</f>
        <v>10.38</v>
      </c>
      <c r="K205" s="16">
        <f>IF(Source!U113=0,"-",ROUND(Source!U113,2))</f>
        <v>38.869999999999997</v>
      </c>
    </row>
    <row r="206" spans="1:11" ht="48.75">
      <c r="B206" s="18" t="s">
        <v>742</v>
      </c>
      <c r="C206" s="14" t="str">
        <f>Source!H113</f>
        <v>100 м2</v>
      </c>
      <c r="D206" s="17"/>
      <c r="E206" s="17">
        <f>IF(Source!AF113=0,"-",ROUND(Source!AF113,2))</f>
        <v>170.57</v>
      </c>
      <c r="F206" s="17">
        <f>IF(Source!AE113=0,"-",ROUND(Source!AE113,2))</f>
        <v>0.28999999999999998</v>
      </c>
      <c r="G206" s="17"/>
      <c r="H206" s="17"/>
      <c r="I206" s="17">
        <f>IF(Source!R113=0,"-",ROUND(Source!R113,0))</f>
        <v>1</v>
      </c>
      <c r="J206" s="17">
        <f>IF(Source!AI113=0,"-",ROUND(Source!AI113,2))</f>
        <v>0.02</v>
      </c>
      <c r="K206" s="17">
        <f>IF(Source!V113=0,"-",ROUND(Source!V113,2))</f>
        <v>0.08</v>
      </c>
    </row>
    <row r="207" spans="1:11" ht="36">
      <c r="A207" s="4" t="str">
        <f>Source!E114</f>
        <v>78</v>
      </c>
      <c r="B207" s="12" t="str">
        <f>Source!F114</f>
        <v>13-03-004-14</v>
      </c>
      <c r="C207" s="12" t="str">
        <f>Source!G114</f>
        <v>Окраска металлических огрунтованных поверхностей эмалью: ЭП-140</v>
      </c>
      <c r="D207" s="15">
        <f>Source!I114</f>
        <v>3.7448000000000001</v>
      </c>
      <c r="E207" s="16">
        <f>IF(Source!AB114=0,"-",ROUND(Source!AB114,2))</f>
        <v>861.88</v>
      </c>
      <c r="F207" s="16">
        <f>IF(Source!AD114=0,"-",ROUND(Source!AD114,2))</f>
        <v>21.43</v>
      </c>
      <c r="G207" s="15">
        <f>IF(Source!O114=0,"-",ROUND(Source!O114,0))</f>
        <v>3228</v>
      </c>
      <c r="H207" s="15">
        <f>IF(Source!S114=0,"-",ROUND(Source!S114,0))</f>
        <v>254</v>
      </c>
      <c r="I207" s="16">
        <f>IF(Source!Q114=0,"-",ROUND(Source!Q114,0))</f>
        <v>80</v>
      </c>
      <c r="J207" s="16">
        <f>IF(Source!AH114=0,"-",ROUND(Source!AH114,2))</f>
        <v>4.8499999999999996</v>
      </c>
      <c r="K207" s="16">
        <f>IF(Source!U114=0,"-",ROUND(Source!U114,2))</f>
        <v>18.16</v>
      </c>
    </row>
    <row r="208" spans="1:11" ht="48.75">
      <c r="B208" s="18" t="s">
        <v>742</v>
      </c>
      <c r="C208" s="14" t="str">
        <f>Source!H114</f>
        <v>100 м2</v>
      </c>
      <c r="D208" s="17"/>
      <c r="E208" s="17">
        <f>IF(Source!AF114=0,"-",ROUND(Source!AF114,2))</f>
        <v>67.930000000000007</v>
      </c>
      <c r="F208" s="17">
        <f>IF(Source!AE114=0,"-",ROUND(Source!AE114,2))</f>
        <v>0.28999999999999998</v>
      </c>
      <c r="G208" s="17"/>
      <c r="H208" s="17"/>
      <c r="I208" s="17">
        <f>IF(Source!R114=0,"-",ROUND(Source!R114,0))</f>
        <v>1</v>
      </c>
      <c r="J208" s="17">
        <f>IF(Source!AI114=0,"-",ROUND(Source!AI114,2))</f>
        <v>0.02</v>
      </c>
      <c r="K208" s="17">
        <f>IF(Source!V114=0,"-",ROUND(Source!V114,2))</f>
        <v>0.08</v>
      </c>
    </row>
    <row r="209" spans="1:11" ht="36">
      <c r="A209" s="4" t="str">
        <f>Source!E115</f>
        <v>79</v>
      </c>
      <c r="B209" s="12" t="str">
        <f>Source!F115</f>
        <v>м39-02-004-1</v>
      </c>
      <c r="C209" s="12" t="str">
        <f>Source!G115</f>
        <v>Капиллярный контроль (цветной метод) трубопроводов, диаметр, мм, до 22</v>
      </c>
      <c r="D209" s="15">
        <f>Source!I115</f>
        <v>188</v>
      </c>
      <c r="E209" s="16">
        <f>IF(Source!AB115=0,"-",ROUND(Source!AB115,2))</f>
        <v>5.62</v>
      </c>
      <c r="F209" s="16" t="str">
        <f>IF(Source!AD115=0,"-",ROUND(Source!AD115,2))</f>
        <v>-</v>
      </c>
      <c r="G209" s="15">
        <f>IF(Source!O115=0,"-",ROUND(Source!O115,0))</f>
        <v>1057</v>
      </c>
      <c r="H209" s="15">
        <f>IF(Source!S115=0,"-",ROUND(Source!S115,0))</f>
        <v>996</v>
      </c>
      <c r="I209" s="16" t="str">
        <f>IF(Source!Q115=0,"-",ROUND(Source!Q115,0))</f>
        <v>-</v>
      </c>
      <c r="J209" s="16">
        <f>IF(Source!AH115=0,"-",ROUND(Source!AH115,2))</f>
        <v>0.37</v>
      </c>
      <c r="K209" s="16">
        <f>IF(Source!U115=0,"-",ROUND(Source!U115,2))</f>
        <v>70.31</v>
      </c>
    </row>
    <row r="210" spans="1:11" ht="29.25">
      <c r="B210" s="18" t="s">
        <v>747</v>
      </c>
      <c r="C210" s="14" t="str">
        <f>Source!H115</f>
        <v>стык</v>
      </c>
      <c r="D210" s="17"/>
      <c r="E210" s="17">
        <f>IF(Source!AF115=0,"-",ROUND(Source!AF115,2))</f>
        <v>5.3</v>
      </c>
      <c r="F210" s="17" t="str">
        <f>IF(Source!AE115=0,"-",ROUND(Source!AE115,2))</f>
        <v>-</v>
      </c>
      <c r="G210" s="17"/>
      <c r="H210" s="17"/>
      <c r="I210" s="17" t="str">
        <f>IF(Source!R115=0,"-",ROUND(Source!R115,0))</f>
        <v>-</v>
      </c>
      <c r="J210" s="17" t="str">
        <f>IF(Source!AI115=0,"-",ROUND(Source!AI115,2))</f>
        <v>-</v>
      </c>
      <c r="K210" s="17" t="str">
        <f>IF(Source!V115=0,"-",ROUND(Source!V115,2))</f>
        <v>-</v>
      </c>
    </row>
    <row r="211" spans="1:11">
      <c r="A211" s="7" t="str">
        <f>Source!E116</f>
        <v>79.1</v>
      </c>
      <c r="B211" s="19" t="str">
        <f>Source!F116</f>
        <v>113-9067</v>
      </c>
      <c r="C211" s="19" t="str">
        <f>Source!G116</f>
        <v>Жидкость индикаторная</v>
      </c>
      <c r="D211" s="20">
        <f>Source!I116</f>
        <v>0.188</v>
      </c>
      <c r="E211" s="21" t="str">
        <f>IF(Source!AB116=0,"-",ROUND(Source!AB116,2))</f>
        <v>-</v>
      </c>
      <c r="F211" s="21" t="str">
        <f>IF(Source!AD116=0,"-",ROUND(Source!AD116,2))</f>
        <v>-</v>
      </c>
      <c r="G211" s="20" t="str">
        <f>IF(Source!O116=0,"-",ROUND(Source!O116,0))</f>
        <v>-</v>
      </c>
      <c r="H211" s="20" t="str">
        <f>IF(Source!S116=0,"-",ROUND(Source!S116,0))</f>
        <v>-</v>
      </c>
      <c r="I211" s="21" t="str">
        <f>IF(Source!Q116=0,"-",ROUND(Source!Q116,0))</f>
        <v>-</v>
      </c>
      <c r="J211" s="21" t="str">
        <f>IF(Source!AH116=0,"-",ROUND(Source!AH116,2))</f>
        <v>-</v>
      </c>
      <c r="K211" s="21" t="str">
        <f>IF(Source!U116=0,"-",ROUND(Source!U116,2))</f>
        <v>-</v>
      </c>
    </row>
    <row r="212" spans="1:11">
      <c r="A212" s="7"/>
      <c r="B212" s="7"/>
      <c r="C212" s="22" t="str">
        <f>Source!H116</f>
        <v>л</v>
      </c>
      <c r="D212" s="8"/>
      <c r="E212" s="8" t="str">
        <f>IF(Source!AF116=0,"-",ROUND(Source!AF116,2))</f>
        <v>-</v>
      </c>
      <c r="F212" s="8" t="str">
        <f>IF(Source!AE116=0,"-",ROUND(Source!AE116,2))</f>
        <v>-</v>
      </c>
      <c r="G212" s="8"/>
      <c r="H212" s="8"/>
      <c r="I212" s="8" t="str">
        <f>IF(Source!R116=0,"-",ROUND(Source!R116,0))</f>
        <v>-</v>
      </c>
      <c r="J212" s="8" t="str">
        <f>IF(Source!AI116=0,"-",ROUND(Source!AI116,2))</f>
        <v>-</v>
      </c>
      <c r="K212" s="8" t="str">
        <f>IF(Source!V116=0,"-",ROUND(Source!V116,2))</f>
        <v>-</v>
      </c>
    </row>
    <row r="213" spans="1:11" ht="36">
      <c r="A213" s="4" t="str">
        <f>Source!E117</f>
        <v>80</v>
      </c>
      <c r="B213" s="12" t="str">
        <f>Source!F117</f>
        <v>м39-02-004-2</v>
      </c>
      <c r="C213" s="12" t="str">
        <f>Source!G117</f>
        <v>Капиллярный контроль (цветной метод) трубопроводов, диаметр, мм, до 38</v>
      </c>
      <c r="D213" s="15">
        <f>Source!I117</f>
        <v>23</v>
      </c>
      <c r="E213" s="16">
        <f>IF(Source!AB117=0,"-",ROUND(Source!AB117,2))</f>
        <v>7.79</v>
      </c>
      <c r="F213" s="16" t="str">
        <f>IF(Source!AD117=0,"-",ROUND(Source!AD117,2))</f>
        <v>-</v>
      </c>
      <c r="G213" s="15">
        <f>IF(Source!O117=0,"-",ROUND(Source!O117,0))</f>
        <v>179</v>
      </c>
      <c r="H213" s="15">
        <f>IF(Source!S117=0,"-",ROUND(Source!S117,0))</f>
        <v>166</v>
      </c>
      <c r="I213" s="16" t="str">
        <f>IF(Source!Q117=0,"-",ROUND(Source!Q117,0))</f>
        <v>-</v>
      </c>
      <c r="J213" s="16">
        <f>IF(Source!AH117=0,"-",ROUND(Source!AH117,2))</f>
        <v>0.51</v>
      </c>
      <c r="K213" s="16">
        <f>IF(Source!U117=0,"-",ROUND(Source!U117,2))</f>
        <v>11.73</v>
      </c>
    </row>
    <row r="214" spans="1:11" ht="29.25">
      <c r="B214" s="18" t="s">
        <v>747</v>
      </c>
      <c r="C214" s="14" t="str">
        <f>Source!H117</f>
        <v>стык</v>
      </c>
      <c r="D214" s="17"/>
      <c r="E214" s="17">
        <f>IF(Source!AF117=0,"-",ROUND(Source!AF117,2))</f>
        <v>7.22</v>
      </c>
      <c r="F214" s="17" t="str">
        <f>IF(Source!AE117=0,"-",ROUND(Source!AE117,2))</f>
        <v>-</v>
      </c>
      <c r="G214" s="17"/>
      <c r="H214" s="17"/>
      <c r="I214" s="17" t="str">
        <f>IF(Source!R117=0,"-",ROUND(Source!R117,0))</f>
        <v>-</v>
      </c>
      <c r="J214" s="17" t="str">
        <f>IF(Source!AI117=0,"-",ROUND(Source!AI117,2))</f>
        <v>-</v>
      </c>
      <c r="K214" s="17" t="str">
        <f>IF(Source!V117=0,"-",ROUND(Source!V117,2))</f>
        <v>-</v>
      </c>
    </row>
    <row r="215" spans="1:11">
      <c r="A215" s="7" t="str">
        <f>Source!E118</f>
        <v>80.1</v>
      </c>
      <c r="B215" s="19" t="str">
        <f>Source!F118</f>
        <v>113-9067</v>
      </c>
      <c r="C215" s="19" t="str">
        <f>Source!G118</f>
        <v>Жидкость индикаторная</v>
      </c>
      <c r="D215" s="20">
        <f>Source!I118</f>
        <v>4.5999999999999999E-2</v>
      </c>
      <c r="E215" s="21" t="str">
        <f>IF(Source!AB118=0,"-",ROUND(Source!AB118,2))</f>
        <v>-</v>
      </c>
      <c r="F215" s="21" t="str">
        <f>IF(Source!AD118=0,"-",ROUND(Source!AD118,2))</f>
        <v>-</v>
      </c>
      <c r="G215" s="20" t="str">
        <f>IF(Source!O118=0,"-",ROUND(Source!O118,0))</f>
        <v>-</v>
      </c>
      <c r="H215" s="20" t="str">
        <f>IF(Source!S118=0,"-",ROUND(Source!S118,0))</f>
        <v>-</v>
      </c>
      <c r="I215" s="21" t="str">
        <f>IF(Source!Q118=0,"-",ROUND(Source!Q118,0))</f>
        <v>-</v>
      </c>
      <c r="J215" s="21" t="str">
        <f>IF(Source!AH118=0,"-",ROUND(Source!AH118,2))</f>
        <v>-</v>
      </c>
      <c r="K215" s="21" t="str">
        <f>IF(Source!U118=0,"-",ROUND(Source!U118,2))</f>
        <v>-</v>
      </c>
    </row>
    <row r="216" spans="1:11">
      <c r="A216" s="7"/>
      <c r="B216" s="7"/>
      <c r="C216" s="22" t="str">
        <f>Source!H118</f>
        <v>л</v>
      </c>
      <c r="D216" s="8"/>
      <c r="E216" s="8" t="str">
        <f>IF(Source!AF118=0,"-",ROUND(Source!AF118,2))</f>
        <v>-</v>
      </c>
      <c r="F216" s="8" t="str">
        <f>IF(Source!AE118=0,"-",ROUND(Source!AE118,2))</f>
        <v>-</v>
      </c>
      <c r="G216" s="8"/>
      <c r="H216" s="8"/>
      <c r="I216" s="8" t="str">
        <f>IF(Source!R118=0,"-",ROUND(Source!R118,0))</f>
        <v>-</v>
      </c>
      <c r="J216" s="8" t="str">
        <f>IF(Source!AI118=0,"-",ROUND(Source!AI118,2))</f>
        <v>-</v>
      </c>
      <c r="K216" s="8" t="str">
        <f>IF(Source!V118=0,"-",ROUND(Source!V118,2))</f>
        <v>-</v>
      </c>
    </row>
    <row r="217" spans="1:11" ht="36">
      <c r="A217" s="4" t="str">
        <f>Source!E119</f>
        <v>81</v>
      </c>
      <c r="B217" s="12" t="str">
        <f>Source!F119</f>
        <v>м39-02-004-3</v>
      </c>
      <c r="C217" s="12" t="str">
        <f>Source!G119</f>
        <v>Капиллярный контроль (цветной метод) трубопроводов, диаметр, мм, до 63</v>
      </c>
      <c r="D217" s="15">
        <f>Source!I119</f>
        <v>600</v>
      </c>
      <c r="E217" s="16">
        <f>IF(Source!AB119=0,"-",ROUND(Source!AB119,2))</f>
        <v>9.83</v>
      </c>
      <c r="F217" s="16" t="str">
        <f>IF(Source!AD119=0,"-",ROUND(Source!AD119,2))</f>
        <v>-</v>
      </c>
      <c r="G217" s="15">
        <f>IF(Source!O119=0,"-",ROUND(Source!O119,0))</f>
        <v>5898</v>
      </c>
      <c r="H217" s="15">
        <f>IF(Source!S119=0,"-",ROUND(Source!S119,0))</f>
        <v>5346</v>
      </c>
      <c r="I217" s="16" t="str">
        <f>IF(Source!Q119=0,"-",ROUND(Source!Q119,0))</f>
        <v>-</v>
      </c>
      <c r="J217" s="16">
        <f>IF(Source!AH119=0,"-",ROUND(Source!AH119,2))</f>
        <v>0.63</v>
      </c>
      <c r="K217" s="16">
        <f>IF(Source!U119=0,"-",ROUND(Source!U119,2))</f>
        <v>377.4</v>
      </c>
    </row>
    <row r="218" spans="1:11" ht="29.25">
      <c r="B218" s="18" t="s">
        <v>747</v>
      </c>
      <c r="C218" s="14" t="str">
        <f>Source!H119</f>
        <v>стык</v>
      </c>
      <c r="D218" s="17"/>
      <c r="E218" s="17">
        <f>IF(Source!AF119=0,"-",ROUND(Source!AF119,2))</f>
        <v>8.91</v>
      </c>
      <c r="F218" s="17" t="str">
        <f>IF(Source!AE119=0,"-",ROUND(Source!AE119,2))</f>
        <v>-</v>
      </c>
      <c r="G218" s="17"/>
      <c r="H218" s="17"/>
      <c r="I218" s="17" t="str">
        <f>IF(Source!R119=0,"-",ROUND(Source!R119,0))</f>
        <v>-</v>
      </c>
      <c r="J218" s="17" t="str">
        <f>IF(Source!AI119=0,"-",ROUND(Source!AI119,2))</f>
        <v>-</v>
      </c>
      <c r="K218" s="17" t="str">
        <f>IF(Source!V119=0,"-",ROUND(Source!V119,2))</f>
        <v>-</v>
      </c>
    </row>
    <row r="219" spans="1:11">
      <c r="A219" s="7" t="str">
        <f>Source!E120</f>
        <v>81.1</v>
      </c>
      <c r="B219" s="19" t="str">
        <f>Source!F120</f>
        <v>113-9067</v>
      </c>
      <c r="C219" s="19" t="str">
        <f>Source!G120</f>
        <v>Жидкость индикаторная</v>
      </c>
      <c r="D219" s="20">
        <f>Source!I120</f>
        <v>1.8</v>
      </c>
      <c r="E219" s="21" t="str">
        <f>IF(Source!AB120=0,"-",ROUND(Source!AB120,2))</f>
        <v>-</v>
      </c>
      <c r="F219" s="21" t="str">
        <f>IF(Source!AD120=0,"-",ROUND(Source!AD120,2))</f>
        <v>-</v>
      </c>
      <c r="G219" s="20" t="str">
        <f>IF(Source!O120=0,"-",ROUND(Source!O120,0))</f>
        <v>-</v>
      </c>
      <c r="H219" s="20" t="str">
        <f>IF(Source!S120=0,"-",ROUND(Source!S120,0))</f>
        <v>-</v>
      </c>
      <c r="I219" s="21" t="str">
        <f>IF(Source!Q120=0,"-",ROUND(Source!Q120,0))</f>
        <v>-</v>
      </c>
      <c r="J219" s="21" t="str">
        <f>IF(Source!AH120=0,"-",ROUND(Source!AH120,2))</f>
        <v>-</v>
      </c>
      <c r="K219" s="21" t="str">
        <f>IF(Source!U120=0,"-",ROUND(Source!U120,2))</f>
        <v>-</v>
      </c>
    </row>
    <row r="220" spans="1:11">
      <c r="A220" s="7"/>
      <c r="B220" s="7"/>
      <c r="C220" s="22" t="str">
        <f>Source!H120</f>
        <v>л</v>
      </c>
      <c r="D220" s="8"/>
      <c r="E220" s="8" t="str">
        <f>IF(Source!AF120=0,"-",ROUND(Source!AF120,2))</f>
        <v>-</v>
      </c>
      <c r="F220" s="8" t="str">
        <f>IF(Source!AE120=0,"-",ROUND(Source!AE120,2))</f>
        <v>-</v>
      </c>
      <c r="G220" s="8"/>
      <c r="H220" s="8"/>
      <c r="I220" s="8" t="str">
        <f>IF(Source!R120=0,"-",ROUND(Source!R120,0))</f>
        <v>-</v>
      </c>
      <c r="J220" s="8" t="str">
        <f>IF(Source!AI120=0,"-",ROUND(Source!AI120,2))</f>
        <v>-</v>
      </c>
      <c r="K220" s="8" t="str">
        <f>IF(Source!V120=0,"-",ROUND(Source!V120,2))</f>
        <v>-</v>
      </c>
    </row>
    <row r="221" spans="1:11" ht="48">
      <c r="A221" s="4" t="str">
        <f>Source!E121</f>
        <v>82</v>
      </c>
      <c r="B221" s="12" t="str">
        <f>Source!F121</f>
        <v>м39-02-012-4</v>
      </c>
      <c r="C221" s="12" t="str">
        <f>Source!G121</f>
        <v>Рентгенографический контроль трубопроводов через две стенки. Трубопровод, диаметр, мм 108, толщина стенки, мм, до 10</v>
      </c>
      <c r="D221" s="15">
        <f>Source!I121</f>
        <v>101</v>
      </c>
      <c r="E221" s="16">
        <f>IF(Source!AB121=0,"-",ROUND(Source!AB121,2))</f>
        <v>50.45</v>
      </c>
      <c r="F221" s="16">
        <f>IF(Source!AD121=0,"-",ROUND(Source!AD121,2))</f>
        <v>3.77</v>
      </c>
      <c r="G221" s="15">
        <f>IF(Source!O121=0,"-",ROUND(Source!O121,0))</f>
        <v>5095</v>
      </c>
      <c r="H221" s="15">
        <f>IF(Source!S121=0,"-",ROUND(Source!S121,0))</f>
        <v>3803</v>
      </c>
      <c r="I221" s="16">
        <f>IF(Source!Q121=0,"-",ROUND(Source!Q121,0))</f>
        <v>381</v>
      </c>
      <c r="J221" s="16">
        <f>IF(Source!AH121=0,"-",ROUND(Source!AH121,2))</f>
        <v>2.04</v>
      </c>
      <c r="K221" s="16">
        <f>IF(Source!U121=0,"-",ROUND(Source!U121,2))</f>
        <v>206.04</v>
      </c>
    </row>
    <row r="222" spans="1:11" ht="39">
      <c r="B222" s="18" t="s">
        <v>748</v>
      </c>
      <c r="C222" s="14" t="str">
        <f>Source!H121</f>
        <v>ШТУKА</v>
      </c>
      <c r="D222" s="17"/>
      <c r="E222" s="17">
        <f>IF(Source!AF121=0,"-",ROUND(Source!AF121,2))</f>
        <v>37.65</v>
      </c>
      <c r="F222" s="17" t="str">
        <f>IF(Source!AE121=0,"-",ROUND(Source!AE121,2))</f>
        <v>-</v>
      </c>
      <c r="G222" s="17"/>
      <c r="H222" s="17"/>
      <c r="I222" s="17" t="str">
        <f>IF(Source!R121=0,"-",ROUND(Source!R121,0))</f>
        <v>-</v>
      </c>
      <c r="J222" s="17" t="str">
        <f>IF(Source!AI121=0,"-",ROUND(Source!AI121,2))</f>
        <v>-</v>
      </c>
      <c r="K222" s="17" t="str">
        <f>IF(Source!V121=0,"-",ROUND(Source!V121,2))</f>
        <v>-</v>
      </c>
    </row>
    <row r="223" spans="1:11" ht="48">
      <c r="A223" s="4" t="str">
        <f>Source!E122</f>
        <v>83</v>
      </c>
      <c r="B223" s="12" t="str">
        <f>Source!F122</f>
        <v>м39-02-012-7</v>
      </c>
      <c r="C223" s="12" t="str">
        <f>Source!G122</f>
        <v>Рентгенографический контроль трубопроводов через две стенки. Трубопровод, диаметр, мм 159, толщина стенки, мм, до 10</v>
      </c>
      <c r="D223" s="15">
        <f>Source!I122</f>
        <v>187</v>
      </c>
      <c r="E223" s="16">
        <f>IF(Source!AB122=0,"-",ROUND(Source!AB122,2))</f>
        <v>56.19</v>
      </c>
      <c r="F223" s="16">
        <f>IF(Source!AD122=0,"-",ROUND(Source!AD122,2))</f>
        <v>4.13</v>
      </c>
      <c r="G223" s="15">
        <f>IF(Source!O122=0,"-",ROUND(Source!O122,0))</f>
        <v>10508</v>
      </c>
      <c r="H223" s="15">
        <f>IF(Source!S122=0,"-",ROUND(Source!S122,0))</f>
        <v>7626</v>
      </c>
      <c r="I223" s="16">
        <f>IF(Source!Q122=0,"-",ROUND(Source!Q122,0))</f>
        <v>772</v>
      </c>
      <c r="J223" s="16">
        <f>IF(Source!AH122=0,"-",ROUND(Source!AH122,2))</f>
        <v>2.21</v>
      </c>
      <c r="K223" s="16">
        <f>IF(Source!U122=0,"-",ROUND(Source!U122,2))</f>
        <v>413.27</v>
      </c>
    </row>
    <row r="224" spans="1:11" ht="29.25">
      <c r="B224" s="18" t="s">
        <v>747</v>
      </c>
      <c r="C224" s="14" t="str">
        <f>Source!H122</f>
        <v>ШТУKА</v>
      </c>
      <c r="D224" s="17"/>
      <c r="E224" s="17">
        <f>IF(Source!AF122=0,"-",ROUND(Source!AF122,2))</f>
        <v>40.78</v>
      </c>
      <c r="F224" s="17" t="str">
        <f>IF(Source!AE122=0,"-",ROUND(Source!AE122,2))</f>
        <v>-</v>
      </c>
      <c r="G224" s="17"/>
      <c r="H224" s="17"/>
      <c r="I224" s="17" t="str">
        <f>IF(Source!R122=0,"-",ROUND(Source!R122,0))</f>
        <v>-</v>
      </c>
      <c r="J224" s="17" t="str">
        <f>IF(Source!AI122=0,"-",ROUND(Source!AI122,2))</f>
        <v>-</v>
      </c>
      <c r="K224" s="17" t="str">
        <f>IF(Source!V122=0,"-",ROUND(Source!V122,2))</f>
        <v>-</v>
      </c>
    </row>
    <row r="225" spans="1:11" ht="36">
      <c r="A225" s="4" t="str">
        <f>Source!E123</f>
        <v>84</v>
      </c>
      <c r="B225" s="12" t="str">
        <f>Source!F123</f>
        <v>м39-02-001-1</v>
      </c>
      <c r="C225" s="12" t="str">
        <f>Source!G123</f>
        <v>Визуальный и измерительный контроль сварных соединений трубопроводов, диаметр, мм, до 28</v>
      </c>
      <c r="D225" s="15">
        <f>Source!I123</f>
        <v>2300</v>
      </c>
      <c r="E225" s="16">
        <f>IF(Source!AB123=0,"-",ROUND(Source!AB123,2))</f>
        <v>2.15</v>
      </c>
      <c r="F225" s="16" t="str">
        <f>IF(Source!AD123=0,"-",ROUND(Source!AD123,2))</f>
        <v>-</v>
      </c>
      <c r="G225" s="15">
        <f>IF(Source!O123=0,"-",ROUND(Source!O123,0))</f>
        <v>4945</v>
      </c>
      <c r="H225" s="15">
        <f>IF(Source!S123=0,"-",ROUND(Source!S123,0))</f>
        <v>4945</v>
      </c>
      <c r="I225" s="16" t="str">
        <f>IF(Source!Q123=0,"-",ROUND(Source!Q123,0))</f>
        <v>-</v>
      </c>
      <c r="J225" s="16">
        <f>IF(Source!AH123=0,"-",ROUND(Source!AH123,2))</f>
        <v>0.14000000000000001</v>
      </c>
      <c r="K225" s="16">
        <f>IF(Source!U123=0,"-",ROUND(Source!U123,2))</f>
        <v>312.8</v>
      </c>
    </row>
    <row r="226" spans="1:11" ht="39">
      <c r="B226" s="18" t="s">
        <v>748</v>
      </c>
      <c r="C226" s="14" t="str">
        <f>Source!H123</f>
        <v>стык</v>
      </c>
      <c r="D226" s="17"/>
      <c r="E226" s="17">
        <f>IF(Source!AF123=0,"-",ROUND(Source!AF123,2))</f>
        <v>2.15</v>
      </c>
      <c r="F226" s="17" t="str">
        <f>IF(Source!AE123=0,"-",ROUND(Source!AE123,2))</f>
        <v>-</v>
      </c>
      <c r="G226" s="17"/>
      <c r="H226" s="17"/>
      <c r="I226" s="17" t="str">
        <f>IF(Source!R123=0,"-",ROUND(Source!R123,0))</f>
        <v>-</v>
      </c>
      <c r="J226" s="17" t="str">
        <f>IF(Source!AI123=0,"-",ROUND(Source!AI123,2))</f>
        <v>-</v>
      </c>
      <c r="K226" s="17" t="str">
        <f>IF(Source!V123=0,"-",ROUND(Source!V123,2))</f>
        <v>-</v>
      </c>
    </row>
    <row r="227" spans="1:11" ht="36">
      <c r="A227" s="4" t="str">
        <f>Source!E124</f>
        <v>85</v>
      </c>
      <c r="B227" s="12" t="str">
        <f>Source!F124</f>
        <v>м39-02-001-2</v>
      </c>
      <c r="C227" s="12" t="str">
        <f>Source!G124</f>
        <v>Визуальный и измерительный контроль сварных соединений трубопроводов, диаметр, мм, до 60</v>
      </c>
      <c r="D227" s="15">
        <f>Source!I124</f>
        <v>1120</v>
      </c>
      <c r="E227" s="16">
        <f>IF(Source!AB124=0,"-",ROUND(Source!AB124,2))</f>
        <v>2.69</v>
      </c>
      <c r="F227" s="16" t="str">
        <f>IF(Source!AD124=0,"-",ROUND(Source!AD124,2))</f>
        <v>-</v>
      </c>
      <c r="G227" s="15">
        <f>IF(Source!O124=0,"-",ROUND(Source!O124,0))</f>
        <v>3013</v>
      </c>
      <c r="H227" s="15">
        <f>IF(Source!S124=0,"-",ROUND(Source!S124,0))</f>
        <v>3013</v>
      </c>
      <c r="I227" s="16" t="str">
        <f>IF(Source!Q124=0,"-",ROUND(Source!Q124,0))</f>
        <v>-</v>
      </c>
      <c r="J227" s="16">
        <f>IF(Source!AH124=0,"-",ROUND(Source!AH124,2))</f>
        <v>0.17</v>
      </c>
      <c r="K227" s="16">
        <f>IF(Source!U124=0,"-",ROUND(Source!U124,2))</f>
        <v>190.4</v>
      </c>
    </row>
    <row r="228" spans="1:11" ht="39">
      <c r="B228" s="18" t="s">
        <v>748</v>
      </c>
      <c r="C228" s="14" t="str">
        <f>Source!H124</f>
        <v>стык</v>
      </c>
      <c r="D228" s="17"/>
      <c r="E228" s="17">
        <f>IF(Source!AF124=0,"-",ROUND(Source!AF124,2))</f>
        <v>2.69</v>
      </c>
      <c r="F228" s="17" t="str">
        <f>IF(Source!AE124=0,"-",ROUND(Source!AE124,2))</f>
        <v>-</v>
      </c>
      <c r="G228" s="17"/>
      <c r="H228" s="17"/>
      <c r="I228" s="17" t="str">
        <f>IF(Source!R124=0,"-",ROUND(Source!R124,0))</f>
        <v>-</v>
      </c>
      <c r="J228" s="17" t="str">
        <f>IF(Source!AI124=0,"-",ROUND(Source!AI124,2))</f>
        <v>-</v>
      </c>
      <c r="K228" s="17" t="str">
        <f>IF(Source!V124=0,"-",ROUND(Source!V124,2))</f>
        <v>-</v>
      </c>
    </row>
    <row r="229" spans="1:11" ht="36">
      <c r="A229" s="4" t="str">
        <f>Source!E125</f>
        <v>86</v>
      </c>
      <c r="B229" s="12" t="str">
        <f>Source!F125</f>
        <v>м39-02-001-4</v>
      </c>
      <c r="C229" s="12" t="str">
        <f>Source!G125</f>
        <v>Визуальный и измерительный контроль сварных соединений трубопроводов, диаметр, мм, до 219</v>
      </c>
      <c r="D229" s="15">
        <f>Source!I125</f>
        <v>48</v>
      </c>
      <c r="E229" s="16">
        <f>IF(Source!AB125=0,"-",ROUND(Source!AB125,2))</f>
        <v>4.3</v>
      </c>
      <c r="F229" s="16" t="str">
        <f>IF(Source!AD125=0,"-",ROUND(Source!AD125,2))</f>
        <v>-</v>
      </c>
      <c r="G229" s="15">
        <f>IF(Source!O125=0,"-",ROUND(Source!O125,0))</f>
        <v>206</v>
      </c>
      <c r="H229" s="15">
        <f>IF(Source!S125=0,"-",ROUND(Source!S125,0))</f>
        <v>206</v>
      </c>
      <c r="I229" s="16" t="str">
        <f>IF(Source!Q125=0,"-",ROUND(Source!Q125,0))</f>
        <v>-</v>
      </c>
      <c r="J229" s="16">
        <f>IF(Source!AH125=0,"-",ROUND(Source!AH125,2))</f>
        <v>0.27</v>
      </c>
      <c r="K229" s="16">
        <f>IF(Source!U125=0,"-",ROUND(Source!U125,2))</f>
        <v>13.06</v>
      </c>
    </row>
    <row r="230" spans="1:11" ht="39">
      <c r="B230" s="18" t="s">
        <v>748</v>
      </c>
      <c r="C230" s="14" t="str">
        <f>Source!H125</f>
        <v>стык</v>
      </c>
      <c r="D230" s="17"/>
      <c r="E230" s="17">
        <f>IF(Source!AF125=0,"-",ROUND(Source!AF125,2))</f>
        <v>4.3</v>
      </c>
      <c r="F230" s="17" t="str">
        <f>IF(Source!AE125=0,"-",ROUND(Source!AE125,2))</f>
        <v>-</v>
      </c>
      <c r="G230" s="17"/>
      <c r="H230" s="17"/>
      <c r="I230" s="17" t="str">
        <f>IF(Source!R125=0,"-",ROUND(Source!R125,0))</f>
        <v>-</v>
      </c>
      <c r="J230" s="17" t="str">
        <f>IF(Source!AI125=0,"-",ROUND(Source!AI125,2))</f>
        <v>-</v>
      </c>
      <c r="K230" s="17" t="str">
        <f>IF(Source!V125=0,"-",ROUND(Source!V125,2))</f>
        <v>-</v>
      </c>
    </row>
    <row r="231" spans="1:11" ht="36">
      <c r="A231" s="4" t="str">
        <f>Source!E126</f>
        <v>87</v>
      </c>
      <c r="B231" s="12" t="str">
        <f>Source!F126</f>
        <v>м39-02-001-3</v>
      </c>
      <c r="C231" s="12" t="str">
        <f>Source!G126</f>
        <v>Визуальный и измерительный контроль сварных соединений трубопроводов, диаметр, мм, до 108</v>
      </c>
      <c r="D231" s="15">
        <f>Source!I126</f>
        <v>114</v>
      </c>
      <c r="E231" s="16">
        <f>IF(Source!AB126=0,"-",ROUND(Source!AB126,2))</f>
        <v>3.23</v>
      </c>
      <c r="F231" s="16" t="str">
        <f>IF(Source!AD126=0,"-",ROUND(Source!AD126,2))</f>
        <v>-</v>
      </c>
      <c r="G231" s="15">
        <f>IF(Source!O126=0,"-",ROUND(Source!O126,0))</f>
        <v>368</v>
      </c>
      <c r="H231" s="15">
        <f>IF(Source!S126=0,"-",ROUND(Source!S126,0))</f>
        <v>368</v>
      </c>
      <c r="I231" s="16" t="str">
        <f>IF(Source!Q126=0,"-",ROUND(Source!Q126,0))</f>
        <v>-</v>
      </c>
      <c r="J231" s="16">
        <f>IF(Source!AH126=0,"-",ROUND(Source!AH126,2))</f>
        <v>0.2</v>
      </c>
      <c r="K231" s="16">
        <f>IF(Source!U126=0,"-",ROUND(Source!U126,2))</f>
        <v>23.26</v>
      </c>
    </row>
    <row r="232" spans="1:11" ht="39">
      <c r="B232" s="18" t="s">
        <v>748</v>
      </c>
      <c r="C232" s="14" t="str">
        <f>Source!H126</f>
        <v>стык</v>
      </c>
      <c r="D232" s="17"/>
      <c r="E232" s="17">
        <f>IF(Source!AF126=0,"-",ROUND(Source!AF126,2))</f>
        <v>3.23</v>
      </c>
      <c r="F232" s="17" t="str">
        <f>IF(Source!AE126=0,"-",ROUND(Source!AE126,2))</f>
        <v>-</v>
      </c>
      <c r="G232" s="17"/>
      <c r="H232" s="17"/>
      <c r="I232" s="17" t="str">
        <f>IF(Source!R126=0,"-",ROUND(Source!R126,0))</f>
        <v>-</v>
      </c>
      <c r="J232" s="17" t="str">
        <f>IF(Source!AI126=0,"-",ROUND(Source!AI126,2))</f>
        <v>-</v>
      </c>
      <c r="K232" s="17" t="str">
        <f>IF(Source!V126=0,"-",ROUND(Source!V126,2))</f>
        <v>-</v>
      </c>
    </row>
    <row r="233" spans="1:11" ht="36">
      <c r="A233" s="4" t="str">
        <f>Source!E127</f>
        <v>88</v>
      </c>
      <c r="B233" s="12" t="str">
        <f>Source!F127</f>
        <v>ЕНиР1-19-02-А</v>
      </c>
      <c r="C233" s="12" t="str">
        <f>Source!G127</f>
        <v>Переноска приборов по горизонтали на 100 свыше 50м (учтенных) на первые 10м</v>
      </c>
      <c r="D233" s="15">
        <f>Source!I127</f>
        <v>12.8</v>
      </c>
      <c r="E233" s="16">
        <f>IF(Source!AB127=0,"-",ROUND(Source!AB127,2))</f>
        <v>20.9</v>
      </c>
      <c r="F233" s="16" t="str">
        <f>IF(Source!AD127=0,"-",ROUND(Source!AD127,2))</f>
        <v>-</v>
      </c>
      <c r="G233" s="15">
        <f>IF(Source!O127=0,"-",ROUND(Source!O127,0))</f>
        <v>268</v>
      </c>
      <c r="H233" s="15">
        <f>IF(Source!S127=0,"-",ROUND(Source!S127,0))</f>
        <v>268</v>
      </c>
      <c r="I233" s="16" t="str">
        <f>IF(Source!Q127=0,"-",ROUND(Source!Q127,0))</f>
        <v>-</v>
      </c>
      <c r="J233" s="16">
        <f>IF(Source!AH127=0,"-",ROUND(Source!AH127,2))</f>
        <v>1.8</v>
      </c>
      <c r="K233" s="16">
        <f>IF(Source!U127=0,"-",ROUND(Source!U127,2))</f>
        <v>23.04</v>
      </c>
    </row>
    <row r="234" spans="1:11" ht="29.25">
      <c r="B234" s="18" t="s">
        <v>740</v>
      </c>
      <c r="C234" s="14" t="str">
        <f>Source!H127</f>
        <v>ТН</v>
      </c>
      <c r="D234" s="17"/>
      <c r="E234" s="17">
        <f>IF(Source!AF127=0,"-",ROUND(Source!AF127,2))</f>
        <v>20.9</v>
      </c>
      <c r="F234" s="17" t="str">
        <f>IF(Source!AE127=0,"-",ROUND(Source!AE127,2))</f>
        <v>-</v>
      </c>
      <c r="G234" s="17"/>
      <c r="H234" s="17"/>
      <c r="I234" s="17" t="str">
        <f>IF(Source!R127=0,"-",ROUND(Source!R127,0))</f>
        <v>-</v>
      </c>
      <c r="J234" s="17" t="str">
        <f>IF(Source!AI127=0,"-",ROUND(Source!AI127,2))</f>
        <v>-</v>
      </c>
      <c r="K234" s="17" t="str">
        <f>IF(Source!V127=0,"-",ROUND(Source!V127,2))</f>
        <v>-</v>
      </c>
    </row>
    <row r="235" spans="1:11" ht="36">
      <c r="A235" s="4" t="str">
        <f>Source!E128</f>
        <v>89</v>
      </c>
      <c r="B235" s="12" t="str">
        <f>Source!F128</f>
        <v>ЕНиР1-19-02-Б</v>
      </c>
      <c r="C235" s="12" t="str">
        <f>Source!G128</f>
        <v>Переноска приборов по горизонтали на 100 свыше 50м (учтенных): добавить на каждые следующие 10м</v>
      </c>
      <c r="D235" s="15">
        <f>Source!I128</f>
        <v>3.2</v>
      </c>
      <c r="E235" s="16">
        <f>IF(Source!AB128=0,"-",ROUND(Source!AB128,2))</f>
        <v>27.12</v>
      </c>
      <c r="F235" s="16" t="str">
        <f>IF(Source!AD128=0,"-",ROUND(Source!AD128,2))</f>
        <v>-</v>
      </c>
      <c r="G235" s="15">
        <f>IF(Source!O128=0,"-",ROUND(Source!O128,0))</f>
        <v>87</v>
      </c>
      <c r="H235" s="15">
        <f>IF(Source!S128=0,"-",ROUND(Source!S128,0))</f>
        <v>87</v>
      </c>
      <c r="I235" s="16" t="str">
        <f>IF(Source!Q128=0,"-",ROUND(Source!Q128,0))</f>
        <v>-</v>
      </c>
      <c r="J235" s="16">
        <f>IF(Source!AH128=0,"-",ROUND(Source!AH128,2))</f>
        <v>2.34</v>
      </c>
      <c r="K235" s="16">
        <f>IF(Source!U128=0,"-",ROUND(Source!U128,2))</f>
        <v>7.49</v>
      </c>
    </row>
    <row r="236" spans="1:11" ht="58.5">
      <c r="B236" s="18" t="s">
        <v>749</v>
      </c>
      <c r="C236" s="14" t="str">
        <f>Source!H128</f>
        <v>ТН</v>
      </c>
      <c r="D236" s="17"/>
      <c r="E236" s="17">
        <f>IF(Source!AF128=0,"-",ROUND(Source!AF128,2))</f>
        <v>27.12</v>
      </c>
      <c r="F236" s="17" t="str">
        <f>IF(Source!AE128=0,"-",ROUND(Source!AE128,2))</f>
        <v>-</v>
      </c>
      <c r="G236" s="17"/>
      <c r="H236" s="17"/>
      <c r="I236" s="17" t="str">
        <f>IF(Source!R128=0,"-",ROUND(Source!R128,0))</f>
        <v>-</v>
      </c>
      <c r="J236" s="17" t="str">
        <f>IF(Source!AI128=0,"-",ROUND(Source!AI128,2))</f>
        <v>-</v>
      </c>
      <c r="K236" s="17" t="str">
        <f>IF(Source!V128=0,"-",ROUND(Source!V128,2))</f>
        <v>-</v>
      </c>
    </row>
    <row r="237" spans="1:11" ht="24">
      <c r="A237" s="4" t="str">
        <f>Source!E129</f>
        <v>90</v>
      </c>
      <c r="B237" s="12" t="str">
        <f>Source!F129</f>
        <v>ЕНиР1-19-02-А</v>
      </c>
      <c r="C237" s="12" t="str">
        <f>Source!G129</f>
        <v>Переноска приборов по вертикале вверх на первые 10м</v>
      </c>
      <c r="D237" s="15">
        <f>Source!I129</f>
        <v>12.8</v>
      </c>
      <c r="E237" s="16">
        <f>IF(Source!AB129=0,"-",ROUND(Source!AB129,2))</f>
        <v>20.9</v>
      </c>
      <c r="F237" s="16" t="str">
        <f>IF(Source!AD129=0,"-",ROUND(Source!AD129,2))</f>
        <v>-</v>
      </c>
      <c r="G237" s="15">
        <f>IF(Source!O129=0,"-",ROUND(Source!O129,0))</f>
        <v>268</v>
      </c>
      <c r="H237" s="15">
        <f>IF(Source!S129=0,"-",ROUND(Source!S129,0))</f>
        <v>268</v>
      </c>
      <c r="I237" s="16" t="str">
        <f>IF(Source!Q129=0,"-",ROUND(Source!Q129,0))</f>
        <v>-</v>
      </c>
      <c r="J237" s="16">
        <f>IF(Source!AH129=0,"-",ROUND(Source!AH129,2))</f>
        <v>1.8</v>
      </c>
      <c r="K237" s="16">
        <f>IF(Source!U129=0,"-",ROUND(Source!U129,2))</f>
        <v>23.04</v>
      </c>
    </row>
    <row r="238" spans="1:11" ht="29.25">
      <c r="B238" s="18" t="s">
        <v>740</v>
      </c>
      <c r="C238" s="14" t="str">
        <f>Source!H129</f>
        <v>ТН</v>
      </c>
      <c r="D238" s="17"/>
      <c r="E238" s="17">
        <f>IF(Source!AF129=0,"-",ROUND(Source!AF129,2))</f>
        <v>20.9</v>
      </c>
      <c r="F238" s="17" t="str">
        <f>IF(Source!AE129=0,"-",ROUND(Source!AE129,2))</f>
        <v>-</v>
      </c>
      <c r="G238" s="17"/>
      <c r="H238" s="17"/>
      <c r="I238" s="17" t="str">
        <f>IF(Source!R129=0,"-",ROUND(Source!R129,0))</f>
        <v>-</v>
      </c>
      <c r="J238" s="17" t="str">
        <f>IF(Source!AI129=0,"-",ROUND(Source!AI129,2))</f>
        <v>-</v>
      </c>
      <c r="K238" s="17" t="str">
        <f>IF(Source!V129=0,"-",ROUND(Source!V129,2))</f>
        <v>-</v>
      </c>
    </row>
    <row r="239" spans="1:11" ht="36">
      <c r="A239" s="4" t="str">
        <f>Source!E130</f>
        <v>91</v>
      </c>
      <c r="B239" s="12" t="str">
        <f>Source!F130</f>
        <v>ЕНиР1-19-02-Б</v>
      </c>
      <c r="C239" s="12" t="str">
        <f>Source!G130</f>
        <v>Переноска приборов по вертикале на расстояние 30м  добавить на каждые следующие 10м</v>
      </c>
      <c r="D239" s="15">
        <f>Source!I130</f>
        <v>5.5</v>
      </c>
      <c r="E239" s="16">
        <f>IF(Source!AB130=0,"-",ROUND(Source!AB130,2))</f>
        <v>162.72</v>
      </c>
      <c r="F239" s="16" t="str">
        <f>IF(Source!AD130=0,"-",ROUND(Source!AD130,2))</f>
        <v>-</v>
      </c>
      <c r="G239" s="15">
        <f>IF(Source!O130=0,"-",ROUND(Source!O130,0))</f>
        <v>895</v>
      </c>
      <c r="H239" s="15">
        <f>IF(Source!S130=0,"-",ROUND(Source!S130,0))</f>
        <v>895</v>
      </c>
      <c r="I239" s="16" t="str">
        <f>IF(Source!Q130=0,"-",ROUND(Source!Q130,0))</f>
        <v>-</v>
      </c>
      <c r="J239" s="16">
        <f>IF(Source!AH130=0,"-",ROUND(Source!AH130,2))</f>
        <v>14.04</v>
      </c>
      <c r="K239" s="16">
        <f>IF(Source!U130=0,"-",ROUND(Source!U130,2))</f>
        <v>77.22</v>
      </c>
    </row>
    <row r="240" spans="1:11" ht="58.5">
      <c r="B240" s="18" t="s">
        <v>750</v>
      </c>
      <c r="C240" s="14" t="str">
        <f>Source!H130</f>
        <v>ТН</v>
      </c>
      <c r="D240" s="17"/>
      <c r="E240" s="17">
        <f>IF(Source!AF130=0,"-",ROUND(Source!AF130,2))</f>
        <v>162.72</v>
      </c>
      <c r="F240" s="17" t="str">
        <f>IF(Source!AE130=0,"-",ROUND(Source!AE130,2))</f>
        <v>-</v>
      </c>
      <c r="G240" s="17"/>
      <c r="H240" s="17"/>
      <c r="I240" s="17" t="str">
        <f>IF(Source!R130=0,"-",ROUND(Source!R130,0))</f>
        <v>-</v>
      </c>
      <c r="J240" s="17" t="str">
        <f>IF(Source!AI130=0,"-",ROUND(Source!AI130,2))</f>
        <v>-</v>
      </c>
      <c r="K240" s="17" t="str">
        <f>IF(Source!V130=0,"-",ROUND(Source!V130,2))</f>
        <v>-</v>
      </c>
    </row>
    <row r="241" spans="1:11" ht="36">
      <c r="A241" s="4" t="str">
        <f>Source!E131</f>
        <v>92</v>
      </c>
      <c r="B241" s="12" t="str">
        <f>Source!F131</f>
        <v>ЕНиР1-19-02-Б</v>
      </c>
      <c r="C241" s="12" t="str">
        <f>Source!G131</f>
        <v>Переноска приборов по вертикале на расстояние 20м добавить на каждые следующие 10м</v>
      </c>
      <c r="D241" s="15">
        <f>Source!I131</f>
        <v>3.2</v>
      </c>
      <c r="E241" s="16">
        <f>IF(Source!AB131=0,"-",ROUND(Source!AB131,2))</f>
        <v>67.8</v>
      </c>
      <c r="F241" s="16" t="str">
        <f>IF(Source!AD131=0,"-",ROUND(Source!AD131,2))</f>
        <v>-</v>
      </c>
      <c r="G241" s="15">
        <f>IF(Source!O131=0,"-",ROUND(Source!O131,0))</f>
        <v>217</v>
      </c>
      <c r="H241" s="15">
        <f>IF(Source!S131=0,"-",ROUND(Source!S131,0))</f>
        <v>217</v>
      </c>
      <c r="I241" s="16" t="str">
        <f>IF(Source!Q131=0,"-",ROUND(Source!Q131,0))</f>
        <v>-</v>
      </c>
      <c r="J241" s="16">
        <f>IF(Source!AH131=0,"-",ROUND(Source!AH131,2))</f>
        <v>5.85</v>
      </c>
      <c r="K241" s="16">
        <f>IF(Source!U131=0,"-",ROUND(Source!U131,2))</f>
        <v>18.72</v>
      </c>
    </row>
    <row r="242" spans="1:11" ht="58.5">
      <c r="B242" s="18" t="s">
        <v>751</v>
      </c>
      <c r="C242" s="14" t="str">
        <f>Source!H131</f>
        <v>ТН</v>
      </c>
      <c r="D242" s="17"/>
      <c r="E242" s="17">
        <f>IF(Source!AF131=0,"-",ROUND(Source!AF131,2))</f>
        <v>67.8</v>
      </c>
      <c r="F242" s="17" t="str">
        <f>IF(Source!AE131=0,"-",ROUND(Source!AE131,2))</f>
        <v>-</v>
      </c>
      <c r="G242" s="17"/>
      <c r="H242" s="17"/>
      <c r="I242" s="17" t="str">
        <f>IF(Source!R131=0,"-",ROUND(Source!R131,0))</f>
        <v>-</v>
      </c>
      <c r="J242" s="17" t="str">
        <f>IF(Source!AI131=0,"-",ROUND(Source!AI131,2))</f>
        <v>-</v>
      </c>
      <c r="K242" s="17" t="str">
        <f>IF(Source!V131=0,"-",ROUND(Source!V131,2))</f>
        <v>-</v>
      </c>
    </row>
    <row r="243" spans="1:11" ht="36">
      <c r="A243" s="4" t="str">
        <f>Source!E132</f>
        <v>93</v>
      </c>
      <c r="B243" s="12" t="str">
        <f>Source!F132</f>
        <v>ЕНиР1-19-02-Б</v>
      </c>
      <c r="C243" s="12" t="str">
        <f>Source!G132</f>
        <v>Переноска приборов по вертикале на расстояние 16м добавить на каждые следующие 10м</v>
      </c>
      <c r="D243" s="15">
        <f>Source!I132</f>
        <v>4.0999999999999996</v>
      </c>
      <c r="E243" s="16">
        <f>IF(Source!AB132=0,"-",ROUND(Source!AB132,2))</f>
        <v>162.72</v>
      </c>
      <c r="F243" s="16" t="str">
        <f>IF(Source!AD132=0,"-",ROUND(Source!AD132,2))</f>
        <v>-</v>
      </c>
      <c r="G243" s="15">
        <f>IF(Source!O132=0,"-",ROUND(Source!O132,0))</f>
        <v>667</v>
      </c>
      <c r="H243" s="15">
        <f>IF(Source!S132=0,"-",ROUND(Source!S132,0))</f>
        <v>667</v>
      </c>
      <c r="I243" s="16" t="str">
        <f>IF(Source!Q132=0,"-",ROUND(Source!Q132,0))</f>
        <v>-</v>
      </c>
      <c r="J243" s="16">
        <f>IF(Source!AH132=0,"-",ROUND(Source!AH132,2))</f>
        <v>14.04</v>
      </c>
      <c r="K243" s="16">
        <f>IF(Source!U132=0,"-",ROUND(Source!U132,2))</f>
        <v>57.56</v>
      </c>
    </row>
    <row r="244" spans="1:11" ht="58.5">
      <c r="B244" s="18" t="s">
        <v>750</v>
      </c>
      <c r="C244" s="14" t="str">
        <f>Source!H132</f>
        <v>ТН</v>
      </c>
      <c r="D244" s="17"/>
      <c r="E244" s="17">
        <f>IF(Source!AF132=0,"-",ROUND(Source!AF132,2))</f>
        <v>162.72</v>
      </c>
      <c r="F244" s="17" t="str">
        <f>IF(Source!AE132=0,"-",ROUND(Source!AE132,2))</f>
        <v>-</v>
      </c>
      <c r="G244" s="17"/>
      <c r="H244" s="17"/>
      <c r="I244" s="17" t="str">
        <f>IF(Source!R132=0,"-",ROUND(Source!R132,0))</f>
        <v>-</v>
      </c>
      <c r="J244" s="17" t="str">
        <f>IF(Source!AI132=0,"-",ROUND(Source!AI132,2))</f>
        <v>-</v>
      </c>
      <c r="K244" s="17" t="str">
        <f>IF(Source!V132=0,"-",ROUND(Source!V132,2))</f>
        <v>-</v>
      </c>
    </row>
    <row r="245" spans="1:11" ht="36">
      <c r="A245" s="4" t="str">
        <f>Source!E133</f>
        <v>94</v>
      </c>
      <c r="B245" s="12" t="str">
        <f>Source!F133</f>
        <v>6002029-1</v>
      </c>
      <c r="C245" s="12" t="str">
        <f>Source!G133</f>
        <v>Погрузочные работы при автомобильных перевозках-Мусор строительный</v>
      </c>
      <c r="D245" s="15">
        <f>Source!I133</f>
        <v>3</v>
      </c>
      <c r="E245" s="16">
        <f>IF(Source!AB133=0,"-",ROUND(Source!AB133,2))</f>
        <v>3.3</v>
      </c>
      <c r="F245" s="16">
        <f>IF(Source!AD133=0,"-",ROUND(Source!AD133,2))</f>
        <v>3.3</v>
      </c>
      <c r="G245" s="15">
        <f>IF(Source!O133=0,"-",ROUND(Source!O133,0))</f>
        <v>10</v>
      </c>
      <c r="H245" s="15" t="str">
        <f>IF(Source!S133=0,"-",ROUND(Source!S133,0))</f>
        <v>-</v>
      </c>
      <c r="I245" s="16">
        <f>IF(Source!Q133=0,"-",ROUND(Source!Q133,0))</f>
        <v>10</v>
      </c>
      <c r="J245" s="16" t="str">
        <f>IF(Source!AH133=0,"-",ROUND(Source!AH133,2))</f>
        <v>-</v>
      </c>
      <c r="K245" s="16" t="str">
        <f>IF(Source!U133=0,"-",ROUND(Source!U133,2))</f>
        <v>-</v>
      </c>
    </row>
    <row r="246" spans="1:11">
      <c r="C246" s="14" t="str">
        <f>Source!H133</f>
        <v>т</v>
      </c>
      <c r="D246" s="17"/>
      <c r="E246" s="17" t="str">
        <f>IF(Source!AF133=0,"-",ROUND(Source!AF133,2))</f>
        <v>-</v>
      </c>
      <c r="F246" s="17" t="str">
        <f>IF(Source!AE133=0,"-",ROUND(Source!AE133,2))</f>
        <v>-</v>
      </c>
      <c r="G246" s="17"/>
      <c r="H246" s="17"/>
      <c r="I246" s="17" t="str">
        <f>IF(Source!R133=0,"-",ROUND(Source!R133,0))</f>
        <v>-</v>
      </c>
      <c r="J246" s="17" t="str">
        <f>IF(Source!AI133=0,"-",ROUND(Source!AI133,2))</f>
        <v>-</v>
      </c>
      <c r="K246" s="17" t="str">
        <f>IF(Source!V133=0,"-",ROUND(Source!V133,2))</f>
        <v>-</v>
      </c>
    </row>
    <row r="247" spans="1:11" ht="48">
      <c r="A247" s="4" t="str">
        <f>Source!E134</f>
        <v>95</v>
      </c>
      <c r="B247" s="12" t="str">
        <f>Source!F134</f>
        <v>601-9009</v>
      </c>
      <c r="C247" s="12" t="str">
        <f>Source!G134</f>
        <v>Перевозка грузов автомобилями-самосвалами (работающими вне карьеров) на расстояние до 9 км (1-й класс груза)</v>
      </c>
      <c r="D247" s="15">
        <f>Source!I134</f>
        <v>3</v>
      </c>
      <c r="E247" s="16">
        <f>IF(Source!AB134=0,"-",ROUND(Source!AB134,2))</f>
        <v>16.46</v>
      </c>
      <c r="F247" s="16" t="str">
        <f>IF(Source!AD134=0,"-",ROUND(Source!AD134,2))</f>
        <v>-</v>
      </c>
      <c r="G247" s="15">
        <f>IF(Source!O134=0,"-",ROUND(Source!O134,0))</f>
        <v>49</v>
      </c>
      <c r="H247" s="15" t="str">
        <f>IF(Source!S134=0,"-",ROUND(Source!S134,0))</f>
        <v>-</v>
      </c>
      <c r="I247" s="16" t="str">
        <f>IF(Source!Q134=0,"-",ROUND(Source!Q134,0))</f>
        <v>-</v>
      </c>
      <c r="J247" s="16" t="str">
        <f>IF(Source!AH134=0,"-",ROUND(Source!AH134,2))</f>
        <v>-</v>
      </c>
      <c r="K247" s="16" t="str">
        <f>IF(Source!U134=0,"-",ROUND(Source!U134,2))</f>
        <v>-</v>
      </c>
    </row>
    <row r="248" spans="1:11">
      <c r="C248" s="14" t="str">
        <f>Source!H134</f>
        <v>т</v>
      </c>
      <c r="D248" s="17"/>
      <c r="E248" s="17" t="str">
        <f>IF(Source!AF134=0,"-",ROUND(Source!AF134,2))</f>
        <v>-</v>
      </c>
      <c r="F248" s="17" t="str">
        <f>IF(Source!AE134=0,"-",ROUND(Source!AE134,2))</f>
        <v>-</v>
      </c>
      <c r="G248" s="17"/>
      <c r="H248" s="17"/>
      <c r="I248" s="17" t="str">
        <f>IF(Source!R134=0,"-",ROUND(Source!R134,0))</f>
        <v>-</v>
      </c>
      <c r="J248" s="17" t="str">
        <f>IF(Source!AI134=0,"-",ROUND(Source!AI134,2))</f>
        <v>-</v>
      </c>
      <c r="K248" s="17" t="str">
        <f>IF(Source!V134=0,"-",ROUND(Source!V134,2))</f>
        <v>-</v>
      </c>
    </row>
    <row r="249" spans="1:11">
      <c r="C249" s="13" t="str">
        <f>Source!G135</f>
        <v>Строительные работы</v>
      </c>
    </row>
    <row r="250" spans="1:11" ht="36">
      <c r="A250" s="4" t="str">
        <f>Source!E136</f>
        <v>96</v>
      </c>
      <c r="B250" s="12" t="str">
        <f>Source!F136</f>
        <v>46-03-009-8</v>
      </c>
      <c r="C250" s="12" t="str">
        <f>Source!G136</f>
        <v>Пробивка в кирпичных стенах отверстий круглых диаметром до 50 мм при толщине стен до: 51 см</v>
      </c>
      <c r="D250" s="15">
        <f>Source!I136</f>
        <v>1.2</v>
      </c>
      <c r="E250" s="16">
        <f>IF(Source!AB136=0,"-",ROUND(Source!AB136,2))</f>
        <v>4853.3500000000004</v>
      </c>
      <c r="F250" s="16">
        <f>IF(Source!AD136=0,"-",ROUND(Source!AD136,2))</f>
        <v>2940.29</v>
      </c>
      <c r="G250" s="15">
        <f>IF(Source!O136=0,"-",ROUND(Source!O136,0))</f>
        <v>5824</v>
      </c>
      <c r="H250" s="15">
        <f>IF(Source!S136=0,"-",ROUND(Source!S136,0))</f>
        <v>2296</v>
      </c>
      <c r="I250" s="16">
        <f>IF(Source!Q136=0,"-",ROUND(Source!Q136,0))</f>
        <v>3528</v>
      </c>
      <c r="J250" s="16">
        <f>IF(Source!AH136=0,"-",ROUND(Source!AH136,2))</f>
        <v>145.69999999999999</v>
      </c>
      <c r="K250" s="16">
        <f>IF(Source!U136=0,"-",ROUND(Source!U136,2))</f>
        <v>174.83</v>
      </c>
    </row>
    <row r="251" spans="1:11" ht="39">
      <c r="B251" s="18" t="s">
        <v>752</v>
      </c>
      <c r="C251" s="14" t="str">
        <f>Source!H136</f>
        <v>100 шт.</v>
      </c>
      <c r="D251" s="17"/>
      <c r="E251" s="17">
        <f>IF(Source!AF136=0,"-",ROUND(Source!AF136,2))</f>
        <v>1913.06</v>
      </c>
      <c r="F251" s="17">
        <f>IF(Source!AE136=0,"-",ROUND(Source!AE136,2))</f>
        <v>586.25</v>
      </c>
      <c r="G251" s="17"/>
      <c r="H251" s="17"/>
      <c r="I251" s="17">
        <f>IF(Source!R136=0,"-",ROUND(Source!R136,0))</f>
        <v>704</v>
      </c>
      <c r="J251" s="17">
        <f>IF(Source!AI136=0,"-",ROUND(Source!AI136,2))</f>
        <v>42.63</v>
      </c>
      <c r="K251" s="17">
        <f>IF(Source!V136=0,"-",ROUND(Source!V136,2))</f>
        <v>51.16</v>
      </c>
    </row>
    <row r="252" spans="1:11" ht="72">
      <c r="A252" s="4" t="str">
        <f>Source!E137</f>
        <v>97</v>
      </c>
      <c r="B252" s="12" t="str">
        <f>Source!F137</f>
        <v>46-03-001-12</v>
      </c>
      <c r="C252" s="12" t="str">
        <f>Source!G137</f>
        <v>Сверление кольцевыми алмазными сверлами в железобетонных конструкциях с применением охлаждающей жидкости (воды) вертикальных отверстий глубиной 200 мм диаметром: 100 мм</v>
      </c>
      <c r="D252" s="15">
        <f>Source!I137</f>
        <v>0.5</v>
      </c>
      <c r="E252" s="16">
        <f>IF(Source!AB137=0,"-",ROUND(Source!AB137,2))</f>
        <v>5677.95</v>
      </c>
      <c r="F252" s="16">
        <f>IF(Source!AD137=0,"-",ROUND(Source!AD137,2))</f>
        <v>1122</v>
      </c>
      <c r="G252" s="15">
        <f>IF(Source!O137=0,"-",ROUND(Source!O137,0))</f>
        <v>2839</v>
      </c>
      <c r="H252" s="15">
        <f>IF(Source!S137=0,"-",ROUND(Source!S137,0))</f>
        <v>272</v>
      </c>
      <c r="I252" s="16">
        <f>IF(Source!Q137=0,"-",ROUND(Source!Q137,0))</f>
        <v>561</v>
      </c>
      <c r="J252" s="16">
        <f>IF(Source!AH137=0,"-",ROUND(Source!AH137,2))</f>
        <v>39.6</v>
      </c>
      <c r="K252" s="16">
        <f>IF(Source!U137=0,"-",ROUND(Source!U137,2))</f>
        <v>19.8</v>
      </c>
    </row>
    <row r="253" spans="1:11" ht="39">
      <c r="B253" s="18" t="s">
        <v>752</v>
      </c>
      <c r="C253" s="14" t="str">
        <f>Source!H137</f>
        <v>100 шт.</v>
      </c>
      <c r="D253" s="17"/>
      <c r="E253" s="17">
        <f>IF(Source!AF137=0,"-",ROUND(Source!AF137,2))</f>
        <v>544.59</v>
      </c>
      <c r="F253" s="17">
        <f>IF(Source!AE137=0,"-",ROUND(Source!AE137,2))</f>
        <v>586.96</v>
      </c>
      <c r="G253" s="17"/>
      <c r="H253" s="17"/>
      <c r="I253" s="17">
        <f>IF(Source!R137=0,"-",ROUND(Source!R137,0))</f>
        <v>293</v>
      </c>
      <c r="J253" s="17">
        <f>IF(Source!AI137=0,"-",ROUND(Source!AI137,2))</f>
        <v>37.049999999999997</v>
      </c>
      <c r="K253" s="17">
        <f>IF(Source!V137=0,"-",ROUND(Source!V137,2))</f>
        <v>18.53</v>
      </c>
    </row>
    <row r="254" spans="1:11" ht="108">
      <c r="A254" s="4" t="str">
        <f>Source!E138</f>
        <v>98</v>
      </c>
      <c r="B254" s="12" t="str">
        <f>Source!F138</f>
        <v>46-03-001-28</v>
      </c>
      <c r="C254" s="12" t="str">
        <f>Source!G138</f>
        <v>Сверление кольцевыми алмазными сверлами в железобетонных конструкциях с применением охлаждающей жидкости (воды) вертикальных отверстий на каждые 10 мм изменения глубины добавляется или исключается к расценке: 46-03-001-12 (диаметр отверстий 100 мм)</v>
      </c>
      <c r="D254" s="15">
        <f>Source!I138</f>
        <v>0.5</v>
      </c>
      <c r="E254" s="16">
        <f>IF(Source!AB138=0,"-",ROUND(Source!AB138,2))</f>
        <v>16263.95</v>
      </c>
      <c r="F254" s="16">
        <f>IF(Source!AD138=0,"-",ROUND(Source!AD138,2))</f>
        <v>2596.4499999999998</v>
      </c>
      <c r="G254" s="15">
        <f>IF(Source!O138=0,"-",ROUND(Source!O138,0))</f>
        <v>8132</v>
      </c>
      <c r="H254" s="15">
        <f>IF(Source!S138=0,"-",ROUND(Source!S138,0))</f>
        <v>817</v>
      </c>
      <c r="I254" s="16">
        <f>IF(Source!Q138=0,"-",ROUND(Source!Q138,0))</f>
        <v>1298</v>
      </c>
      <c r="J254" s="16">
        <f>IF(Source!AH138=0,"-",ROUND(Source!AH138,2))</f>
        <v>118.8</v>
      </c>
      <c r="K254" s="16">
        <f>IF(Source!U138=0,"-",ROUND(Source!U138,2))</f>
        <v>59.4</v>
      </c>
    </row>
    <row r="255" spans="1:11" ht="58.5">
      <c r="B255" s="18" t="s">
        <v>753</v>
      </c>
      <c r="C255" s="14" t="str">
        <f>Source!H138</f>
        <v>100 шт.</v>
      </c>
      <c r="D255" s="17"/>
      <c r="E255" s="17">
        <f>IF(Source!AF138=0,"-",ROUND(Source!AF138,2))</f>
        <v>1633.3</v>
      </c>
      <c r="F255" s="17">
        <f>IF(Source!AE138=0,"-",ROUND(Source!AE138,2))</f>
        <v>1767.55</v>
      </c>
      <c r="G255" s="17"/>
      <c r="H255" s="17"/>
      <c r="I255" s="17">
        <f>IF(Source!R138=0,"-",ROUND(Source!R138,0))</f>
        <v>884</v>
      </c>
      <c r="J255" s="17">
        <f>IF(Source!AI138=0,"-",ROUND(Source!AI138,2))</f>
        <v>111.6</v>
      </c>
      <c r="K255" s="17">
        <f>IF(Source!V138=0,"-",ROUND(Source!V138,2))</f>
        <v>55.8</v>
      </c>
    </row>
    <row r="256" spans="1:11" ht="24">
      <c r="A256" s="4" t="str">
        <f>Source!E139</f>
        <v>99</v>
      </c>
      <c r="B256" s="12" t="str">
        <f>Source!F139</f>
        <v>06-01-015-8</v>
      </c>
      <c r="C256" s="12" t="str">
        <f>Source!G139</f>
        <v>Установка закладных деталей весом: до 20 кг</v>
      </c>
      <c r="D256" s="15">
        <f>Source!I139</f>
        <v>0.83399999999999996</v>
      </c>
      <c r="E256" s="16">
        <f>IF(Source!AB139=0,"-",ROUND(Source!AB139,2))</f>
        <v>1689.73</v>
      </c>
      <c r="F256" s="16">
        <f>IF(Source!AD139=0,"-",ROUND(Source!AD139,2))</f>
        <v>86.4</v>
      </c>
      <c r="G256" s="15">
        <f>IF(Source!O139=0,"-",ROUND(Source!O139,0))</f>
        <v>1409</v>
      </c>
      <c r="H256" s="15">
        <f>IF(Source!S139=0,"-",ROUND(Source!S139,0))</f>
        <v>1337</v>
      </c>
      <c r="I256" s="16">
        <f>IF(Source!Q139=0,"-",ROUND(Source!Q139,0))</f>
        <v>72</v>
      </c>
      <c r="J256" s="16">
        <f>IF(Source!AH139=0,"-",ROUND(Source!AH139,2))</f>
        <v>123.6</v>
      </c>
      <c r="K256" s="16">
        <f>IF(Source!U139=0,"-",ROUND(Source!U139,2))</f>
        <v>103.08</v>
      </c>
    </row>
    <row r="257" spans="1:11" ht="48.75">
      <c r="B257" s="18" t="s">
        <v>754</v>
      </c>
      <c r="C257" s="14" t="str">
        <f>Source!H139</f>
        <v>т</v>
      </c>
      <c r="D257" s="17"/>
      <c r="E257" s="17">
        <f>IF(Source!AF139=0,"-",ROUND(Source!AF139,2))</f>
        <v>1603.33</v>
      </c>
      <c r="F257" s="17">
        <f>IF(Source!AE139=0,"-",ROUND(Source!AE139,2))</f>
        <v>5.88</v>
      </c>
      <c r="G257" s="17"/>
      <c r="H257" s="17"/>
      <c r="I257" s="17">
        <f>IF(Source!R139=0,"-",ROUND(Source!R139,0))</f>
        <v>5</v>
      </c>
      <c r="J257" s="17">
        <f>IF(Source!AI139=0,"-",ROUND(Source!AI139,2))</f>
        <v>0.32</v>
      </c>
      <c r="K257" s="17">
        <f>IF(Source!V139=0,"-",ROUND(Source!V139,2))</f>
        <v>0.27</v>
      </c>
    </row>
    <row r="258" spans="1:11" ht="72">
      <c r="A258" s="4" t="str">
        <f>Source!E140</f>
        <v>100</v>
      </c>
      <c r="B258" s="12" t="str">
        <f>Source!F140</f>
        <v>103-0008</v>
      </c>
      <c r="C258" s="12" t="str">
        <f>Source!G140</f>
        <v>Трубы стальные сварные водогазопроводные с резьбой ГОСТ 3262-75: черные легкие (неоцинкованные), диаметр условного прохода 80 мм, толщина стенки 3,5 мм</v>
      </c>
      <c r="D258" s="15">
        <f>Source!I140</f>
        <v>100</v>
      </c>
      <c r="E258" s="16">
        <f>IF(Source!AB140=0,"-",ROUND(Source!AB140,2))</f>
        <v>54.2</v>
      </c>
      <c r="F258" s="16" t="str">
        <f>IF(Source!AD140=0,"-",ROUND(Source!AD140,2))</f>
        <v>-</v>
      </c>
      <c r="G258" s="15">
        <f>IF(Source!O140=0,"-",ROUND(Source!O140,0))</f>
        <v>5420</v>
      </c>
      <c r="H258" s="15" t="str">
        <f>IF(Source!S140=0,"-",ROUND(Source!S140,0))</f>
        <v>-</v>
      </c>
      <c r="I258" s="16" t="str">
        <f>IF(Source!Q140=0,"-",ROUND(Source!Q140,0))</f>
        <v>-</v>
      </c>
      <c r="J258" s="16" t="str">
        <f>IF(Source!AH140=0,"-",ROUND(Source!AH140,2))</f>
        <v>-</v>
      </c>
      <c r="K258" s="16" t="str">
        <f>IF(Source!U140=0,"-",ROUND(Source!U140,2))</f>
        <v>-</v>
      </c>
    </row>
    <row r="259" spans="1:11">
      <c r="C259" s="14" t="str">
        <f>Source!H140</f>
        <v>м</v>
      </c>
      <c r="D259" s="17"/>
      <c r="E259" s="17" t="str">
        <f>IF(Source!AF140=0,"-",ROUND(Source!AF140,2))</f>
        <v>-</v>
      </c>
      <c r="F259" s="17" t="str">
        <f>IF(Source!AE140=0,"-",ROUND(Source!AE140,2))</f>
        <v>-</v>
      </c>
      <c r="G259" s="17"/>
      <c r="H259" s="17"/>
      <c r="I259" s="17" t="str">
        <f>IF(Source!R140=0,"-",ROUND(Source!R140,0))</f>
        <v>-</v>
      </c>
      <c r="J259" s="17" t="str">
        <f>IF(Source!AI140=0,"-",ROUND(Source!AI140,2))</f>
        <v>-</v>
      </c>
      <c r="K259" s="17" t="str">
        <f>IF(Source!V140=0,"-",ROUND(Source!V140,2))</f>
        <v>-</v>
      </c>
    </row>
    <row r="260" spans="1:11" ht="36">
      <c r="A260" s="4" t="str">
        <f>Source!E141</f>
        <v>101</v>
      </c>
      <c r="B260" s="12" t="str">
        <f>Source!F141</f>
        <v>69-4-1</v>
      </c>
      <c r="C260" s="12" t="str">
        <f>Source!G141</f>
        <v>Заделка отверстий в местах прохода трубопроводов в стенах и перегородках оштукатуренных</v>
      </c>
      <c r="D260" s="15">
        <f>Source!I141</f>
        <v>1.2</v>
      </c>
      <c r="E260" s="16">
        <f>IF(Source!AB141=0,"-",ROUND(Source!AB141,2))</f>
        <v>1788.23</v>
      </c>
      <c r="F260" s="16">
        <f>IF(Source!AD141=0,"-",ROUND(Source!AD141,2))</f>
        <v>1.73</v>
      </c>
      <c r="G260" s="15">
        <f>IF(Source!O141=0,"-",ROUND(Source!O141,0))</f>
        <v>2146</v>
      </c>
      <c r="H260" s="15">
        <f>IF(Source!S141=0,"-",ROUND(Source!S141,0))</f>
        <v>1725</v>
      </c>
      <c r="I260" s="16">
        <f>IF(Source!Q141=0,"-",ROUND(Source!Q141,0))</f>
        <v>2</v>
      </c>
      <c r="J260" s="16">
        <f>IF(Source!AH141=0,"-",ROUND(Source!AH141,2))</f>
        <v>117.99</v>
      </c>
      <c r="K260" s="16">
        <f>IF(Source!U141=0,"-",ROUND(Source!U141,2))</f>
        <v>141.59</v>
      </c>
    </row>
    <row r="261" spans="1:11" ht="39">
      <c r="B261" s="18" t="s">
        <v>752</v>
      </c>
      <c r="C261" s="14" t="str">
        <f>Source!H141</f>
        <v>100 штук</v>
      </c>
      <c r="D261" s="17"/>
      <c r="E261" s="17">
        <f>IF(Source!AF141=0,"-",ROUND(Source!AF141,2))</f>
        <v>1437.28</v>
      </c>
      <c r="F261" s="17">
        <f>IF(Source!AE141=0,"-",ROUND(Source!AE141,2))</f>
        <v>0.92</v>
      </c>
      <c r="G261" s="17"/>
      <c r="H261" s="17"/>
      <c r="I261" s="17">
        <f>IF(Source!R141=0,"-",ROUND(Source!R141,0))</f>
        <v>1</v>
      </c>
      <c r="J261" s="17">
        <f>IF(Source!AI141=0,"-",ROUND(Source!AI141,2))</f>
        <v>0.08</v>
      </c>
      <c r="K261" s="17">
        <f>IF(Source!V141=0,"-",ROUND(Source!V141,2))</f>
        <v>0.09</v>
      </c>
    </row>
    <row r="262" spans="1:11" ht="36">
      <c r="A262" s="4" t="str">
        <f>Source!E142</f>
        <v>102</v>
      </c>
      <c r="B262" s="12" t="str">
        <f>Source!F142</f>
        <v>69-4-3</v>
      </c>
      <c r="C262" s="12" t="str">
        <f>Source!G142</f>
        <v>Заделка отверстий в местах прохода трубопроводов в перекрытиях оштукатуренных</v>
      </c>
      <c r="D262" s="15">
        <f>Source!I142</f>
        <v>0.5</v>
      </c>
      <c r="E262" s="16">
        <f>IF(Source!AB142=0,"-",ROUND(Source!AB142,2))</f>
        <v>1530.09</v>
      </c>
      <c r="F262" s="16">
        <f>IF(Source!AD142=0,"-",ROUND(Source!AD142,2))</f>
        <v>2.76</v>
      </c>
      <c r="G262" s="15">
        <f>IF(Source!O142=0,"-",ROUND(Source!O142,0))</f>
        <v>765</v>
      </c>
      <c r="H262" s="15">
        <f>IF(Source!S142=0,"-",ROUND(Source!S142,0))</f>
        <v>554</v>
      </c>
      <c r="I262" s="16">
        <f>IF(Source!Q142=0,"-",ROUND(Source!Q142,0))</f>
        <v>1</v>
      </c>
      <c r="J262" s="16">
        <f>IF(Source!AH142=0,"-",ROUND(Source!AH142,2))</f>
        <v>90.98</v>
      </c>
      <c r="K262" s="16">
        <f>IF(Source!U142=0,"-",ROUND(Source!U142,2))</f>
        <v>45.49</v>
      </c>
    </row>
    <row r="263" spans="1:11" ht="39">
      <c r="B263" s="18" t="s">
        <v>752</v>
      </c>
      <c r="C263" s="14" t="str">
        <f>Source!H142</f>
        <v>100 штук</v>
      </c>
      <c r="D263" s="17"/>
      <c r="E263" s="17">
        <f>IF(Source!AF142=0,"-",ROUND(Source!AF142,2))</f>
        <v>1108.21</v>
      </c>
      <c r="F263" s="17">
        <f>IF(Source!AE142=0,"-",ROUND(Source!AE142,2))</f>
        <v>1.46</v>
      </c>
      <c r="G263" s="17"/>
      <c r="H263" s="17"/>
      <c r="I263" s="17">
        <f>IF(Source!R142=0,"-",ROUND(Source!R142,0))</f>
        <v>1</v>
      </c>
      <c r="J263" s="17">
        <f>IF(Source!AI142=0,"-",ROUND(Source!AI142,2))</f>
        <v>0.12</v>
      </c>
      <c r="K263" s="17">
        <f>IF(Source!V142=0,"-",ROUND(Source!V142,2))</f>
        <v>0.06</v>
      </c>
    </row>
    <row r="264" spans="1:11" ht="48">
      <c r="A264" s="4" t="str">
        <f>Source!E143</f>
        <v>103</v>
      </c>
      <c r="B264" s="12" t="str">
        <f>Source!F143</f>
        <v>15-04-027-5</v>
      </c>
      <c r="C264" s="12" t="str">
        <f>Source!G143</f>
        <v>Третья шпатлевка при высококачественной окраске по штукатурке и сборным конструкциям, подготовленным под окраску: стен</v>
      </c>
      <c r="D264" s="15">
        <f>Source!I143</f>
        <v>5.3999999999999999E-2</v>
      </c>
      <c r="E264" s="16">
        <f>IF(Source!AB143=0,"-",ROUND(Source!AB143,2))</f>
        <v>437.69</v>
      </c>
      <c r="F264" s="16">
        <f>IF(Source!AD143=0,"-",ROUND(Source!AD143,2))</f>
        <v>6.64</v>
      </c>
      <c r="G264" s="15">
        <f>IF(Source!O143=0,"-",ROUND(Source!O143,0))</f>
        <v>24</v>
      </c>
      <c r="H264" s="15">
        <f>IF(Source!S143=0,"-",ROUND(Source!S143,0))</f>
        <v>17</v>
      </c>
      <c r="I264" s="16" t="str">
        <f>IF(Source!Q143=0,"-",ROUND(Source!Q143,0))</f>
        <v>-</v>
      </c>
      <c r="J264" s="16">
        <f>IF(Source!AH143=0,"-",ROUND(Source!AH143,2))</f>
        <v>23.44</v>
      </c>
      <c r="K264" s="16">
        <f>IF(Source!U143=0,"-",ROUND(Source!U143,2))</f>
        <v>1.27</v>
      </c>
    </row>
    <row r="265" spans="1:11" ht="48.75">
      <c r="B265" s="18" t="s">
        <v>754</v>
      </c>
      <c r="C265" s="14" t="str">
        <f>Source!H143</f>
        <v>100 м2</v>
      </c>
      <c r="D265" s="17"/>
      <c r="E265" s="17">
        <f>IF(Source!AF143=0,"-",ROUND(Source!AF143,2))</f>
        <v>318.91000000000003</v>
      </c>
      <c r="F265" s="17">
        <f>IF(Source!AE143=0,"-",ROUND(Source!AE143,2))</f>
        <v>0.26</v>
      </c>
      <c r="G265" s="17"/>
      <c r="H265" s="17"/>
      <c r="I265" s="17" t="str">
        <f>IF(Source!R143=0,"-",ROUND(Source!R143,0))</f>
        <v>-</v>
      </c>
      <c r="J265" s="17">
        <f>IF(Source!AI143=0,"-",ROUND(Source!AI143,2))</f>
        <v>0.02</v>
      </c>
      <c r="K265" s="17">
        <f>IF(Source!V143=0,"-",ROUND(Source!V143,2))</f>
        <v>0</v>
      </c>
    </row>
    <row r="266" spans="1:11" ht="6" customHeight="1"/>
    <row r="267" spans="1:11" ht="12.75">
      <c r="A267" s="9"/>
      <c r="B267" s="9"/>
      <c r="C267" s="9" t="s">
        <v>755</v>
      </c>
      <c r="G267" s="4">
        <f>IF(Source!F160=0,"-",ROUND(Source!F160,0))</f>
        <v>288897</v>
      </c>
      <c r="H267" s="4">
        <f>IF(Source!F153=0,"-",ROUND(Source!F153,0))</f>
        <v>65270</v>
      </c>
      <c r="I267" s="4">
        <f>IF(Source!F151=0,"-",ROUND(Source!F151,0))</f>
        <v>11729</v>
      </c>
      <c r="K267" s="4">
        <f>IF(Source!F155=0,"-",ROUND(Source!F155,2))</f>
        <v>4605</v>
      </c>
    </row>
    <row r="268" spans="1:11" ht="12.75">
      <c r="A268" s="9"/>
      <c r="B268" s="9"/>
      <c r="C268" s="9"/>
      <c r="I268" s="4">
        <f>IF(Source!F152=0,"-",ROUND(Source!F152,0))</f>
        <v>2028</v>
      </c>
      <c r="K268" s="4">
        <f>IF(Source!F156=0,"-",ROUND(Source!F156,2))</f>
        <v>135</v>
      </c>
    </row>
    <row r="269" spans="1:11">
      <c r="C269" s="23" t="s">
        <v>756</v>
      </c>
      <c r="D269" s="23"/>
      <c r="E269" s="23"/>
      <c r="F269" s="23"/>
      <c r="G269" s="23">
        <v>31269</v>
      </c>
      <c r="H269" s="23">
        <v>26469</v>
      </c>
      <c r="I269" s="23">
        <v>1153</v>
      </c>
      <c r="J269" s="23"/>
      <c r="K269" s="23">
        <v>1618.2640000000001</v>
      </c>
    </row>
    <row r="270" spans="1:11">
      <c r="C270" s="23"/>
      <c r="D270" s="23"/>
      <c r="E270" s="23"/>
      <c r="F270" s="23"/>
      <c r="G270" s="23"/>
      <c r="H270" s="23"/>
      <c r="I270" s="23">
        <v>0</v>
      </c>
      <c r="J270" s="23"/>
      <c r="K270" s="23">
        <v>0</v>
      </c>
    </row>
    <row r="271" spans="1:11" ht="48">
      <c r="C271" s="23" t="s">
        <v>757</v>
      </c>
      <c r="D271" s="23"/>
      <c r="E271" s="23"/>
      <c r="F271" s="23"/>
      <c r="G271" s="23">
        <v>26733</v>
      </c>
      <c r="H271" s="23"/>
      <c r="I271" s="23"/>
      <c r="J271" s="23"/>
      <c r="K271" s="23"/>
    </row>
    <row r="272" spans="1:11" ht="36">
      <c r="C272" s="23" t="s">
        <v>758</v>
      </c>
      <c r="D272" s="23"/>
      <c r="E272" s="23"/>
      <c r="F272" s="23"/>
      <c r="G272" s="23">
        <v>15884</v>
      </c>
      <c r="H272" s="23"/>
      <c r="I272" s="23"/>
      <c r="J272" s="23"/>
      <c r="K272" s="23"/>
    </row>
    <row r="273" spans="1:14" ht="24">
      <c r="C273" s="23" t="s">
        <v>759</v>
      </c>
      <c r="D273" s="23"/>
      <c r="E273" s="23"/>
      <c r="F273" s="23"/>
      <c r="G273" s="23">
        <v>73886</v>
      </c>
      <c r="H273" s="23"/>
      <c r="I273" s="23"/>
      <c r="J273" s="23"/>
      <c r="K273" s="23"/>
    </row>
    <row r="274" spans="1:14" ht="24">
      <c r="C274" s="23" t="s">
        <v>760</v>
      </c>
      <c r="D274" s="23"/>
      <c r="E274" s="23"/>
      <c r="F274" s="23"/>
      <c r="G274" s="23">
        <v>58897</v>
      </c>
      <c r="H274" s="23">
        <v>13005</v>
      </c>
      <c r="I274" s="23">
        <v>6726</v>
      </c>
      <c r="J274" s="23"/>
      <c r="K274" s="23">
        <v>1010.1819620599997</v>
      </c>
    </row>
    <row r="275" spans="1:14">
      <c r="C275" s="23"/>
      <c r="D275" s="23"/>
      <c r="E275" s="23"/>
      <c r="F275" s="23"/>
      <c r="G275" s="23"/>
      <c r="H275" s="23"/>
      <c r="I275" s="23">
        <v>1890</v>
      </c>
      <c r="J275" s="23"/>
      <c r="K275" s="23">
        <v>126</v>
      </c>
    </row>
    <row r="276" spans="1:14" ht="60">
      <c r="C276" s="23" t="s">
        <v>761</v>
      </c>
      <c r="D276" s="23"/>
      <c r="E276" s="23"/>
      <c r="F276" s="23"/>
      <c r="G276" s="23">
        <v>14221</v>
      </c>
      <c r="H276" s="23"/>
      <c r="I276" s="23"/>
      <c r="J276" s="23"/>
      <c r="K276" s="23"/>
    </row>
    <row r="277" spans="1:14" ht="48">
      <c r="C277" s="23" t="s">
        <v>762</v>
      </c>
      <c r="D277" s="23"/>
      <c r="E277" s="23"/>
      <c r="F277" s="23"/>
      <c r="G277" s="23">
        <v>8336</v>
      </c>
      <c r="H277" s="23"/>
      <c r="I277" s="23"/>
      <c r="J277" s="23"/>
      <c r="K277" s="23"/>
    </row>
    <row r="278" spans="1:14" ht="24">
      <c r="C278" s="23" t="s">
        <v>763</v>
      </c>
      <c r="D278" s="23"/>
      <c r="E278" s="23"/>
      <c r="F278" s="23"/>
      <c r="G278" s="23">
        <v>81454</v>
      </c>
      <c r="H278" s="23"/>
      <c r="I278" s="23"/>
      <c r="J278" s="23"/>
      <c r="K278" s="23"/>
    </row>
    <row r="279" spans="1:14" ht="24">
      <c r="C279" s="23" t="s">
        <v>764</v>
      </c>
      <c r="D279" s="23"/>
      <c r="E279" s="23"/>
      <c r="F279" s="23"/>
      <c r="G279" s="23">
        <v>198731</v>
      </c>
      <c r="H279" s="23">
        <v>25796</v>
      </c>
      <c r="I279" s="23">
        <v>3850</v>
      </c>
      <c r="J279" s="23"/>
      <c r="K279" s="23">
        <v>1976.4642945779999</v>
      </c>
    </row>
    <row r="280" spans="1:14">
      <c r="C280" s="23"/>
      <c r="D280" s="23"/>
      <c r="E280" s="23"/>
      <c r="F280" s="23"/>
      <c r="G280" s="23"/>
      <c r="H280" s="23"/>
      <c r="I280" s="23">
        <v>138</v>
      </c>
      <c r="J280" s="23"/>
      <c r="K280" s="23">
        <v>6</v>
      </c>
    </row>
    <row r="281" spans="1:14" ht="120">
      <c r="C281" s="23" t="s">
        <v>765</v>
      </c>
      <c r="D281" s="23"/>
      <c r="E281" s="23"/>
      <c r="F281" s="23"/>
      <c r="G281" s="23">
        <v>29663</v>
      </c>
      <c r="H281" s="23"/>
      <c r="I281" s="23"/>
      <c r="J281" s="23"/>
      <c r="K281" s="23"/>
    </row>
    <row r="282" spans="1:14" ht="84">
      <c r="C282" s="23" t="s">
        <v>766</v>
      </c>
      <c r="D282" s="23"/>
      <c r="E282" s="23"/>
      <c r="F282" s="23"/>
      <c r="G282" s="23">
        <v>17002</v>
      </c>
      <c r="H282" s="23"/>
      <c r="I282" s="23"/>
      <c r="J282" s="23"/>
      <c r="K282" s="23"/>
    </row>
    <row r="283" spans="1:14" ht="24">
      <c r="C283" s="23" t="s">
        <v>767</v>
      </c>
      <c r="D283" s="23"/>
      <c r="E283" s="23"/>
      <c r="F283" s="23"/>
      <c r="G283" s="23">
        <v>245396</v>
      </c>
      <c r="H283" s="23"/>
      <c r="I283" s="23"/>
      <c r="J283" s="23"/>
      <c r="K283" s="23"/>
    </row>
    <row r="284" spans="1:14">
      <c r="C284" s="23"/>
      <c r="D284" s="23"/>
      <c r="E284" s="23"/>
      <c r="F284" s="23"/>
      <c r="G284" s="23"/>
      <c r="H284" s="23"/>
      <c r="I284" s="23"/>
      <c r="J284" s="23"/>
      <c r="K284" s="23"/>
    </row>
    <row r="285" spans="1:14">
      <c r="C285" s="23" t="s">
        <v>768</v>
      </c>
      <c r="D285" s="23"/>
      <c r="E285" s="23"/>
      <c r="F285" s="23"/>
      <c r="G285" s="23">
        <v>400736</v>
      </c>
      <c r="H285" s="23"/>
      <c r="I285" s="23"/>
      <c r="J285" s="23"/>
      <c r="K285" s="23"/>
    </row>
    <row r="286" spans="1:14">
      <c r="C286" s="23" t="s">
        <v>769</v>
      </c>
      <c r="D286" s="23"/>
      <c r="E286" s="23"/>
      <c r="F286" s="23"/>
      <c r="G286" s="23">
        <v>70617</v>
      </c>
      <c r="H286" s="23"/>
      <c r="I286" s="23"/>
      <c r="J286" s="23"/>
      <c r="K286" s="23"/>
    </row>
    <row r="287" spans="1:14">
      <c r="C287" s="23" t="s">
        <v>770</v>
      </c>
      <c r="D287" s="23"/>
      <c r="E287" s="23"/>
      <c r="F287" s="23"/>
      <c r="G287" s="23">
        <v>41222</v>
      </c>
      <c r="H287" s="23"/>
      <c r="I287" s="23"/>
      <c r="J287" s="23"/>
      <c r="K287" s="23"/>
    </row>
    <row r="288" spans="1:14" ht="12.75">
      <c r="A288" s="5"/>
      <c r="B288" s="5"/>
      <c r="C288" s="10" t="s">
        <v>785</v>
      </c>
      <c r="D288" s="28"/>
      <c r="E288" s="29" t="s">
        <v>786</v>
      </c>
      <c r="F288" s="28"/>
      <c r="G288" s="28">
        <f>ROUND(G285*5.64,0)</f>
        <v>2260151</v>
      </c>
      <c r="H288" s="28"/>
      <c r="I288" s="28"/>
      <c r="J288" s="28"/>
      <c r="K288" s="28"/>
      <c r="L288" s="6"/>
      <c r="M288" s="6"/>
      <c r="N288" s="6"/>
    </row>
    <row r="289" spans="1:14" ht="12.75">
      <c r="A289" s="5"/>
      <c r="B289" s="5"/>
      <c r="C289" s="30" t="s">
        <v>787</v>
      </c>
      <c r="D289" s="28"/>
      <c r="E289" s="31" t="s">
        <v>795</v>
      </c>
      <c r="F289" s="28"/>
      <c r="G289" s="28">
        <f>ROUND(((K267+K268)/8*4*16*652/21/40),0)</f>
        <v>29433</v>
      </c>
      <c r="H289" s="28"/>
      <c r="I289" s="32"/>
      <c r="J289" s="32"/>
      <c r="K289" s="32"/>
      <c r="L289" s="6"/>
      <c r="M289" s="6"/>
      <c r="N289" s="6"/>
    </row>
    <row r="290" spans="1:14" ht="12.75">
      <c r="C290" s="30" t="s">
        <v>788</v>
      </c>
      <c r="D290" s="28"/>
      <c r="E290" s="31" t="s">
        <v>796</v>
      </c>
      <c r="F290" s="28"/>
      <c r="G290" s="28">
        <f>ROUND(((K267+K268)/8)*(216.18/1.18),0)</f>
        <v>108548</v>
      </c>
      <c r="H290" s="28"/>
      <c r="I290" s="32"/>
      <c r="J290" s="32"/>
      <c r="K290" s="32"/>
    </row>
    <row r="291" spans="1:14" ht="12.75">
      <c r="C291" s="30" t="s">
        <v>789</v>
      </c>
      <c r="D291" s="28"/>
      <c r="E291" s="31" t="s">
        <v>797</v>
      </c>
      <c r="F291" s="28"/>
      <c r="G291" s="28">
        <f>ROUND(((K267+K268)/8)*(175/1.18),0)</f>
        <v>87871</v>
      </c>
      <c r="H291" s="28"/>
      <c r="I291" s="32"/>
      <c r="J291" s="32"/>
      <c r="K291" s="32"/>
    </row>
    <row r="292" spans="1:14" ht="12.75">
      <c r="C292" s="30" t="s">
        <v>790</v>
      </c>
      <c r="D292" s="31" t="s">
        <v>798</v>
      </c>
      <c r="E292" s="31"/>
      <c r="F292" s="28"/>
      <c r="G292" s="28">
        <f>SUM(G288:G291)</f>
        <v>2486003</v>
      </c>
      <c r="H292" s="28"/>
      <c r="I292" s="32"/>
      <c r="J292" s="32"/>
      <c r="K292" s="32"/>
    </row>
    <row r="293" spans="1:14" ht="12.75">
      <c r="C293" s="10" t="s">
        <v>791</v>
      </c>
      <c r="D293" s="28"/>
      <c r="E293" s="31" t="s">
        <v>799</v>
      </c>
      <c r="F293" s="28"/>
      <c r="G293" s="28">
        <f>G292*0.18</f>
        <v>447480.54</v>
      </c>
      <c r="H293" s="28"/>
      <c r="I293" s="28"/>
      <c r="J293" s="28"/>
      <c r="K293" s="28"/>
    </row>
    <row r="294" spans="1:14" ht="12.75">
      <c r="C294" s="10" t="s">
        <v>792</v>
      </c>
      <c r="D294" s="9"/>
      <c r="E294" s="31" t="s">
        <v>800</v>
      </c>
      <c r="F294" s="9"/>
      <c r="G294" s="10">
        <f>G292*1.18</f>
        <v>2933483.54</v>
      </c>
      <c r="H294" s="9"/>
      <c r="I294" s="9"/>
      <c r="J294" s="9"/>
      <c r="K294" s="9"/>
    </row>
    <row r="295" spans="1:14" ht="12.75">
      <c r="C295" s="9"/>
      <c r="D295" s="9"/>
      <c r="E295" s="9"/>
      <c r="F295" s="9"/>
      <c r="G295" s="9"/>
      <c r="H295" s="9"/>
      <c r="I295" s="9"/>
      <c r="J295" s="9"/>
      <c r="K295" s="9"/>
    </row>
    <row r="296" spans="1:14" ht="12.75">
      <c r="C296" s="9"/>
      <c r="D296" s="9"/>
      <c r="E296" s="9"/>
      <c r="F296" s="9"/>
      <c r="G296" s="9"/>
      <c r="H296" s="9"/>
      <c r="I296" s="9"/>
      <c r="J296" s="9"/>
      <c r="K296" s="9"/>
    </row>
    <row r="297" spans="1:14" ht="12.75">
      <c r="C297" s="9"/>
      <c r="D297" s="9"/>
      <c r="E297" s="9"/>
      <c r="F297" s="9"/>
      <c r="G297" s="9"/>
      <c r="H297" s="9"/>
      <c r="I297" s="9"/>
      <c r="J297" s="9"/>
      <c r="K297" s="9"/>
    </row>
    <row r="298" spans="1:14" ht="14.25">
      <c r="C298" s="33" t="s">
        <v>793</v>
      </c>
      <c r="D298" s="34"/>
      <c r="E298" s="35"/>
      <c r="F298" s="48"/>
      <c r="G298" s="48"/>
      <c r="H298" s="9"/>
      <c r="I298" s="9"/>
      <c r="J298" s="9"/>
      <c r="K298" s="9"/>
    </row>
    <row r="299" spans="1:14" ht="12.75">
      <c r="C299" s="36"/>
      <c r="D299" s="37"/>
      <c r="E299" s="38"/>
      <c r="F299" s="39"/>
      <c r="G299" s="39"/>
      <c r="H299" s="9"/>
      <c r="I299" s="9"/>
      <c r="J299" s="9"/>
      <c r="K299" s="9"/>
    </row>
    <row r="300" spans="1:14" ht="12.75">
      <c r="C300" s="36"/>
      <c r="D300" s="37"/>
      <c r="E300" s="38"/>
      <c r="F300" s="39"/>
      <c r="G300" s="39"/>
      <c r="H300" s="9"/>
      <c r="I300" s="9"/>
      <c r="J300" s="9"/>
      <c r="K300" s="9"/>
    </row>
    <row r="301" spans="1:14" ht="14.25">
      <c r="C301" s="33" t="s">
        <v>794</v>
      </c>
      <c r="D301" s="34"/>
      <c r="E301" s="35"/>
      <c r="F301" s="48"/>
      <c r="G301" s="48"/>
      <c r="H301" s="9"/>
      <c r="I301" s="9"/>
      <c r="J301" s="9"/>
      <c r="K301" s="9"/>
    </row>
    <row r="302" spans="1:14" ht="12.75">
      <c r="C302" s="36"/>
      <c r="D302" s="40"/>
      <c r="E302" s="38"/>
      <c r="F302" s="39"/>
      <c r="G302" s="39"/>
      <c r="H302" s="9"/>
      <c r="I302" s="9"/>
      <c r="J302" s="9"/>
      <c r="K302" s="9"/>
    </row>
    <row r="303" spans="1:14" ht="12.75">
      <c r="C303" s="36"/>
      <c r="D303" s="40"/>
      <c r="E303" s="38"/>
      <c r="F303" s="39"/>
      <c r="G303" s="39"/>
      <c r="H303" s="9"/>
      <c r="I303" s="9"/>
      <c r="J303" s="9"/>
      <c r="K303" s="9"/>
    </row>
  </sheetData>
  <mergeCells count="30">
    <mergeCell ref="C25:K25"/>
    <mergeCell ref="C26:K26"/>
    <mergeCell ref="C27:K27"/>
    <mergeCell ref="F298:G298"/>
    <mergeCell ref="F301:G301"/>
    <mergeCell ref="H2:K2"/>
    <mergeCell ref="A3:D3"/>
    <mergeCell ref="H3:K3"/>
    <mergeCell ref="A10:K10"/>
    <mergeCell ref="J18:K18"/>
    <mergeCell ref="A8:K8"/>
    <mergeCell ref="A9:K9"/>
    <mergeCell ref="A18:A22"/>
    <mergeCell ref="B18:B22"/>
    <mergeCell ref="C18:C22"/>
    <mergeCell ref="D18:D22"/>
    <mergeCell ref="E18:F18"/>
    <mergeCell ref="G18:I18"/>
    <mergeCell ref="J19:K19"/>
    <mergeCell ref="J20:K20"/>
    <mergeCell ref="E19:E20"/>
    <mergeCell ref="J21:J22"/>
    <mergeCell ref="K21:K22"/>
    <mergeCell ref="E21:E22"/>
    <mergeCell ref="F21:F22"/>
    <mergeCell ref="F19:F20"/>
    <mergeCell ref="G19:G22"/>
    <mergeCell ref="H19:H22"/>
    <mergeCell ref="I19:I20"/>
    <mergeCell ref="I21:I22"/>
  </mergeCells>
  <pageMargins left="0.4" right="0.4" top="0.46944444444444439" bottom="0.4" header="0.27777777777777779" footer="0.27777777777777779"/>
  <pageSetup paperSize="9" scale="67" orientation="portrait" r:id="rId1"/>
  <headerFooter>
    <oddHeader>&amp;L&amp;"Arial Cyr"&amp;7&amp;UПрограммный комплекс "Стройофис", "BabyСмета", "Smeta.ru" (351) 247-46-77&amp;R&amp;"Arial Cyr,обычный"&amp;7&amp;UСтраница &amp;P из &amp;N</oddHeader>
  </headerFooter>
  <rowBreaks count="1" manualBreakCount="1">
    <brk id="3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S187"/>
  <sheetViews>
    <sheetView workbookViewId="0">
      <selection activeCell="G13" sqref="G13"/>
    </sheetView>
  </sheetViews>
  <sheetFormatPr defaultRowHeight="12.75"/>
  <sheetData>
    <row r="1" spans="1:104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1</v>
      </c>
      <c r="L1">
        <v>35985</v>
      </c>
    </row>
    <row r="12" spans="1:104">
      <c r="A12" s="1">
        <v>1</v>
      </c>
      <c r="B12" s="1">
        <v>1</v>
      </c>
      <c r="C12" s="1">
        <v>0</v>
      </c>
      <c r="D12" s="1">
        <f>ROW(A165)</f>
        <v>165</v>
      </c>
      <c r="E12" s="1">
        <v>0</v>
      </c>
      <c r="F12" s="1" t="s">
        <v>4</v>
      </c>
      <c r="G12" s="26" t="s">
        <v>775</v>
      </c>
      <c r="H12" s="1" t="s">
        <v>5</v>
      </c>
      <c r="I12" s="1">
        <v>0</v>
      </c>
      <c r="J12" s="1" t="s">
        <v>5</v>
      </c>
      <c r="K12" s="1" t="s">
        <v>5</v>
      </c>
      <c r="L12" s="1" t="s">
        <v>5</v>
      </c>
      <c r="M12" s="1" t="s">
        <v>5</v>
      </c>
      <c r="N12" s="1" t="s">
        <v>5</v>
      </c>
      <c r="O12" s="1" t="s">
        <v>5</v>
      </c>
      <c r="P12" s="1">
        <v>0</v>
      </c>
      <c r="Q12" s="1">
        <v>0</v>
      </c>
      <c r="R12" s="1" t="s">
        <v>5</v>
      </c>
      <c r="S12" s="1" t="s">
        <v>5</v>
      </c>
      <c r="T12" s="1" t="s">
        <v>5</v>
      </c>
      <c r="U12" s="1" t="s">
        <v>5</v>
      </c>
      <c r="V12" s="1">
        <v>-3</v>
      </c>
      <c r="W12" s="1" t="s">
        <v>5</v>
      </c>
      <c r="X12" s="1">
        <v>0</v>
      </c>
      <c r="Y12" s="1">
        <v>2</v>
      </c>
      <c r="Z12" s="1">
        <v>1</v>
      </c>
      <c r="AA12" s="1">
        <v>1</v>
      </c>
      <c r="AB12" s="1"/>
      <c r="AC12" s="1">
        <v>0</v>
      </c>
      <c r="AD12" s="1">
        <v>2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 t="s">
        <v>5</v>
      </c>
      <c r="AM12" s="1" t="s">
        <v>5</v>
      </c>
      <c r="AN12" s="1">
        <v>0</v>
      </c>
      <c r="AO12" s="1" t="s">
        <v>5</v>
      </c>
      <c r="AP12" s="1" t="s">
        <v>5</v>
      </c>
      <c r="AQ12" s="1" t="s">
        <v>5</v>
      </c>
      <c r="AR12" s="1" t="s">
        <v>5</v>
      </c>
      <c r="AS12" s="1" t="s">
        <v>5</v>
      </c>
      <c r="AT12" s="1" t="s">
        <v>5</v>
      </c>
      <c r="AU12" s="1" t="s">
        <v>5</v>
      </c>
      <c r="AV12" s="1" t="s">
        <v>5</v>
      </c>
      <c r="AW12" s="1" t="s">
        <v>5</v>
      </c>
      <c r="AX12" s="1"/>
      <c r="AY12" s="1"/>
      <c r="AZ12" s="1"/>
      <c r="BA12" s="1">
        <v>0</v>
      </c>
      <c r="BB12" s="1">
        <v>0</v>
      </c>
      <c r="BC12" s="1">
        <v>0</v>
      </c>
      <c r="BD12" s="1">
        <v>15091337</v>
      </c>
      <c r="BE12" s="1" t="s">
        <v>6</v>
      </c>
      <c r="BF12" s="1" t="s">
        <v>7</v>
      </c>
      <c r="BG12" s="1">
        <v>12288679</v>
      </c>
      <c r="BH12" s="1">
        <v>0</v>
      </c>
      <c r="BI12" s="1">
        <v>1</v>
      </c>
      <c r="BJ12" s="1"/>
      <c r="BK12" s="1">
        <v>1</v>
      </c>
      <c r="BL12" s="1">
        <v>0</v>
      </c>
      <c r="BM12" s="1">
        <v>1</v>
      </c>
      <c r="BN12" s="1">
        <v>1</v>
      </c>
      <c r="BO12" s="1">
        <v>0</v>
      </c>
      <c r="BP12" s="1">
        <v>2</v>
      </c>
      <c r="BQ12" s="1"/>
      <c r="BR12" s="1">
        <v>0</v>
      </c>
      <c r="BS12" s="1"/>
      <c r="BT12" s="1">
        <v>0</v>
      </c>
      <c r="BU12" s="1">
        <v>1</v>
      </c>
      <c r="BV12" s="1">
        <v>1</v>
      </c>
      <c r="BW12" s="1">
        <v>0</v>
      </c>
      <c r="BX12" s="1">
        <v>0</v>
      </c>
      <c r="BY12" s="1">
        <v>0</v>
      </c>
      <c r="BZ12" s="1">
        <v>0</v>
      </c>
      <c r="CA12" s="1">
        <v>12287021</v>
      </c>
      <c r="CB12" s="1">
        <v>12287016</v>
      </c>
      <c r="CC12" s="1">
        <v>12287014</v>
      </c>
      <c r="CD12" s="1">
        <v>12287012</v>
      </c>
      <c r="CE12" s="1">
        <v>0</v>
      </c>
      <c r="CF12" s="1">
        <v>0</v>
      </c>
      <c r="CG12" s="1" t="s">
        <v>5</v>
      </c>
      <c r="CH12" s="1" t="s">
        <v>5</v>
      </c>
      <c r="CI12" s="1" t="s">
        <v>5</v>
      </c>
      <c r="CJ12" s="1">
        <v>0</v>
      </c>
      <c r="CK12" s="1">
        <v>12288933</v>
      </c>
      <c r="CL12" s="1" t="s">
        <v>8</v>
      </c>
      <c r="CM12" s="1" t="s">
        <v>9</v>
      </c>
      <c r="CN12" s="1" t="s">
        <v>10</v>
      </c>
      <c r="CO12" s="1" t="s">
        <v>11</v>
      </c>
      <c r="CP12" s="1" t="s">
        <v>12</v>
      </c>
      <c r="CQ12" s="1" t="s">
        <v>13</v>
      </c>
      <c r="CR12" s="1" t="s">
        <v>5</v>
      </c>
      <c r="CS12" s="1">
        <v>0</v>
      </c>
      <c r="CT12" s="1">
        <v>0</v>
      </c>
      <c r="CU12" s="1">
        <v>0</v>
      </c>
      <c r="CV12" s="1">
        <v>0</v>
      </c>
      <c r="CW12" s="1">
        <v>0</v>
      </c>
      <c r="CX12" s="1">
        <v>0</v>
      </c>
      <c r="CY12" s="1">
        <v>9</v>
      </c>
      <c r="CZ12" s="1" t="s">
        <v>5</v>
      </c>
    </row>
    <row r="15" spans="1:104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</row>
    <row r="18" spans="1:175">
      <c r="A18" s="2">
        <v>52</v>
      </c>
      <c r="B18" s="2">
        <f t="shared" ref="B18:AQ18" si="0">B165</f>
        <v>1</v>
      </c>
      <c r="C18" s="2">
        <f t="shared" si="0"/>
        <v>1</v>
      </c>
      <c r="D18" s="2">
        <f t="shared" si="0"/>
        <v>12</v>
      </c>
      <c r="E18" s="2">
        <f t="shared" si="0"/>
        <v>0</v>
      </c>
      <c r="F18" s="2" t="str">
        <f t="shared" si="0"/>
        <v>Новый объект</v>
      </c>
      <c r="G18" s="2" t="str">
        <f t="shared" si="0"/>
        <v>ФГУП ПО МАЯК Завод 235</v>
      </c>
      <c r="H18" s="2">
        <f t="shared" si="0"/>
        <v>0</v>
      </c>
      <c r="I18" s="2">
        <f t="shared" si="0"/>
        <v>0</v>
      </c>
      <c r="J18" s="2">
        <f t="shared" si="0"/>
        <v>0</v>
      </c>
      <c r="K18" s="2">
        <f t="shared" si="0"/>
        <v>0</v>
      </c>
      <c r="L18" s="2">
        <f t="shared" si="0"/>
        <v>0</v>
      </c>
      <c r="M18" s="2">
        <f t="shared" si="0"/>
        <v>0</v>
      </c>
      <c r="N18" s="2">
        <f t="shared" si="0"/>
        <v>0</v>
      </c>
      <c r="O18" s="2">
        <f t="shared" si="0"/>
        <v>288897</v>
      </c>
      <c r="P18" s="2">
        <f t="shared" si="0"/>
        <v>211887</v>
      </c>
      <c r="Q18" s="2">
        <f t="shared" si="0"/>
        <v>11729</v>
      </c>
      <c r="R18" s="2">
        <f t="shared" si="0"/>
        <v>2028</v>
      </c>
      <c r="S18" s="2">
        <f t="shared" si="0"/>
        <v>65270</v>
      </c>
      <c r="T18" s="2">
        <f t="shared" si="0"/>
        <v>0</v>
      </c>
      <c r="U18" s="2">
        <f t="shared" si="0"/>
        <v>4605</v>
      </c>
      <c r="V18" s="2">
        <f t="shared" si="0"/>
        <v>135</v>
      </c>
      <c r="W18" s="2">
        <f t="shared" si="0"/>
        <v>0</v>
      </c>
      <c r="X18" s="2">
        <f t="shared" si="0"/>
        <v>70617</v>
      </c>
      <c r="Y18" s="2">
        <f t="shared" si="0"/>
        <v>41222</v>
      </c>
      <c r="Z18" s="2">
        <f t="shared" si="0"/>
        <v>0</v>
      </c>
      <c r="AA18" s="2">
        <f t="shared" si="0"/>
        <v>0</v>
      </c>
      <c r="AB18" s="2">
        <f t="shared" si="0"/>
        <v>0</v>
      </c>
      <c r="AC18" s="2">
        <f t="shared" si="0"/>
        <v>0</v>
      </c>
      <c r="AD18" s="2">
        <f t="shared" si="0"/>
        <v>0</v>
      </c>
      <c r="AE18" s="2">
        <f t="shared" si="0"/>
        <v>0</v>
      </c>
      <c r="AF18" s="2">
        <f t="shared" si="0"/>
        <v>0</v>
      </c>
      <c r="AG18" s="2">
        <f t="shared" si="0"/>
        <v>0</v>
      </c>
      <c r="AH18" s="2">
        <f t="shared" si="0"/>
        <v>0</v>
      </c>
      <c r="AI18" s="2">
        <f t="shared" si="0"/>
        <v>0</v>
      </c>
      <c r="AJ18" s="2">
        <f t="shared" si="0"/>
        <v>0</v>
      </c>
      <c r="AK18" s="2">
        <f t="shared" si="0"/>
        <v>0</v>
      </c>
      <c r="AL18" s="2">
        <f t="shared" si="0"/>
        <v>0</v>
      </c>
      <c r="AM18" s="2">
        <f t="shared" si="0"/>
        <v>0</v>
      </c>
      <c r="AN18" s="2">
        <f t="shared" si="0"/>
        <v>0</v>
      </c>
      <c r="AO18" s="2">
        <f t="shared" si="0"/>
        <v>0</v>
      </c>
      <c r="AP18" s="2">
        <f t="shared" si="0"/>
        <v>0</v>
      </c>
      <c r="AQ18" s="2">
        <f t="shared" si="0"/>
        <v>0</v>
      </c>
    </row>
    <row r="19" spans="1:175">
      <c r="G19">
        <v>0</v>
      </c>
    </row>
    <row r="20" spans="1:175">
      <c r="A20" s="1">
        <v>3</v>
      </c>
      <c r="B20" s="1">
        <v>1</v>
      </c>
      <c r="C20" s="1"/>
      <c r="D20" s="1">
        <f>ROW(A145)</f>
        <v>145</v>
      </c>
      <c r="E20" s="1"/>
      <c r="F20" s="1" t="s">
        <v>14</v>
      </c>
      <c r="G20" s="1" t="s">
        <v>14</v>
      </c>
      <c r="H20" s="1"/>
      <c r="I20" s="1"/>
      <c r="J20" s="1" t="s">
        <v>5</v>
      </c>
      <c r="K20" s="1"/>
      <c r="L20" s="1"/>
      <c r="M20" s="1"/>
      <c r="N20" s="1" t="s">
        <v>5</v>
      </c>
      <c r="O20" s="1"/>
      <c r="P20" s="1"/>
      <c r="Q20" s="1"/>
      <c r="R20" s="1" t="s">
        <v>5</v>
      </c>
      <c r="S20" s="1" t="s">
        <v>5</v>
      </c>
      <c r="T20" s="1" t="s">
        <v>5</v>
      </c>
      <c r="U20" s="1" t="s">
        <v>5</v>
      </c>
      <c r="V20" s="1"/>
      <c r="W20" s="1"/>
      <c r="X20" s="1">
        <v>0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>
        <v>0</v>
      </c>
      <c r="AK20" s="1">
        <v>0</v>
      </c>
      <c r="AL20" s="1">
        <v>0</v>
      </c>
      <c r="AM20" s="1"/>
      <c r="AN20" s="1"/>
      <c r="AO20" s="1" t="s">
        <v>5</v>
      </c>
      <c r="AP20" s="1" t="s">
        <v>5</v>
      </c>
      <c r="AQ20" s="1" t="s">
        <v>5</v>
      </c>
      <c r="AR20" s="1"/>
      <c r="AS20" s="1"/>
      <c r="AT20" s="1" t="s">
        <v>5</v>
      </c>
      <c r="AU20" s="1" t="s">
        <v>5</v>
      </c>
      <c r="AV20" s="1" t="s">
        <v>5</v>
      </c>
      <c r="AW20" s="1" t="s">
        <v>5</v>
      </c>
      <c r="AX20" s="1" t="s">
        <v>5</v>
      </c>
      <c r="AY20" s="1" t="s">
        <v>5</v>
      </c>
      <c r="AZ20" s="1" t="s">
        <v>5</v>
      </c>
      <c r="BA20" s="1" t="s">
        <v>5</v>
      </c>
      <c r="BB20" s="1" t="s">
        <v>5</v>
      </c>
      <c r="BC20" s="1" t="s">
        <v>5</v>
      </c>
      <c r="BD20" s="1" t="s">
        <v>5</v>
      </c>
      <c r="BE20" s="1" t="s">
        <v>15</v>
      </c>
      <c r="BF20" s="1">
        <v>0</v>
      </c>
      <c r="BG20" s="1">
        <v>0</v>
      </c>
      <c r="BH20" s="1" t="s">
        <v>5</v>
      </c>
      <c r="BI20" s="1" t="s">
        <v>5</v>
      </c>
      <c r="BJ20" s="1" t="s">
        <v>5</v>
      </c>
      <c r="BK20" s="1" t="s">
        <v>5</v>
      </c>
      <c r="BL20" s="1" t="s">
        <v>5</v>
      </c>
      <c r="BM20" s="1">
        <v>0</v>
      </c>
      <c r="BN20" s="1" t="s">
        <v>5</v>
      </c>
      <c r="BO20" s="1" t="s">
        <v>5</v>
      </c>
    </row>
    <row r="22" spans="1:175">
      <c r="A22" s="2">
        <v>52</v>
      </c>
      <c r="B22" s="2">
        <f t="shared" ref="B22:AQ22" si="1">B145</f>
        <v>1</v>
      </c>
      <c r="C22" s="2">
        <f t="shared" si="1"/>
        <v>3</v>
      </c>
      <c r="D22" s="2">
        <f t="shared" si="1"/>
        <v>20</v>
      </c>
      <c r="E22" s="2">
        <f t="shared" si="1"/>
        <v>0</v>
      </c>
      <c r="F22" s="2" t="str">
        <f t="shared" si="1"/>
        <v>Новая локальная смета</v>
      </c>
      <c r="G22" s="2" t="str">
        <f t="shared" si="1"/>
        <v>Новая локальная смета</v>
      </c>
      <c r="H22" s="2">
        <f t="shared" si="1"/>
        <v>0</v>
      </c>
      <c r="I22" s="2">
        <f t="shared" si="1"/>
        <v>0</v>
      </c>
      <c r="J22" s="2">
        <f t="shared" si="1"/>
        <v>0</v>
      </c>
      <c r="K22" s="2">
        <f t="shared" si="1"/>
        <v>0</v>
      </c>
      <c r="L22" s="2">
        <f t="shared" si="1"/>
        <v>0</v>
      </c>
      <c r="M22" s="2">
        <f t="shared" si="1"/>
        <v>0</v>
      </c>
      <c r="N22" s="2">
        <f t="shared" si="1"/>
        <v>0</v>
      </c>
      <c r="O22" s="2">
        <f t="shared" si="1"/>
        <v>288897</v>
      </c>
      <c r="P22" s="2">
        <f t="shared" si="1"/>
        <v>211887</v>
      </c>
      <c r="Q22" s="2">
        <f t="shared" si="1"/>
        <v>11729</v>
      </c>
      <c r="R22" s="2">
        <f t="shared" si="1"/>
        <v>2028</v>
      </c>
      <c r="S22" s="2">
        <f t="shared" si="1"/>
        <v>65270</v>
      </c>
      <c r="T22" s="2">
        <f t="shared" si="1"/>
        <v>0</v>
      </c>
      <c r="U22" s="2">
        <f t="shared" si="1"/>
        <v>4605</v>
      </c>
      <c r="V22" s="2">
        <f t="shared" si="1"/>
        <v>135</v>
      </c>
      <c r="W22" s="2">
        <f t="shared" si="1"/>
        <v>0</v>
      </c>
      <c r="X22" s="2">
        <f t="shared" si="1"/>
        <v>70617</v>
      </c>
      <c r="Y22" s="2">
        <f t="shared" si="1"/>
        <v>41222</v>
      </c>
      <c r="Z22" s="2">
        <f t="shared" si="1"/>
        <v>0</v>
      </c>
      <c r="AA22" s="2">
        <f t="shared" si="1"/>
        <v>0</v>
      </c>
      <c r="AB22" s="2">
        <f t="shared" si="1"/>
        <v>288897</v>
      </c>
      <c r="AC22" s="2">
        <f t="shared" si="1"/>
        <v>211887</v>
      </c>
      <c r="AD22" s="2">
        <f t="shared" si="1"/>
        <v>11729</v>
      </c>
      <c r="AE22" s="2">
        <f t="shared" si="1"/>
        <v>2028</v>
      </c>
      <c r="AF22" s="2">
        <f t="shared" si="1"/>
        <v>65270</v>
      </c>
      <c r="AG22" s="2">
        <f t="shared" si="1"/>
        <v>0</v>
      </c>
      <c r="AH22" s="2">
        <f t="shared" si="1"/>
        <v>4605</v>
      </c>
      <c r="AI22" s="2">
        <f t="shared" si="1"/>
        <v>135</v>
      </c>
      <c r="AJ22" s="2">
        <f t="shared" si="1"/>
        <v>0</v>
      </c>
      <c r="AK22" s="2">
        <f t="shared" si="1"/>
        <v>70617</v>
      </c>
      <c r="AL22" s="2">
        <f t="shared" si="1"/>
        <v>41222</v>
      </c>
      <c r="AM22" s="2">
        <f t="shared" si="1"/>
        <v>0</v>
      </c>
      <c r="AN22" s="2">
        <f t="shared" si="1"/>
        <v>0</v>
      </c>
      <c r="AO22" s="2">
        <f t="shared" si="1"/>
        <v>0</v>
      </c>
      <c r="AP22" s="2">
        <f t="shared" si="1"/>
        <v>0</v>
      </c>
      <c r="AQ22" s="2">
        <f t="shared" si="1"/>
        <v>0</v>
      </c>
    </row>
    <row r="24" spans="1:175">
      <c r="A24">
        <v>19</v>
      </c>
      <c r="B24">
        <v>1</v>
      </c>
      <c r="F24" t="s">
        <v>5</v>
      </c>
      <c r="G24" t="s">
        <v>16</v>
      </c>
      <c r="H24" t="s">
        <v>5</v>
      </c>
      <c r="AA24">
        <v>1</v>
      </c>
      <c r="DX24">
        <v>0</v>
      </c>
    </row>
    <row r="25" spans="1:175">
      <c r="A25">
        <v>17</v>
      </c>
      <c r="B25">
        <v>1</v>
      </c>
      <c r="C25">
        <f>ROW(SmtRes!A7)</f>
        <v>7</v>
      </c>
      <c r="D25">
        <f>ROW(EtalonRes!A7)</f>
        <v>7</v>
      </c>
      <c r="E25" t="s">
        <v>17</v>
      </c>
      <c r="F25" t="s">
        <v>18</v>
      </c>
      <c r="G25" t="s">
        <v>19</v>
      </c>
      <c r="H25" t="s">
        <v>20</v>
      </c>
      <c r="I25">
        <v>0.01</v>
      </c>
      <c r="J25">
        <v>0</v>
      </c>
      <c r="O25">
        <f t="shared" ref="O25:O51" si="2">ROUND(CP25*I25,0)</f>
        <v>15</v>
      </c>
      <c r="P25">
        <f t="shared" ref="P25:P51" si="3">ROUND(CQ25*I25,0)</f>
        <v>1</v>
      </c>
      <c r="Q25">
        <f t="shared" ref="Q25:Q51" si="4">ROUND(CR25*I25,0)</f>
        <v>0</v>
      </c>
      <c r="R25">
        <f t="shared" ref="R25:R51" si="5">ROUND(CS25*I25,0)</f>
        <v>0</v>
      </c>
      <c r="S25">
        <f t="shared" ref="S25:S51" si="6">ROUND(CT25*I25,0)</f>
        <v>14</v>
      </c>
      <c r="T25">
        <f t="shared" ref="T25:T51" si="7">ROUND(CU25*I25,0)</f>
        <v>0</v>
      </c>
      <c r="U25">
        <f t="shared" ref="U25:U51" si="8">CV25*I25</f>
        <v>1.1456999999999999</v>
      </c>
      <c r="V25">
        <f t="shared" ref="V25:V51" si="9">CW25*I25</f>
        <v>3.9000000000000003E-3</v>
      </c>
      <c r="W25">
        <f t="shared" ref="W25:W51" si="10">ROUND(CX25*I25,0)</f>
        <v>0</v>
      </c>
      <c r="X25">
        <f t="shared" ref="X25:X51" si="11">ROUND(CY25,0)</f>
        <v>10</v>
      </c>
      <c r="Y25">
        <f t="shared" ref="Y25:Y51" si="12">ROUND(CZ25,0)</f>
        <v>7</v>
      </c>
      <c r="AA25">
        <v>0</v>
      </c>
      <c r="AB25">
        <f t="shared" ref="AB25:AB51" si="13">ROUND((AC25+AD25+AF25),2)</f>
        <v>1501.55</v>
      </c>
      <c r="AC25">
        <f>ROUND((ES25),2)</f>
        <v>119.33</v>
      </c>
      <c r="AD25">
        <f>ROUND((((ET25*1.5))+((((EU25*1.5))*1.13)-((EU25*1.5)))),2)</f>
        <v>21.56</v>
      </c>
      <c r="AE25">
        <f>ROUND((((EU25*1.5))*1.13),2)</f>
        <v>4.75</v>
      </c>
      <c r="AF25">
        <f>ROUND((((EV25*1.5))*1.13),2)</f>
        <v>1360.66</v>
      </c>
      <c r="AG25">
        <f>ROUND((AP25),2)</f>
        <v>0</v>
      </c>
      <c r="AH25">
        <f>((EW25*1.5))</f>
        <v>114.57</v>
      </c>
      <c r="AI25">
        <f>((EX25*1.5))</f>
        <v>0.39</v>
      </c>
      <c r="AJ25">
        <f>ROUND((AS25),2)</f>
        <v>0</v>
      </c>
      <c r="AK25">
        <v>936.09</v>
      </c>
      <c r="AL25">
        <v>119.33</v>
      </c>
      <c r="AM25">
        <v>14.01</v>
      </c>
      <c r="AN25">
        <v>2.8</v>
      </c>
      <c r="AO25">
        <v>802.75</v>
      </c>
      <c r="AP25">
        <v>0</v>
      </c>
      <c r="AQ25">
        <v>76.38</v>
      </c>
      <c r="AR25">
        <v>0.26</v>
      </c>
      <c r="AS25">
        <v>0</v>
      </c>
      <c r="AT25">
        <f t="shared" ref="AT25:AT51" si="14">BZ25</f>
        <v>74</v>
      </c>
      <c r="AU25">
        <f t="shared" ref="AU25:AU51" si="15">CA25</f>
        <v>50</v>
      </c>
      <c r="AV25">
        <v>1</v>
      </c>
      <c r="AW25">
        <v>1</v>
      </c>
      <c r="AX25">
        <v>1</v>
      </c>
      <c r="AY25">
        <v>1</v>
      </c>
      <c r="AZ25">
        <v>1</v>
      </c>
      <c r="BA25">
        <v>1</v>
      </c>
      <c r="BB25">
        <v>1</v>
      </c>
      <c r="BC25">
        <v>1</v>
      </c>
      <c r="BD25" t="s">
        <v>5</v>
      </c>
      <c r="BE25" t="s">
        <v>5</v>
      </c>
      <c r="BF25" t="s">
        <v>5</v>
      </c>
      <c r="BG25" t="s">
        <v>5</v>
      </c>
      <c r="BH25">
        <v>0</v>
      </c>
      <c r="BI25">
        <v>1</v>
      </c>
      <c r="BJ25" t="s">
        <v>21</v>
      </c>
      <c r="BM25">
        <v>173</v>
      </c>
      <c r="BN25">
        <v>0</v>
      </c>
      <c r="BO25" t="s">
        <v>18</v>
      </c>
      <c r="BP25">
        <v>1</v>
      </c>
      <c r="BQ25">
        <v>5</v>
      </c>
      <c r="BR25">
        <v>0</v>
      </c>
      <c r="BS25">
        <v>1</v>
      </c>
      <c r="BT25">
        <v>1</v>
      </c>
      <c r="BU25">
        <v>1</v>
      </c>
      <c r="BV25">
        <v>1</v>
      </c>
      <c r="BW25">
        <v>1</v>
      </c>
      <c r="BX25">
        <v>1</v>
      </c>
      <c r="BY25" t="s">
        <v>5</v>
      </c>
      <c r="BZ25">
        <v>74</v>
      </c>
      <c r="CA25">
        <v>50</v>
      </c>
      <c r="CF25">
        <v>0</v>
      </c>
      <c r="CG25">
        <v>0</v>
      </c>
      <c r="CM25">
        <v>0</v>
      </c>
      <c r="CN25" t="s">
        <v>5</v>
      </c>
      <c r="CO25">
        <v>0</v>
      </c>
      <c r="CP25">
        <f t="shared" ref="CP25:CP51" si="16">(AB25)*AZ25</f>
        <v>1501.55</v>
      </c>
      <c r="CQ25">
        <f t="shared" ref="CQ25:CQ51" si="17">(AC25)*BC25</f>
        <v>119.33</v>
      </c>
      <c r="CR25">
        <f t="shared" ref="CR25:CR51" si="18">(AD25)*BB25</f>
        <v>21.56</v>
      </c>
      <c r="CS25">
        <f t="shared" ref="CS25:CS51" si="19">(AE25)*BS25</f>
        <v>4.75</v>
      </c>
      <c r="CT25">
        <f t="shared" ref="CT25:CT51" si="20">(AF25)*BA25</f>
        <v>1360.66</v>
      </c>
      <c r="CU25">
        <f t="shared" ref="CU25:CU51" si="21">(AG25)*BT25</f>
        <v>0</v>
      </c>
      <c r="CV25">
        <f t="shared" ref="CV25:CV51" si="22">(AH25)*BU25</f>
        <v>114.57</v>
      </c>
      <c r="CW25">
        <f t="shared" ref="CW25:CW51" si="23">(AI25)*BV25</f>
        <v>0.39</v>
      </c>
      <c r="CX25">
        <f t="shared" ref="CX25:CX51" si="24">(AJ25)*BW25</f>
        <v>0</v>
      </c>
      <c r="CY25">
        <f t="shared" ref="CY25:CY51" si="25">(((R25+S25)*BZ25*1)/100)</f>
        <v>10.36</v>
      </c>
      <c r="CZ25">
        <f t="shared" ref="CZ25:CZ51" si="26">(((R25+S25)*CA25*1)/100)</f>
        <v>7</v>
      </c>
      <c r="DC25" t="s">
        <v>5</v>
      </c>
      <c r="DD25" t="s">
        <v>5</v>
      </c>
      <c r="DE25" t="s">
        <v>22</v>
      </c>
      <c r="DF25" t="s">
        <v>22</v>
      </c>
      <c r="DG25" t="s">
        <v>22</v>
      </c>
      <c r="DH25" t="s">
        <v>5</v>
      </c>
      <c r="DI25" t="s">
        <v>22</v>
      </c>
      <c r="DJ25" t="s">
        <v>22</v>
      </c>
      <c r="DK25" t="s">
        <v>5</v>
      </c>
      <c r="DL25" t="s">
        <v>5</v>
      </c>
      <c r="DM25" t="s">
        <v>5</v>
      </c>
      <c r="DN25">
        <v>0</v>
      </c>
      <c r="DO25">
        <v>0</v>
      </c>
      <c r="DP25">
        <v>1</v>
      </c>
      <c r="DQ25">
        <v>1</v>
      </c>
      <c r="DR25">
        <v>1</v>
      </c>
      <c r="DS25">
        <v>1</v>
      </c>
      <c r="DT25">
        <v>1</v>
      </c>
      <c r="DU25">
        <v>1013</v>
      </c>
      <c r="DV25" t="s">
        <v>20</v>
      </c>
      <c r="DW25" t="s">
        <v>23</v>
      </c>
      <c r="DX25">
        <v>1</v>
      </c>
      <c r="EE25">
        <v>13991008</v>
      </c>
      <c r="EF25">
        <v>5</v>
      </c>
      <c r="EG25" t="s">
        <v>24</v>
      </c>
      <c r="EH25">
        <v>0</v>
      </c>
      <c r="EI25" t="s">
        <v>5</v>
      </c>
      <c r="EJ25">
        <v>1</v>
      </c>
      <c r="EK25">
        <v>173</v>
      </c>
      <c r="EL25" t="s">
        <v>25</v>
      </c>
      <c r="EM25" t="s">
        <v>5</v>
      </c>
      <c r="EO25" t="s">
        <v>5</v>
      </c>
      <c r="EQ25">
        <v>512</v>
      </c>
      <c r="ER25">
        <v>936.09</v>
      </c>
      <c r="ES25">
        <v>119.33</v>
      </c>
      <c r="ET25">
        <v>14.01</v>
      </c>
      <c r="EU25">
        <v>2.8</v>
      </c>
      <c r="EV25">
        <v>802.75</v>
      </c>
      <c r="EW25">
        <v>76.38</v>
      </c>
      <c r="EX25">
        <v>0.26</v>
      </c>
      <c r="EY25">
        <v>0</v>
      </c>
      <c r="EZ25">
        <v>0</v>
      </c>
      <c r="FQ25">
        <v>0</v>
      </c>
      <c r="FR25">
        <f t="shared" ref="FR25:FR51" si="27">ROUND(IF(AND(AA25=0,BI25=3),P25,0),0)</f>
        <v>0</v>
      </c>
      <c r="FS25">
        <v>0</v>
      </c>
    </row>
    <row r="26" spans="1:175">
      <c r="A26">
        <v>18</v>
      </c>
      <c r="B26">
        <v>1</v>
      </c>
      <c r="C26">
        <v>7</v>
      </c>
      <c r="E26" t="s">
        <v>26</v>
      </c>
      <c r="F26" t="s">
        <v>27</v>
      </c>
      <c r="G26" t="s">
        <v>28</v>
      </c>
      <c r="H26" t="s">
        <v>29</v>
      </c>
      <c r="I26">
        <f>I25*J26</f>
        <v>4.3E-3</v>
      </c>
      <c r="J26">
        <v>0.43</v>
      </c>
      <c r="O26">
        <f t="shared" si="2"/>
        <v>0</v>
      </c>
      <c r="P26">
        <f t="shared" si="3"/>
        <v>0</v>
      </c>
      <c r="Q26">
        <f t="shared" si="4"/>
        <v>0</v>
      </c>
      <c r="R26">
        <f t="shared" si="5"/>
        <v>0</v>
      </c>
      <c r="S26">
        <f t="shared" si="6"/>
        <v>0</v>
      </c>
      <c r="T26">
        <f t="shared" si="7"/>
        <v>0</v>
      </c>
      <c r="U26">
        <f t="shared" si="8"/>
        <v>0</v>
      </c>
      <c r="V26">
        <f t="shared" si="9"/>
        <v>0</v>
      </c>
      <c r="W26">
        <f t="shared" si="10"/>
        <v>0</v>
      </c>
      <c r="X26">
        <f t="shared" si="11"/>
        <v>0</v>
      </c>
      <c r="Y26">
        <f t="shared" si="12"/>
        <v>0</v>
      </c>
      <c r="AA26">
        <v>0</v>
      </c>
      <c r="AB26">
        <f t="shared" si="13"/>
        <v>0</v>
      </c>
      <c r="AC26">
        <f>ROUND(AL26,2)</f>
        <v>0</v>
      </c>
      <c r="AD26">
        <f>ROUND((AM26+((AN26*1.13)-AN26)),2)</f>
        <v>0</v>
      </c>
      <c r="AE26">
        <f>ROUND((AN26*1.13),2)</f>
        <v>0</v>
      </c>
      <c r="AF26">
        <f>ROUND((AO26*1.13),2)</f>
        <v>0</v>
      </c>
      <c r="AG26">
        <f>ROUND(AP26,2)</f>
        <v>0</v>
      </c>
      <c r="AH26">
        <f>AQ26</f>
        <v>0</v>
      </c>
      <c r="AI26">
        <f>AR26</f>
        <v>0</v>
      </c>
      <c r="AJ26">
        <f>ROUND(AS26,2)</f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f t="shared" si="14"/>
        <v>74</v>
      </c>
      <c r="AU26">
        <f t="shared" si="15"/>
        <v>50</v>
      </c>
      <c r="AV26">
        <v>1</v>
      </c>
      <c r="AW26">
        <v>1</v>
      </c>
      <c r="AX26">
        <v>1</v>
      </c>
      <c r="AY26">
        <v>1</v>
      </c>
      <c r="AZ26">
        <v>1</v>
      </c>
      <c r="BA26">
        <v>1</v>
      </c>
      <c r="BB26">
        <v>1</v>
      </c>
      <c r="BC26">
        <v>1</v>
      </c>
      <c r="BD26" t="s">
        <v>5</v>
      </c>
      <c r="BE26" t="s">
        <v>5</v>
      </c>
      <c r="BF26" t="s">
        <v>5</v>
      </c>
      <c r="BG26" t="s">
        <v>5</v>
      </c>
      <c r="BH26">
        <v>3</v>
      </c>
      <c r="BI26">
        <v>1</v>
      </c>
      <c r="BJ26" t="s">
        <v>30</v>
      </c>
      <c r="BM26">
        <v>173</v>
      </c>
      <c r="BN26">
        <v>0</v>
      </c>
      <c r="BO26" t="s">
        <v>27</v>
      </c>
      <c r="BP26">
        <v>1</v>
      </c>
      <c r="BQ26">
        <v>5</v>
      </c>
      <c r="BR26">
        <v>0</v>
      </c>
      <c r="BS26">
        <v>1</v>
      </c>
      <c r="BT26">
        <v>1</v>
      </c>
      <c r="BU26">
        <v>1</v>
      </c>
      <c r="BV26">
        <v>1</v>
      </c>
      <c r="BW26">
        <v>1</v>
      </c>
      <c r="BX26">
        <v>1</v>
      </c>
      <c r="BY26" t="s">
        <v>5</v>
      </c>
      <c r="BZ26">
        <v>74</v>
      </c>
      <c r="CA26">
        <v>50</v>
      </c>
      <c r="CF26">
        <v>0</v>
      </c>
      <c r="CG26">
        <v>0</v>
      </c>
      <c r="CM26">
        <v>0</v>
      </c>
      <c r="CN26" t="s">
        <v>5</v>
      </c>
      <c r="CO26">
        <v>0</v>
      </c>
      <c r="CP26">
        <f t="shared" si="16"/>
        <v>0</v>
      </c>
      <c r="CQ26">
        <f t="shared" si="17"/>
        <v>0</v>
      </c>
      <c r="CR26">
        <f t="shared" si="18"/>
        <v>0</v>
      </c>
      <c r="CS26">
        <f t="shared" si="19"/>
        <v>0</v>
      </c>
      <c r="CT26">
        <f t="shared" si="20"/>
        <v>0</v>
      </c>
      <c r="CU26">
        <f t="shared" si="21"/>
        <v>0</v>
      </c>
      <c r="CV26">
        <f t="shared" si="22"/>
        <v>0</v>
      </c>
      <c r="CW26">
        <f t="shared" si="23"/>
        <v>0</v>
      </c>
      <c r="CX26">
        <f t="shared" si="24"/>
        <v>0</v>
      </c>
      <c r="CY26">
        <f t="shared" si="25"/>
        <v>0</v>
      </c>
      <c r="CZ26">
        <f t="shared" si="26"/>
        <v>0</v>
      </c>
      <c r="DC26" t="s">
        <v>5</v>
      </c>
      <c r="DD26" t="s">
        <v>5</v>
      </c>
      <c r="DE26" t="s">
        <v>5</v>
      </c>
      <c r="DF26" t="s">
        <v>5</v>
      </c>
      <c r="DG26" t="s">
        <v>5</v>
      </c>
      <c r="DH26" t="s">
        <v>5</v>
      </c>
      <c r="DI26" t="s">
        <v>5</v>
      </c>
      <c r="DJ26" t="s">
        <v>5</v>
      </c>
      <c r="DK26" t="s">
        <v>5</v>
      </c>
      <c r="DL26" t="s">
        <v>5</v>
      </c>
      <c r="DM26" t="s">
        <v>5</v>
      </c>
      <c r="DN26">
        <v>0</v>
      </c>
      <c r="DO26">
        <v>0</v>
      </c>
      <c r="DP26">
        <v>1</v>
      </c>
      <c r="DQ26">
        <v>1</v>
      </c>
      <c r="DR26">
        <v>1</v>
      </c>
      <c r="DS26">
        <v>1</v>
      </c>
      <c r="DT26">
        <v>1</v>
      </c>
      <c r="DU26">
        <v>1009</v>
      </c>
      <c r="DV26" t="s">
        <v>29</v>
      </c>
      <c r="DW26" t="s">
        <v>29</v>
      </c>
      <c r="DX26">
        <v>1000</v>
      </c>
      <c r="EE26">
        <v>13991008</v>
      </c>
      <c r="EF26">
        <v>5</v>
      </c>
      <c r="EG26" t="s">
        <v>24</v>
      </c>
      <c r="EH26">
        <v>0</v>
      </c>
      <c r="EI26" t="s">
        <v>5</v>
      </c>
      <c r="EJ26">
        <v>1</v>
      </c>
      <c r="EK26">
        <v>173</v>
      </c>
      <c r="EL26" t="s">
        <v>25</v>
      </c>
      <c r="EM26" t="s">
        <v>5</v>
      </c>
      <c r="EO26" t="s">
        <v>5</v>
      </c>
      <c r="EQ26">
        <v>512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Z26">
        <v>0</v>
      </c>
      <c r="FQ26">
        <v>0</v>
      </c>
      <c r="FR26">
        <f t="shared" si="27"/>
        <v>0</v>
      </c>
      <c r="FS26">
        <v>0</v>
      </c>
    </row>
    <row r="27" spans="1:175">
      <c r="A27">
        <v>17</v>
      </c>
      <c r="B27">
        <v>1</v>
      </c>
      <c r="C27">
        <f>ROW(SmtRes!A21)</f>
        <v>21</v>
      </c>
      <c r="D27">
        <f>ROW(EtalonRes!A21)</f>
        <v>21</v>
      </c>
      <c r="E27" t="s">
        <v>31</v>
      </c>
      <c r="F27" t="s">
        <v>32</v>
      </c>
      <c r="G27" t="s">
        <v>33</v>
      </c>
      <c r="H27" t="s">
        <v>34</v>
      </c>
      <c r="I27">
        <v>1</v>
      </c>
      <c r="J27">
        <v>0</v>
      </c>
      <c r="O27">
        <f t="shared" si="2"/>
        <v>11</v>
      </c>
      <c r="P27">
        <f t="shared" si="3"/>
        <v>0</v>
      </c>
      <c r="Q27">
        <f t="shared" si="4"/>
        <v>2</v>
      </c>
      <c r="R27">
        <f t="shared" si="5"/>
        <v>0</v>
      </c>
      <c r="S27">
        <f t="shared" si="6"/>
        <v>9</v>
      </c>
      <c r="T27">
        <f t="shared" si="7"/>
        <v>0</v>
      </c>
      <c r="U27">
        <f t="shared" si="8"/>
        <v>0.69264000000000014</v>
      </c>
      <c r="V27">
        <f t="shared" si="9"/>
        <v>3.8999999999999998E-3</v>
      </c>
      <c r="W27">
        <f t="shared" si="10"/>
        <v>0</v>
      </c>
      <c r="X27">
        <f t="shared" si="11"/>
        <v>12</v>
      </c>
      <c r="Y27">
        <f t="shared" si="12"/>
        <v>6</v>
      </c>
      <c r="AA27">
        <v>0</v>
      </c>
      <c r="AB27">
        <f t="shared" si="13"/>
        <v>11.11</v>
      </c>
      <c r="AC27">
        <f>ROUND(((ES27*0)),2)</f>
        <v>0</v>
      </c>
      <c r="AD27">
        <f>ROUND(((((ET27*0.4)*1.5))+(((((EU27*0.4)*1.5))*1.13)-(((EU27*0.4)*1.5)))),2)</f>
        <v>1.69</v>
      </c>
      <c r="AE27">
        <f>ROUND(((((EU27*0.4)*1.5))*1.13),2)</f>
        <v>7.0000000000000007E-2</v>
      </c>
      <c r="AF27">
        <f>ROUND(((((EV27*0.4)*1.5))*1.13),2)</f>
        <v>9.42</v>
      </c>
      <c r="AG27">
        <f>ROUND((AP27),2)</f>
        <v>0</v>
      </c>
      <c r="AH27">
        <f>(((EW27*0.4)*1.5))</f>
        <v>0.69264000000000014</v>
      </c>
      <c r="AI27">
        <f>(((EX27*0.4)*1.5))</f>
        <v>3.8999999999999998E-3</v>
      </c>
      <c r="AJ27">
        <f>ROUND((AS27),2)</f>
        <v>0</v>
      </c>
      <c r="AK27">
        <v>197.23000000000002</v>
      </c>
      <c r="AL27">
        <v>180.53</v>
      </c>
      <c r="AM27">
        <v>2.8</v>
      </c>
      <c r="AN27">
        <v>0.1</v>
      </c>
      <c r="AO27">
        <v>13.9</v>
      </c>
      <c r="AP27">
        <v>0</v>
      </c>
      <c r="AQ27">
        <v>1.1544000000000001</v>
      </c>
      <c r="AR27">
        <v>6.4999999999999997E-3</v>
      </c>
      <c r="AS27">
        <v>0</v>
      </c>
      <c r="AT27">
        <f t="shared" si="14"/>
        <v>128</v>
      </c>
      <c r="AU27">
        <f t="shared" si="15"/>
        <v>71</v>
      </c>
      <c r="AV27">
        <v>1</v>
      </c>
      <c r="AW27">
        <v>1</v>
      </c>
      <c r="AX27">
        <v>1</v>
      </c>
      <c r="AY27">
        <v>1</v>
      </c>
      <c r="AZ27">
        <v>1</v>
      </c>
      <c r="BA27">
        <v>1</v>
      </c>
      <c r="BB27">
        <v>1</v>
      </c>
      <c r="BC27">
        <v>1</v>
      </c>
      <c r="BD27" t="s">
        <v>5</v>
      </c>
      <c r="BE27" t="s">
        <v>5</v>
      </c>
      <c r="BF27" t="s">
        <v>5</v>
      </c>
      <c r="BG27" t="s">
        <v>5</v>
      </c>
      <c r="BH27">
        <v>0</v>
      </c>
      <c r="BI27">
        <v>1</v>
      </c>
      <c r="BJ27" t="s">
        <v>35</v>
      </c>
      <c r="BM27">
        <v>130</v>
      </c>
      <c r="BN27">
        <v>0</v>
      </c>
      <c r="BO27" t="s">
        <v>32</v>
      </c>
      <c r="BP27">
        <v>1</v>
      </c>
      <c r="BQ27">
        <v>5</v>
      </c>
      <c r="BR27">
        <v>0</v>
      </c>
      <c r="BS27">
        <v>1</v>
      </c>
      <c r="BT27">
        <v>1</v>
      </c>
      <c r="BU27">
        <v>1</v>
      </c>
      <c r="BV27">
        <v>1</v>
      </c>
      <c r="BW27">
        <v>1</v>
      </c>
      <c r="BX27">
        <v>1</v>
      </c>
      <c r="BY27" t="s">
        <v>5</v>
      </c>
      <c r="BZ27">
        <v>128</v>
      </c>
      <c r="CA27">
        <v>71</v>
      </c>
      <c r="CF27">
        <v>0</v>
      </c>
      <c r="CG27">
        <v>0</v>
      </c>
      <c r="CM27">
        <v>0</v>
      </c>
      <c r="CN27" t="s">
        <v>5</v>
      </c>
      <c r="CO27">
        <v>0</v>
      </c>
      <c r="CP27">
        <f t="shared" si="16"/>
        <v>11.11</v>
      </c>
      <c r="CQ27">
        <f t="shared" si="17"/>
        <v>0</v>
      </c>
      <c r="CR27">
        <f t="shared" si="18"/>
        <v>1.69</v>
      </c>
      <c r="CS27">
        <f t="shared" si="19"/>
        <v>7.0000000000000007E-2</v>
      </c>
      <c r="CT27">
        <f t="shared" si="20"/>
        <v>9.42</v>
      </c>
      <c r="CU27">
        <f t="shared" si="21"/>
        <v>0</v>
      </c>
      <c r="CV27">
        <f t="shared" si="22"/>
        <v>0.69264000000000014</v>
      </c>
      <c r="CW27">
        <f t="shared" si="23"/>
        <v>3.8999999999999998E-3</v>
      </c>
      <c r="CX27">
        <f t="shared" si="24"/>
        <v>0</v>
      </c>
      <c r="CY27">
        <f t="shared" si="25"/>
        <v>11.52</v>
      </c>
      <c r="CZ27">
        <f t="shared" si="26"/>
        <v>6.39</v>
      </c>
      <c r="DC27" t="s">
        <v>5</v>
      </c>
      <c r="DD27" t="s">
        <v>36</v>
      </c>
      <c r="DE27" t="s">
        <v>37</v>
      </c>
      <c r="DF27" t="s">
        <v>37</v>
      </c>
      <c r="DG27" t="s">
        <v>37</v>
      </c>
      <c r="DH27" t="s">
        <v>5</v>
      </c>
      <c r="DI27" t="s">
        <v>37</v>
      </c>
      <c r="DJ27" t="s">
        <v>37</v>
      </c>
      <c r="DK27" t="s">
        <v>5</v>
      </c>
      <c r="DL27" t="s">
        <v>5</v>
      </c>
      <c r="DM27" t="s">
        <v>5</v>
      </c>
      <c r="DN27">
        <v>0</v>
      </c>
      <c r="DO27">
        <v>0</v>
      </c>
      <c r="DP27">
        <v>1</v>
      </c>
      <c r="DQ27">
        <v>1</v>
      </c>
      <c r="DR27">
        <v>1</v>
      </c>
      <c r="DS27">
        <v>1</v>
      </c>
      <c r="DT27">
        <v>1</v>
      </c>
      <c r="DU27">
        <v>1003</v>
      </c>
      <c r="DV27" t="s">
        <v>34</v>
      </c>
      <c r="DW27" t="s">
        <v>38</v>
      </c>
      <c r="DX27">
        <v>1</v>
      </c>
      <c r="EE27">
        <v>13990945</v>
      </c>
      <c r="EF27">
        <v>5</v>
      </c>
      <c r="EG27" t="s">
        <v>24</v>
      </c>
      <c r="EH27">
        <v>0</v>
      </c>
      <c r="EI27" t="s">
        <v>5</v>
      </c>
      <c r="EJ27">
        <v>1</v>
      </c>
      <c r="EK27">
        <v>130</v>
      </c>
      <c r="EL27" t="s">
        <v>39</v>
      </c>
      <c r="EM27" t="s">
        <v>5</v>
      </c>
      <c r="EO27" t="s">
        <v>5</v>
      </c>
      <c r="EQ27">
        <v>576</v>
      </c>
      <c r="ER27">
        <v>197.23</v>
      </c>
      <c r="ES27">
        <v>180.53</v>
      </c>
      <c r="ET27">
        <v>2.8</v>
      </c>
      <c r="EU27">
        <v>0.1</v>
      </c>
      <c r="EV27">
        <v>13.9</v>
      </c>
      <c r="EW27">
        <v>1.1544000000000001</v>
      </c>
      <c r="EX27">
        <v>6.4999999999999997E-3</v>
      </c>
      <c r="EY27">
        <v>0</v>
      </c>
      <c r="EZ27">
        <v>0</v>
      </c>
      <c r="FQ27">
        <v>0</v>
      </c>
      <c r="FR27">
        <f t="shared" si="27"/>
        <v>0</v>
      </c>
      <c r="FS27">
        <v>0</v>
      </c>
    </row>
    <row r="28" spans="1:175">
      <c r="A28">
        <v>17</v>
      </c>
      <c r="B28">
        <v>1</v>
      </c>
      <c r="C28">
        <f>ROW(SmtRes!A28)</f>
        <v>28</v>
      </c>
      <c r="D28">
        <f>ROW(EtalonRes!A28)</f>
        <v>28</v>
      </c>
      <c r="E28" t="s">
        <v>40</v>
      </c>
      <c r="F28" t="s">
        <v>41</v>
      </c>
      <c r="G28" t="s">
        <v>42</v>
      </c>
      <c r="H28" t="s">
        <v>20</v>
      </c>
      <c r="I28">
        <v>0.3</v>
      </c>
      <c r="J28">
        <v>0</v>
      </c>
      <c r="O28">
        <f t="shared" si="2"/>
        <v>355</v>
      </c>
      <c r="P28">
        <f t="shared" si="3"/>
        <v>31</v>
      </c>
      <c r="Q28">
        <f t="shared" si="4"/>
        <v>5</v>
      </c>
      <c r="R28">
        <f t="shared" si="5"/>
        <v>1</v>
      </c>
      <c r="S28">
        <f t="shared" si="6"/>
        <v>319</v>
      </c>
      <c r="T28">
        <f t="shared" si="7"/>
        <v>0</v>
      </c>
      <c r="U28">
        <f t="shared" si="8"/>
        <v>26.828999999999997</v>
      </c>
      <c r="V28">
        <f t="shared" si="9"/>
        <v>7.6499999999999999E-2</v>
      </c>
      <c r="W28">
        <f t="shared" si="10"/>
        <v>0</v>
      </c>
      <c r="X28">
        <f t="shared" si="11"/>
        <v>237</v>
      </c>
      <c r="Y28">
        <f t="shared" si="12"/>
        <v>160</v>
      </c>
      <c r="AA28">
        <v>0</v>
      </c>
      <c r="AB28">
        <f t="shared" si="13"/>
        <v>1183.07</v>
      </c>
      <c r="AC28">
        <f>ROUND((ES28),2)</f>
        <v>104.07</v>
      </c>
      <c r="AD28">
        <f>ROUND((((ET28*1.5))+((((EU28*1.5))*1.13)-((EU28*1.5)))),2)</f>
        <v>16.899999999999999</v>
      </c>
      <c r="AE28">
        <f>ROUND((((EU28*1.5))*1.13),2)</f>
        <v>3.1</v>
      </c>
      <c r="AF28">
        <f>ROUND((((EV28*1.5))*1.13),2)</f>
        <v>1062.0999999999999</v>
      </c>
      <c r="AG28">
        <f>ROUND((AP28),2)</f>
        <v>0</v>
      </c>
      <c r="AH28">
        <f>((EW28*1.5))</f>
        <v>89.429999999999993</v>
      </c>
      <c r="AI28">
        <f>((EX28*1.5))</f>
        <v>0.255</v>
      </c>
      <c r="AJ28">
        <f>ROUND((AS28),2)</f>
        <v>0</v>
      </c>
      <c r="AK28">
        <v>741.71</v>
      </c>
      <c r="AL28">
        <v>104.07</v>
      </c>
      <c r="AM28">
        <v>11.03</v>
      </c>
      <c r="AN28">
        <v>1.83</v>
      </c>
      <c r="AO28">
        <v>626.61</v>
      </c>
      <c r="AP28">
        <v>0</v>
      </c>
      <c r="AQ28">
        <v>59.62</v>
      </c>
      <c r="AR28">
        <v>0.17</v>
      </c>
      <c r="AS28">
        <v>0</v>
      </c>
      <c r="AT28">
        <f t="shared" si="14"/>
        <v>74</v>
      </c>
      <c r="AU28">
        <f t="shared" si="15"/>
        <v>50</v>
      </c>
      <c r="AV28">
        <v>1</v>
      </c>
      <c r="AW28">
        <v>1</v>
      </c>
      <c r="AX28">
        <v>1</v>
      </c>
      <c r="AY28">
        <v>1</v>
      </c>
      <c r="AZ28">
        <v>1</v>
      </c>
      <c r="BA28">
        <v>1</v>
      </c>
      <c r="BB28">
        <v>1</v>
      </c>
      <c r="BC28">
        <v>1</v>
      </c>
      <c r="BD28" t="s">
        <v>5</v>
      </c>
      <c r="BE28" t="s">
        <v>5</v>
      </c>
      <c r="BF28" t="s">
        <v>5</v>
      </c>
      <c r="BG28" t="s">
        <v>5</v>
      </c>
      <c r="BH28">
        <v>0</v>
      </c>
      <c r="BI28">
        <v>1</v>
      </c>
      <c r="BJ28" t="s">
        <v>43</v>
      </c>
      <c r="BM28">
        <v>173</v>
      </c>
      <c r="BN28">
        <v>0</v>
      </c>
      <c r="BO28" t="s">
        <v>41</v>
      </c>
      <c r="BP28">
        <v>1</v>
      </c>
      <c r="BQ28">
        <v>5</v>
      </c>
      <c r="BR28">
        <v>0</v>
      </c>
      <c r="BS28">
        <v>1</v>
      </c>
      <c r="BT28">
        <v>1</v>
      </c>
      <c r="BU28">
        <v>1</v>
      </c>
      <c r="BV28">
        <v>1</v>
      </c>
      <c r="BW28">
        <v>1</v>
      </c>
      <c r="BX28">
        <v>1</v>
      </c>
      <c r="BY28" t="s">
        <v>5</v>
      </c>
      <c r="BZ28">
        <v>74</v>
      </c>
      <c r="CA28">
        <v>50</v>
      </c>
      <c r="CF28">
        <v>0</v>
      </c>
      <c r="CG28">
        <v>0</v>
      </c>
      <c r="CM28">
        <v>0</v>
      </c>
      <c r="CN28" t="s">
        <v>5</v>
      </c>
      <c r="CO28">
        <v>0</v>
      </c>
      <c r="CP28">
        <f t="shared" si="16"/>
        <v>1183.07</v>
      </c>
      <c r="CQ28">
        <f t="shared" si="17"/>
        <v>104.07</v>
      </c>
      <c r="CR28">
        <f t="shared" si="18"/>
        <v>16.899999999999999</v>
      </c>
      <c r="CS28">
        <f t="shared" si="19"/>
        <v>3.1</v>
      </c>
      <c r="CT28">
        <f t="shared" si="20"/>
        <v>1062.0999999999999</v>
      </c>
      <c r="CU28">
        <f t="shared" si="21"/>
        <v>0</v>
      </c>
      <c r="CV28">
        <f t="shared" si="22"/>
        <v>89.429999999999993</v>
      </c>
      <c r="CW28">
        <f t="shared" si="23"/>
        <v>0.255</v>
      </c>
      <c r="CX28">
        <f t="shared" si="24"/>
        <v>0</v>
      </c>
      <c r="CY28">
        <f t="shared" si="25"/>
        <v>236.8</v>
      </c>
      <c r="CZ28">
        <f t="shared" si="26"/>
        <v>160</v>
      </c>
      <c r="DC28" t="s">
        <v>5</v>
      </c>
      <c r="DD28" t="s">
        <v>5</v>
      </c>
      <c r="DE28" t="s">
        <v>22</v>
      </c>
      <c r="DF28" t="s">
        <v>22</v>
      </c>
      <c r="DG28" t="s">
        <v>22</v>
      </c>
      <c r="DH28" t="s">
        <v>5</v>
      </c>
      <c r="DI28" t="s">
        <v>22</v>
      </c>
      <c r="DJ28" t="s">
        <v>22</v>
      </c>
      <c r="DK28" t="s">
        <v>5</v>
      </c>
      <c r="DL28" t="s">
        <v>5</v>
      </c>
      <c r="DM28" t="s">
        <v>5</v>
      </c>
      <c r="DN28">
        <v>0</v>
      </c>
      <c r="DO28">
        <v>0</v>
      </c>
      <c r="DP28">
        <v>1</v>
      </c>
      <c r="DQ28">
        <v>1</v>
      </c>
      <c r="DR28">
        <v>1</v>
      </c>
      <c r="DS28">
        <v>1</v>
      </c>
      <c r="DT28">
        <v>1</v>
      </c>
      <c r="DU28">
        <v>1013</v>
      </c>
      <c r="DV28" t="s">
        <v>20</v>
      </c>
      <c r="DW28" t="s">
        <v>23</v>
      </c>
      <c r="DX28">
        <v>1</v>
      </c>
      <c r="EE28">
        <v>13991008</v>
      </c>
      <c r="EF28">
        <v>5</v>
      </c>
      <c r="EG28" t="s">
        <v>24</v>
      </c>
      <c r="EH28">
        <v>0</v>
      </c>
      <c r="EI28" t="s">
        <v>5</v>
      </c>
      <c r="EJ28">
        <v>1</v>
      </c>
      <c r="EK28">
        <v>173</v>
      </c>
      <c r="EL28" t="s">
        <v>25</v>
      </c>
      <c r="EM28" t="s">
        <v>5</v>
      </c>
      <c r="EO28" t="s">
        <v>5</v>
      </c>
      <c r="EQ28">
        <v>512</v>
      </c>
      <c r="ER28">
        <v>741.71</v>
      </c>
      <c r="ES28">
        <v>104.07</v>
      </c>
      <c r="ET28">
        <v>11.03</v>
      </c>
      <c r="EU28">
        <v>1.83</v>
      </c>
      <c r="EV28">
        <v>626.61</v>
      </c>
      <c r="EW28">
        <v>59.62</v>
      </c>
      <c r="EX28">
        <v>0.17</v>
      </c>
      <c r="EY28">
        <v>0</v>
      </c>
      <c r="EZ28">
        <v>0</v>
      </c>
      <c r="FQ28">
        <v>0</v>
      </c>
      <c r="FR28">
        <f t="shared" si="27"/>
        <v>0</v>
      </c>
      <c r="FS28">
        <v>0</v>
      </c>
    </row>
    <row r="29" spans="1:175">
      <c r="A29">
        <v>18</v>
      </c>
      <c r="B29">
        <v>1</v>
      </c>
      <c r="C29">
        <v>28</v>
      </c>
      <c r="E29" t="s">
        <v>44</v>
      </c>
      <c r="F29" t="s">
        <v>27</v>
      </c>
      <c r="G29" t="s">
        <v>28</v>
      </c>
      <c r="H29" t="s">
        <v>29</v>
      </c>
      <c r="I29">
        <f>I28*J29</f>
        <v>0.10199999999999999</v>
      </c>
      <c r="J29">
        <v>0.33999999999999997</v>
      </c>
      <c r="O29">
        <f t="shared" si="2"/>
        <v>0</v>
      </c>
      <c r="P29">
        <f t="shared" si="3"/>
        <v>0</v>
      </c>
      <c r="Q29">
        <f t="shared" si="4"/>
        <v>0</v>
      </c>
      <c r="R29">
        <f t="shared" si="5"/>
        <v>0</v>
      </c>
      <c r="S29">
        <f t="shared" si="6"/>
        <v>0</v>
      </c>
      <c r="T29">
        <f t="shared" si="7"/>
        <v>0</v>
      </c>
      <c r="U29">
        <f t="shared" si="8"/>
        <v>0</v>
      </c>
      <c r="V29">
        <f t="shared" si="9"/>
        <v>0</v>
      </c>
      <c r="W29">
        <f t="shared" si="10"/>
        <v>0</v>
      </c>
      <c r="X29">
        <f t="shared" si="11"/>
        <v>0</v>
      </c>
      <c r="Y29">
        <f t="shared" si="12"/>
        <v>0</v>
      </c>
      <c r="AA29">
        <v>0</v>
      </c>
      <c r="AB29">
        <f t="shared" si="13"/>
        <v>0</v>
      </c>
      <c r="AC29">
        <f>ROUND(AL29,2)</f>
        <v>0</v>
      </c>
      <c r="AD29">
        <f>ROUND((AM29+((AN29*1.13)-AN29)),2)</f>
        <v>0</v>
      </c>
      <c r="AE29">
        <f>ROUND((AN29*1.13),2)</f>
        <v>0</v>
      </c>
      <c r="AF29">
        <f>ROUND((AO29*1.13),2)</f>
        <v>0</v>
      </c>
      <c r="AG29">
        <f>ROUND(AP29,2)</f>
        <v>0</v>
      </c>
      <c r="AH29">
        <f>AQ29</f>
        <v>0</v>
      </c>
      <c r="AI29">
        <f>AR29</f>
        <v>0</v>
      </c>
      <c r="AJ29">
        <f>ROUND(AS29,2)</f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f t="shared" si="14"/>
        <v>74</v>
      </c>
      <c r="AU29">
        <f t="shared" si="15"/>
        <v>50</v>
      </c>
      <c r="AV29">
        <v>1</v>
      </c>
      <c r="AW29">
        <v>1</v>
      </c>
      <c r="AX29">
        <v>1</v>
      </c>
      <c r="AY29">
        <v>1</v>
      </c>
      <c r="AZ29">
        <v>1</v>
      </c>
      <c r="BA29">
        <v>1</v>
      </c>
      <c r="BB29">
        <v>1</v>
      </c>
      <c r="BC29">
        <v>1</v>
      </c>
      <c r="BD29" t="s">
        <v>5</v>
      </c>
      <c r="BE29" t="s">
        <v>5</v>
      </c>
      <c r="BF29" t="s">
        <v>5</v>
      </c>
      <c r="BG29" t="s">
        <v>5</v>
      </c>
      <c r="BH29">
        <v>3</v>
      </c>
      <c r="BI29">
        <v>1</v>
      </c>
      <c r="BJ29" t="s">
        <v>30</v>
      </c>
      <c r="BM29">
        <v>173</v>
      </c>
      <c r="BN29">
        <v>0</v>
      </c>
      <c r="BO29" t="s">
        <v>27</v>
      </c>
      <c r="BP29">
        <v>1</v>
      </c>
      <c r="BQ29">
        <v>5</v>
      </c>
      <c r="BR29">
        <v>0</v>
      </c>
      <c r="BS29">
        <v>1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5</v>
      </c>
      <c r="BZ29">
        <v>74</v>
      </c>
      <c r="CA29">
        <v>50</v>
      </c>
      <c r="CF29">
        <v>0</v>
      </c>
      <c r="CG29">
        <v>0</v>
      </c>
      <c r="CM29">
        <v>0</v>
      </c>
      <c r="CN29" t="s">
        <v>5</v>
      </c>
      <c r="CO29">
        <v>0</v>
      </c>
      <c r="CP29">
        <f t="shared" si="16"/>
        <v>0</v>
      </c>
      <c r="CQ29">
        <f t="shared" si="17"/>
        <v>0</v>
      </c>
      <c r="CR29">
        <f t="shared" si="18"/>
        <v>0</v>
      </c>
      <c r="CS29">
        <f t="shared" si="19"/>
        <v>0</v>
      </c>
      <c r="CT29">
        <f t="shared" si="20"/>
        <v>0</v>
      </c>
      <c r="CU29">
        <f t="shared" si="21"/>
        <v>0</v>
      </c>
      <c r="CV29">
        <f t="shared" si="22"/>
        <v>0</v>
      </c>
      <c r="CW29">
        <f t="shared" si="23"/>
        <v>0</v>
      </c>
      <c r="CX29">
        <f t="shared" si="24"/>
        <v>0</v>
      </c>
      <c r="CY29">
        <f t="shared" si="25"/>
        <v>0</v>
      </c>
      <c r="CZ29">
        <f t="shared" si="26"/>
        <v>0</v>
      </c>
      <c r="DC29" t="s">
        <v>5</v>
      </c>
      <c r="DD29" t="s">
        <v>5</v>
      </c>
      <c r="DE29" t="s">
        <v>5</v>
      </c>
      <c r="DF29" t="s">
        <v>5</v>
      </c>
      <c r="DG29" t="s">
        <v>5</v>
      </c>
      <c r="DH29" t="s">
        <v>5</v>
      </c>
      <c r="DI29" t="s">
        <v>5</v>
      </c>
      <c r="DJ29" t="s">
        <v>5</v>
      </c>
      <c r="DK29" t="s">
        <v>5</v>
      </c>
      <c r="DL29" t="s">
        <v>5</v>
      </c>
      <c r="DM29" t="s">
        <v>5</v>
      </c>
      <c r="DN29">
        <v>0</v>
      </c>
      <c r="DO29">
        <v>0</v>
      </c>
      <c r="DP29">
        <v>1</v>
      </c>
      <c r="DQ29">
        <v>1</v>
      </c>
      <c r="DR29">
        <v>1</v>
      </c>
      <c r="DS29">
        <v>1</v>
      </c>
      <c r="DT29">
        <v>1</v>
      </c>
      <c r="DU29">
        <v>1009</v>
      </c>
      <c r="DV29" t="s">
        <v>29</v>
      </c>
      <c r="DW29" t="s">
        <v>29</v>
      </c>
      <c r="DX29">
        <v>1000</v>
      </c>
      <c r="EE29">
        <v>13991008</v>
      </c>
      <c r="EF29">
        <v>5</v>
      </c>
      <c r="EG29" t="s">
        <v>24</v>
      </c>
      <c r="EH29">
        <v>0</v>
      </c>
      <c r="EI29" t="s">
        <v>5</v>
      </c>
      <c r="EJ29">
        <v>1</v>
      </c>
      <c r="EK29">
        <v>173</v>
      </c>
      <c r="EL29" t="s">
        <v>25</v>
      </c>
      <c r="EM29" t="s">
        <v>5</v>
      </c>
      <c r="EO29" t="s">
        <v>5</v>
      </c>
      <c r="EQ29">
        <v>512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Z29">
        <v>0</v>
      </c>
      <c r="FQ29">
        <v>0</v>
      </c>
      <c r="FR29">
        <f t="shared" si="27"/>
        <v>0</v>
      </c>
      <c r="FS29">
        <v>0</v>
      </c>
    </row>
    <row r="30" spans="1:175">
      <c r="A30">
        <v>17</v>
      </c>
      <c r="B30">
        <v>1</v>
      </c>
      <c r="C30">
        <f>ROW(SmtRes!A35)</f>
        <v>35</v>
      </c>
      <c r="D30">
        <f>ROW(EtalonRes!A35)</f>
        <v>35</v>
      </c>
      <c r="E30" t="s">
        <v>45</v>
      </c>
      <c r="F30" t="s">
        <v>41</v>
      </c>
      <c r="G30" t="s">
        <v>42</v>
      </c>
      <c r="H30" t="s">
        <v>20</v>
      </c>
      <c r="I30">
        <v>0.13</v>
      </c>
      <c r="J30">
        <v>0</v>
      </c>
      <c r="O30">
        <f t="shared" si="2"/>
        <v>154</v>
      </c>
      <c r="P30">
        <f t="shared" si="3"/>
        <v>14</v>
      </c>
      <c r="Q30">
        <f t="shared" si="4"/>
        <v>2</v>
      </c>
      <c r="R30">
        <f t="shared" si="5"/>
        <v>0</v>
      </c>
      <c r="S30">
        <f t="shared" si="6"/>
        <v>138</v>
      </c>
      <c r="T30">
        <f t="shared" si="7"/>
        <v>0</v>
      </c>
      <c r="U30">
        <f t="shared" si="8"/>
        <v>11.6259</v>
      </c>
      <c r="V30">
        <f t="shared" si="9"/>
        <v>3.3149999999999999E-2</v>
      </c>
      <c r="W30">
        <f t="shared" si="10"/>
        <v>0</v>
      </c>
      <c r="X30">
        <f t="shared" si="11"/>
        <v>102</v>
      </c>
      <c r="Y30">
        <f t="shared" si="12"/>
        <v>69</v>
      </c>
      <c r="AA30">
        <v>0</v>
      </c>
      <c r="AB30">
        <f t="shared" si="13"/>
        <v>1183.07</v>
      </c>
      <c r="AC30">
        <f>ROUND((ES30),2)</f>
        <v>104.07</v>
      </c>
      <c r="AD30">
        <f>ROUND((((ET30*1.5))+((((EU30*1.5))*1.13)-((EU30*1.5)))),2)</f>
        <v>16.899999999999999</v>
      </c>
      <c r="AE30">
        <f>ROUND((((EU30*1.5))*1.13),2)</f>
        <v>3.1</v>
      </c>
      <c r="AF30">
        <f>ROUND((((EV30*1.5))*1.13),2)</f>
        <v>1062.0999999999999</v>
      </c>
      <c r="AG30">
        <f>ROUND((AP30),2)</f>
        <v>0</v>
      </c>
      <c r="AH30">
        <f>((EW30*1.5))</f>
        <v>89.429999999999993</v>
      </c>
      <c r="AI30">
        <f>((EX30*1.5))</f>
        <v>0.255</v>
      </c>
      <c r="AJ30">
        <f>ROUND((AS30),2)</f>
        <v>0</v>
      </c>
      <c r="AK30">
        <v>741.71</v>
      </c>
      <c r="AL30">
        <v>104.07</v>
      </c>
      <c r="AM30">
        <v>11.03</v>
      </c>
      <c r="AN30">
        <v>1.83</v>
      </c>
      <c r="AO30">
        <v>626.61</v>
      </c>
      <c r="AP30">
        <v>0</v>
      </c>
      <c r="AQ30">
        <v>59.62</v>
      </c>
      <c r="AR30">
        <v>0.17</v>
      </c>
      <c r="AS30">
        <v>0</v>
      </c>
      <c r="AT30">
        <f t="shared" si="14"/>
        <v>74</v>
      </c>
      <c r="AU30">
        <f t="shared" si="15"/>
        <v>50</v>
      </c>
      <c r="AV30">
        <v>1</v>
      </c>
      <c r="AW30">
        <v>1</v>
      </c>
      <c r="AX30">
        <v>1</v>
      </c>
      <c r="AY30">
        <v>1</v>
      </c>
      <c r="AZ30">
        <v>1</v>
      </c>
      <c r="BA30">
        <v>1</v>
      </c>
      <c r="BB30">
        <v>1</v>
      </c>
      <c r="BC30">
        <v>1</v>
      </c>
      <c r="BD30" t="s">
        <v>5</v>
      </c>
      <c r="BE30" t="s">
        <v>5</v>
      </c>
      <c r="BF30" t="s">
        <v>5</v>
      </c>
      <c r="BG30" t="s">
        <v>5</v>
      </c>
      <c r="BH30">
        <v>0</v>
      </c>
      <c r="BI30">
        <v>1</v>
      </c>
      <c r="BJ30" t="s">
        <v>43</v>
      </c>
      <c r="BM30">
        <v>173</v>
      </c>
      <c r="BN30">
        <v>0</v>
      </c>
      <c r="BO30" t="s">
        <v>41</v>
      </c>
      <c r="BP30">
        <v>1</v>
      </c>
      <c r="BQ30">
        <v>5</v>
      </c>
      <c r="BR30">
        <v>0</v>
      </c>
      <c r="BS30">
        <v>1</v>
      </c>
      <c r="BT30">
        <v>1</v>
      </c>
      <c r="BU30">
        <v>1</v>
      </c>
      <c r="BV30">
        <v>1</v>
      </c>
      <c r="BW30">
        <v>1</v>
      </c>
      <c r="BX30">
        <v>1</v>
      </c>
      <c r="BY30" t="s">
        <v>5</v>
      </c>
      <c r="BZ30">
        <v>74</v>
      </c>
      <c r="CA30">
        <v>50</v>
      </c>
      <c r="CF30">
        <v>0</v>
      </c>
      <c r="CG30">
        <v>0</v>
      </c>
      <c r="CM30">
        <v>0</v>
      </c>
      <c r="CN30" t="s">
        <v>5</v>
      </c>
      <c r="CO30">
        <v>0</v>
      </c>
      <c r="CP30">
        <f t="shared" si="16"/>
        <v>1183.07</v>
      </c>
      <c r="CQ30">
        <f t="shared" si="17"/>
        <v>104.07</v>
      </c>
      <c r="CR30">
        <f t="shared" si="18"/>
        <v>16.899999999999999</v>
      </c>
      <c r="CS30">
        <f t="shared" si="19"/>
        <v>3.1</v>
      </c>
      <c r="CT30">
        <f t="shared" si="20"/>
        <v>1062.0999999999999</v>
      </c>
      <c r="CU30">
        <f t="shared" si="21"/>
        <v>0</v>
      </c>
      <c r="CV30">
        <f t="shared" si="22"/>
        <v>89.429999999999993</v>
      </c>
      <c r="CW30">
        <f t="shared" si="23"/>
        <v>0.255</v>
      </c>
      <c r="CX30">
        <f t="shared" si="24"/>
        <v>0</v>
      </c>
      <c r="CY30">
        <f t="shared" si="25"/>
        <v>102.12</v>
      </c>
      <c r="CZ30">
        <f t="shared" si="26"/>
        <v>69</v>
      </c>
      <c r="DC30" t="s">
        <v>5</v>
      </c>
      <c r="DD30" t="s">
        <v>5</v>
      </c>
      <c r="DE30" t="s">
        <v>22</v>
      </c>
      <c r="DF30" t="s">
        <v>22</v>
      </c>
      <c r="DG30" t="s">
        <v>22</v>
      </c>
      <c r="DH30" t="s">
        <v>5</v>
      </c>
      <c r="DI30" t="s">
        <v>22</v>
      </c>
      <c r="DJ30" t="s">
        <v>22</v>
      </c>
      <c r="DK30" t="s">
        <v>5</v>
      </c>
      <c r="DL30" t="s">
        <v>5</v>
      </c>
      <c r="DM30" t="s">
        <v>5</v>
      </c>
      <c r="DN30">
        <v>0</v>
      </c>
      <c r="DO30">
        <v>0</v>
      </c>
      <c r="DP30">
        <v>1</v>
      </c>
      <c r="DQ30">
        <v>1</v>
      </c>
      <c r="DR30">
        <v>1</v>
      </c>
      <c r="DS30">
        <v>1</v>
      </c>
      <c r="DT30">
        <v>1</v>
      </c>
      <c r="DU30">
        <v>1013</v>
      </c>
      <c r="DV30" t="s">
        <v>20</v>
      </c>
      <c r="DW30" t="s">
        <v>23</v>
      </c>
      <c r="DX30">
        <v>1</v>
      </c>
      <c r="EE30">
        <v>13991008</v>
      </c>
      <c r="EF30">
        <v>5</v>
      </c>
      <c r="EG30" t="s">
        <v>24</v>
      </c>
      <c r="EH30">
        <v>0</v>
      </c>
      <c r="EI30" t="s">
        <v>5</v>
      </c>
      <c r="EJ30">
        <v>1</v>
      </c>
      <c r="EK30">
        <v>173</v>
      </c>
      <c r="EL30" t="s">
        <v>25</v>
      </c>
      <c r="EM30" t="s">
        <v>5</v>
      </c>
      <c r="EO30" t="s">
        <v>5</v>
      </c>
      <c r="EQ30">
        <v>512</v>
      </c>
      <c r="ER30">
        <v>741.71</v>
      </c>
      <c r="ES30">
        <v>104.07</v>
      </c>
      <c r="ET30">
        <v>11.03</v>
      </c>
      <c r="EU30">
        <v>1.83</v>
      </c>
      <c r="EV30">
        <v>626.61</v>
      </c>
      <c r="EW30">
        <v>59.62</v>
      </c>
      <c r="EX30">
        <v>0.17</v>
      </c>
      <c r="EY30">
        <v>0</v>
      </c>
      <c r="EZ30">
        <v>0</v>
      </c>
      <c r="FQ30">
        <v>0</v>
      </c>
      <c r="FR30">
        <f t="shared" si="27"/>
        <v>0</v>
      </c>
      <c r="FS30">
        <v>0</v>
      </c>
    </row>
    <row r="31" spans="1:175">
      <c r="A31">
        <v>18</v>
      </c>
      <c r="B31">
        <v>1</v>
      </c>
      <c r="C31">
        <v>35</v>
      </c>
      <c r="E31" t="s">
        <v>46</v>
      </c>
      <c r="F31" t="s">
        <v>27</v>
      </c>
      <c r="G31" t="s">
        <v>28</v>
      </c>
      <c r="H31" t="s">
        <v>29</v>
      </c>
      <c r="I31">
        <f>I30*J31</f>
        <v>4.4200000000000003E-2</v>
      </c>
      <c r="J31">
        <v>0.34</v>
      </c>
      <c r="O31">
        <f t="shared" si="2"/>
        <v>0</v>
      </c>
      <c r="P31">
        <f t="shared" si="3"/>
        <v>0</v>
      </c>
      <c r="Q31">
        <f t="shared" si="4"/>
        <v>0</v>
      </c>
      <c r="R31">
        <f t="shared" si="5"/>
        <v>0</v>
      </c>
      <c r="S31">
        <f t="shared" si="6"/>
        <v>0</v>
      </c>
      <c r="T31">
        <f t="shared" si="7"/>
        <v>0</v>
      </c>
      <c r="U31">
        <f t="shared" si="8"/>
        <v>0</v>
      </c>
      <c r="V31">
        <f t="shared" si="9"/>
        <v>0</v>
      </c>
      <c r="W31">
        <f t="shared" si="10"/>
        <v>0</v>
      </c>
      <c r="X31">
        <f t="shared" si="11"/>
        <v>0</v>
      </c>
      <c r="Y31">
        <f t="shared" si="12"/>
        <v>0</v>
      </c>
      <c r="AA31">
        <v>0</v>
      </c>
      <c r="AB31">
        <f t="shared" si="13"/>
        <v>0</v>
      </c>
      <c r="AC31">
        <f>ROUND(AL31,2)</f>
        <v>0</v>
      </c>
      <c r="AD31">
        <f>ROUND((AM31+((AN31*1.13)-AN31)),2)</f>
        <v>0</v>
      </c>
      <c r="AE31">
        <f>ROUND((AN31*1.13),2)</f>
        <v>0</v>
      </c>
      <c r="AF31">
        <f>ROUND((AO31*1.13),2)</f>
        <v>0</v>
      </c>
      <c r="AG31">
        <f>ROUND(AP31,2)</f>
        <v>0</v>
      </c>
      <c r="AH31">
        <f>AQ31</f>
        <v>0</v>
      </c>
      <c r="AI31">
        <f>AR31</f>
        <v>0</v>
      </c>
      <c r="AJ31">
        <f>ROUND(AS31,2)</f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f t="shared" si="14"/>
        <v>74</v>
      </c>
      <c r="AU31">
        <f t="shared" si="15"/>
        <v>50</v>
      </c>
      <c r="AV31">
        <v>1</v>
      </c>
      <c r="AW31">
        <v>1</v>
      </c>
      <c r="AX31">
        <v>1</v>
      </c>
      <c r="AY31">
        <v>1</v>
      </c>
      <c r="AZ31">
        <v>1</v>
      </c>
      <c r="BA31">
        <v>1</v>
      </c>
      <c r="BB31">
        <v>1</v>
      </c>
      <c r="BC31">
        <v>1</v>
      </c>
      <c r="BD31" t="s">
        <v>5</v>
      </c>
      <c r="BE31" t="s">
        <v>5</v>
      </c>
      <c r="BF31" t="s">
        <v>5</v>
      </c>
      <c r="BG31" t="s">
        <v>5</v>
      </c>
      <c r="BH31">
        <v>3</v>
      </c>
      <c r="BI31">
        <v>1</v>
      </c>
      <c r="BJ31" t="s">
        <v>30</v>
      </c>
      <c r="BM31">
        <v>173</v>
      </c>
      <c r="BN31">
        <v>0</v>
      </c>
      <c r="BO31" t="s">
        <v>27</v>
      </c>
      <c r="BP31">
        <v>1</v>
      </c>
      <c r="BQ31">
        <v>5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5</v>
      </c>
      <c r="BZ31">
        <v>74</v>
      </c>
      <c r="CA31">
        <v>50</v>
      </c>
      <c r="CF31">
        <v>0</v>
      </c>
      <c r="CG31">
        <v>0</v>
      </c>
      <c r="CM31">
        <v>0</v>
      </c>
      <c r="CN31" t="s">
        <v>5</v>
      </c>
      <c r="CO31">
        <v>0</v>
      </c>
      <c r="CP31">
        <f t="shared" si="16"/>
        <v>0</v>
      </c>
      <c r="CQ31">
        <f t="shared" si="17"/>
        <v>0</v>
      </c>
      <c r="CR31">
        <f t="shared" si="18"/>
        <v>0</v>
      </c>
      <c r="CS31">
        <f t="shared" si="19"/>
        <v>0</v>
      </c>
      <c r="CT31">
        <f t="shared" si="20"/>
        <v>0</v>
      </c>
      <c r="CU31">
        <f t="shared" si="21"/>
        <v>0</v>
      </c>
      <c r="CV31">
        <f t="shared" si="22"/>
        <v>0</v>
      </c>
      <c r="CW31">
        <f t="shared" si="23"/>
        <v>0</v>
      </c>
      <c r="CX31">
        <f t="shared" si="24"/>
        <v>0</v>
      </c>
      <c r="CY31">
        <f t="shared" si="25"/>
        <v>0</v>
      </c>
      <c r="CZ31">
        <f t="shared" si="26"/>
        <v>0</v>
      </c>
      <c r="DC31" t="s">
        <v>5</v>
      </c>
      <c r="DD31" t="s">
        <v>5</v>
      </c>
      <c r="DE31" t="s">
        <v>5</v>
      </c>
      <c r="DF31" t="s">
        <v>5</v>
      </c>
      <c r="DG31" t="s">
        <v>5</v>
      </c>
      <c r="DH31" t="s">
        <v>5</v>
      </c>
      <c r="DI31" t="s">
        <v>5</v>
      </c>
      <c r="DJ31" t="s">
        <v>5</v>
      </c>
      <c r="DK31" t="s">
        <v>5</v>
      </c>
      <c r="DL31" t="s">
        <v>5</v>
      </c>
      <c r="DM31" t="s">
        <v>5</v>
      </c>
      <c r="DN31">
        <v>0</v>
      </c>
      <c r="DO31">
        <v>0</v>
      </c>
      <c r="DP31">
        <v>1</v>
      </c>
      <c r="DQ31">
        <v>1</v>
      </c>
      <c r="DR31">
        <v>1</v>
      </c>
      <c r="DS31">
        <v>1</v>
      </c>
      <c r="DT31">
        <v>1</v>
      </c>
      <c r="DU31">
        <v>1009</v>
      </c>
      <c r="DV31" t="s">
        <v>29</v>
      </c>
      <c r="DW31" t="s">
        <v>29</v>
      </c>
      <c r="DX31">
        <v>1000</v>
      </c>
      <c r="EE31">
        <v>13991008</v>
      </c>
      <c r="EF31">
        <v>5</v>
      </c>
      <c r="EG31" t="s">
        <v>24</v>
      </c>
      <c r="EH31">
        <v>0</v>
      </c>
      <c r="EI31" t="s">
        <v>5</v>
      </c>
      <c r="EJ31">
        <v>1</v>
      </c>
      <c r="EK31">
        <v>173</v>
      </c>
      <c r="EL31" t="s">
        <v>25</v>
      </c>
      <c r="EM31" t="s">
        <v>5</v>
      </c>
      <c r="EO31" t="s">
        <v>5</v>
      </c>
      <c r="EQ31">
        <v>512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Z31">
        <v>0</v>
      </c>
      <c r="FQ31">
        <v>0</v>
      </c>
      <c r="FR31">
        <f t="shared" si="27"/>
        <v>0</v>
      </c>
      <c r="FS31">
        <v>0</v>
      </c>
    </row>
    <row r="32" spans="1:175">
      <c r="A32">
        <v>17</v>
      </c>
      <c r="B32">
        <v>1</v>
      </c>
      <c r="C32">
        <f>ROW(SmtRes!A42)</f>
        <v>42</v>
      </c>
      <c r="D32">
        <f>ROW(EtalonRes!A42)</f>
        <v>42</v>
      </c>
      <c r="E32" t="s">
        <v>47</v>
      </c>
      <c r="F32" t="s">
        <v>18</v>
      </c>
      <c r="G32" t="s">
        <v>48</v>
      </c>
      <c r="H32" t="s">
        <v>20</v>
      </c>
      <c r="I32">
        <v>0.35</v>
      </c>
      <c r="J32">
        <v>0</v>
      </c>
      <c r="O32">
        <f t="shared" si="2"/>
        <v>526</v>
      </c>
      <c r="P32">
        <f t="shared" si="3"/>
        <v>42</v>
      </c>
      <c r="Q32">
        <f t="shared" si="4"/>
        <v>8</v>
      </c>
      <c r="R32">
        <f t="shared" si="5"/>
        <v>2</v>
      </c>
      <c r="S32">
        <f t="shared" si="6"/>
        <v>476</v>
      </c>
      <c r="T32">
        <f t="shared" si="7"/>
        <v>0</v>
      </c>
      <c r="U32">
        <f t="shared" si="8"/>
        <v>40.099499999999992</v>
      </c>
      <c r="V32">
        <f t="shared" si="9"/>
        <v>0.13649999999999998</v>
      </c>
      <c r="W32">
        <f t="shared" si="10"/>
        <v>0</v>
      </c>
      <c r="X32">
        <f t="shared" si="11"/>
        <v>354</v>
      </c>
      <c r="Y32">
        <f t="shared" si="12"/>
        <v>239</v>
      </c>
      <c r="AA32">
        <v>0</v>
      </c>
      <c r="AB32">
        <f t="shared" si="13"/>
        <v>1501.55</v>
      </c>
      <c r="AC32">
        <f>ROUND((ES32),2)</f>
        <v>119.33</v>
      </c>
      <c r="AD32">
        <f>ROUND((((ET32*1.5))+((((EU32*1.5))*1.13)-((EU32*1.5)))),2)</f>
        <v>21.56</v>
      </c>
      <c r="AE32">
        <f>ROUND((((EU32*1.5))*1.13),2)</f>
        <v>4.75</v>
      </c>
      <c r="AF32">
        <f>ROUND((((EV32*1.5))*1.13),2)</f>
        <v>1360.66</v>
      </c>
      <c r="AG32">
        <f>ROUND((AP32),2)</f>
        <v>0</v>
      </c>
      <c r="AH32">
        <f>((EW32*1.5))</f>
        <v>114.57</v>
      </c>
      <c r="AI32">
        <f>((EX32*1.5))</f>
        <v>0.39</v>
      </c>
      <c r="AJ32">
        <f>ROUND((AS32),2)</f>
        <v>0</v>
      </c>
      <c r="AK32">
        <v>936.09</v>
      </c>
      <c r="AL32">
        <v>119.33</v>
      </c>
      <c r="AM32">
        <v>14.01</v>
      </c>
      <c r="AN32">
        <v>2.8</v>
      </c>
      <c r="AO32">
        <v>802.75</v>
      </c>
      <c r="AP32">
        <v>0</v>
      </c>
      <c r="AQ32">
        <v>76.38</v>
      </c>
      <c r="AR32">
        <v>0.26</v>
      </c>
      <c r="AS32">
        <v>0</v>
      </c>
      <c r="AT32">
        <f t="shared" si="14"/>
        <v>74</v>
      </c>
      <c r="AU32">
        <f t="shared" si="15"/>
        <v>50</v>
      </c>
      <c r="AV32">
        <v>1</v>
      </c>
      <c r="AW32">
        <v>1</v>
      </c>
      <c r="AX32">
        <v>1</v>
      </c>
      <c r="AY32">
        <v>1</v>
      </c>
      <c r="AZ32">
        <v>1</v>
      </c>
      <c r="BA32">
        <v>1</v>
      </c>
      <c r="BB32">
        <v>1</v>
      </c>
      <c r="BC32">
        <v>1</v>
      </c>
      <c r="BD32" t="s">
        <v>5</v>
      </c>
      <c r="BE32" t="s">
        <v>5</v>
      </c>
      <c r="BF32" t="s">
        <v>5</v>
      </c>
      <c r="BG32" t="s">
        <v>5</v>
      </c>
      <c r="BH32">
        <v>0</v>
      </c>
      <c r="BI32">
        <v>1</v>
      </c>
      <c r="BJ32" t="s">
        <v>21</v>
      </c>
      <c r="BM32">
        <v>173</v>
      </c>
      <c r="BN32">
        <v>0</v>
      </c>
      <c r="BO32" t="s">
        <v>18</v>
      </c>
      <c r="BP32">
        <v>1</v>
      </c>
      <c r="BQ32">
        <v>5</v>
      </c>
      <c r="BR32">
        <v>0</v>
      </c>
      <c r="BS32">
        <v>1</v>
      </c>
      <c r="BT32">
        <v>1</v>
      </c>
      <c r="BU32">
        <v>1</v>
      </c>
      <c r="BV32">
        <v>1</v>
      </c>
      <c r="BW32">
        <v>1</v>
      </c>
      <c r="BX32">
        <v>1</v>
      </c>
      <c r="BY32" t="s">
        <v>5</v>
      </c>
      <c r="BZ32">
        <v>74</v>
      </c>
      <c r="CA32">
        <v>50</v>
      </c>
      <c r="CF32">
        <v>0</v>
      </c>
      <c r="CG32">
        <v>0</v>
      </c>
      <c r="CM32">
        <v>0</v>
      </c>
      <c r="CN32" t="s">
        <v>5</v>
      </c>
      <c r="CO32">
        <v>0</v>
      </c>
      <c r="CP32">
        <f t="shared" si="16"/>
        <v>1501.55</v>
      </c>
      <c r="CQ32">
        <f t="shared" si="17"/>
        <v>119.33</v>
      </c>
      <c r="CR32">
        <f t="shared" si="18"/>
        <v>21.56</v>
      </c>
      <c r="CS32">
        <f t="shared" si="19"/>
        <v>4.75</v>
      </c>
      <c r="CT32">
        <f t="shared" si="20"/>
        <v>1360.66</v>
      </c>
      <c r="CU32">
        <f t="shared" si="21"/>
        <v>0</v>
      </c>
      <c r="CV32">
        <f t="shared" si="22"/>
        <v>114.57</v>
      </c>
      <c r="CW32">
        <f t="shared" si="23"/>
        <v>0.39</v>
      </c>
      <c r="CX32">
        <f t="shared" si="24"/>
        <v>0</v>
      </c>
      <c r="CY32">
        <f t="shared" si="25"/>
        <v>353.72</v>
      </c>
      <c r="CZ32">
        <f t="shared" si="26"/>
        <v>239</v>
      </c>
      <c r="DC32" t="s">
        <v>5</v>
      </c>
      <c r="DD32" t="s">
        <v>5</v>
      </c>
      <c r="DE32" t="s">
        <v>22</v>
      </c>
      <c r="DF32" t="s">
        <v>22</v>
      </c>
      <c r="DG32" t="s">
        <v>22</v>
      </c>
      <c r="DH32" t="s">
        <v>5</v>
      </c>
      <c r="DI32" t="s">
        <v>22</v>
      </c>
      <c r="DJ32" t="s">
        <v>22</v>
      </c>
      <c r="DK32" t="s">
        <v>5</v>
      </c>
      <c r="DL32" t="s">
        <v>5</v>
      </c>
      <c r="DM32" t="s">
        <v>5</v>
      </c>
      <c r="DN32">
        <v>0</v>
      </c>
      <c r="DO32">
        <v>0</v>
      </c>
      <c r="DP32">
        <v>1</v>
      </c>
      <c r="DQ32">
        <v>1</v>
      </c>
      <c r="DR32">
        <v>1</v>
      </c>
      <c r="DS32">
        <v>1</v>
      </c>
      <c r="DT32">
        <v>1</v>
      </c>
      <c r="DU32">
        <v>1013</v>
      </c>
      <c r="DV32" t="s">
        <v>20</v>
      </c>
      <c r="DW32" t="s">
        <v>23</v>
      </c>
      <c r="DX32">
        <v>1</v>
      </c>
      <c r="EE32">
        <v>13991008</v>
      </c>
      <c r="EF32">
        <v>5</v>
      </c>
      <c r="EG32" t="s">
        <v>24</v>
      </c>
      <c r="EH32">
        <v>0</v>
      </c>
      <c r="EI32" t="s">
        <v>5</v>
      </c>
      <c r="EJ32">
        <v>1</v>
      </c>
      <c r="EK32">
        <v>173</v>
      </c>
      <c r="EL32" t="s">
        <v>25</v>
      </c>
      <c r="EM32" t="s">
        <v>5</v>
      </c>
      <c r="EO32" t="s">
        <v>5</v>
      </c>
      <c r="EQ32">
        <v>512</v>
      </c>
      <c r="ER32">
        <v>936.09</v>
      </c>
      <c r="ES32">
        <v>119.33</v>
      </c>
      <c r="ET32">
        <v>14.01</v>
      </c>
      <c r="EU32">
        <v>2.8</v>
      </c>
      <c r="EV32">
        <v>802.75</v>
      </c>
      <c r="EW32">
        <v>76.38</v>
      </c>
      <c r="EX32">
        <v>0.26</v>
      </c>
      <c r="EY32">
        <v>0</v>
      </c>
      <c r="EZ32">
        <v>0</v>
      </c>
      <c r="FQ32">
        <v>0</v>
      </c>
      <c r="FR32">
        <f t="shared" si="27"/>
        <v>0</v>
      </c>
      <c r="FS32">
        <v>0</v>
      </c>
    </row>
    <row r="33" spans="1:175">
      <c r="A33">
        <v>18</v>
      </c>
      <c r="B33">
        <v>1</v>
      </c>
      <c r="C33">
        <v>42</v>
      </c>
      <c r="E33" t="s">
        <v>49</v>
      </c>
      <c r="F33" t="s">
        <v>27</v>
      </c>
      <c r="G33" t="s">
        <v>28</v>
      </c>
      <c r="H33" t="s">
        <v>29</v>
      </c>
      <c r="I33">
        <f>I32*J33</f>
        <v>0.15049999999999999</v>
      </c>
      <c r="J33">
        <v>0.43</v>
      </c>
      <c r="O33">
        <f t="shared" si="2"/>
        <v>0</v>
      </c>
      <c r="P33">
        <f t="shared" si="3"/>
        <v>0</v>
      </c>
      <c r="Q33">
        <f t="shared" si="4"/>
        <v>0</v>
      </c>
      <c r="R33">
        <f t="shared" si="5"/>
        <v>0</v>
      </c>
      <c r="S33">
        <f t="shared" si="6"/>
        <v>0</v>
      </c>
      <c r="T33">
        <f t="shared" si="7"/>
        <v>0</v>
      </c>
      <c r="U33">
        <f t="shared" si="8"/>
        <v>0</v>
      </c>
      <c r="V33">
        <f t="shared" si="9"/>
        <v>0</v>
      </c>
      <c r="W33">
        <f t="shared" si="10"/>
        <v>0</v>
      </c>
      <c r="X33">
        <f t="shared" si="11"/>
        <v>0</v>
      </c>
      <c r="Y33">
        <f t="shared" si="12"/>
        <v>0</v>
      </c>
      <c r="AA33">
        <v>0</v>
      </c>
      <c r="AB33">
        <f t="shared" si="13"/>
        <v>0</v>
      </c>
      <c r="AC33">
        <f>ROUND(AL33,2)</f>
        <v>0</v>
      </c>
      <c r="AD33">
        <f>ROUND((AM33+((AN33*1.13)-AN33)),2)</f>
        <v>0</v>
      </c>
      <c r="AE33">
        <f>ROUND((AN33*1.13),2)</f>
        <v>0</v>
      </c>
      <c r="AF33">
        <f>ROUND((AO33*1.13),2)</f>
        <v>0</v>
      </c>
      <c r="AG33">
        <f>ROUND(AP33,2)</f>
        <v>0</v>
      </c>
      <c r="AH33">
        <f>AQ33</f>
        <v>0</v>
      </c>
      <c r="AI33">
        <f>AR33</f>
        <v>0</v>
      </c>
      <c r="AJ33">
        <f>ROUND(AS33,2)</f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f t="shared" si="14"/>
        <v>74</v>
      </c>
      <c r="AU33">
        <f t="shared" si="15"/>
        <v>50</v>
      </c>
      <c r="AV33">
        <v>1</v>
      </c>
      <c r="AW33">
        <v>1</v>
      </c>
      <c r="AX33">
        <v>1</v>
      </c>
      <c r="AY33">
        <v>1</v>
      </c>
      <c r="AZ33">
        <v>1</v>
      </c>
      <c r="BA33">
        <v>1</v>
      </c>
      <c r="BB33">
        <v>1</v>
      </c>
      <c r="BC33">
        <v>1</v>
      </c>
      <c r="BD33" t="s">
        <v>5</v>
      </c>
      <c r="BE33" t="s">
        <v>5</v>
      </c>
      <c r="BF33" t="s">
        <v>5</v>
      </c>
      <c r="BG33" t="s">
        <v>5</v>
      </c>
      <c r="BH33">
        <v>3</v>
      </c>
      <c r="BI33">
        <v>1</v>
      </c>
      <c r="BJ33" t="s">
        <v>30</v>
      </c>
      <c r="BM33">
        <v>173</v>
      </c>
      <c r="BN33">
        <v>0</v>
      </c>
      <c r="BO33" t="s">
        <v>27</v>
      </c>
      <c r="BP33">
        <v>1</v>
      </c>
      <c r="BQ33">
        <v>5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5</v>
      </c>
      <c r="BZ33">
        <v>74</v>
      </c>
      <c r="CA33">
        <v>50</v>
      </c>
      <c r="CF33">
        <v>0</v>
      </c>
      <c r="CG33">
        <v>0</v>
      </c>
      <c r="CM33">
        <v>0</v>
      </c>
      <c r="CN33" t="s">
        <v>5</v>
      </c>
      <c r="CO33">
        <v>0</v>
      </c>
      <c r="CP33">
        <f t="shared" si="16"/>
        <v>0</v>
      </c>
      <c r="CQ33">
        <f t="shared" si="17"/>
        <v>0</v>
      </c>
      <c r="CR33">
        <f t="shared" si="18"/>
        <v>0</v>
      </c>
      <c r="CS33">
        <f t="shared" si="19"/>
        <v>0</v>
      </c>
      <c r="CT33">
        <f t="shared" si="20"/>
        <v>0</v>
      </c>
      <c r="CU33">
        <f t="shared" si="21"/>
        <v>0</v>
      </c>
      <c r="CV33">
        <f t="shared" si="22"/>
        <v>0</v>
      </c>
      <c r="CW33">
        <f t="shared" si="23"/>
        <v>0</v>
      </c>
      <c r="CX33">
        <f t="shared" si="24"/>
        <v>0</v>
      </c>
      <c r="CY33">
        <f t="shared" si="25"/>
        <v>0</v>
      </c>
      <c r="CZ33">
        <f t="shared" si="26"/>
        <v>0</v>
      </c>
      <c r="DC33" t="s">
        <v>5</v>
      </c>
      <c r="DD33" t="s">
        <v>5</v>
      </c>
      <c r="DE33" t="s">
        <v>5</v>
      </c>
      <c r="DF33" t="s">
        <v>5</v>
      </c>
      <c r="DG33" t="s">
        <v>5</v>
      </c>
      <c r="DH33" t="s">
        <v>5</v>
      </c>
      <c r="DI33" t="s">
        <v>5</v>
      </c>
      <c r="DJ33" t="s">
        <v>5</v>
      </c>
      <c r="DK33" t="s">
        <v>5</v>
      </c>
      <c r="DL33" t="s">
        <v>5</v>
      </c>
      <c r="DM33" t="s">
        <v>5</v>
      </c>
      <c r="DN33">
        <v>0</v>
      </c>
      <c r="DO33">
        <v>0</v>
      </c>
      <c r="DP33">
        <v>1</v>
      </c>
      <c r="DQ33">
        <v>1</v>
      </c>
      <c r="DR33">
        <v>1</v>
      </c>
      <c r="DS33">
        <v>1</v>
      </c>
      <c r="DT33">
        <v>1</v>
      </c>
      <c r="DU33">
        <v>1009</v>
      </c>
      <c r="DV33" t="s">
        <v>29</v>
      </c>
      <c r="DW33" t="s">
        <v>29</v>
      </c>
      <c r="DX33">
        <v>1000</v>
      </c>
      <c r="EE33">
        <v>13991008</v>
      </c>
      <c r="EF33">
        <v>5</v>
      </c>
      <c r="EG33" t="s">
        <v>24</v>
      </c>
      <c r="EH33">
        <v>0</v>
      </c>
      <c r="EI33" t="s">
        <v>5</v>
      </c>
      <c r="EJ33">
        <v>1</v>
      </c>
      <c r="EK33">
        <v>173</v>
      </c>
      <c r="EL33" t="s">
        <v>25</v>
      </c>
      <c r="EM33" t="s">
        <v>5</v>
      </c>
      <c r="EO33" t="s">
        <v>5</v>
      </c>
      <c r="EQ33">
        <v>512</v>
      </c>
      <c r="ER33">
        <v>0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Z33">
        <v>0</v>
      </c>
      <c r="FQ33">
        <v>0</v>
      </c>
      <c r="FR33">
        <f t="shared" si="27"/>
        <v>0</v>
      </c>
      <c r="FS33">
        <v>0</v>
      </c>
    </row>
    <row r="34" spans="1:175">
      <c r="A34">
        <v>17</v>
      </c>
      <c r="B34">
        <v>1</v>
      </c>
      <c r="C34">
        <f>ROW(SmtRes!A49)</f>
        <v>49</v>
      </c>
      <c r="D34">
        <f>ROW(EtalonRes!A49)</f>
        <v>49</v>
      </c>
      <c r="E34" t="s">
        <v>50</v>
      </c>
      <c r="F34" t="s">
        <v>18</v>
      </c>
      <c r="G34" t="s">
        <v>51</v>
      </c>
      <c r="H34" t="s">
        <v>20</v>
      </c>
      <c r="I34">
        <v>1.6</v>
      </c>
      <c r="J34">
        <v>0</v>
      </c>
      <c r="O34">
        <f t="shared" si="2"/>
        <v>2402</v>
      </c>
      <c r="P34">
        <f t="shared" si="3"/>
        <v>191</v>
      </c>
      <c r="Q34">
        <f t="shared" si="4"/>
        <v>34</v>
      </c>
      <c r="R34">
        <f t="shared" si="5"/>
        <v>8</v>
      </c>
      <c r="S34">
        <f t="shared" si="6"/>
        <v>2177</v>
      </c>
      <c r="T34">
        <f t="shared" si="7"/>
        <v>0</v>
      </c>
      <c r="U34">
        <f t="shared" si="8"/>
        <v>183.31200000000001</v>
      </c>
      <c r="V34">
        <f t="shared" si="9"/>
        <v>0.62400000000000011</v>
      </c>
      <c r="W34">
        <f t="shared" si="10"/>
        <v>0</v>
      </c>
      <c r="X34">
        <f t="shared" si="11"/>
        <v>1617</v>
      </c>
      <c r="Y34">
        <f t="shared" si="12"/>
        <v>1093</v>
      </c>
      <c r="AA34">
        <v>0</v>
      </c>
      <c r="AB34">
        <f t="shared" si="13"/>
        <v>1501.55</v>
      </c>
      <c r="AC34">
        <f>ROUND((ES34),2)</f>
        <v>119.33</v>
      </c>
      <c r="AD34">
        <f>ROUND((((ET34*1.5))+((((EU34*1.5))*1.13)-((EU34*1.5)))),2)</f>
        <v>21.56</v>
      </c>
      <c r="AE34">
        <f>ROUND((((EU34*1.5))*1.13),2)</f>
        <v>4.75</v>
      </c>
      <c r="AF34">
        <f>ROUND((((EV34*1.5))*1.13),2)</f>
        <v>1360.66</v>
      </c>
      <c r="AG34">
        <f>ROUND((AP34),2)</f>
        <v>0</v>
      </c>
      <c r="AH34">
        <f>((EW34*1.5))</f>
        <v>114.57</v>
      </c>
      <c r="AI34">
        <f>((EX34*1.5))</f>
        <v>0.39</v>
      </c>
      <c r="AJ34">
        <f>ROUND((AS34),2)</f>
        <v>0</v>
      </c>
      <c r="AK34">
        <v>936.09</v>
      </c>
      <c r="AL34">
        <v>119.33</v>
      </c>
      <c r="AM34">
        <v>14.01</v>
      </c>
      <c r="AN34">
        <v>2.8</v>
      </c>
      <c r="AO34">
        <v>802.75</v>
      </c>
      <c r="AP34">
        <v>0</v>
      </c>
      <c r="AQ34">
        <v>76.38</v>
      </c>
      <c r="AR34">
        <v>0.26</v>
      </c>
      <c r="AS34">
        <v>0</v>
      </c>
      <c r="AT34">
        <f t="shared" si="14"/>
        <v>74</v>
      </c>
      <c r="AU34">
        <f t="shared" si="15"/>
        <v>50</v>
      </c>
      <c r="AV34">
        <v>1</v>
      </c>
      <c r="AW34">
        <v>1</v>
      </c>
      <c r="AX34">
        <v>1</v>
      </c>
      <c r="AY34">
        <v>1</v>
      </c>
      <c r="AZ34">
        <v>1</v>
      </c>
      <c r="BA34">
        <v>1</v>
      </c>
      <c r="BB34">
        <v>1</v>
      </c>
      <c r="BC34">
        <v>1</v>
      </c>
      <c r="BD34" t="s">
        <v>5</v>
      </c>
      <c r="BE34" t="s">
        <v>5</v>
      </c>
      <c r="BF34" t="s">
        <v>5</v>
      </c>
      <c r="BG34" t="s">
        <v>5</v>
      </c>
      <c r="BH34">
        <v>0</v>
      </c>
      <c r="BI34">
        <v>1</v>
      </c>
      <c r="BJ34" t="s">
        <v>21</v>
      </c>
      <c r="BM34">
        <v>173</v>
      </c>
      <c r="BN34">
        <v>0</v>
      </c>
      <c r="BO34" t="s">
        <v>18</v>
      </c>
      <c r="BP34">
        <v>1</v>
      </c>
      <c r="BQ34">
        <v>5</v>
      </c>
      <c r="BR34">
        <v>0</v>
      </c>
      <c r="BS34">
        <v>1</v>
      </c>
      <c r="BT34">
        <v>1</v>
      </c>
      <c r="BU34">
        <v>1</v>
      </c>
      <c r="BV34">
        <v>1</v>
      </c>
      <c r="BW34">
        <v>1</v>
      </c>
      <c r="BX34">
        <v>1</v>
      </c>
      <c r="BY34" t="s">
        <v>5</v>
      </c>
      <c r="BZ34">
        <v>74</v>
      </c>
      <c r="CA34">
        <v>50</v>
      </c>
      <c r="CF34">
        <v>0</v>
      </c>
      <c r="CG34">
        <v>0</v>
      </c>
      <c r="CM34">
        <v>0</v>
      </c>
      <c r="CN34" t="s">
        <v>5</v>
      </c>
      <c r="CO34">
        <v>0</v>
      </c>
      <c r="CP34">
        <f t="shared" si="16"/>
        <v>1501.55</v>
      </c>
      <c r="CQ34">
        <f t="shared" si="17"/>
        <v>119.33</v>
      </c>
      <c r="CR34">
        <f t="shared" si="18"/>
        <v>21.56</v>
      </c>
      <c r="CS34">
        <f t="shared" si="19"/>
        <v>4.75</v>
      </c>
      <c r="CT34">
        <f t="shared" si="20"/>
        <v>1360.66</v>
      </c>
      <c r="CU34">
        <f t="shared" si="21"/>
        <v>0</v>
      </c>
      <c r="CV34">
        <f t="shared" si="22"/>
        <v>114.57</v>
      </c>
      <c r="CW34">
        <f t="shared" si="23"/>
        <v>0.39</v>
      </c>
      <c r="CX34">
        <f t="shared" si="24"/>
        <v>0</v>
      </c>
      <c r="CY34">
        <f t="shared" si="25"/>
        <v>1616.9</v>
      </c>
      <c r="CZ34">
        <f t="shared" si="26"/>
        <v>1092.5</v>
      </c>
      <c r="DC34" t="s">
        <v>5</v>
      </c>
      <c r="DD34" t="s">
        <v>5</v>
      </c>
      <c r="DE34" t="s">
        <v>22</v>
      </c>
      <c r="DF34" t="s">
        <v>22</v>
      </c>
      <c r="DG34" t="s">
        <v>22</v>
      </c>
      <c r="DH34" t="s">
        <v>5</v>
      </c>
      <c r="DI34" t="s">
        <v>22</v>
      </c>
      <c r="DJ34" t="s">
        <v>22</v>
      </c>
      <c r="DK34" t="s">
        <v>5</v>
      </c>
      <c r="DL34" t="s">
        <v>5</v>
      </c>
      <c r="DM34" t="s">
        <v>5</v>
      </c>
      <c r="DN34">
        <v>0</v>
      </c>
      <c r="DO34">
        <v>0</v>
      </c>
      <c r="DP34">
        <v>1</v>
      </c>
      <c r="DQ34">
        <v>1</v>
      </c>
      <c r="DR34">
        <v>1</v>
      </c>
      <c r="DS34">
        <v>1</v>
      </c>
      <c r="DT34">
        <v>1</v>
      </c>
      <c r="DU34">
        <v>1013</v>
      </c>
      <c r="DV34" t="s">
        <v>20</v>
      </c>
      <c r="DW34" t="s">
        <v>23</v>
      </c>
      <c r="DX34">
        <v>1</v>
      </c>
      <c r="EE34">
        <v>13991008</v>
      </c>
      <c r="EF34">
        <v>5</v>
      </c>
      <c r="EG34" t="s">
        <v>24</v>
      </c>
      <c r="EH34">
        <v>0</v>
      </c>
      <c r="EI34" t="s">
        <v>5</v>
      </c>
      <c r="EJ34">
        <v>1</v>
      </c>
      <c r="EK34">
        <v>173</v>
      </c>
      <c r="EL34" t="s">
        <v>25</v>
      </c>
      <c r="EM34" t="s">
        <v>5</v>
      </c>
      <c r="EO34" t="s">
        <v>5</v>
      </c>
      <c r="EQ34">
        <v>512</v>
      </c>
      <c r="ER34">
        <v>936.09</v>
      </c>
      <c r="ES34">
        <v>119.33</v>
      </c>
      <c r="ET34">
        <v>14.01</v>
      </c>
      <c r="EU34">
        <v>2.8</v>
      </c>
      <c r="EV34">
        <v>802.75</v>
      </c>
      <c r="EW34">
        <v>76.38</v>
      </c>
      <c r="EX34">
        <v>0.26</v>
      </c>
      <c r="EY34">
        <v>0</v>
      </c>
      <c r="EZ34">
        <v>0</v>
      </c>
      <c r="FQ34">
        <v>0</v>
      </c>
      <c r="FR34">
        <f t="shared" si="27"/>
        <v>0</v>
      </c>
      <c r="FS34">
        <v>0</v>
      </c>
    </row>
    <row r="35" spans="1:175">
      <c r="A35">
        <v>18</v>
      </c>
      <c r="B35">
        <v>1</v>
      </c>
      <c r="C35">
        <v>49</v>
      </c>
      <c r="E35" t="s">
        <v>52</v>
      </c>
      <c r="F35" t="s">
        <v>27</v>
      </c>
      <c r="G35" t="s">
        <v>28</v>
      </c>
      <c r="H35" t="s">
        <v>29</v>
      </c>
      <c r="I35">
        <f>I34*J35</f>
        <v>0.68799999999999994</v>
      </c>
      <c r="J35">
        <v>0.42999999999999994</v>
      </c>
      <c r="O35">
        <f t="shared" si="2"/>
        <v>0</v>
      </c>
      <c r="P35">
        <f t="shared" si="3"/>
        <v>0</v>
      </c>
      <c r="Q35">
        <f t="shared" si="4"/>
        <v>0</v>
      </c>
      <c r="R35">
        <f t="shared" si="5"/>
        <v>0</v>
      </c>
      <c r="S35">
        <f t="shared" si="6"/>
        <v>0</v>
      </c>
      <c r="T35">
        <f t="shared" si="7"/>
        <v>0</v>
      </c>
      <c r="U35">
        <f t="shared" si="8"/>
        <v>0</v>
      </c>
      <c r="V35">
        <f t="shared" si="9"/>
        <v>0</v>
      </c>
      <c r="W35">
        <f t="shared" si="10"/>
        <v>0</v>
      </c>
      <c r="X35">
        <f t="shared" si="11"/>
        <v>0</v>
      </c>
      <c r="Y35">
        <f t="shared" si="12"/>
        <v>0</v>
      </c>
      <c r="AA35">
        <v>0</v>
      </c>
      <c r="AB35">
        <f t="shared" si="13"/>
        <v>0</v>
      </c>
      <c r="AC35">
        <f>ROUND(AL35,2)</f>
        <v>0</v>
      </c>
      <c r="AD35">
        <f>ROUND((AM35+((AN35*1.13)-AN35)),2)</f>
        <v>0</v>
      </c>
      <c r="AE35">
        <f>ROUND((AN35*1.13),2)</f>
        <v>0</v>
      </c>
      <c r="AF35">
        <f>ROUND((AO35*1.13),2)</f>
        <v>0</v>
      </c>
      <c r="AG35">
        <f>ROUND(AP35,2)</f>
        <v>0</v>
      </c>
      <c r="AH35">
        <f>AQ35</f>
        <v>0</v>
      </c>
      <c r="AI35">
        <f>AR35</f>
        <v>0</v>
      </c>
      <c r="AJ35">
        <f>ROUND(AS35,2)</f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f t="shared" si="14"/>
        <v>74</v>
      </c>
      <c r="AU35">
        <f t="shared" si="15"/>
        <v>50</v>
      </c>
      <c r="AV35">
        <v>1</v>
      </c>
      <c r="AW35">
        <v>1</v>
      </c>
      <c r="AX35">
        <v>1</v>
      </c>
      <c r="AY35">
        <v>1</v>
      </c>
      <c r="AZ35">
        <v>1</v>
      </c>
      <c r="BA35">
        <v>1</v>
      </c>
      <c r="BB35">
        <v>1</v>
      </c>
      <c r="BC35">
        <v>1</v>
      </c>
      <c r="BD35" t="s">
        <v>5</v>
      </c>
      <c r="BE35" t="s">
        <v>5</v>
      </c>
      <c r="BF35" t="s">
        <v>5</v>
      </c>
      <c r="BG35" t="s">
        <v>5</v>
      </c>
      <c r="BH35">
        <v>3</v>
      </c>
      <c r="BI35">
        <v>1</v>
      </c>
      <c r="BJ35" t="s">
        <v>30</v>
      </c>
      <c r="BM35">
        <v>173</v>
      </c>
      <c r="BN35">
        <v>0</v>
      </c>
      <c r="BO35" t="s">
        <v>27</v>
      </c>
      <c r="BP35">
        <v>1</v>
      </c>
      <c r="BQ35">
        <v>5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5</v>
      </c>
      <c r="BZ35">
        <v>74</v>
      </c>
      <c r="CA35">
        <v>50</v>
      </c>
      <c r="CF35">
        <v>0</v>
      </c>
      <c r="CG35">
        <v>0</v>
      </c>
      <c r="CM35">
        <v>0</v>
      </c>
      <c r="CN35" t="s">
        <v>5</v>
      </c>
      <c r="CO35">
        <v>0</v>
      </c>
      <c r="CP35">
        <f t="shared" si="16"/>
        <v>0</v>
      </c>
      <c r="CQ35">
        <f t="shared" si="17"/>
        <v>0</v>
      </c>
      <c r="CR35">
        <f t="shared" si="18"/>
        <v>0</v>
      </c>
      <c r="CS35">
        <f t="shared" si="19"/>
        <v>0</v>
      </c>
      <c r="CT35">
        <f t="shared" si="20"/>
        <v>0</v>
      </c>
      <c r="CU35">
        <f t="shared" si="21"/>
        <v>0</v>
      </c>
      <c r="CV35">
        <f t="shared" si="22"/>
        <v>0</v>
      </c>
      <c r="CW35">
        <f t="shared" si="23"/>
        <v>0</v>
      </c>
      <c r="CX35">
        <f t="shared" si="24"/>
        <v>0</v>
      </c>
      <c r="CY35">
        <f t="shared" si="25"/>
        <v>0</v>
      </c>
      <c r="CZ35">
        <f t="shared" si="26"/>
        <v>0</v>
      </c>
      <c r="DC35" t="s">
        <v>5</v>
      </c>
      <c r="DD35" t="s">
        <v>5</v>
      </c>
      <c r="DE35" t="s">
        <v>5</v>
      </c>
      <c r="DF35" t="s">
        <v>5</v>
      </c>
      <c r="DG35" t="s">
        <v>5</v>
      </c>
      <c r="DH35" t="s">
        <v>5</v>
      </c>
      <c r="DI35" t="s">
        <v>5</v>
      </c>
      <c r="DJ35" t="s">
        <v>5</v>
      </c>
      <c r="DK35" t="s">
        <v>5</v>
      </c>
      <c r="DL35" t="s">
        <v>5</v>
      </c>
      <c r="DM35" t="s">
        <v>5</v>
      </c>
      <c r="DN35">
        <v>0</v>
      </c>
      <c r="DO35">
        <v>0</v>
      </c>
      <c r="DP35">
        <v>1</v>
      </c>
      <c r="DQ35">
        <v>1</v>
      </c>
      <c r="DR35">
        <v>1</v>
      </c>
      <c r="DS35">
        <v>1</v>
      </c>
      <c r="DT35">
        <v>1</v>
      </c>
      <c r="DU35">
        <v>1009</v>
      </c>
      <c r="DV35" t="s">
        <v>29</v>
      </c>
      <c r="DW35" t="s">
        <v>29</v>
      </c>
      <c r="DX35">
        <v>1000</v>
      </c>
      <c r="EE35">
        <v>13991008</v>
      </c>
      <c r="EF35">
        <v>5</v>
      </c>
      <c r="EG35" t="s">
        <v>24</v>
      </c>
      <c r="EH35">
        <v>0</v>
      </c>
      <c r="EI35" t="s">
        <v>5</v>
      </c>
      <c r="EJ35">
        <v>1</v>
      </c>
      <c r="EK35">
        <v>173</v>
      </c>
      <c r="EL35" t="s">
        <v>25</v>
      </c>
      <c r="EM35" t="s">
        <v>5</v>
      </c>
      <c r="EO35" t="s">
        <v>5</v>
      </c>
      <c r="EQ35">
        <v>512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Z35">
        <v>0</v>
      </c>
      <c r="FQ35">
        <v>0</v>
      </c>
      <c r="FR35">
        <f t="shared" si="27"/>
        <v>0</v>
      </c>
      <c r="FS35">
        <v>0</v>
      </c>
    </row>
    <row r="36" spans="1:175">
      <c r="A36">
        <v>17</v>
      </c>
      <c r="B36">
        <v>1</v>
      </c>
      <c r="C36">
        <f>ROW(SmtRes!A56)</f>
        <v>56</v>
      </c>
      <c r="D36">
        <f>ROW(EtalonRes!A56)</f>
        <v>56</v>
      </c>
      <c r="E36" t="s">
        <v>53</v>
      </c>
      <c r="F36" t="s">
        <v>18</v>
      </c>
      <c r="G36" t="s">
        <v>54</v>
      </c>
      <c r="H36" t="s">
        <v>20</v>
      </c>
      <c r="I36">
        <v>0.1</v>
      </c>
      <c r="J36">
        <v>0</v>
      </c>
      <c r="O36">
        <f t="shared" si="2"/>
        <v>150</v>
      </c>
      <c r="P36">
        <f t="shared" si="3"/>
        <v>12</v>
      </c>
      <c r="Q36">
        <f t="shared" si="4"/>
        <v>2</v>
      </c>
      <c r="R36">
        <f t="shared" si="5"/>
        <v>0</v>
      </c>
      <c r="S36">
        <f t="shared" si="6"/>
        <v>136</v>
      </c>
      <c r="T36">
        <f t="shared" si="7"/>
        <v>0</v>
      </c>
      <c r="U36">
        <f t="shared" si="8"/>
        <v>11.457000000000001</v>
      </c>
      <c r="V36">
        <f t="shared" si="9"/>
        <v>3.9000000000000007E-2</v>
      </c>
      <c r="W36">
        <f t="shared" si="10"/>
        <v>0</v>
      </c>
      <c r="X36">
        <f t="shared" si="11"/>
        <v>101</v>
      </c>
      <c r="Y36">
        <f t="shared" si="12"/>
        <v>68</v>
      </c>
      <c r="AA36">
        <v>0</v>
      </c>
      <c r="AB36">
        <f t="shared" si="13"/>
        <v>1501.55</v>
      </c>
      <c r="AC36">
        <f>ROUND((ES36),2)</f>
        <v>119.33</v>
      </c>
      <c r="AD36">
        <f>ROUND((((ET36*1.5))+((((EU36*1.5))*1.13)-((EU36*1.5)))),2)</f>
        <v>21.56</v>
      </c>
      <c r="AE36">
        <f>ROUND((((EU36*1.5))*1.13),2)</f>
        <v>4.75</v>
      </c>
      <c r="AF36">
        <f>ROUND((((EV36*1.5))*1.13),2)</f>
        <v>1360.66</v>
      </c>
      <c r="AG36">
        <f>ROUND((AP36),2)</f>
        <v>0</v>
      </c>
      <c r="AH36">
        <f>((EW36*1.5))</f>
        <v>114.57</v>
      </c>
      <c r="AI36">
        <f>((EX36*1.5))</f>
        <v>0.39</v>
      </c>
      <c r="AJ36">
        <f>ROUND((AS36),2)</f>
        <v>0</v>
      </c>
      <c r="AK36">
        <v>936.09</v>
      </c>
      <c r="AL36">
        <v>119.33</v>
      </c>
      <c r="AM36">
        <v>14.01</v>
      </c>
      <c r="AN36">
        <v>2.8</v>
      </c>
      <c r="AO36">
        <v>802.75</v>
      </c>
      <c r="AP36">
        <v>0</v>
      </c>
      <c r="AQ36">
        <v>76.38</v>
      </c>
      <c r="AR36">
        <v>0.26</v>
      </c>
      <c r="AS36">
        <v>0</v>
      </c>
      <c r="AT36">
        <f t="shared" si="14"/>
        <v>74</v>
      </c>
      <c r="AU36">
        <f t="shared" si="15"/>
        <v>50</v>
      </c>
      <c r="AV36">
        <v>1</v>
      </c>
      <c r="AW36">
        <v>1</v>
      </c>
      <c r="AX36">
        <v>1</v>
      </c>
      <c r="AY36">
        <v>1</v>
      </c>
      <c r="AZ36">
        <v>1</v>
      </c>
      <c r="BA36">
        <v>1</v>
      </c>
      <c r="BB36">
        <v>1</v>
      </c>
      <c r="BC36">
        <v>1</v>
      </c>
      <c r="BD36" t="s">
        <v>5</v>
      </c>
      <c r="BE36" t="s">
        <v>5</v>
      </c>
      <c r="BF36" t="s">
        <v>5</v>
      </c>
      <c r="BG36" t="s">
        <v>5</v>
      </c>
      <c r="BH36">
        <v>0</v>
      </c>
      <c r="BI36">
        <v>1</v>
      </c>
      <c r="BJ36" t="s">
        <v>21</v>
      </c>
      <c r="BM36">
        <v>173</v>
      </c>
      <c r="BN36">
        <v>0</v>
      </c>
      <c r="BO36" t="s">
        <v>18</v>
      </c>
      <c r="BP36">
        <v>1</v>
      </c>
      <c r="BQ36">
        <v>5</v>
      </c>
      <c r="BR36">
        <v>0</v>
      </c>
      <c r="BS36">
        <v>1</v>
      </c>
      <c r="BT36">
        <v>1</v>
      </c>
      <c r="BU36">
        <v>1</v>
      </c>
      <c r="BV36">
        <v>1</v>
      </c>
      <c r="BW36">
        <v>1</v>
      </c>
      <c r="BX36">
        <v>1</v>
      </c>
      <c r="BY36" t="s">
        <v>5</v>
      </c>
      <c r="BZ36">
        <v>74</v>
      </c>
      <c r="CA36">
        <v>50</v>
      </c>
      <c r="CF36">
        <v>0</v>
      </c>
      <c r="CG36">
        <v>0</v>
      </c>
      <c r="CM36">
        <v>0</v>
      </c>
      <c r="CN36" t="s">
        <v>5</v>
      </c>
      <c r="CO36">
        <v>0</v>
      </c>
      <c r="CP36">
        <f t="shared" si="16"/>
        <v>1501.55</v>
      </c>
      <c r="CQ36">
        <f t="shared" si="17"/>
        <v>119.33</v>
      </c>
      <c r="CR36">
        <f t="shared" si="18"/>
        <v>21.56</v>
      </c>
      <c r="CS36">
        <f t="shared" si="19"/>
        <v>4.75</v>
      </c>
      <c r="CT36">
        <f t="shared" si="20"/>
        <v>1360.66</v>
      </c>
      <c r="CU36">
        <f t="shared" si="21"/>
        <v>0</v>
      </c>
      <c r="CV36">
        <f t="shared" si="22"/>
        <v>114.57</v>
      </c>
      <c r="CW36">
        <f t="shared" si="23"/>
        <v>0.39</v>
      </c>
      <c r="CX36">
        <f t="shared" si="24"/>
        <v>0</v>
      </c>
      <c r="CY36">
        <f t="shared" si="25"/>
        <v>100.64</v>
      </c>
      <c r="CZ36">
        <f t="shared" si="26"/>
        <v>68</v>
      </c>
      <c r="DC36" t="s">
        <v>5</v>
      </c>
      <c r="DD36" t="s">
        <v>5</v>
      </c>
      <c r="DE36" t="s">
        <v>22</v>
      </c>
      <c r="DF36" t="s">
        <v>22</v>
      </c>
      <c r="DG36" t="s">
        <v>22</v>
      </c>
      <c r="DH36" t="s">
        <v>5</v>
      </c>
      <c r="DI36" t="s">
        <v>22</v>
      </c>
      <c r="DJ36" t="s">
        <v>22</v>
      </c>
      <c r="DK36" t="s">
        <v>5</v>
      </c>
      <c r="DL36" t="s">
        <v>5</v>
      </c>
      <c r="DM36" t="s">
        <v>5</v>
      </c>
      <c r="DN36">
        <v>0</v>
      </c>
      <c r="DO36">
        <v>0</v>
      </c>
      <c r="DP36">
        <v>1</v>
      </c>
      <c r="DQ36">
        <v>1</v>
      </c>
      <c r="DR36">
        <v>1</v>
      </c>
      <c r="DS36">
        <v>1</v>
      </c>
      <c r="DT36">
        <v>1</v>
      </c>
      <c r="DU36">
        <v>1013</v>
      </c>
      <c r="DV36" t="s">
        <v>20</v>
      </c>
      <c r="DW36" t="s">
        <v>23</v>
      </c>
      <c r="DX36">
        <v>1</v>
      </c>
      <c r="EE36">
        <v>13991008</v>
      </c>
      <c r="EF36">
        <v>5</v>
      </c>
      <c r="EG36" t="s">
        <v>24</v>
      </c>
      <c r="EH36">
        <v>0</v>
      </c>
      <c r="EI36" t="s">
        <v>5</v>
      </c>
      <c r="EJ36">
        <v>1</v>
      </c>
      <c r="EK36">
        <v>173</v>
      </c>
      <c r="EL36" t="s">
        <v>25</v>
      </c>
      <c r="EM36" t="s">
        <v>5</v>
      </c>
      <c r="EO36" t="s">
        <v>5</v>
      </c>
      <c r="EQ36">
        <v>512</v>
      </c>
      <c r="ER36">
        <v>936.09</v>
      </c>
      <c r="ES36">
        <v>119.33</v>
      </c>
      <c r="ET36">
        <v>14.01</v>
      </c>
      <c r="EU36">
        <v>2.8</v>
      </c>
      <c r="EV36">
        <v>802.75</v>
      </c>
      <c r="EW36">
        <v>76.38</v>
      </c>
      <c r="EX36">
        <v>0.26</v>
      </c>
      <c r="EY36">
        <v>0</v>
      </c>
      <c r="EZ36">
        <v>0</v>
      </c>
      <c r="FQ36">
        <v>0</v>
      </c>
      <c r="FR36">
        <f t="shared" si="27"/>
        <v>0</v>
      </c>
      <c r="FS36">
        <v>0</v>
      </c>
    </row>
    <row r="37" spans="1:175">
      <c r="A37">
        <v>18</v>
      </c>
      <c r="B37">
        <v>1</v>
      </c>
      <c r="C37">
        <v>56</v>
      </c>
      <c r="E37" t="s">
        <v>55</v>
      </c>
      <c r="F37" t="s">
        <v>27</v>
      </c>
      <c r="G37" t="s">
        <v>28</v>
      </c>
      <c r="H37" t="s">
        <v>29</v>
      </c>
      <c r="I37">
        <f>I36*J37</f>
        <v>4.2999999999999997E-2</v>
      </c>
      <c r="J37">
        <v>0.42999999999999994</v>
      </c>
      <c r="O37">
        <f t="shared" si="2"/>
        <v>0</v>
      </c>
      <c r="P37">
        <f t="shared" si="3"/>
        <v>0</v>
      </c>
      <c r="Q37">
        <f t="shared" si="4"/>
        <v>0</v>
      </c>
      <c r="R37">
        <f t="shared" si="5"/>
        <v>0</v>
      </c>
      <c r="S37">
        <f t="shared" si="6"/>
        <v>0</v>
      </c>
      <c r="T37">
        <f t="shared" si="7"/>
        <v>0</v>
      </c>
      <c r="U37">
        <f t="shared" si="8"/>
        <v>0</v>
      </c>
      <c r="V37">
        <f t="shared" si="9"/>
        <v>0</v>
      </c>
      <c r="W37">
        <f t="shared" si="10"/>
        <v>0</v>
      </c>
      <c r="X37">
        <f t="shared" si="11"/>
        <v>0</v>
      </c>
      <c r="Y37">
        <f t="shared" si="12"/>
        <v>0</v>
      </c>
      <c r="AA37">
        <v>0</v>
      </c>
      <c r="AB37">
        <f t="shared" si="13"/>
        <v>0</v>
      </c>
      <c r="AC37">
        <f>ROUND(AL37,2)</f>
        <v>0</v>
      </c>
      <c r="AD37">
        <f>ROUND((AM37+((AN37*1.13)-AN37)),2)</f>
        <v>0</v>
      </c>
      <c r="AE37">
        <f>ROUND((AN37*1.13),2)</f>
        <v>0</v>
      </c>
      <c r="AF37">
        <f>ROUND((AO37*1.13),2)</f>
        <v>0</v>
      </c>
      <c r="AG37">
        <f>ROUND(AP37,2)</f>
        <v>0</v>
      </c>
      <c r="AH37">
        <f>AQ37</f>
        <v>0</v>
      </c>
      <c r="AI37">
        <f>AR37</f>
        <v>0</v>
      </c>
      <c r="AJ37">
        <f>ROUND(AS37,2)</f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f t="shared" si="14"/>
        <v>74</v>
      </c>
      <c r="AU37">
        <f t="shared" si="15"/>
        <v>50</v>
      </c>
      <c r="AV37">
        <v>1</v>
      </c>
      <c r="AW37">
        <v>1</v>
      </c>
      <c r="AX37">
        <v>1</v>
      </c>
      <c r="AY37">
        <v>1</v>
      </c>
      <c r="AZ37">
        <v>1</v>
      </c>
      <c r="BA37">
        <v>1</v>
      </c>
      <c r="BB37">
        <v>1</v>
      </c>
      <c r="BC37">
        <v>1</v>
      </c>
      <c r="BD37" t="s">
        <v>5</v>
      </c>
      <c r="BE37" t="s">
        <v>5</v>
      </c>
      <c r="BF37" t="s">
        <v>5</v>
      </c>
      <c r="BG37" t="s">
        <v>5</v>
      </c>
      <c r="BH37">
        <v>3</v>
      </c>
      <c r="BI37">
        <v>1</v>
      </c>
      <c r="BJ37" t="s">
        <v>30</v>
      </c>
      <c r="BM37">
        <v>173</v>
      </c>
      <c r="BN37">
        <v>0</v>
      </c>
      <c r="BO37" t="s">
        <v>27</v>
      </c>
      <c r="BP37">
        <v>1</v>
      </c>
      <c r="BQ37">
        <v>5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5</v>
      </c>
      <c r="BZ37">
        <v>74</v>
      </c>
      <c r="CA37">
        <v>50</v>
      </c>
      <c r="CF37">
        <v>0</v>
      </c>
      <c r="CG37">
        <v>0</v>
      </c>
      <c r="CM37">
        <v>0</v>
      </c>
      <c r="CN37" t="s">
        <v>5</v>
      </c>
      <c r="CO37">
        <v>0</v>
      </c>
      <c r="CP37">
        <f t="shared" si="16"/>
        <v>0</v>
      </c>
      <c r="CQ37">
        <f t="shared" si="17"/>
        <v>0</v>
      </c>
      <c r="CR37">
        <f t="shared" si="18"/>
        <v>0</v>
      </c>
      <c r="CS37">
        <f t="shared" si="19"/>
        <v>0</v>
      </c>
      <c r="CT37">
        <f t="shared" si="20"/>
        <v>0</v>
      </c>
      <c r="CU37">
        <f t="shared" si="21"/>
        <v>0</v>
      </c>
      <c r="CV37">
        <f t="shared" si="22"/>
        <v>0</v>
      </c>
      <c r="CW37">
        <f t="shared" si="23"/>
        <v>0</v>
      </c>
      <c r="CX37">
        <f t="shared" si="24"/>
        <v>0</v>
      </c>
      <c r="CY37">
        <f t="shared" si="25"/>
        <v>0</v>
      </c>
      <c r="CZ37">
        <f t="shared" si="26"/>
        <v>0</v>
      </c>
      <c r="DC37" t="s">
        <v>5</v>
      </c>
      <c r="DD37" t="s">
        <v>5</v>
      </c>
      <c r="DE37" t="s">
        <v>5</v>
      </c>
      <c r="DF37" t="s">
        <v>5</v>
      </c>
      <c r="DG37" t="s">
        <v>5</v>
      </c>
      <c r="DH37" t="s">
        <v>5</v>
      </c>
      <c r="DI37" t="s">
        <v>5</v>
      </c>
      <c r="DJ37" t="s">
        <v>5</v>
      </c>
      <c r="DK37" t="s">
        <v>5</v>
      </c>
      <c r="DL37" t="s">
        <v>5</v>
      </c>
      <c r="DM37" t="s">
        <v>5</v>
      </c>
      <c r="DN37">
        <v>0</v>
      </c>
      <c r="DO37">
        <v>0</v>
      </c>
      <c r="DP37">
        <v>1</v>
      </c>
      <c r="DQ37">
        <v>1</v>
      </c>
      <c r="DR37">
        <v>1</v>
      </c>
      <c r="DS37">
        <v>1</v>
      </c>
      <c r="DT37">
        <v>1</v>
      </c>
      <c r="DU37">
        <v>1009</v>
      </c>
      <c r="DV37" t="s">
        <v>29</v>
      </c>
      <c r="DW37" t="s">
        <v>29</v>
      </c>
      <c r="DX37">
        <v>1000</v>
      </c>
      <c r="EE37">
        <v>13991008</v>
      </c>
      <c r="EF37">
        <v>5</v>
      </c>
      <c r="EG37" t="s">
        <v>24</v>
      </c>
      <c r="EH37">
        <v>0</v>
      </c>
      <c r="EI37" t="s">
        <v>5</v>
      </c>
      <c r="EJ37">
        <v>1</v>
      </c>
      <c r="EK37">
        <v>173</v>
      </c>
      <c r="EL37" t="s">
        <v>25</v>
      </c>
      <c r="EM37" t="s">
        <v>5</v>
      </c>
      <c r="EO37" t="s">
        <v>5</v>
      </c>
      <c r="EQ37">
        <v>512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Z37">
        <v>0</v>
      </c>
      <c r="FQ37">
        <v>0</v>
      </c>
      <c r="FR37">
        <f t="shared" si="27"/>
        <v>0</v>
      </c>
      <c r="FS37">
        <v>0</v>
      </c>
    </row>
    <row r="38" spans="1:175">
      <c r="A38">
        <v>17</v>
      </c>
      <c r="B38">
        <v>1</v>
      </c>
      <c r="C38">
        <f>ROW(SmtRes!A63)</f>
        <v>63</v>
      </c>
      <c r="D38">
        <f>ROW(EtalonRes!A63)</f>
        <v>63</v>
      </c>
      <c r="E38" t="s">
        <v>56</v>
      </c>
      <c r="F38" t="s">
        <v>57</v>
      </c>
      <c r="G38" t="s">
        <v>58</v>
      </c>
      <c r="H38" t="s">
        <v>20</v>
      </c>
      <c r="I38">
        <v>2.5</v>
      </c>
      <c r="J38">
        <v>0</v>
      </c>
      <c r="O38">
        <f t="shared" si="2"/>
        <v>1719</v>
      </c>
      <c r="P38">
        <f t="shared" si="3"/>
        <v>151</v>
      </c>
      <c r="Q38">
        <f t="shared" si="4"/>
        <v>25</v>
      </c>
      <c r="R38">
        <f t="shared" si="5"/>
        <v>5</v>
      </c>
      <c r="S38">
        <f t="shared" si="6"/>
        <v>1544</v>
      </c>
      <c r="T38">
        <f t="shared" si="7"/>
        <v>0</v>
      </c>
      <c r="U38">
        <f t="shared" si="8"/>
        <v>129.97499999999999</v>
      </c>
      <c r="V38">
        <f t="shared" si="9"/>
        <v>0.37500000000000006</v>
      </c>
      <c r="W38">
        <f t="shared" si="10"/>
        <v>0</v>
      </c>
      <c r="X38">
        <f t="shared" si="11"/>
        <v>1146</v>
      </c>
      <c r="Y38">
        <f t="shared" si="12"/>
        <v>775</v>
      </c>
      <c r="AA38">
        <v>0</v>
      </c>
      <c r="AB38">
        <f t="shared" si="13"/>
        <v>687.71</v>
      </c>
      <c r="AC38">
        <f>ROUND((ES38),2)</f>
        <v>60.42</v>
      </c>
      <c r="AD38">
        <f>ROUND((((ET38*1.5))+((((EU38*1.5))*1.13)-((EU38*1.5)))),2)</f>
        <v>9.84</v>
      </c>
      <c r="AE38">
        <f>ROUND((((EU38*1.5))*1.13),2)</f>
        <v>1.83</v>
      </c>
      <c r="AF38">
        <f>ROUND((((EV38*1.5))*1.13),2)</f>
        <v>617.45000000000005</v>
      </c>
      <c r="AG38">
        <f>ROUND((AP38),2)</f>
        <v>0</v>
      </c>
      <c r="AH38">
        <f>((EW38*1.5))</f>
        <v>51.989999999999995</v>
      </c>
      <c r="AI38">
        <f>((EX38*1.5))</f>
        <v>0.15000000000000002</v>
      </c>
      <c r="AJ38">
        <f>ROUND((AS38),2)</f>
        <v>0</v>
      </c>
      <c r="AK38">
        <v>431.12</v>
      </c>
      <c r="AL38">
        <v>60.42</v>
      </c>
      <c r="AM38">
        <v>6.42</v>
      </c>
      <c r="AN38">
        <v>1.08</v>
      </c>
      <c r="AO38">
        <v>364.28</v>
      </c>
      <c r="AP38">
        <v>0</v>
      </c>
      <c r="AQ38">
        <v>34.659999999999997</v>
      </c>
      <c r="AR38">
        <v>0.1</v>
      </c>
      <c r="AS38">
        <v>0</v>
      </c>
      <c r="AT38">
        <f t="shared" si="14"/>
        <v>74</v>
      </c>
      <c r="AU38">
        <f t="shared" si="15"/>
        <v>50</v>
      </c>
      <c r="AV38">
        <v>1</v>
      </c>
      <c r="AW38">
        <v>1</v>
      </c>
      <c r="AX38">
        <v>1</v>
      </c>
      <c r="AY38">
        <v>1</v>
      </c>
      <c r="AZ38">
        <v>1</v>
      </c>
      <c r="BA38">
        <v>1</v>
      </c>
      <c r="BB38">
        <v>1</v>
      </c>
      <c r="BC38">
        <v>1</v>
      </c>
      <c r="BD38" t="s">
        <v>5</v>
      </c>
      <c r="BE38" t="s">
        <v>5</v>
      </c>
      <c r="BF38" t="s">
        <v>5</v>
      </c>
      <c r="BG38" t="s">
        <v>5</v>
      </c>
      <c r="BH38">
        <v>0</v>
      </c>
      <c r="BI38">
        <v>1</v>
      </c>
      <c r="BJ38" t="s">
        <v>59</v>
      </c>
      <c r="BM38">
        <v>173</v>
      </c>
      <c r="BN38">
        <v>0</v>
      </c>
      <c r="BO38" t="s">
        <v>57</v>
      </c>
      <c r="BP38">
        <v>1</v>
      </c>
      <c r="BQ38">
        <v>5</v>
      </c>
      <c r="BR38">
        <v>0</v>
      </c>
      <c r="BS38">
        <v>1</v>
      </c>
      <c r="BT38">
        <v>1</v>
      </c>
      <c r="BU38">
        <v>1</v>
      </c>
      <c r="BV38">
        <v>1</v>
      </c>
      <c r="BW38">
        <v>1</v>
      </c>
      <c r="BX38">
        <v>1</v>
      </c>
      <c r="BY38" t="s">
        <v>5</v>
      </c>
      <c r="BZ38">
        <v>74</v>
      </c>
      <c r="CA38">
        <v>50</v>
      </c>
      <c r="CF38">
        <v>0</v>
      </c>
      <c r="CG38">
        <v>0</v>
      </c>
      <c r="CM38">
        <v>0</v>
      </c>
      <c r="CN38" t="s">
        <v>5</v>
      </c>
      <c r="CO38">
        <v>0</v>
      </c>
      <c r="CP38">
        <f t="shared" si="16"/>
        <v>687.71</v>
      </c>
      <c r="CQ38">
        <f t="shared" si="17"/>
        <v>60.42</v>
      </c>
      <c r="CR38">
        <f t="shared" si="18"/>
        <v>9.84</v>
      </c>
      <c r="CS38">
        <f t="shared" si="19"/>
        <v>1.83</v>
      </c>
      <c r="CT38">
        <f t="shared" si="20"/>
        <v>617.45000000000005</v>
      </c>
      <c r="CU38">
        <f t="shared" si="21"/>
        <v>0</v>
      </c>
      <c r="CV38">
        <f t="shared" si="22"/>
        <v>51.989999999999995</v>
      </c>
      <c r="CW38">
        <f t="shared" si="23"/>
        <v>0.15000000000000002</v>
      </c>
      <c r="CX38">
        <f t="shared" si="24"/>
        <v>0</v>
      </c>
      <c r="CY38">
        <f t="shared" si="25"/>
        <v>1146.26</v>
      </c>
      <c r="CZ38">
        <f t="shared" si="26"/>
        <v>774.5</v>
      </c>
      <c r="DC38" t="s">
        <v>5</v>
      </c>
      <c r="DD38" t="s">
        <v>5</v>
      </c>
      <c r="DE38" t="s">
        <v>22</v>
      </c>
      <c r="DF38" t="s">
        <v>22</v>
      </c>
      <c r="DG38" t="s">
        <v>22</v>
      </c>
      <c r="DH38" t="s">
        <v>5</v>
      </c>
      <c r="DI38" t="s">
        <v>22</v>
      </c>
      <c r="DJ38" t="s">
        <v>22</v>
      </c>
      <c r="DK38" t="s">
        <v>5</v>
      </c>
      <c r="DL38" t="s">
        <v>5</v>
      </c>
      <c r="DM38" t="s">
        <v>5</v>
      </c>
      <c r="DN38">
        <v>0</v>
      </c>
      <c r="DO38">
        <v>0</v>
      </c>
      <c r="DP38">
        <v>1</v>
      </c>
      <c r="DQ38">
        <v>1</v>
      </c>
      <c r="DR38">
        <v>1</v>
      </c>
      <c r="DS38">
        <v>1</v>
      </c>
      <c r="DT38">
        <v>1</v>
      </c>
      <c r="DU38">
        <v>1013</v>
      </c>
      <c r="DV38" t="s">
        <v>20</v>
      </c>
      <c r="DW38" t="s">
        <v>23</v>
      </c>
      <c r="DX38">
        <v>1</v>
      </c>
      <c r="EE38">
        <v>13991008</v>
      </c>
      <c r="EF38">
        <v>5</v>
      </c>
      <c r="EG38" t="s">
        <v>24</v>
      </c>
      <c r="EH38">
        <v>0</v>
      </c>
      <c r="EI38" t="s">
        <v>5</v>
      </c>
      <c r="EJ38">
        <v>1</v>
      </c>
      <c r="EK38">
        <v>173</v>
      </c>
      <c r="EL38" t="s">
        <v>25</v>
      </c>
      <c r="EM38" t="s">
        <v>5</v>
      </c>
      <c r="EO38" t="s">
        <v>5</v>
      </c>
      <c r="EQ38">
        <v>512</v>
      </c>
      <c r="ER38">
        <v>431.12</v>
      </c>
      <c r="ES38">
        <v>60.42</v>
      </c>
      <c r="ET38">
        <v>6.42</v>
      </c>
      <c r="EU38">
        <v>1.08</v>
      </c>
      <c r="EV38">
        <v>364.28</v>
      </c>
      <c r="EW38">
        <v>34.659999999999997</v>
      </c>
      <c r="EX38">
        <v>0.1</v>
      </c>
      <c r="EY38">
        <v>0</v>
      </c>
      <c r="EZ38">
        <v>0</v>
      </c>
      <c r="FQ38">
        <v>0</v>
      </c>
      <c r="FR38">
        <f t="shared" si="27"/>
        <v>0</v>
      </c>
      <c r="FS38">
        <v>0</v>
      </c>
    </row>
    <row r="39" spans="1:175">
      <c r="A39">
        <v>18</v>
      </c>
      <c r="B39">
        <v>1</v>
      </c>
      <c r="C39">
        <v>63</v>
      </c>
      <c r="E39" t="s">
        <v>60</v>
      </c>
      <c r="F39" t="s">
        <v>27</v>
      </c>
      <c r="G39" t="s">
        <v>28</v>
      </c>
      <c r="H39" t="s">
        <v>29</v>
      </c>
      <c r="I39">
        <f>I38*J39</f>
        <v>0.55000000000000004</v>
      </c>
      <c r="J39">
        <v>0.22000000000000003</v>
      </c>
      <c r="O39">
        <f t="shared" si="2"/>
        <v>0</v>
      </c>
      <c r="P39">
        <f t="shared" si="3"/>
        <v>0</v>
      </c>
      <c r="Q39">
        <f t="shared" si="4"/>
        <v>0</v>
      </c>
      <c r="R39">
        <f t="shared" si="5"/>
        <v>0</v>
      </c>
      <c r="S39">
        <f t="shared" si="6"/>
        <v>0</v>
      </c>
      <c r="T39">
        <f t="shared" si="7"/>
        <v>0</v>
      </c>
      <c r="U39">
        <f t="shared" si="8"/>
        <v>0</v>
      </c>
      <c r="V39">
        <f t="shared" si="9"/>
        <v>0</v>
      </c>
      <c r="W39">
        <f t="shared" si="10"/>
        <v>0</v>
      </c>
      <c r="X39">
        <f t="shared" si="11"/>
        <v>0</v>
      </c>
      <c r="Y39">
        <f t="shared" si="12"/>
        <v>0</v>
      </c>
      <c r="AA39">
        <v>0</v>
      </c>
      <c r="AB39">
        <f t="shared" si="13"/>
        <v>0</v>
      </c>
      <c r="AC39">
        <f>ROUND(AL39,2)</f>
        <v>0</v>
      </c>
      <c r="AD39">
        <f>ROUND((AM39+((AN39*1.13)-AN39)),2)</f>
        <v>0</v>
      </c>
      <c r="AE39">
        <f>ROUND((AN39*1.13),2)</f>
        <v>0</v>
      </c>
      <c r="AF39">
        <f>ROUND((AO39*1.13),2)</f>
        <v>0</v>
      </c>
      <c r="AG39">
        <f>ROUND(AP39,2)</f>
        <v>0</v>
      </c>
      <c r="AH39">
        <f>AQ39</f>
        <v>0</v>
      </c>
      <c r="AI39">
        <f>AR39</f>
        <v>0</v>
      </c>
      <c r="AJ39">
        <f>ROUND(AS39,2)</f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f t="shared" si="14"/>
        <v>74</v>
      </c>
      <c r="AU39">
        <f t="shared" si="15"/>
        <v>50</v>
      </c>
      <c r="AV39">
        <v>1</v>
      </c>
      <c r="AW39">
        <v>1</v>
      </c>
      <c r="AX39">
        <v>1</v>
      </c>
      <c r="AY39">
        <v>1</v>
      </c>
      <c r="AZ39">
        <v>1</v>
      </c>
      <c r="BA39">
        <v>1</v>
      </c>
      <c r="BB39">
        <v>1</v>
      </c>
      <c r="BC39">
        <v>1</v>
      </c>
      <c r="BD39" t="s">
        <v>5</v>
      </c>
      <c r="BE39" t="s">
        <v>5</v>
      </c>
      <c r="BF39" t="s">
        <v>5</v>
      </c>
      <c r="BG39" t="s">
        <v>5</v>
      </c>
      <c r="BH39">
        <v>3</v>
      </c>
      <c r="BI39">
        <v>1</v>
      </c>
      <c r="BJ39" t="s">
        <v>30</v>
      </c>
      <c r="BM39">
        <v>173</v>
      </c>
      <c r="BN39">
        <v>0</v>
      </c>
      <c r="BO39" t="s">
        <v>27</v>
      </c>
      <c r="BP39">
        <v>1</v>
      </c>
      <c r="BQ39">
        <v>5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5</v>
      </c>
      <c r="BZ39">
        <v>74</v>
      </c>
      <c r="CA39">
        <v>50</v>
      </c>
      <c r="CF39">
        <v>0</v>
      </c>
      <c r="CG39">
        <v>0</v>
      </c>
      <c r="CM39">
        <v>0</v>
      </c>
      <c r="CN39" t="s">
        <v>5</v>
      </c>
      <c r="CO39">
        <v>0</v>
      </c>
      <c r="CP39">
        <f t="shared" si="16"/>
        <v>0</v>
      </c>
      <c r="CQ39">
        <f t="shared" si="17"/>
        <v>0</v>
      </c>
      <c r="CR39">
        <f t="shared" si="18"/>
        <v>0</v>
      </c>
      <c r="CS39">
        <f t="shared" si="19"/>
        <v>0</v>
      </c>
      <c r="CT39">
        <f t="shared" si="20"/>
        <v>0</v>
      </c>
      <c r="CU39">
        <f t="shared" si="21"/>
        <v>0</v>
      </c>
      <c r="CV39">
        <f t="shared" si="22"/>
        <v>0</v>
      </c>
      <c r="CW39">
        <f t="shared" si="23"/>
        <v>0</v>
      </c>
      <c r="CX39">
        <f t="shared" si="24"/>
        <v>0</v>
      </c>
      <c r="CY39">
        <f t="shared" si="25"/>
        <v>0</v>
      </c>
      <c r="CZ39">
        <f t="shared" si="26"/>
        <v>0</v>
      </c>
      <c r="DC39" t="s">
        <v>5</v>
      </c>
      <c r="DD39" t="s">
        <v>5</v>
      </c>
      <c r="DE39" t="s">
        <v>5</v>
      </c>
      <c r="DF39" t="s">
        <v>5</v>
      </c>
      <c r="DG39" t="s">
        <v>5</v>
      </c>
      <c r="DH39" t="s">
        <v>5</v>
      </c>
      <c r="DI39" t="s">
        <v>5</v>
      </c>
      <c r="DJ39" t="s">
        <v>5</v>
      </c>
      <c r="DK39" t="s">
        <v>5</v>
      </c>
      <c r="DL39" t="s">
        <v>5</v>
      </c>
      <c r="DM39" t="s">
        <v>5</v>
      </c>
      <c r="DN39">
        <v>0</v>
      </c>
      <c r="DO39">
        <v>0</v>
      </c>
      <c r="DP39">
        <v>1</v>
      </c>
      <c r="DQ39">
        <v>1</v>
      </c>
      <c r="DR39">
        <v>1</v>
      </c>
      <c r="DS39">
        <v>1</v>
      </c>
      <c r="DT39">
        <v>1</v>
      </c>
      <c r="DU39">
        <v>1009</v>
      </c>
      <c r="DV39" t="s">
        <v>29</v>
      </c>
      <c r="DW39" t="s">
        <v>29</v>
      </c>
      <c r="DX39">
        <v>1000</v>
      </c>
      <c r="EE39">
        <v>13991008</v>
      </c>
      <c r="EF39">
        <v>5</v>
      </c>
      <c r="EG39" t="s">
        <v>24</v>
      </c>
      <c r="EH39">
        <v>0</v>
      </c>
      <c r="EI39" t="s">
        <v>5</v>
      </c>
      <c r="EJ39">
        <v>1</v>
      </c>
      <c r="EK39">
        <v>173</v>
      </c>
      <c r="EL39" t="s">
        <v>25</v>
      </c>
      <c r="EM39" t="s">
        <v>5</v>
      </c>
      <c r="EO39" t="s">
        <v>5</v>
      </c>
      <c r="EQ39">
        <v>512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Z39">
        <v>0</v>
      </c>
      <c r="FQ39">
        <v>0</v>
      </c>
      <c r="FR39">
        <f t="shared" si="27"/>
        <v>0</v>
      </c>
      <c r="FS39">
        <v>0</v>
      </c>
    </row>
    <row r="40" spans="1:175">
      <c r="A40">
        <v>17</v>
      </c>
      <c r="B40">
        <v>1</v>
      </c>
      <c r="C40">
        <f>ROW(SmtRes!A70)</f>
        <v>70</v>
      </c>
      <c r="D40">
        <f>ROW(EtalonRes!A70)</f>
        <v>70</v>
      </c>
      <c r="E40" t="s">
        <v>61</v>
      </c>
      <c r="F40" t="s">
        <v>57</v>
      </c>
      <c r="G40" t="s">
        <v>62</v>
      </c>
      <c r="H40" t="s">
        <v>20</v>
      </c>
      <c r="I40">
        <v>1</v>
      </c>
      <c r="J40">
        <v>0</v>
      </c>
      <c r="O40">
        <f t="shared" si="2"/>
        <v>688</v>
      </c>
      <c r="P40">
        <f t="shared" si="3"/>
        <v>60</v>
      </c>
      <c r="Q40">
        <f t="shared" si="4"/>
        <v>10</v>
      </c>
      <c r="R40">
        <f t="shared" si="5"/>
        <v>2</v>
      </c>
      <c r="S40">
        <f t="shared" si="6"/>
        <v>617</v>
      </c>
      <c r="T40">
        <f t="shared" si="7"/>
        <v>0</v>
      </c>
      <c r="U40">
        <f t="shared" si="8"/>
        <v>51.989999999999995</v>
      </c>
      <c r="V40">
        <f t="shared" si="9"/>
        <v>0.15000000000000002</v>
      </c>
      <c r="W40">
        <f t="shared" si="10"/>
        <v>0</v>
      </c>
      <c r="X40">
        <f t="shared" si="11"/>
        <v>458</v>
      </c>
      <c r="Y40">
        <f t="shared" si="12"/>
        <v>310</v>
      </c>
      <c r="AA40">
        <v>0</v>
      </c>
      <c r="AB40">
        <f t="shared" si="13"/>
        <v>687.71</v>
      </c>
      <c r="AC40">
        <f>ROUND((ES40),2)</f>
        <v>60.42</v>
      </c>
      <c r="AD40">
        <f>ROUND((((ET40*1.5))+((((EU40*1.5))*1.13)-((EU40*1.5)))),2)</f>
        <v>9.84</v>
      </c>
      <c r="AE40">
        <f>ROUND((((EU40*1.5))*1.13),2)</f>
        <v>1.83</v>
      </c>
      <c r="AF40">
        <f>ROUND((((EV40*1.5))*1.13),2)</f>
        <v>617.45000000000005</v>
      </c>
      <c r="AG40">
        <f>ROUND((AP40),2)</f>
        <v>0</v>
      </c>
      <c r="AH40">
        <f>((EW40*1.5))</f>
        <v>51.989999999999995</v>
      </c>
      <c r="AI40">
        <f>((EX40*1.5))</f>
        <v>0.15000000000000002</v>
      </c>
      <c r="AJ40">
        <f>ROUND((AS40),2)</f>
        <v>0</v>
      </c>
      <c r="AK40">
        <v>431.12</v>
      </c>
      <c r="AL40">
        <v>60.42</v>
      </c>
      <c r="AM40">
        <v>6.42</v>
      </c>
      <c r="AN40">
        <v>1.08</v>
      </c>
      <c r="AO40">
        <v>364.28</v>
      </c>
      <c r="AP40">
        <v>0</v>
      </c>
      <c r="AQ40">
        <v>34.659999999999997</v>
      </c>
      <c r="AR40">
        <v>0.1</v>
      </c>
      <c r="AS40">
        <v>0</v>
      </c>
      <c r="AT40">
        <f t="shared" si="14"/>
        <v>74</v>
      </c>
      <c r="AU40">
        <f t="shared" si="15"/>
        <v>50</v>
      </c>
      <c r="AV40">
        <v>1</v>
      </c>
      <c r="AW40">
        <v>1</v>
      </c>
      <c r="AX40">
        <v>1</v>
      </c>
      <c r="AY40">
        <v>1</v>
      </c>
      <c r="AZ40">
        <v>1</v>
      </c>
      <c r="BA40">
        <v>1</v>
      </c>
      <c r="BB40">
        <v>1</v>
      </c>
      <c r="BC40">
        <v>1</v>
      </c>
      <c r="BD40" t="s">
        <v>5</v>
      </c>
      <c r="BE40" t="s">
        <v>5</v>
      </c>
      <c r="BF40" t="s">
        <v>5</v>
      </c>
      <c r="BG40" t="s">
        <v>5</v>
      </c>
      <c r="BH40">
        <v>0</v>
      </c>
      <c r="BI40">
        <v>1</v>
      </c>
      <c r="BJ40" t="s">
        <v>59</v>
      </c>
      <c r="BM40">
        <v>173</v>
      </c>
      <c r="BN40">
        <v>0</v>
      </c>
      <c r="BO40" t="s">
        <v>57</v>
      </c>
      <c r="BP40">
        <v>1</v>
      </c>
      <c r="BQ40">
        <v>5</v>
      </c>
      <c r="BR40">
        <v>0</v>
      </c>
      <c r="BS40">
        <v>1</v>
      </c>
      <c r="BT40">
        <v>1</v>
      </c>
      <c r="BU40">
        <v>1</v>
      </c>
      <c r="BV40">
        <v>1</v>
      </c>
      <c r="BW40">
        <v>1</v>
      </c>
      <c r="BX40">
        <v>1</v>
      </c>
      <c r="BY40" t="s">
        <v>5</v>
      </c>
      <c r="BZ40">
        <v>74</v>
      </c>
      <c r="CA40">
        <v>50</v>
      </c>
      <c r="CF40">
        <v>0</v>
      </c>
      <c r="CG40">
        <v>0</v>
      </c>
      <c r="CM40">
        <v>0</v>
      </c>
      <c r="CN40" t="s">
        <v>5</v>
      </c>
      <c r="CO40">
        <v>0</v>
      </c>
      <c r="CP40">
        <f t="shared" si="16"/>
        <v>687.71</v>
      </c>
      <c r="CQ40">
        <f t="shared" si="17"/>
        <v>60.42</v>
      </c>
      <c r="CR40">
        <f t="shared" si="18"/>
        <v>9.84</v>
      </c>
      <c r="CS40">
        <f t="shared" si="19"/>
        <v>1.83</v>
      </c>
      <c r="CT40">
        <f t="shared" si="20"/>
        <v>617.45000000000005</v>
      </c>
      <c r="CU40">
        <f t="shared" si="21"/>
        <v>0</v>
      </c>
      <c r="CV40">
        <f t="shared" si="22"/>
        <v>51.989999999999995</v>
      </c>
      <c r="CW40">
        <f t="shared" si="23"/>
        <v>0.15000000000000002</v>
      </c>
      <c r="CX40">
        <f t="shared" si="24"/>
        <v>0</v>
      </c>
      <c r="CY40">
        <f t="shared" si="25"/>
        <v>458.06</v>
      </c>
      <c r="CZ40">
        <f t="shared" si="26"/>
        <v>309.5</v>
      </c>
      <c r="DC40" t="s">
        <v>5</v>
      </c>
      <c r="DD40" t="s">
        <v>5</v>
      </c>
      <c r="DE40" t="s">
        <v>22</v>
      </c>
      <c r="DF40" t="s">
        <v>22</v>
      </c>
      <c r="DG40" t="s">
        <v>22</v>
      </c>
      <c r="DH40" t="s">
        <v>5</v>
      </c>
      <c r="DI40" t="s">
        <v>22</v>
      </c>
      <c r="DJ40" t="s">
        <v>22</v>
      </c>
      <c r="DK40" t="s">
        <v>5</v>
      </c>
      <c r="DL40" t="s">
        <v>5</v>
      </c>
      <c r="DM40" t="s">
        <v>5</v>
      </c>
      <c r="DN40">
        <v>0</v>
      </c>
      <c r="DO40">
        <v>0</v>
      </c>
      <c r="DP40">
        <v>1</v>
      </c>
      <c r="DQ40">
        <v>1</v>
      </c>
      <c r="DR40">
        <v>1</v>
      </c>
      <c r="DS40">
        <v>1</v>
      </c>
      <c r="DT40">
        <v>1</v>
      </c>
      <c r="DU40">
        <v>1013</v>
      </c>
      <c r="DV40" t="s">
        <v>20</v>
      </c>
      <c r="DW40" t="s">
        <v>23</v>
      </c>
      <c r="DX40">
        <v>1</v>
      </c>
      <c r="EE40">
        <v>13991008</v>
      </c>
      <c r="EF40">
        <v>5</v>
      </c>
      <c r="EG40" t="s">
        <v>24</v>
      </c>
      <c r="EH40">
        <v>0</v>
      </c>
      <c r="EI40" t="s">
        <v>5</v>
      </c>
      <c r="EJ40">
        <v>1</v>
      </c>
      <c r="EK40">
        <v>173</v>
      </c>
      <c r="EL40" t="s">
        <v>25</v>
      </c>
      <c r="EM40" t="s">
        <v>5</v>
      </c>
      <c r="EO40" t="s">
        <v>5</v>
      </c>
      <c r="EQ40">
        <v>512</v>
      </c>
      <c r="ER40">
        <v>431.12</v>
      </c>
      <c r="ES40">
        <v>60.42</v>
      </c>
      <c r="ET40">
        <v>6.42</v>
      </c>
      <c r="EU40">
        <v>1.08</v>
      </c>
      <c r="EV40">
        <v>364.28</v>
      </c>
      <c r="EW40">
        <v>34.659999999999997</v>
      </c>
      <c r="EX40">
        <v>0.1</v>
      </c>
      <c r="EY40">
        <v>0</v>
      </c>
      <c r="EZ40">
        <v>0</v>
      </c>
      <c r="FQ40">
        <v>0</v>
      </c>
      <c r="FR40">
        <f t="shared" si="27"/>
        <v>0</v>
      </c>
      <c r="FS40">
        <v>0</v>
      </c>
    </row>
    <row r="41" spans="1:175">
      <c r="A41">
        <v>18</v>
      </c>
      <c r="B41">
        <v>1</v>
      </c>
      <c r="C41">
        <v>70</v>
      </c>
      <c r="E41" t="s">
        <v>63</v>
      </c>
      <c r="F41" t="s">
        <v>27</v>
      </c>
      <c r="G41" t="s">
        <v>28</v>
      </c>
      <c r="H41" t="s">
        <v>29</v>
      </c>
      <c r="I41">
        <f>I40*J41</f>
        <v>0.22</v>
      </c>
      <c r="J41">
        <v>0.22</v>
      </c>
      <c r="O41">
        <f t="shared" si="2"/>
        <v>0</v>
      </c>
      <c r="P41">
        <f t="shared" si="3"/>
        <v>0</v>
      </c>
      <c r="Q41">
        <f t="shared" si="4"/>
        <v>0</v>
      </c>
      <c r="R41">
        <f t="shared" si="5"/>
        <v>0</v>
      </c>
      <c r="S41">
        <f t="shared" si="6"/>
        <v>0</v>
      </c>
      <c r="T41">
        <f t="shared" si="7"/>
        <v>0</v>
      </c>
      <c r="U41">
        <f t="shared" si="8"/>
        <v>0</v>
      </c>
      <c r="V41">
        <f t="shared" si="9"/>
        <v>0</v>
      </c>
      <c r="W41">
        <f t="shared" si="10"/>
        <v>0</v>
      </c>
      <c r="X41">
        <f t="shared" si="11"/>
        <v>0</v>
      </c>
      <c r="Y41">
        <f t="shared" si="12"/>
        <v>0</v>
      </c>
      <c r="AA41">
        <v>0</v>
      </c>
      <c r="AB41">
        <f t="shared" si="13"/>
        <v>0</v>
      </c>
      <c r="AC41">
        <f>ROUND(AL41,2)</f>
        <v>0</v>
      </c>
      <c r="AD41">
        <f>ROUND((AM41+((AN41*1.13)-AN41)),2)</f>
        <v>0</v>
      </c>
      <c r="AE41">
        <f>ROUND((AN41*1.13),2)</f>
        <v>0</v>
      </c>
      <c r="AF41">
        <f>ROUND((AO41*1.13),2)</f>
        <v>0</v>
      </c>
      <c r="AG41">
        <f>ROUND(AP41,2)</f>
        <v>0</v>
      </c>
      <c r="AH41">
        <f>AQ41</f>
        <v>0</v>
      </c>
      <c r="AI41">
        <f>AR41</f>
        <v>0</v>
      </c>
      <c r="AJ41">
        <f>ROUND(AS41,2)</f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f t="shared" si="14"/>
        <v>74</v>
      </c>
      <c r="AU41">
        <f t="shared" si="15"/>
        <v>50</v>
      </c>
      <c r="AV41">
        <v>1</v>
      </c>
      <c r="AW41">
        <v>1</v>
      </c>
      <c r="AX41">
        <v>1</v>
      </c>
      <c r="AY41">
        <v>1</v>
      </c>
      <c r="AZ41">
        <v>1</v>
      </c>
      <c r="BA41">
        <v>1</v>
      </c>
      <c r="BB41">
        <v>1</v>
      </c>
      <c r="BC41">
        <v>1</v>
      </c>
      <c r="BD41" t="s">
        <v>5</v>
      </c>
      <c r="BE41" t="s">
        <v>5</v>
      </c>
      <c r="BF41" t="s">
        <v>5</v>
      </c>
      <c r="BG41" t="s">
        <v>5</v>
      </c>
      <c r="BH41">
        <v>3</v>
      </c>
      <c r="BI41">
        <v>1</v>
      </c>
      <c r="BJ41" t="s">
        <v>30</v>
      </c>
      <c r="BM41">
        <v>173</v>
      </c>
      <c r="BN41">
        <v>0</v>
      </c>
      <c r="BO41" t="s">
        <v>27</v>
      </c>
      <c r="BP41">
        <v>1</v>
      </c>
      <c r="BQ41">
        <v>5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5</v>
      </c>
      <c r="BZ41">
        <v>74</v>
      </c>
      <c r="CA41">
        <v>50</v>
      </c>
      <c r="CF41">
        <v>0</v>
      </c>
      <c r="CG41">
        <v>0</v>
      </c>
      <c r="CM41">
        <v>0</v>
      </c>
      <c r="CN41" t="s">
        <v>5</v>
      </c>
      <c r="CO41">
        <v>0</v>
      </c>
      <c r="CP41">
        <f t="shared" si="16"/>
        <v>0</v>
      </c>
      <c r="CQ41">
        <f t="shared" si="17"/>
        <v>0</v>
      </c>
      <c r="CR41">
        <f t="shared" si="18"/>
        <v>0</v>
      </c>
      <c r="CS41">
        <f t="shared" si="19"/>
        <v>0</v>
      </c>
      <c r="CT41">
        <f t="shared" si="20"/>
        <v>0</v>
      </c>
      <c r="CU41">
        <f t="shared" si="21"/>
        <v>0</v>
      </c>
      <c r="CV41">
        <f t="shared" si="22"/>
        <v>0</v>
      </c>
      <c r="CW41">
        <f t="shared" si="23"/>
        <v>0</v>
      </c>
      <c r="CX41">
        <f t="shared" si="24"/>
        <v>0</v>
      </c>
      <c r="CY41">
        <f t="shared" si="25"/>
        <v>0</v>
      </c>
      <c r="CZ41">
        <f t="shared" si="26"/>
        <v>0</v>
      </c>
      <c r="DC41" t="s">
        <v>5</v>
      </c>
      <c r="DD41" t="s">
        <v>5</v>
      </c>
      <c r="DE41" t="s">
        <v>5</v>
      </c>
      <c r="DF41" t="s">
        <v>5</v>
      </c>
      <c r="DG41" t="s">
        <v>5</v>
      </c>
      <c r="DH41" t="s">
        <v>5</v>
      </c>
      <c r="DI41" t="s">
        <v>5</v>
      </c>
      <c r="DJ41" t="s">
        <v>5</v>
      </c>
      <c r="DK41" t="s">
        <v>5</v>
      </c>
      <c r="DL41" t="s">
        <v>5</v>
      </c>
      <c r="DM41" t="s">
        <v>5</v>
      </c>
      <c r="DN41">
        <v>0</v>
      </c>
      <c r="DO41">
        <v>0</v>
      </c>
      <c r="DP41">
        <v>1</v>
      </c>
      <c r="DQ41">
        <v>1</v>
      </c>
      <c r="DR41">
        <v>1</v>
      </c>
      <c r="DS41">
        <v>1</v>
      </c>
      <c r="DT41">
        <v>1</v>
      </c>
      <c r="DU41">
        <v>1009</v>
      </c>
      <c r="DV41" t="s">
        <v>29</v>
      </c>
      <c r="DW41" t="s">
        <v>29</v>
      </c>
      <c r="DX41">
        <v>1000</v>
      </c>
      <c r="EE41">
        <v>13991008</v>
      </c>
      <c r="EF41">
        <v>5</v>
      </c>
      <c r="EG41" t="s">
        <v>24</v>
      </c>
      <c r="EH41">
        <v>0</v>
      </c>
      <c r="EI41" t="s">
        <v>5</v>
      </c>
      <c r="EJ41">
        <v>1</v>
      </c>
      <c r="EK41">
        <v>173</v>
      </c>
      <c r="EL41" t="s">
        <v>25</v>
      </c>
      <c r="EM41" t="s">
        <v>5</v>
      </c>
      <c r="EO41" t="s">
        <v>5</v>
      </c>
      <c r="EQ41">
        <v>512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Z41">
        <v>0</v>
      </c>
      <c r="FQ41">
        <v>0</v>
      </c>
      <c r="FR41">
        <f t="shared" si="27"/>
        <v>0</v>
      </c>
      <c r="FS41">
        <v>0</v>
      </c>
    </row>
    <row r="42" spans="1:175">
      <c r="A42">
        <v>17</v>
      </c>
      <c r="B42">
        <v>1</v>
      </c>
      <c r="C42">
        <f>ROW(SmtRes!A77)</f>
        <v>77</v>
      </c>
      <c r="D42">
        <f>ROW(EtalonRes!A77)</f>
        <v>77</v>
      </c>
      <c r="E42" t="s">
        <v>64</v>
      </c>
      <c r="F42" t="s">
        <v>57</v>
      </c>
      <c r="G42" t="s">
        <v>65</v>
      </c>
      <c r="H42" t="s">
        <v>20</v>
      </c>
      <c r="I42">
        <v>0.7</v>
      </c>
      <c r="J42">
        <v>0</v>
      </c>
      <c r="O42">
        <f t="shared" si="2"/>
        <v>481</v>
      </c>
      <c r="P42">
        <f t="shared" si="3"/>
        <v>42</v>
      </c>
      <c r="Q42">
        <f t="shared" si="4"/>
        <v>7</v>
      </c>
      <c r="R42">
        <f t="shared" si="5"/>
        <v>1</v>
      </c>
      <c r="S42">
        <f t="shared" si="6"/>
        <v>432</v>
      </c>
      <c r="T42">
        <f t="shared" si="7"/>
        <v>0</v>
      </c>
      <c r="U42">
        <f t="shared" si="8"/>
        <v>36.392999999999994</v>
      </c>
      <c r="V42">
        <f t="shared" si="9"/>
        <v>0.10500000000000001</v>
      </c>
      <c r="W42">
        <f t="shared" si="10"/>
        <v>0</v>
      </c>
      <c r="X42">
        <f t="shared" si="11"/>
        <v>320</v>
      </c>
      <c r="Y42">
        <f t="shared" si="12"/>
        <v>217</v>
      </c>
      <c r="AA42">
        <v>0</v>
      </c>
      <c r="AB42">
        <f t="shared" si="13"/>
        <v>687.71</v>
      </c>
      <c r="AC42">
        <f>ROUND((ES42),2)</f>
        <v>60.42</v>
      </c>
      <c r="AD42">
        <f>ROUND((((ET42*1.5))+((((EU42*1.5))*1.13)-((EU42*1.5)))),2)</f>
        <v>9.84</v>
      </c>
      <c r="AE42">
        <f>ROUND((((EU42*1.5))*1.13),2)</f>
        <v>1.83</v>
      </c>
      <c r="AF42">
        <f>ROUND((((EV42*1.5))*1.13),2)</f>
        <v>617.45000000000005</v>
      </c>
      <c r="AG42">
        <f>ROUND((AP42),2)</f>
        <v>0</v>
      </c>
      <c r="AH42">
        <f>((EW42*1.5))</f>
        <v>51.989999999999995</v>
      </c>
      <c r="AI42">
        <f>((EX42*1.5))</f>
        <v>0.15000000000000002</v>
      </c>
      <c r="AJ42">
        <f>ROUND((AS42),2)</f>
        <v>0</v>
      </c>
      <c r="AK42">
        <v>431.12</v>
      </c>
      <c r="AL42">
        <v>60.42</v>
      </c>
      <c r="AM42">
        <v>6.42</v>
      </c>
      <c r="AN42">
        <v>1.08</v>
      </c>
      <c r="AO42">
        <v>364.28</v>
      </c>
      <c r="AP42">
        <v>0</v>
      </c>
      <c r="AQ42">
        <v>34.659999999999997</v>
      </c>
      <c r="AR42">
        <v>0.1</v>
      </c>
      <c r="AS42">
        <v>0</v>
      </c>
      <c r="AT42">
        <f t="shared" si="14"/>
        <v>74</v>
      </c>
      <c r="AU42">
        <f t="shared" si="15"/>
        <v>50</v>
      </c>
      <c r="AV42">
        <v>1</v>
      </c>
      <c r="AW42">
        <v>1</v>
      </c>
      <c r="AX42">
        <v>1</v>
      </c>
      <c r="AY42">
        <v>1</v>
      </c>
      <c r="AZ42">
        <v>1</v>
      </c>
      <c r="BA42">
        <v>1</v>
      </c>
      <c r="BB42">
        <v>1</v>
      </c>
      <c r="BC42">
        <v>1</v>
      </c>
      <c r="BD42" t="s">
        <v>5</v>
      </c>
      <c r="BE42" t="s">
        <v>5</v>
      </c>
      <c r="BF42" t="s">
        <v>5</v>
      </c>
      <c r="BG42" t="s">
        <v>5</v>
      </c>
      <c r="BH42">
        <v>0</v>
      </c>
      <c r="BI42">
        <v>1</v>
      </c>
      <c r="BJ42" t="s">
        <v>59</v>
      </c>
      <c r="BM42">
        <v>173</v>
      </c>
      <c r="BN42">
        <v>0</v>
      </c>
      <c r="BO42" t="s">
        <v>57</v>
      </c>
      <c r="BP42">
        <v>1</v>
      </c>
      <c r="BQ42">
        <v>5</v>
      </c>
      <c r="BR42">
        <v>0</v>
      </c>
      <c r="BS42">
        <v>1</v>
      </c>
      <c r="BT42">
        <v>1</v>
      </c>
      <c r="BU42">
        <v>1</v>
      </c>
      <c r="BV42">
        <v>1</v>
      </c>
      <c r="BW42">
        <v>1</v>
      </c>
      <c r="BX42">
        <v>1</v>
      </c>
      <c r="BY42" t="s">
        <v>5</v>
      </c>
      <c r="BZ42">
        <v>74</v>
      </c>
      <c r="CA42">
        <v>50</v>
      </c>
      <c r="CF42">
        <v>0</v>
      </c>
      <c r="CG42">
        <v>0</v>
      </c>
      <c r="CM42">
        <v>0</v>
      </c>
      <c r="CN42" t="s">
        <v>5</v>
      </c>
      <c r="CO42">
        <v>0</v>
      </c>
      <c r="CP42">
        <f t="shared" si="16"/>
        <v>687.71</v>
      </c>
      <c r="CQ42">
        <f t="shared" si="17"/>
        <v>60.42</v>
      </c>
      <c r="CR42">
        <f t="shared" si="18"/>
        <v>9.84</v>
      </c>
      <c r="CS42">
        <f t="shared" si="19"/>
        <v>1.83</v>
      </c>
      <c r="CT42">
        <f t="shared" si="20"/>
        <v>617.45000000000005</v>
      </c>
      <c r="CU42">
        <f t="shared" si="21"/>
        <v>0</v>
      </c>
      <c r="CV42">
        <f t="shared" si="22"/>
        <v>51.989999999999995</v>
      </c>
      <c r="CW42">
        <f t="shared" si="23"/>
        <v>0.15000000000000002</v>
      </c>
      <c r="CX42">
        <f t="shared" si="24"/>
        <v>0</v>
      </c>
      <c r="CY42">
        <f t="shared" si="25"/>
        <v>320.42</v>
      </c>
      <c r="CZ42">
        <f t="shared" si="26"/>
        <v>216.5</v>
      </c>
      <c r="DC42" t="s">
        <v>5</v>
      </c>
      <c r="DD42" t="s">
        <v>5</v>
      </c>
      <c r="DE42" t="s">
        <v>22</v>
      </c>
      <c r="DF42" t="s">
        <v>22</v>
      </c>
      <c r="DG42" t="s">
        <v>22</v>
      </c>
      <c r="DH42" t="s">
        <v>5</v>
      </c>
      <c r="DI42" t="s">
        <v>22</v>
      </c>
      <c r="DJ42" t="s">
        <v>22</v>
      </c>
      <c r="DK42" t="s">
        <v>5</v>
      </c>
      <c r="DL42" t="s">
        <v>5</v>
      </c>
      <c r="DM42" t="s">
        <v>5</v>
      </c>
      <c r="DN42">
        <v>0</v>
      </c>
      <c r="DO42">
        <v>0</v>
      </c>
      <c r="DP42">
        <v>1</v>
      </c>
      <c r="DQ42">
        <v>1</v>
      </c>
      <c r="DR42">
        <v>1</v>
      </c>
      <c r="DS42">
        <v>1</v>
      </c>
      <c r="DT42">
        <v>1</v>
      </c>
      <c r="DU42">
        <v>1013</v>
      </c>
      <c r="DV42" t="s">
        <v>20</v>
      </c>
      <c r="DW42" t="s">
        <v>23</v>
      </c>
      <c r="DX42">
        <v>1</v>
      </c>
      <c r="EE42">
        <v>13991008</v>
      </c>
      <c r="EF42">
        <v>5</v>
      </c>
      <c r="EG42" t="s">
        <v>24</v>
      </c>
      <c r="EH42">
        <v>0</v>
      </c>
      <c r="EI42" t="s">
        <v>5</v>
      </c>
      <c r="EJ42">
        <v>1</v>
      </c>
      <c r="EK42">
        <v>173</v>
      </c>
      <c r="EL42" t="s">
        <v>25</v>
      </c>
      <c r="EM42" t="s">
        <v>5</v>
      </c>
      <c r="EO42" t="s">
        <v>5</v>
      </c>
      <c r="EQ42">
        <v>512</v>
      </c>
      <c r="ER42">
        <v>431.12</v>
      </c>
      <c r="ES42">
        <v>60.42</v>
      </c>
      <c r="ET42">
        <v>6.42</v>
      </c>
      <c r="EU42">
        <v>1.08</v>
      </c>
      <c r="EV42">
        <v>364.28</v>
      </c>
      <c r="EW42">
        <v>34.659999999999997</v>
      </c>
      <c r="EX42">
        <v>0.1</v>
      </c>
      <c r="EY42">
        <v>0</v>
      </c>
      <c r="EZ42">
        <v>0</v>
      </c>
      <c r="FQ42">
        <v>0</v>
      </c>
      <c r="FR42">
        <f t="shared" si="27"/>
        <v>0</v>
      </c>
      <c r="FS42">
        <v>0</v>
      </c>
    </row>
    <row r="43" spans="1:175">
      <c r="A43">
        <v>18</v>
      </c>
      <c r="B43">
        <v>1</v>
      </c>
      <c r="C43">
        <v>77</v>
      </c>
      <c r="E43" t="s">
        <v>66</v>
      </c>
      <c r="F43" t="s">
        <v>27</v>
      </c>
      <c r="G43" t="s">
        <v>28</v>
      </c>
      <c r="H43" t="s">
        <v>29</v>
      </c>
      <c r="I43">
        <f>I42*J43</f>
        <v>0.154</v>
      </c>
      <c r="J43">
        <v>0.22</v>
      </c>
      <c r="O43">
        <f t="shared" si="2"/>
        <v>0</v>
      </c>
      <c r="P43">
        <f t="shared" si="3"/>
        <v>0</v>
      </c>
      <c r="Q43">
        <f t="shared" si="4"/>
        <v>0</v>
      </c>
      <c r="R43">
        <f t="shared" si="5"/>
        <v>0</v>
      </c>
      <c r="S43">
        <f t="shared" si="6"/>
        <v>0</v>
      </c>
      <c r="T43">
        <f t="shared" si="7"/>
        <v>0</v>
      </c>
      <c r="U43">
        <f t="shared" si="8"/>
        <v>0</v>
      </c>
      <c r="V43">
        <f t="shared" si="9"/>
        <v>0</v>
      </c>
      <c r="W43">
        <f t="shared" si="10"/>
        <v>0</v>
      </c>
      <c r="X43">
        <f t="shared" si="11"/>
        <v>0</v>
      </c>
      <c r="Y43">
        <f t="shared" si="12"/>
        <v>0</v>
      </c>
      <c r="AA43">
        <v>0</v>
      </c>
      <c r="AB43">
        <f t="shared" si="13"/>
        <v>0</v>
      </c>
      <c r="AC43">
        <f>ROUND(AL43,2)</f>
        <v>0</v>
      </c>
      <c r="AD43">
        <f>ROUND((AM43+((AN43*1.13)-AN43)),2)</f>
        <v>0</v>
      </c>
      <c r="AE43">
        <f>ROUND((AN43*1.13),2)</f>
        <v>0</v>
      </c>
      <c r="AF43">
        <f>ROUND((AO43*1.13),2)</f>
        <v>0</v>
      </c>
      <c r="AG43">
        <f>ROUND(AP43,2)</f>
        <v>0</v>
      </c>
      <c r="AH43">
        <f>AQ43</f>
        <v>0</v>
      </c>
      <c r="AI43">
        <f>AR43</f>
        <v>0</v>
      </c>
      <c r="AJ43">
        <f>ROUND(AS43,2)</f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f t="shared" si="14"/>
        <v>74</v>
      </c>
      <c r="AU43">
        <f t="shared" si="15"/>
        <v>50</v>
      </c>
      <c r="AV43">
        <v>1</v>
      </c>
      <c r="AW43">
        <v>1</v>
      </c>
      <c r="AX43">
        <v>1</v>
      </c>
      <c r="AY43">
        <v>1</v>
      </c>
      <c r="AZ43">
        <v>1</v>
      </c>
      <c r="BA43">
        <v>1</v>
      </c>
      <c r="BB43">
        <v>1</v>
      </c>
      <c r="BC43">
        <v>1</v>
      </c>
      <c r="BD43" t="s">
        <v>5</v>
      </c>
      <c r="BE43" t="s">
        <v>5</v>
      </c>
      <c r="BF43" t="s">
        <v>5</v>
      </c>
      <c r="BG43" t="s">
        <v>5</v>
      </c>
      <c r="BH43">
        <v>3</v>
      </c>
      <c r="BI43">
        <v>1</v>
      </c>
      <c r="BJ43" t="s">
        <v>30</v>
      </c>
      <c r="BM43">
        <v>173</v>
      </c>
      <c r="BN43">
        <v>0</v>
      </c>
      <c r="BO43" t="s">
        <v>27</v>
      </c>
      <c r="BP43">
        <v>1</v>
      </c>
      <c r="BQ43">
        <v>5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5</v>
      </c>
      <c r="BZ43">
        <v>74</v>
      </c>
      <c r="CA43">
        <v>50</v>
      </c>
      <c r="CF43">
        <v>0</v>
      </c>
      <c r="CG43">
        <v>0</v>
      </c>
      <c r="CM43">
        <v>0</v>
      </c>
      <c r="CN43" t="s">
        <v>5</v>
      </c>
      <c r="CO43">
        <v>0</v>
      </c>
      <c r="CP43">
        <f t="shared" si="16"/>
        <v>0</v>
      </c>
      <c r="CQ43">
        <f t="shared" si="17"/>
        <v>0</v>
      </c>
      <c r="CR43">
        <f t="shared" si="18"/>
        <v>0</v>
      </c>
      <c r="CS43">
        <f t="shared" si="19"/>
        <v>0</v>
      </c>
      <c r="CT43">
        <f t="shared" si="20"/>
        <v>0</v>
      </c>
      <c r="CU43">
        <f t="shared" si="21"/>
        <v>0</v>
      </c>
      <c r="CV43">
        <f t="shared" si="22"/>
        <v>0</v>
      </c>
      <c r="CW43">
        <f t="shared" si="23"/>
        <v>0</v>
      </c>
      <c r="CX43">
        <f t="shared" si="24"/>
        <v>0</v>
      </c>
      <c r="CY43">
        <f t="shared" si="25"/>
        <v>0</v>
      </c>
      <c r="CZ43">
        <f t="shared" si="26"/>
        <v>0</v>
      </c>
      <c r="DC43" t="s">
        <v>5</v>
      </c>
      <c r="DD43" t="s">
        <v>5</v>
      </c>
      <c r="DE43" t="s">
        <v>5</v>
      </c>
      <c r="DF43" t="s">
        <v>5</v>
      </c>
      <c r="DG43" t="s">
        <v>5</v>
      </c>
      <c r="DH43" t="s">
        <v>5</v>
      </c>
      <c r="DI43" t="s">
        <v>5</v>
      </c>
      <c r="DJ43" t="s">
        <v>5</v>
      </c>
      <c r="DK43" t="s">
        <v>5</v>
      </c>
      <c r="DL43" t="s">
        <v>5</v>
      </c>
      <c r="DM43" t="s">
        <v>5</v>
      </c>
      <c r="DN43">
        <v>0</v>
      </c>
      <c r="DO43">
        <v>0</v>
      </c>
      <c r="DP43">
        <v>1</v>
      </c>
      <c r="DQ43">
        <v>1</v>
      </c>
      <c r="DR43">
        <v>1</v>
      </c>
      <c r="DS43">
        <v>1</v>
      </c>
      <c r="DT43">
        <v>1</v>
      </c>
      <c r="DU43">
        <v>1009</v>
      </c>
      <c r="DV43" t="s">
        <v>29</v>
      </c>
      <c r="DW43" t="s">
        <v>29</v>
      </c>
      <c r="DX43">
        <v>1000</v>
      </c>
      <c r="EE43">
        <v>13991008</v>
      </c>
      <c r="EF43">
        <v>5</v>
      </c>
      <c r="EG43" t="s">
        <v>24</v>
      </c>
      <c r="EH43">
        <v>0</v>
      </c>
      <c r="EI43" t="s">
        <v>5</v>
      </c>
      <c r="EJ43">
        <v>1</v>
      </c>
      <c r="EK43">
        <v>173</v>
      </c>
      <c r="EL43" t="s">
        <v>25</v>
      </c>
      <c r="EM43" t="s">
        <v>5</v>
      </c>
      <c r="EO43" t="s">
        <v>5</v>
      </c>
      <c r="EQ43">
        <v>512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Z43">
        <v>0</v>
      </c>
      <c r="FQ43">
        <v>0</v>
      </c>
      <c r="FR43">
        <f t="shared" si="27"/>
        <v>0</v>
      </c>
      <c r="FS43">
        <v>0</v>
      </c>
    </row>
    <row r="44" spans="1:175">
      <c r="A44">
        <v>17</v>
      </c>
      <c r="B44">
        <v>1</v>
      </c>
      <c r="C44">
        <f>ROW(SmtRes!A84)</f>
        <v>84</v>
      </c>
      <c r="D44">
        <f>ROW(EtalonRes!A84)</f>
        <v>84</v>
      </c>
      <c r="E44" t="s">
        <v>67</v>
      </c>
      <c r="F44" t="s">
        <v>57</v>
      </c>
      <c r="G44" t="s">
        <v>68</v>
      </c>
      <c r="H44" t="s">
        <v>20</v>
      </c>
      <c r="I44">
        <v>0.35</v>
      </c>
      <c r="J44">
        <v>0</v>
      </c>
      <c r="O44">
        <f t="shared" si="2"/>
        <v>241</v>
      </c>
      <c r="P44">
        <f t="shared" si="3"/>
        <v>21</v>
      </c>
      <c r="Q44">
        <f t="shared" si="4"/>
        <v>3</v>
      </c>
      <c r="R44">
        <f t="shared" si="5"/>
        <v>1</v>
      </c>
      <c r="S44">
        <f t="shared" si="6"/>
        <v>216</v>
      </c>
      <c r="T44">
        <f t="shared" si="7"/>
        <v>0</v>
      </c>
      <c r="U44">
        <f t="shared" si="8"/>
        <v>18.196499999999997</v>
      </c>
      <c r="V44">
        <f t="shared" si="9"/>
        <v>5.2500000000000005E-2</v>
      </c>
      <c r="W44">
        <f t="shared" si="10"/>
        <v>0</v>
      </c>
      <c r="X44">
        <f t="shared" si="11"/>
        <v>161</v>
      </c>
      <c r="Y44">
        <f t="shared" si="12"/>
        <v>109</v>
      </c>
      <c r="AA44">
        <v>0</v>
      </c>
      <c r="AB44">
        <f t="shared" si="13"/>
        <v>687.71</v>
      </c>
      <c r="AC44">
        <f>ROUND((ES44),2)</f>
        <v>60.42</v>
      </c>
      <c r="AD44">
        <f>ROUND((((ET44*1.5))+((((EU44*1.5))*1.13)-((EU44*1.5)))),2)</f>
        <v>9.84</v>
      </c>
      <c r="AE44">
        <f>ROUND((((EU44*1.5))*1.13),2)</f>
        <v>1.83</v>
      </c>
      <c r="AF44">
        <f>ROUND((((EV44*1.5))*1.13),2)</f>
        <v>617.45000000000005</v>
      </c>
      <c r="AG44">
        <f>ROUND((AP44),2)</f>
        <v>0</v>
      </c>
      <c r="AH44">
        <f>((EW44*1.5))</f>
        <v>51.989999999999995</v>
      </c>
      <c r="AI44">
        <f>((EX44*1.5))</f>
        <v>0.15000000000000002</v>
      </c>
      <c r="AJ44">
        <f>ROUND((AS44),2)</f>
        <v>0</v>
      </c>
      <c r="AK44">
        <v>431.12</v>
      </c>
      <c r="AL44">
        <v>60.42</v>
      </c>
      <c r="AM44">
        <v>6.42</v>
      </c>
      <c r="AN44">
        <v>1.08</v>
      </c>
      <c r="AO44">
        <v>364.28</v>
      </c>
      <c r="AP44">
        <v>0</v>
      </c>
      <c r="AQ44">
        <v>34.659999999999997</v>
      </c>
      <c r="AR44">
        <v>0.1</v>
      </c>
      <c r="AS44">
        <v>0</v>
      </c>
      <c r="AT44">
        <f t="shared" si="14"/>
        <v>74</v>
      </c>
      <c r="AU44">
        <f t="shared" si="15"/>
        <v>50</v>
      </c>
      <c r="AV44">
        <v>1</v>
      </c>
      <c r="AW44">
        <v>1</v>
      </c>
      <c r="AX44">
        <v>1</v>
      </c>
      <c r="AY44">
        <v>1</v>
      </c>
      <c r="AZ44">
        <v>1</v>
      </c>
      <c r="BA44">
        <v>1</v>
      </c>
      <c r="BB44">
        <v>1</v>
      </c>
      <c r="BC44">
        <v>1</v>
      </c>
      <c r="BD44" t="s">
        <v>5</v>
      </c>
      <c r="BE44" t="s">
        <v>5</v>
      </c>
      <c r="BF44" t="s">
        <v>5</v>
      </c>
      <c r="BG44" t="s">
        <v>5</v>
      </c>
      <c r="BH44">
        <v>0</v>
      </c>
      <c r="BI44">
        <v>1</v>
      </c>
      <c r="BJ44" t="s">
        <v>59</v>
      </c>
      <c r="BM44">
        <v>173</v>
      </c>
      <c r="BN44">
        <v>0</v>
      </c>
      <c r="BO44" t="s">
        <v>57</v>
      </c>
      <c r="BP44">
        <v>1</v>
      </c>
      <c r="BQ44">
        <v>5</v>
      </c>
      <c r="BR44">
        <v>0</v>
      </c>
      <c r="BS44">
        <v>1</v>
      </c>
      <c r="BT44">
        <v>1</v>
      </c>
      <c r="BU44">
        <v>1</v>
      </c>
      <c r="BV44">
        <v>1</v>
      </c>
      <c r="BW44">
        <v>1</v>
      </c>
      <c r="BX44">
        <v>1</v>
      </c>
      <c r="BY44" t="s">
        <v>5</v>
      </c>
      <c r="BZ44">
        <v>74</v>
      </c>
      <c r="CA44">
        <v>50</v>
      </c>
      <c r="CF44">
        <v>0</v>
      </c>
      <c r="CG44">
        <v>0</v>
      </c>
      <c r="CM44">
        <v>0</v>
      </c>
      <c r="CN44" t="s">
        <v>5</v>
      </c>
      <c r="CO44">
        <v>0</v>
      </c>
      <c r="CP44">
        <f t="shared" si="16"/>
        <v>687.71</v>
      </c>
      <c r="CQ44">
        <f t="shared" si="17"/>
        <v>60.42</v>
      </c>
      <c r="CR44">
        <f t="shared" si="18"/>
        <v>9.84</v>
      </c>
      <c r="CS44">
        <f t="shared" si="19"/>
        <v>1.83</v>
      </c>
      <c r="CT44">
        <f t="shared" si="20"/>
        <v>617.45000000000005</v>
      </c>
      <c r="CU44">
        <f t="shared" si="21"/>
        <v>0</v>
      </c>
      <c r="CV44">
        <f t="shared" si="22"/>
        <v>51.989999999999995</v>
      </c>
      <c r="CW44">
        <f t="shared" si="23"/>
        <v>0.15000000000000002</v>
      </c>
      <c r="CX44">
        <f t="shared" si="24"/>
        <v>0</v>
      </c>
      <c r="CY44">
        <f t="shared" si="25"/>
        <v>160.58000000000001</v>
      </c>
      <c r="CZ44">
        <f t="shared" si="26"/>
        <v>108.5</v>
      </c>
      <c r="DC44" t="s">
        <v>5</v>
      </c>
      <c r="DD44" t="s">
        <v>5</v>
      </c>
      <c r="DE44" t="s">
        <v>22</v>
      </c>
      <c r="DF44" t="s">
        <v>22</v>
      </c>
      <c r="DG44" t="s">
        <v>22</v>
      </c>
      <c r="DH44" t="s">
        <v>5</v>
      </c>
      <c r="DI44" t="s">
        <v>22</v>
      </c>
      <c r="DJ44" t="s">
        <v>22</v>
      </c>
      <c r="DK44" t="s">
        <v>5</v>
      </c>
      <c r="DL44" t="s">
        <v>5</v>
      </c>
      <c r="DM44" t="s">
        <v>5</v>
      </c>
      <c r="DN44">
        <v>0</v>
      </c>
      <c r="DO44">
        <v>0</v>
      </c>
      <c r="DP44">
        <v>1</v>
      </c>
      <c r="DQ44">
        <v>1</v>
      </c>
      <c r="DR44">
        <v>1</v>
      </c>
      <c r="DS44">
        <v>1</v>
      </c>
      <c r="DT44">
        <v>1</v>
      </c>
      <c r="DU44">
        <v>1013</v>
      </c>
      <c r="DV44" t="s">
        <v>20</v>
      </c>
      <c r="DW44" t="s">
        <v>23</v>
      </c>
      <c r="DX44">
        <v>1</v>
      </c>
      <c r="EE44">
        <v>13991008</v>
      </c>
      <c r="EF44">
        <v>5</v>
      </c>
      <c r="EG44" t="s">
        <v>24</v>
      </c>
      <c r="EH44">
        <v>0</v>
      </c>
      <c r="EI44" t="s">
        <v>5</v>
      </c>
      <c r="EJ44">
        <v>1</v>
      </c>
      <c r="EK44">
        <v>173</v>
      </c>
      <c r="EL44" t="s">
        <v>25</v>
      </c>
      <c r="EM44" t="s">
        <v>5</v>
      </c>
      <c r="EO44" t="s">
        <v>5</v>
      </c>
      <c r="EQ44">
        <v>512</v>
      </c>
      <c r="ER44">
        <v>431.12</v>
      </c>
      <c r="ES44">
        <v>60.42</v>
      </c>
      <c r="ET44">
        <v>6.42</v>
      </c>
      <c r="EU44">
        <v>1.08</v>
      </c>
      <c r="EV44">
        <v>364.28</v>
      </c>
      <c r="EW44">
        <v>34.659999999999997</v>
      </c>
      <c r="EX44">
        <v>0.1</v>
      </c>
      <c r="EY44">
        <v>0</v>
      </c>
      <c r="EZ44">
        <v>0</v>
      </c>
      <c r="FQ44">
        <v>0</v>
      </c>
      <c r="FR44">
        <f t="shared" si="27"/>
        <v>0</v>
      </c>
      <c r="FS44">
        <v>0</v>
      </c>
    </row>
    <row r="45" spans="1:175">
      <c r="A45">
        <v>18</v>
      </c>
      <c r="B45">
        <v>1</v>
      </c>
      <c r="C45">
        <v>84</v>
      </c>
      <c r="E45" t="s">
        <v>69</v>
      </c>
      <c r="F45" t="s">
        <v>27</v>
      </c>
      <c r="G45" t="s">
        <v>28</v>
      </c>
      <c r="H45" t="s">
        <v>29</v>
      </c>
      <c r="I45">
        <f>I44*J45</f>
        <v>7.6999999999999999E-2</v>
      </c>
      <c r="J45">
        <v>0.22</v>
      </c>
      <c r="O45">
        <f t="shared" si="2"/>
        <v>0</v>
      </c>
      <c r="P45">
        <f t="shared" si="3"/>
        <v>0</v>
      </c>
      <c r="Q45">
        <f t="shared" si="4"/>
        <v>0</v>
      </c>
      <c r="R45">
        <f t="shared" si="5"/>
        <v>0</v>
      </c>
      <c r="S45">
        <f t="shared" si="6"/>
        <v>0</v>
      </c>
      <c r="T45">
        <f t="shared" si="7"/>
        <v>0</v>
      </c>
      <c r="U45">
        <f t="shared" si="8"/>
        <v>0</v>
      </c>
      <c r="V45">
        <f t="shared" si="9"/>
        <v>0</v>
      </c>
      <c r="W45">
        <f t="shared" si="10"/>
        <v>0</v>
      </c>
      <c r="X45">
        <f t="shared" si="11"/>
        <v>0</v>
      </c>
      <c r="Y45">
        <f t="shared" si="12"/>
        <v>0</v>
      </c>
      <c r="AA45">
        <v>0</v>
      </c>
      <c r="AB45">
        <f t="shared" si="13"/>
        <v>0</v>
      </c>
      <c r="AC45">
        <f>ROUND(AL45,2)</f>
        <v>0</v>
      </c>
      <c r="AD45">
        <f>ROUND((AM45+((AN45*1.13)-AN45)),2)</f>
        <v>0</v>
      </c>
      <c r="AE45">
        <f>ROUND((AN45*1.13),2)</f>
        <v>0</v>
      </c>
      <c r="AF45">
        <f>ROUND((AO45*1.13),2)</f>
        <v>0</v>
      </c>
      <c r="AG45">
        <f>ROUND(AP45,2)</f>
        <v>0</v>
      </c>
      <c r="AH45">
        <f>AQ45</f>
        <v>0</v>
      </c>
      <c r="AI45">
        <f>AR45</f>
        <v>0</v>
      </c>
      <c r="AJ45">
        <f>ROUND(AS45,2)</f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f t="shared" si="14"/>
        <v>74</v>
      </c>
      <c r="AU45">
        <f t="shared" si="15"/>
        <v>50</v>
      </c>
      <c r="AV45">
        <v>1</v>
      </c>
      <c r="AW45">
        <v>1</v>
      </c>
      <c r="AX45">
        <v>1</v>
      </c>
      <c r="AY45">
        <v>1</v>
      </c>
      <c r="AZ45">
        <v>1</v>
      </c>
      <c r="BA45">
        <v>1</v>
      </c>
      <c r="BB45">
        <v>1</v>
      </c>
      <c r="BC45">
        <v>1</v>
      </c>
      <c r="BD45" t="s">
        <v>5</v>
      </c>
      <c r="BE45" t="s">
        <v>5</v>
      </c>
      <c r="BF45" t="s">
        <v>5</v>
      </c>
      <c r="BG45" t="s">
        <v>5</v>
      </c>
      <c r="BH45">
        <v>3</v>
      </c>
      <c r="BI45">
        <v>1</v>
      </c>
      <c r="BJ45" t="s">
        <v>30</v>
      </c>
      <c r="BM45">
        <v>173</v>
      </c>
      <c r="BN45">
        <v>0</v>
      </c>
      <c r="BO45" t="s">
        <v>27</v>
      </c>
      <c r="BP45">
        <v>1</v>
      </c>
      <c r="BQ45">
        <v>5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5</v>
      </c>
      <c r="BZ45">
        <v>74</v>
      </c>
      <c r="CA45">
        <v>50</v>
      </c>
      <c r="CF45">
        <v>0</v>
      </c>
      <c r="CG45">
        <v>0</v>
      </c>
      <c r="CM45">
        <v>0</v>
      </c>
      <c r="CN45" t="s">
        <v>5</v>
      </c>
      <c r="CO45">
        <v>0</v>
      </c>
      <c r="CP45">
        <f t="shared" si="16"/>
        <v>0</v>
      </c>
      <c r="CQ45">
        <f t="shared" si="17"/>
        <v>0</v>
      </c>
      <c r="CR45">
        <f t="shared" si="18"/>
        <v>0</v>
      </c>
      <c r="CS45">
        <f t="shared" si="19"/>
        <v>0</v>
      </c>
      <c r="CT45">
        <f t="shared" si="20"/>
        <v>0</v>
      </c>
      <c r="CU45">
        <f t="shared" si="21"/>
        <v>0</v>
      </c>
      <c r="CV45">
        <f t="shared" si="22"/>
        <v>0</v>
      </c>
      <c r="CW45">
        <f t="shared" si="23"/>
        <v>0</v>
      </c>
      <c r="CX45">
        <f t="shared" si="24"/>
        <v>0</v>
      </c>
      <c r="CY45">
        <f t="shared" si="25"/>
        <v>0</v>
      </c>
      <c r="CZ45">
        <f t="shared" si="26"/>
        <v>0</v>
      </c>
      <c r="DC45" t="s">
        <v>5</v>
      </c>
      <c r="DD45" t="s">
        <v>5</v>
      </c>
      <c r="DE45" t="s">
        <v>5</v>
      </c>
      <c r="DF45" t="s">
        <v>5</v>
      </c>
      <c r="DG45" t="s">
        <v>5</v>
      </c>
      <c r="DH45" t="s">
        <v>5</v>
      </c>
      <c r="DI45" t="s">
        <v>5</v>
      </c>
      <c r="DJ45" t="s">
        <v>5</v>
      </c>
      <c r="DK45" t="s">
        <v>5</v>
      </c>
      <c r="DL45" t="s">
        <v>5</v>
      </c>
      <c r="DM45" t="s">
        <v>5</v>
      </c>
      <c r="DN45">
        <v>0</v>
      </c>
      <c r="DO45">
        <v>0</v>
      </c>
      <c r="DP45">
        <v>1</v>
      </c>
      <c r="DQ45">
        <v>1</v>
      </c>
      <c r="DR45">
        <v>1</v>
      </c>
      <c r="DS45">
        <v>1</v>
      </c>
      <c r="DT45">
        <v>1</v>
      </c>
      <c r="DU45">
        <v>1009</v>
      </c>
      <c r="DV45" t="s">
        <v>29</v>
      </c>
      <c r="DW45" t="s">
        <v>29</v>
      </c>
      <c r="DX45">
        <v>1000</v>
      </c>
      <c r="EE45">
        <v>13991008</v>
      </c>
      <c r="EF45">
        <v>5</v>
      </c>
      <c r="EG45" t="s">
        <v>24</v>
      </c>
      <c r="EH45">
        <v>0</v>
      </c>
      <c r="EI45" t="s">
        <v>5</v>
      </c>
      <c r="EJ45">
        <v>1</v>
      </c>
      <c r="EK45">
        <v>173</v>
      </c>
      <c r="EL45" t="s">
        <v>25</v>
      </c>
      <c r="EM45" t="s">
        <v>5</v>
      </c>
      <c r="EO45" t="s">
        <v>5</v>
      </c>
      <c r="EQ45">
        <v>512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0</v>
      </c>
      <c r="EX45">
        <v>0</v>
      </c>
      <c r="EZ45">
        <v>0</v>
      </c>
      <c r="FQ45">
        <v>0</v>
      </c>
      <c r="FR45">
        <f t="shared" si="27"/>
        <v>0</v>
      </c>
      <c r="FS45">
        <v>0</v>
      </c>
    </row>
    <row r="46" spans="1:175">
      <c r="A46">
        <v>17</v>
      </c>
      <c r="B46">
        <v>1</v>
      </c>
      <c r="C46">
        <f>ROW(SmtRes!A91)</f>
        <v>91</v>
      </c>
      <c r="D46">
        <f>ROW(EtalonRes!A91)</f>
        <v>91</v>
      </c>
      <c r="E46" t="s">
        <v>70</v>
      </c>
      <c r="F46" t="s">
        <v>41</v>
      </c>
      <c r="G46" t="s">
        <v>71</v>
      </c>
      <c r="H46" t="s">
        <v>20</v>
      </c>
      <c r="I46">
        <v>0.6</v>
      </c>
      <c r="J46">
        <v>0</v>
      </c>
      <c r="O46">
        <f t="shared" si="2"/>
        <v>710</v>
      </c>
      <c r="P46">
        <f t="shared" si="3"/>
        <v>62</v>
      </c>
      <c r="Q46">
        <f t="shared" si="4"/>
        <v>10</v>
      </c>
      <c r="R46">
        <f t="shared" si="5"/>
        <v>2</v>
      </c>
      <c r="S46">
        <f t="shared" si="6"/>
        <v>637</v>
      </c>
      <c r="T46">
        <f t="shared" si="7"/>
        <v>0</v>
      </c>
      <c r="U46">
        <f t="shared" si="8"/>
        <v>53.657999999999994</v>
      </c>
      <c r="V46">
        <f t="shared" si="9"/>
        <v>0.153</v>
      </c>
      <c r="W46">
        <f t="shared" si="10"/>
        <v>0</v>
      </c>
      <c r="X46">
        <f t="shared" si="11"/>
        <v>473</v>
      </c>
      <c r="Y46">
        <f t="shared" si="12"/>
        <v>320</v>
      </c>
      <c r="AA46">
        <v>0</v>
      </c>
      <c r="AB46">
        <f t="shared" si="13"/>
        <v>1183.07</v>
      </c>
      <c r="AC46">
        <f>ROUND((ES46),2)</f>
        <v>104.07</v>
      </c>
      <c r="AD46">
        <f>ROUND((((ET46*1.5))+((((EU46*1.5))*1.13)-((EU46*1.5)))),2)</f>
        <v>16.899999999999999</v>
      </c>
      <c r="AE46">
        <f>ROUND((((EU46*1.5))*1.13),2)</f>
        <v>3.1</v>
      </c>
      <c r="AF46">
        <f>ROUND((((EV46*1.5))*1.13),2)</f>
        <v>1062.0999999999999</v>
      </c>
      <c r="AG46">
        <f>ROUND((AP46),2)</f>
        <v>0</v>
      </c>
      <c r="AH46">
        <f>((EW46*1.5))</f>
        <v>89.429999999999993</v>
      </c>
      <c r="AI46">
        <f>((EX46*1.5))</f>
        <v>0.255</v>
      </c>
      <c r="AJ46">
        <f>ROUND((AS46),2)</f>
        <v>0</v>
      </c>
      <c r="AK46">
        <v>741.71</v>
      </c>
      <c r="AL46">
        <v>104.07</v>
      </c>
      <c r="AM46">
        <v>11.03</v>
      </c>
      <c r="AN46">
        <v>1.83</v>
      </c>
      <c r="AO46">
        <v>626.61</v>
      </c>
      <c r="AP46">
        <v>0</v>
      </c>
      <c r="AQ46">
        <v>59.62</v>
      </c>
      <c r="AR46">
        <v>0.17</v>
      </c>
      <c r="AS46">
        <v>0</v>
      </c>
      <c r="AT46">
        <f t="shared" si="14"/>
        <v>74</v>
      </c>
      <c r="AU46">
        <f t="shared" si="15"/>
        <v>50</v>
      </c>
      <c r="AV46">
        <v>1</v>
      </c>
      <c r="AW46">
        <v>1</v>
      </c>
      <c r="AX46">
        <v>1</v>
      </c>
      <c r="AY46">
        <v>1</v>
      </c>
      <c r="AZ46">
        <v>1</v>
      </c>
      <c r="BA46">
        <v>1</v>
      </c>
      <c r="BB46">
        <v>1</v>
      </c>
      <c r="BC46">
        <v>1</v>
      </c>
      <c r="BD46" t="s">
        <v>5</v>
      </c>
      <c r="BE46" t="s">
        <v>5</v>
      </c>
      <c r="BF46" t="s">
        <v>5</v>
      </c>
      <c r="BG46" t="s">
        <v>5</v>
      </c>
      <c r="BH46">
        <v>0</v>
      </c>
      <c r="BI46">
        <v>1</v>
      </c>
      <c r="BJ46" t="s">
        <v>43</v>
      </c>
      <c r="BM46">
        <v>173</v>
      </c>
      <c r="BN46">
        <v>0</v>
      </c>
      <c r="BO46" t="s">
        <v>41</v>
      </c>
      <c r="BP46">
        <v>1</v>
      </c>
      <c r="BQ46">
        <v>5</v>
      </c>
      <c r="BR46">
        <v>0</v>
      </c>
      <c r="BS46">
        <v>1</v>
      </c>
      <c r="BT46">
        <v>1</v>
      </c>
      <c r="BU46">
        <v>1</v>
      </c>
      <c r="BV46">
        <v>1</v>
      </c>
      <c r="BW46">
        <v>1</v>
      </c>
      <c r="BX46">
        <v>1</v>
      </c>
      <c r="BY46" t="s">
        <v>5</v>
      </c>
      <c r="BZ46">
        <v>74</v>
      </c>
      <c r="CA46">
        <v>50</v>
      </c>
      <c r="CF46">
        <v>0</v>
      </c>
      <c r="CG46">
        <v>0</v>
      </c>
      <c r="CM46">
        <v>0</v>
      </c>
      <c r="CN46" t="s">
        <v>5</v>
      </c>
      <c r="CO46">
        <v>0</v>
      </c>
      <c r="CP46">
        <f t="shared" si="16"/>
        <v>1183.07</v>
      </c>
      <c r="CQ46">
        <f t="shared" si="17"/>
        <v>104.07</v>
      </c>
      <c r="CR46">
        <f t="shared" si="18"/>
        <v>16.899999999999999</v>
      </c>
      <c r="CS46">
        <f t="shared" si="19"/>
        <v>3.1</v>
      </c>
      <c r="CT46">
        <f t="shared" si="20"/>
        <v>1062.0999999999999</v>
      </c>
      <c r="CU46">
        <f t="shared" si="21"/>
        <v>0</v>
      </c>
      <c r="CV46">
        <f t="shared" si="22"/>
        <v>89.429999999999993</v>
      </c>
      <c r="CW46">
        <f t="shared" si="23"/>
        <v>0.255</v>
      </c>
      <c r="CX46">
        <f t="shared" si="24"/>
        <v>0</v>
      </c>
      <c r="CY46">
        <f t="shared" si="25"/>
        <v>472.86</v>
      </c>
      <c r="CZ46">
        <f t="shared" si="26"/>
        <v>319.5</v>
      </c>
      <c r="DC46" t="s">
        <v>5</v>
      </c>
      <c r="DD46" t="s">
        <v>5</v>
      </c>
      <c r="DE46" t="s">
        <v>22</v>
      </c>
      <c r="DF46" t="s">
        <v>22</v>
      </c>
      <c r="DG46" t="s">
        <v>22</v>
      </c>
      <c r="DH46" t="s">
        <v>5</v>
      </c>
      <c r="DI46" t="s">
        <v>22</v>
      </c>
      <c r="DJ46" t="s">
        <v>22</v>
      </c>
      <c r="DK46" t="s">
        <v>5</v>
      </c>
      <c r="DL46" t="s">
        <v>5</v>
      </c>
      <c r="DM46" t="s">
        <v>5</v>
      </c>
      <c r="DN46">
        <v>0</v>
      </c>
      <c r="DO46">
        <v>0</v>
      </c>
      <c r="DP46">
        <v>1</v>
      </c>
      <c r="DQ46">
        <v>1</v>
      </c>
      <c r="DR46">
        <v>1</v>
      </c>
      <c r="DS46">
        <v>1</v>
      </c>
      <c r="DT46">
        <v>1</v>
      </c>
      <c r="DU46">
        <v>1013</v>
      </c>
      <c r="DV46" t="s">
        <v>20</v>
      </c>
      <c r="DW46" t="s">
        <v>23</v>
      </c>
      <c r="DX46">
        <v>1</v>
      </c>
      <c r="EE46">
        <v>13991008</v>
      </c>
      <c r="EF46">
        <v>5</v>
      </c>
      <c r="EG46" t="s">
        <v>24</v>
      </c>
      <c r="EH46">
        <v>0</v>
      </c>
      <c r="EI46" t="s">
        <v>5</v>
      </c>
      <c r="EJ46">
        <v>1</v>
      </c>
      <c r="EK46">
        <v>173</v>
      </c>
      <c r="EL46" t="s">
        <v>25</v>
      </c>
      <c r="EM46" t="s">
        <v>5</v>
      </c>
      <c r="EO46" t="s">
        <v>5</v>
      </c>
      <c r="EQ46">
        <v>512</v>
      </c>
      <c r="ER46">
        <v>741.71</v>
      </c>
      <c r="ES46">
        <v>104.07</v>
      </c>
      <c r="ET46">
        <v>11.03</v>
      </c>
      <c r="EU46">
        <v>1.83</v>
      </c>
      <c r="EV46">
        <v>626.61</v>
      </c>
      <c r="EW46">
        <v>59.62</v>
      </c>
      <c r="EX46">
        <v>0.17</v>
      </c>
      <c r="EY46">
        <v>0</v>
      </c>
      <c r="EZ46">
        <v>0</v>
      </c>
      <c r="FQ46">
        <v>0</v>
      </c>
      <c r="FR46">
        <f t="shared" si="27"/>
        <v>0</v>
      </c>
      <c r="FS46">
        <v>0</v>
      </c>
    </row>
    <row r="47" spans="1:175">
      <c r="A47">
        <v>18</v>
      </c>
      <c r="B47">
        <v>1</v>
      </c>
      <c r="C47">
        <v>91</v>
      </c>
      <c r="E47" t="s">
        <v>72</v>
      </c>
      <c r="F47" t="s">
        <v>27</v>
      </c>
      <c r="G47" t="s">
        <v>28</v>
      </c>
      <c r="H47" t="s">
        <v>29</v>
      </c>
      <c r="I47">
        <f>I46*J47</f>
        <v>0.20400000000000001</v>
      </c>
      <c r="J47">
        <v>0.34</v>
      </c>
      <c r="O47">
        <f t="shared" si="2"/>
        <v>0</v>
      </c>
      <c r="P47">
        <f t="shared" si="3"/>
        <v>0</v>
      </c>
      <c r="Q47">
        <f t="shared" si="4"/>
        <v>0</v>
      </c>
      <c r="R47">
        <f t="shared" si="5"/>
        <v>0</v>
      </c>
      <c r="S47">
        <f t="shared" si="6"/>
        <v>0</v>
      </c>
      <c r="T47">
        <f t="shared" si="7"/>
        <v>0</v>
      </c>
      <c r="U47">
        <f t="shared" si="8"/>
        <v>0</v>
      </c>
      <c r="V47">
        <f t="shared" si="9"/>
        <v>0</v>
      </c>
      <c r="W47">
        <f t="shared" si="10"/>
        <v>0</v>
      </c>
      <c r="X47">
        <f t="shared" si="11"/>
        <v>0</v>
      </c>
      <c r="Y47">
        <f t="shared" si="12"/>
        <v>0</v>
      </c>
      <c r="AA47">
        <v>0</v>
      </c>
      <c r="AB47">
        <f t="shared" si="13"/>
        <v>0</v>
      </c>
      <c r="AC47">
        <f>ROUND(AL47,2)</f>
        <v>0</v>
      </c>
      <c r="AD47">
        <f>ROUND((AM47+((AN47*1.13)-AN47)),2)</f>
        <v>0</v>
      </c>
      <c r="AE47">
        <f>ROUND((AN47*1.13),2)</f>
        <v>0</v>
      </c>
      <c r="AF47">
        <f>ROUND((AO47*1.13),2)</f>
        <v>0</v>
      </c>
      <c r="AG47">
        <f>ROUND(AP47,2)</f>
        <v>0</v>
      </c>
      <c r="AH47">
        <f>AQ47</f>
        <v>0</v>
      </c>
      <c r="AI47">
        <f>AR47</f>
        <v>0</v>
      </c>
      <c r="AJ47">
        <f>ROUND(AS47,2)</f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f t="shared" si="14"/>
        <v>74</v>
      </c>
      <c r="AU47">
        <f t="shared" si="15"/>
        <v>50</v>
      </c>
      <c r="AV47">
        <v>1</v>
      </c>
      <c r="AW47">
        <v>1</v>
      </c>
      <c r="AX47">
        <v>1</v>
      </c>
      <c r="AY47">
        <v>1</v>
      </c>
      <c r="AZ47">
        <v>1</v>
      </c>
      <c r="BA47">
        <v>1</v>
      </c>
      <c r="BB47">
        <v>1</v>
      </c>
      <c r="BC47">
        <v>1</v>
      </c>
      <c r="BD47" t="s">
        <v>5</v>
      </c>
      <c r="BE47" t="s">
        <v>5</v>
      </c>
      <c r="BF47" t="s">
        <v>5</v>
      </c>
      <c r="BG47" t="s">
        <v>5</v>
      </c>
      <c r="BH47">
        <v>3</v>
      </c>
      <c r="BI47">
        <v>1</v>
      </c>
      <c r="BJ47" t="s">
        <v>30</v>
      </c>
      <c r="BM47">
        <v>173</v>
      </c>
      <c r="BN47">
        <v>0</v>
      </c>
      <c r="BO47" t="s">
        <v>27</v>
      </c>
      <c r="BP47">
        <v>1</v>
      </c>
      <c r="BQ47">
        <v>5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5</v>
      </c>
      <c r="BZ47">
        <v>74</v>
      </c>
      <c r="CA47">
        <v>50</v>
      </c>
      <c r="CF47">
        <v>0</v>
      </c>
      <c r="CG47">
        <v>0</v>
      </c>
      <c r="CM47">
        <v>0</v>
      </c>
      <c r="CN47" t="s">
        <v>5</v>
      </c>
      <c r="CO47">
        <v>0</v>
      </c>
      <c r="CP47">
        <f t="shared" si="16"/>
        <v>0</v>
      </c>
      <c r="CQ47">
        <f t="shared" si="17"/>
        <v>0</v>
      </c>
      <c r="CR47">
        <f t="shared" si="18"/>
        <v>0</v>
      </c>
      <c r="CS47">
        <f t="shared" si="19"/>
        <v>0</v>
      </c>
      <c r="CT47">
        <f t="shared" si="20"/>
        <v>0</v>
      </c>
      <c r="CU47">
        <f t="shared" si="21"/>
        <v>0</v>
      </c>
      <c r="CV47">
        <f t="shared" si="22"/>
        <v>0</v>
      </c>
      <c r="CW47">
        <f t="shared" si="23"/>
        <v>0</v>
      </c>
      <c r="CX47">
        <f t="shared" si="24"/>
        <v>0</v>
      </c>
      <c r="CY47">
        <f t="shared" si="25"/>
        <v>0</v>
      </c>
      <c r="CZ47">
        <f t="shared" si="26"/>
        <v>0</v>
      </c>
      <c r="DC47" t="s">
        <v>5</v>
      </c>
      <c r="DD47" t="s">
        <v>5</v>
      </c>
      <c r="DE47" t="s">
        <v>5</v>
      </c>
      <c r="DF47" t="s">
        <v>5</v>
      </c>
      <c r="DG47" t="s">
        <v>5</v>
      </c>
      <c r="DH47" t="s">
        <v>5</v>
      </c>
      <c r="DI47" t="s">
        <v>5</v>
      </c>
      <c r="DJ47" t="s">
        <v>5</v>
      </c>
      <c r="DK47" t="s">
        <v>5</v>
      </c>
      <c r="DL47" t="s">
        <v>5</v>
      </c>
      <c r="DM47" t="s">
        <v>5</v>
      </c>
      <c r="DN47">
        <v>0</v>
      </c>
      <c r="DO47">
        <v>0</v>
      </c>
      <c r="DP47">
        <v>1</v>
      </c>
      <c r="DQ47">
        <v>1</v>
      </c>
      <c r="DR47">
        <v>1</v>
      </c>
      <c r="DS47">
        <v>1</v>
      </c>
      <c r="DT47">
        <v>1</v>
      </c>
      <c r="DU47">
        <v>1009</v>
      </c>
      <c r="DV47" t="s">
        <v>29</v>
      </c>
      <c r="DW47" t="s">
        <v>29</v>
      </c>
      <c r="DX47">
        <v>1000</v>
      </c>
      <c r="EE47">
        <v>13991008</v>
      </c>
      <c r="EF47">
        <v>5</v>
      </c>
      <c r="EG47" t="s">
        <v>24</v>
      </c>
      <c r="EH47">
        <v>0</v>
      </c>
      <c r="EI47" t="s">
        <v>5</v>
      </c>
      <c r="EJ47">
        <v>1</v>
      </c>
      <c r="EK47">
        <v>173</v>
      </c>
      <c r="EL47" t="s">
        <v>25</v>
      </c>
      <c r="EM47" t="s">
        <v>5</v>
      </c>
      <c r="EO47" t="s">
        <v>5</v>
      </c>
      <c r="EQ47">
        <v>512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Z47">
        <v>0</v>
      </c>
      <c r="FQ47">
        <v>0</v>
      </c>
      <c r="FR47">
        <f t="shared" si="27"/>
        <v>0</v>
      </c>
      <c r="FS47">
        <v>0</v>
      </c>
    </row>
    <row r="48" spans="1:175">
      <c r="A48">
        <v>17</v>
      </c>
      <c r="B48">
        <v>1</v>
      </c>
      <c r="C48">
        <f>ROW(SmtRes!A105)</f>
        <v>105</v>
      </c>
      <c r="D48">
        <f>ROW(EtalonRes!A105)</f>
        <v>105</v>
      </c>
      <c r="E48" t="s">
        <v>73</v>
      </c>
      <c r="F48" t="s">
        <v>74</v>
      </c>
      <c r="G48" t="s">
        <v>75</v>
      </c>
      <c r="H48" t="s">
        <v>34</v>
      </c>
      <c r="I48">
        <v>170</v>
      </c>
      <c r="J48">
        <v>0</v>
      </c>
      <c r="O48">
        <f t="shared" si="2"/>
        <v>449</v>
      </c>
      <c r="P48">
        <f t="shared" si="3"/>
        <v>0</v>
      </c>
      <c r="Q48">
        <f t="shared" si="4"/>
        <v>104</v>
      </c>
      <c r="R48">
        <f t="shared" si="5"/>
        <v>2</v>
      </c>
      <c r="S48">
        <f t="shared" si="6"/>
        <v>345</v>
      </c>
      <c r="T48">
        <f t="shared" si="7"/>
        <v>0</v>
      </c>
      <c r="U48">
        <f t="shared" si="8"/>
        <v>26.571000000000005</v>
      </c>
      <c r="V48">
        <f t="shared" si="9"/>
        <v>0.14280000000000001</v>
      </c>
      <c r="W48">
        <f t="shared" si="10"/>
        <v>0</v>
      </c>
      <c r="X48">
        <f t="shared" si="11"/>
        <v>451</v>
      </c>
      <c r="Y48">
        <f t="shared" si="12"/>
        <v>246</v>
      </c>
      <c r="AA48">
        <v>0</v>
      </c>
      <c r="AB48">
        <f t="shared" si="13"/>
        <v>2.64</v>
      </c>
      <c r="AC48">
        <f>ROUND(((ES48*0)),2)</f>
        <v>0</v>
      </c>
      <c r="AD48">
        <f>ROUND(((((ET48*0.4)*1.5))+(((((EU48*0.4)*1.5))*1.13)-(((EU48*0.4)*1.5)))),2)</f>
        <v>0.61</v>
      </c>
      <c r="AE48">
        <f>ROUND(((((EU48*0.4)*1.5))*1.13),2)</f>
        <v>0.01</v>
      </c>
      <c r="AF48">
        <f>ROUND(((((EV48*0.4)*1.5))*1.13),2)</f>
        <v>2.0299999999999998</v>
      </c>
      <c r="AG48">
        <f>ROUND((AP48),2)</f>
        <v>0</v>
      </c>
      <c r="AH48">
        <f>(((EW48*0.4)*1.5))</f>
        <v>0.15630000000000002</v>
      </c>
      <c r="AI48">
        <f>(((EX48*0.4)*1.5))</f>
        <v>8.4000000000000003E-4</v>
      </c>
      <c r="AJ48">
        <f>ROUND((AS48),2)</f>
        <v>0</v>
      </c>
      <c r="AK48">
        <v>155.07</v>
      </c>
      <c r="AL48">
        <v>151.07</v>
      </c>
      <c r="AM48">
        <v>1.01</v>
      </c>
      <c r="AN48">
        <v>0.02</v>
      </c>
      <c r="AO48">
        <v>2.99</v>
      </c>
      <c r="AP48">
        <v>0</v>
      </c>
      <c r="AQ48">
        <v>0.26050000000000001</v>
      </c>
      <c r="AR48">
        <v>1.4E-3</v>
      </c>
      <c r="AS48">
        <v>0</v>
      </c>
      <c r="AT48">
        <f t="shared" si="14"/>
        <v>130</v>
      </c>
      <c r="AU48">
        <f t="shared" si="15"/>
        <v>71</v>
      </c>
      <c r="AV48">
        <v>1</v>
      </c>
      <c r="AW48">
        <v>1</v>
      </c>
      <c r="AX48">
        <v>1</v>
      </c>
      <c r="AY48">
        <v>1</v>
      </c>
      <c r="AZ48">
        <v>1</v>
      </c>
      <c r="BA48">
        <v>1</v>
      </c>
      <c r="BB48">
        <v>1</v>
      </c>
      <c r="BC48">
        <v>1</v>
      </c>
      <c r="BD48" t="s">
        <v>5</v>
      </c>
      <c r="BE48" t="s">
        <v>5</v>
      </c>
      <c r="BF48" t="s">
        <v>5</v>
      </c>
      <c r="BG48" t="s">
        <v>5</v>
      </c>
      <c r="BH48">
        <v>0</v>
      </c>
      <c r="BI48">
        <v>1</v>
      </c>
      <c r="BJ48" t="s">
        <v>76</v>
      </c>
      <c r="BM48">
        <v>130</v>
      </c>
      <c r="BN48">
        <v>0</v>
      </c>
      <c r="BO48" t="s">
        <v>74</v>
      </c>
      <c r="BP48">
        <v>1</v>
      </c>
      <c r="BQ48">
        <v>5</v>
      </c>
      <c r="BR48">
        <v>0</v>
      </c>
      <c r="BS48">
        <v>1</v>
      </c>
      <c r="BT48">
        <v>1</v>
      </c>
      <c r="BU48">
        <v>1</v>
      </c>
      <c r="BV48">
        <v>1</v>
      </c>
      <c r="BW48">
        <v>1</v>
      </c>
      <c r="BX48">
        <v>1</v>
      </c>
      <c r="BY48" t="s">
        <v>5</v>
      </c>
      <c r="BZ48">
        <v>130</v>
      </c>
      <c r="CA48">
        <v>71</v>
      </c>
      <c r="CF48">
        <v>0</v>
      </c>
      <c r="CG48">
        <v>0</v>
      </c>
      <c r="CM48">
        <v>0</v>
      </c>
      <c r="CN48" t="s">
        <v>5</v>
      </c>
      <c r="CO48">
        <v>0</v>
      </c>
      <c r="CP48">
        <f t="shared" si="16"/>
        <v>2.64</v>
      </c>
      <c r="CQ48">
        <f t="shared" si="17"/>
        <v>0</v>
      </c>
      <c r="CR48">
        <f t="shared" si="18"/>
        <v>0.61</v>
      </c>
      <c r="CS48">
        <f t="shared" si="19"/>
        <v>0.01</v>
      </c>
      <c r="CT48">
        <f t="shared" si="20"/>
        <v>2.0299999999999998</v>
      </c>
      <c r="CU48">
        <f t="shared" si="21"/>
        <v>0</v>
      </c>
      <c r="CV48">
        <f t="shared" si="22"/>
        <v>0.15630000000000002</v>
      </c>
      <c r="CW48">
        <f t="shared" si="23"/>
        <v>8.4000000000000003E-4</v>
      </c>
      <c r="CX48">
        <f t="shared" si="24"/>
        <v>0</v>
      </c>
      <c r="CY48">
        <f t="shared" si="25"/>
        <v>451.1</v>
      </c>
      <c r="CZ48">
        <f t="shared" si="26"/>
        <v>246.37</v>
      </c>
      <c r="DC48" t="s">
        <v>5</v>
      </c>
      <c r="DD48" t="s">
        <v>36</v>
      </c>
      <c r="DE48" t="s">
        <v>37</v>
      </c>
      <c r="DF48" t="s">
        <v>37</v>
      </c>
      <c r="DG48" t="s">
        <v>37</v>
      </c>
      <c r="DH48" t="s">
        <v>5</v>
      </c>
      <c r="DI48" t="s">
        <v>37</v>
      </c>
      <c r="DJ48" t="s">
        <v>37</v>
      </c>
      <c r="DK48" t="s">
        <v>5</v>
      </c>
      <c r="DL48" t="s">
        <v>5</v>
      </c>
      <c r="DM48" t="s">
        <v>5</v>
      </c>
      <c r="DN48">
        <v>0</v>
      </c>
      <c r="DO48">
        <v>0</v>
      </c>
      <c r="DP48">
        <v>1</v>
      </c>
      <c r="DQ48">
        <v>1</v>
      </c>
      <c r="DR48">
        <v>1</v>
      </c>
      <c r="DS48">
        <v>1</v>
      </c>
      <c r="DT48">
        <v>1</v>
      </c>
      <c r="DU48">
        <v>1003</v>
      </c>
      <c r="DV48" t="s">
        <v>34</v>
      </c>
      <c r="DW48" t="s">
        <v>77</v>
      </c>
      <c r="DX48">
        <v>1</v>
      </c>
      <c r="EE48">
        <v>13990945</v>
      </c>
      <c r="EF48">
        <v>5</v>
      </c>
      <c r="EG48" t="s">
        <v>24</v>
      </c>
      <c r="EH48">
        <v>0</v>
      </c>
      <c r="EI48" t="s">
        <v>5</v>
      </c>
      <c r="EJ48">
        <v>1</v>
      </c>
      <c r="EK48">
        <v>130</v>
      </c>
      <c r="EL48" t="s">
        <v>39</v>
      </c>
      <c r="EM48" t="s">
        <v>5</v>
      </c>
      <c r="EO48" t="s">
        <v>5</v>
      </c>
      <c r="EQ48">
        <v>576</v>
      </c>
      <c r="ER48">
        <v>155.07</v>
      </c>
      <c r="ES48">
        <v>151.07</v>
      </c>
      <c r="ET48">
        <v>1.01</v>
      </c>
      <c r="EU48">
        <v>0.02</v>
      </c>
      <c r="EV48">
        <v>2.99</v>
      </c>
      <c r="EW48">
        <v>0.26050000000000001</v>
      </c>
      <c r="EX48">
        <v>1.4E-3</v>
      </c>
      <c r="EY48">
        <v>0</v>
      </c>
      <c r="EZ48">
        <v>0</v>
      </c>
      <c r="FQ48">
        <v>0</v>
      </c>
      <c r="FR48">
        <f t="shared" si="27"/>
        <v>0</v>
      </c>
      <c r="FS48">
        <v>0</v>
      </c>
    </row>
    <row r="49" spans="1:175">
      <c r="A49">
        <v>17</v>
      </c>
      <c r="B49">
        <v>1</v>
      </c>
      <c r="C49">
        <f>ROW(SmtRes!A119)</f>
        <v>119</v>
      </c>
      <c r="D49">
        <f>ROW(EtalonRes!A119)</f>
        <v>119</v>
      </c>
      <c r="E49" t="s">
        <v>78</v>
      </c>
      <c r="F49" t="s">
        <v>74</v>
      </c>
      <c r="G49" t="s">
        <v>79</v>
      </c>
      <c r="H49" t="s">
        <v>34</v>
      </c>
      <c r="I49">
        <v>45</v>
      </c>
      <c r="J49">
        <v>0</v>
      </c>
      <c r="O49">
        <f t="shared" si="2"/>
        <v>119</v>
      </c>
      <c r="P49">
        <f t="shared" si="3"/>
        <v>0</v>
      </c>
      <c r="Q49">
        <f t="shared" si="4"/>
        <v>27</v>
      </c>
      <c r="R49">
        <f t="shared" si="5"/>
        <v>0</v>
      </c>
      <c r="S49">
        <f t="shared" si="6"/>
        <v>91</v>
      </c>
      <c r="T49">
        <f t="shared" si="7"/>
        <v>0</v>
      </c>
      <c r="U49">
        <f t="shared" si="8"/>
        <v>7.033500000000001</v>
      </c>
      <c r="V49">
        <f t="shared" si="9"/>
        <v>3.78E-2</v>
      </c>
      <c r="W49">
        <f t="shared" si="10"/>
        <v>0</v>
      </c>
      <c r="X49">
        <f t="shared" si="11"/>
        <v>118</v>
      </c>
      <c r="Y49">
        <f t="shared" si="12"/>
        <v>65</v>
      </c>
      <c r="AA49">
        <v>0</v>
      </c>
      <c r="AB49">
        <f t="shared" si="13"/>
        <v>2.64</v>
      </c>
      <c r="AC49">
        <f>ROUND(((ES49*0)),2)</f>
        <v>0</v>
      </c>
      <c r="AD49">
        <f>ROUND(((((ET49*0.4)*1.5))+(((((EU49*0.4)*1.5))*1.13)-(((EU49*0.4)*1.5)))),2)</f>
        <v>0.61</v>
      </c>
      <c r="AE49">
        <f>ROUND(((((EU49*0.4)*1.5))*1.13),2)</f>
        <v>0.01</v>
      </c>
      <c r="AF49">
        <f>ROUND(((((EV49*0.4)*1.5))*1.13),2)</f>
        <v>2.0299999999999998</v>
      </c>
      <c r="AG49">
        <f>ROUND((AP49),2)</f>
        <v>0</v>
      </c>
      <c r="AH49">
        <f>(((EW49*0.4)*1.5))</f>
        <v>0.15630000000000002</v>
      </c>
      <c r="AI49">
        <f>(((EX49*0.4)*1.5))</f>
        <v>8.4000000000000003E-4</v>
      </c>
      <c r="AJ49">
        <f>ROUND((AS49),2)</f>
        <v>0</v>
      </c>
      <c r="AK49">
        <v>155.07</v>
      </c>
      <c r="AL49">
        <v>151.07</v>
      </c>
      <c r="AM49">
        <v>1.01</v>
      </c>
      <c r="AN49">
        <v>0.02</v>
      </c>
      <c r="AO49">
        <v>2.99</v>
      </c>
      <c r="AP49">
        <v>0</v>
      </c>
      <c r="AQ49">
        <v>0.26050000000000001</v>
      </c>
      <c r="AR49">
        <v>1.4E-3</v>
      </c>
      <c r="AS49">
        <v>0</v>
      </c>
      <c r="AT49">
        <f t="shared" si="14"/>
        <v>130</v>
      </c>
      <c r="AU49">
        <f t="shared" si="15"/>
        <v>71</v>
      </c>
      <c r="AV49">
        <v>1</v>
      </c>
      <c r="AW49">
        <v>1</v>
      </c>
      <c r="AX49">
        <v>1</v>
      </c>
      <c r="AY49">
        <v>1</v>
      </c>
      <c r="AZ49">
        <v>1</v>
      </c>
      <c r="BA49">
        <v>1</v>
      </c>
      <c r="BB49">
        <v>1</v>
      </c>
      <c r="BC49">
        <v>1</v>
      </c>
      <c r="BD49" t="s">
        <v>5</v>
      </c>
      <c r="BE49" t="s">
        <v>5</v>
      </c>
      <c r="BF49" t="s">
        <v>5</v>
      </c>
      <c r="BG49" t="s">
        <v>5</v>
      </c>
      <c r="BH49">
        <v>0</v>
      </c>
      <c r="BI49">
        <v>1</v>
      </c>
      <c r="BJ49" t="s">
        <v>76</v>
      </c>
      <c r="BM49">
        <v>130</v>
      </c>
      <c r="BN49">
        <v>0</v>
      </c>
      <c r="BO49" t="s">
        <v>74</v>
      </c>
      <c r="BP49">
        <v>1</v>
      </c>
      <c r="BQ49">
        <v>5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5</v>
      </c>
      <c r="BZ49">
        <v>130</v>
      </c>
      <c r="CA49">
        <v>71</v>
      </c>
      <c r="CF49">
        <v>0</v>
      </c>
      <c r="CG49">
        <v>0</v>
      </c>
      <c r="CM49">
        <v>0</v>
      </c>
      <c r="CN49" t="s">
        <v>5</v>
      </c>
      <c r="CO49">
        <v>0</v>
      </c>
      <c r="CP49">
        <f t="shared" si="16"/>
        <v>2.64</v>
      </c>
      <c r="CQ49">
        <f t="shared" si="17"/>
        <v>0</v>
      </c>
      <c r="CR49">
        <f t="shared" si="18"/>
        <v>0.61</v>
      </c>
      <c r="CS49">
        <f t="shared" si="19"/>
        <v>0.01</v>
      </c>
      <c r="CT49">
        <f t="shared" si="20"/>
        <v>2.0299999999999998</v>
      </c>
      <c r="CU49">
        <f t="shared" si="21"/>
        <v>0</v>
      </c>
      <c r="CV49">
        <f t="shared" si="22"/>
        <v>0.15630000000000002</v>
      </c>
      <c r="CW49">
        <f t="shared" si="23"/>
        <v>8.4000000000000003E-4</v>
      </c>
      <c r="CX49">
        <f t="shared" si="24"/>
        <v>0</v>
      </c>
      <c r="CY49">
        <f t="shared" si="25"/>
        <v>118.3</v>
      </c>
      <c r="CZ49">
        <f t="shared" si="26"/>
        <v>64.61</v>
      </c>
      <c r="DC49" t="s">
        <v>5</v>
      </c>
      <c r="DD49" t="s">
        <v>36</v>
      </c>
      <c r="DE49" t="s">
        <v>37</v>
      </c>
      <c r="DF49" t="s">
        <v>37</v>
      </c>
      <c r="DG49" t="s">
        <v>37</v>
      </c>
      <c r="DH49" t="s">
        <v>5</v>
      </c>
      <c r="DI49" t="s">
        <v>37</v>
      </c>
      <c r="DJ49" t="s">
        <v>37</v>
      </c>
      <c r="DK49" t="s">
        <v>5</v>
      </c>
      <c r="DL49" t="s">
        <v>5</v>
      </c>
      <c r="DM49" t="s">
        <v>5</v>
      </c>
      <c r="DN49">
        <v>0</v>
      </c>
      <c r="DO49">
        <v>0</v>
      </c>
      <c r="DP49">
        <v>1</v>
      </c>
      <c r="DQ49">
        <v>1</v>
      </c>
      <c r="DR49">
        <v>1</v>
      </c>
      <c r="DS49">
        <v>1</v>
      </c>
      <c r="DT49">
        <v>1</v>
      </c>
      <c r="DU49">
        <v>1003</v>
      </c>
      <c r="DV49" t="s">
        <v>34</v>
      </c>
      <c r="DW49" t="s">
        <v>77</v>
      </c>
      <c r="DX49">
        <v>1</v>
      </c>
      <c r="EE49">
        <v>13990945</v>
      </c>
      <c r="EF49">
        <v>5</v>
      </c>
      <c r="EG49" t="s">
        <v>24</v>
      </c>
      <c r="EH49">
        <v>0</v>
      </c>
      <c r="EI49" t="s">
        <v>5</v>
      </c>
      <c r="EJ49">
        <v>1</v>
      </c>
      <c r="EK49">
        <v>130</v>
      </c>
      <c r="EL49" t="s">
        <v>39</v>
      </c>
      <c r="EM49" t="s">
        <v>5</v>
      </c>
      <c r="EO49" t="s">
        <v>5</v>
      </c>
      <c r="EQ49">
        <v>576</v>
      </c>
      <c r="ER49">
        <v>155.07</v>
      </c>
      <c r="ES49">
        <v>151.07</v>
      </c>
      <c r="ET49">
        <v>1.01</v>
      </c>
      <c r="EU49">
        <v>0.02</v>
      </c>
      <c r="EV49">
        <v>2.99</v>
      </c>
      <c r="EW49">
        <v>0.26050000000000001</v>
      </c>
      <c r="EX49">
        <v>1.4E-3</v>
      </c>
      <c r="EY49">
        <v>0</v>
      </c>
      <c r="EZ49">
        <v>0</v>
      </c>
      <c r="FQ49">
        <v>0</v>
      </c>
      <c r="FR49">
        <f t="shared" si="27"/>
        <v>0</v>
      </c>
      <c r="FS49">
        <v>0</v>
      </c>
    </row>
    <row r="50" spans="1:175">
      <c r="A50">
        <v>17</v>
      </c>
      <c r="B50">
        <v>1</v>
      </c>
      <c r="E50" t="s">
        <v>80</v>
      </c>
      <c r="F50" t="s">
        <v>81</v>
      </c>
      <c r="G50" t="s">
        <v>82</v>
      </c>
      <c r="H50" t="s">
        <v>83</v>
      </c>
      <c r="I50">
        <v>3.2</v>
      </c>
      <c r="J50">
        <v>0</v>
      </c>
      <c r="O50">
        <f t="shared" si="2"/>
        <v>67</v>
      </c>
      <c r="P50">
        <f t="shared" si="3"/>
        <v>0</v>
      </c>
      <c r="Q50">
        <f t="shared" si="4"/>
        <v>0</v>
      </c>
      <c r="R50">
        <f t="shared" si="5"/>
        <v>0</v>
      </c>
      <c r="S50">
        <f t="shared" si="6"/>
        <v>67</v>
      </c>
      <c r="T50">
        <f t="shared" si="7"/>
        <v>0</v>
      </c>
      <c r="U50">
        <f t="shared" si="8"/>
        <v>5.76</v>
      </c>
      <c r="V50">
        <f t="shared" si="9"/>
        <v>0</v>
      </c>
      <c r="W50">
        <f t="shared" si="10"/>
        <v>0</v>
      </c>
      <c r="X50">
        <f t="shared" si="11"/>
        <v>52</v>
      </c>
      <c r="Y50">
        <f t="shared" si="12"/>
        <v>34</v>
      </c>
      <c r="AA50">
        <v>0</v>
      </c>
      <c r="AB50">
        <f t="shared" si="13"/>
        <v>20.9</v>
      </c>
      <c r="AC50">
        <f>ROUND((ES50),2)</f>
        <v>0</v>
      </c>
      <c r="AD50">
        <f>ROUND((((ET50*1.5))+((((EU50*1.5))*1.13)-((EU50*1.5)))),2)</f>
        <v>0</v>
      </c>
      <c r="AE50">
        <f>ROUND((((EU50*1.5))*1.13),2)</f>
        <v>0</v>
      </c>
      <c r="AF50">
        <f>ROUND((((EV50*1.5))*1.13),2)</f>
        <v>20.9</v>
      </c>
      <c r="AG50">
        <f>ROUND((AP50),2)</f>
        <v>0</v>
      </c>
      <c r="AH50">
        <f>((EW50*1.5))</f>
        <v>1.7999999999999998</v>
      </c>
      <c r="AI50">
        <f>((EX50*1.5))</f>
        <v>0</v>
      </c>
      <c r="AJ50">
        <f>ROUND((AS50),2)</f>
        <v>0</v>
      </c>
      <c r="AK50">
        <v>12.33</v>
      </c>
      <c r="AL50">
        <v>0</v>
      </c>
      <c r="AM50">
        <v>0</v>
      </c>
      <c r="AN50">
        <v>0</v>
      </c>
      <c r="AO50">
        <v>12.33</v>
      </c>
      <c r="AP50">
        <v>0</v>
      </c>
      <c r="AQ50">
        <v>1.2</v>
      </c>
      <c r="AR50">
        <v>0</v>
      </c>
      <c r="AS50">
        <v>0</v>
      </c>
      <c r="AT50">
        <f t="shared" si="14"/>
        <v>78</v>
      </c>
      <c r="AU50">
        <f t="shared" si="15"/>
        <v>50</v>
      </c>
      <c r="AV50">
        <v>1</v>
      </c>
      <c r="AW50">
        <v>1</v>
      </c>
      <c r="AX50">
        <v>1</v>
      </c>
      <c r="AY50">
        <v>1</v>
      </c>
      <c r="AZ50">
        <v>1</v>
      </c>
      <c r="BA50">
        <v>1</v>
      </c>
      <c r="BB50">
        <v>1</v>
      </c>
      <c r="BC50">
        <v>1</v>
      </c>
      <c r="BD50" t="s">
        <v>5</v>
      </c>
      <c r="BE50" t="s">
        <v>5</v>
      </c>
      <c r="BF50" t="s">
        <v>5</v>
      </c>
      <c r="BG50" t="s">
        <v>5</v>
      </c>
      <c r="BH50">
        <v>3</v>
      </c>
      <c r="BI50">
        <v>1</v>
      </c>
      <c r="BJ50" t="s">
        <v>5</v>
      </c>
      <c r="BM50">
        <v>179</v>
      </c>
      <c r="BN50">
        <v>0</v>
      </c>
      <c r="BO50" t="s">
        <v>5</v>
      </c>
      <c r="BP50">
        <v>0</v>
      </c>
      <c r="BQ50">
        <v>1</v>
      </c>
      <c r="BR50">
        <v>0</v>
      </c>
      <c r="BS50">
        <v>1</v>
      </c>
      <c r="BT50">
        <v>1</v>
      </c>
      <c r="BU50">
        <v>1</v>
      </c>
      <c r="BV50">
        <v>1</v>
      </c>
      <c r="BW50">
        <v>1</v>
      </c>
      <c r="BX50">
        <v>1</v>
      </c>
      <c r="BY50" t="s">
        <v>5</v>
      </c>
      <c r="BZ50">
        <v>78</v>
      </c>
      <c r="CA50">
        <v>50</v>
      </c>
      <c r="CF50">
        <v>0</v>
      </c>
      <c r="CG50">
        <v>0</v>
      </c>
      <c r="CM50">
        <v>0</v>
      </c>
      <c r="CN50" t="s">
        <v>5</v>
      </c>
      <c r="CO50">
        <v>0</v>
      </c>
      <c r="CP50">
        <f t="shared" si="16"/>
        <v>20.9</v>
      </c>
      <c r="CQ50">
        <f t="shared" si="17"/>
        <v>0</v>
      </c>
      <c r="CR50">
        <f t="shared" si="18"/>
        <v>0</v>
      </c>
      <c r="CS50">
        <f t="shared" si="19"/>
        <v>0</v>
      </c>
      <c r="CT50">
        <f t="shared" si="20"/>
        <v>20.9</v>
      </c>
      <c r="CU50">
        <f t="shared" si="21"/>
        <v>0</v>
      </c>
      <c r="CV50">
        <f t="shared" si="22"/>
        <v>1.7999999999999998</v>
      </c>
      <c r="CW50">
        <f t="shared" si="23"/>
        <v>0</v>
      </c>
      <c r="CX50">
        <f t="shared" si="24"/>
        <v>0</v>
      </c>
      <c r="CY50">
        <f t="shared" si="25"/>
        <v>52.26</v>
      </c>
      <c r="CZ50">
        <f t="shared" si="26"/>
        <v>33.5</v>
      </c>
      <c r="DC50" t="s">
        <v>5</v>
      </c>
      <c r="DD50" t="s">
        <v>5</v>
      </c>
      <c r="DE50" t="s">
        <v>84</v>
      </c>
      <c r="DF50" t="s">
        <v>84</v>
      </c>
      <c r="DG50" t="s">
        <v>84</v>
      </c>
      <c r="DH50" t="s">
        <v>5</v>
      </c>
      <c r="DI50" t="s">
        <v>84</v>
      </c>
      <c r="DJ50" t="s">
        <v>84</v>
      </c>
      <c r="DK50" t="s">
        <v>5</v>
      </c>
      <c r="DL50" t="s">
        <v>5</v>
      </c>
      <c r="DM50" t="s">
        <v>5</v>
      </c>
      <c r="DN50">
        <v>0</v>
      </c>
      <c r="DO50">
        <v>0</v>
      </c>
      <c r="DP50">
        <v>1</v>
      </c>
      <c r="DQ50">
        <v>1</v>
      </c>
      <c r="DR50">
        <v>1</v>
      </c>
      <c r="DS50">
        <v>1</v>
      </c>
      <c r="DT50">
        <v>1</v>
      </c>
      <c r="DU50">
        <v>1013</v>
      </c>
      <c r="DV50" t="s">
        <v>83</v>
      </c>
      <c r="DW50" t="s">
        <v>83</v>
      </c>
      <c r="DX50">
        <v>1</v>
      </c>
      <c r="EE50">
        <v>13991014</v>
      </c>
      <c r="EF50">
        <v>1</v>
      </c>
      <c r="EG50" t="s">
        <v>85</v>
      </c>
      <c r="EH50">
        <v>0</v>
      </c>
      <c r="EI50" t="s">
        <v>5</v>
      </c>
      <c r="EJ50">
        <v>1</v>
      </c>
      <c r="EK50">
        <v>179</v>
      </c>
      <c r="EL50" t="s">
        <v>86</v>
      </c>
      <c r="EM50" t="s">
        <v>5</v>
      </c>
      <c r="EO50" t="s">
        <v>5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12.33</v>
      </c>
      <c r="EW50">
        <v>1.2</v>
      </c>
      <c r="EX50">
        <v>0</v>
      </c>
      <c r="EY50">
        <v>0</v>
      </c>
      <c r="EZ50">
        <v>0</v>
      </c>
      <c r="FQ50">
        <v>0</v>
      </c>
      <c r="FR50">
        <f t="shared" si="27"/>
        <v>0</v>
      </c>
      <c r="FS50">
        <v>0</v>
      </c>
    </row>
    <row r="51" spans="1:175">
      <c r="A51">
        <v>17</v>
      </c>
      <c r="B51">
        <v>1</v>
      </c>
      <c r="E51" t="s">
        <v>87</v>
      </c>
      <c r="F51" t="s">
        <v>88</v>
      </c>
      <c r="G51" t="s">
        <v>89</v>
      </c>
      <c r="H51" t="s">
        <v>83</v>
      </c>
      <c r="I51">
        <v>3.2</v>
      </c>
      <c r="J51">
        <v>0</v>
      </c>
      <c r="O51">
        <f t="shared" si="2"/>
        <v>607</v>
      </c>
      <c r="P51">
        <f t="shared" si="3"/>
        <v>0</v>
      </c>
      <c r="Q51">
        <f t="shared" si="4"/>
        <v>0</v>
      </c>
      <c r="R51">
        <f t="shared" si="5"/>
        <v>0</v>
      </c>
      <c r="S51">
        <f t="shared" si="6"/>
        <v>607</v>
      </c>
      <c r="T51">
        <f t="shared" si="7"/>
        <v>0</v>
      </c>
      <c r="U51">
        <f t="shared" si="8"/>
        <v>52.415999999999997</v>
      </c>
      <c r="V51">
        <f t="shared" si="9"/>
        <v>0</v>
      </c>
      <c r="W51">
        <f t="shared" si="10"/>
        <v>0</v>
      </c>
      <c r="X51">
        <f t="shared" si="11"/>
        <v>473</v>
      </c>
      <c r="Y51">
        <f t="shared" si="12"/>
        <v>304</v>
      </c>
      <c r="AA51">
        <v>0</v>
      </c>
      <c r="AB51">
        <f t="shared" si="13"/>
        <v>189.84</v>
      </c>
      <c r="AC51">
        <f>ROUND(((ES51*28)),2)</f>
        <v>0</v>
      </c>
      <c r="AD51">
        <f>ROUND(((((ET51*1.5)*28))+(((((EU51*1.5)*28))*1.13)-(((EU51*1.5)*28)))),2)</f>
        <v>0</v>
      </c>
      <c r="AE51">
        <f>ROUND(((((EU51*1.5)*28))*1.13),2)</f>
        <v>0</v>
      </c>
      <c r="AF51">
        <f>ROUND(((((EV51*1.5)*28))*1.13),2)</f>
        <v>189.84</v>
      </c>
      <c r="AG51">
        <f>ROUND((AP51),2)</f>
        <v>0</v>
      </c>
      <c r="AH51">
        <f>(((EW51*1.5)*28))</f>
        <v>16.38</v>
      </c>
      <c r="AI51">
        <f>(((EX51*1.5)*28))</f>
        <v>0</v>
      </c>
      <c r="AJ51">
        <f>ROUND((AS51),2)</f>
        <v>0</v>
      </c>
      <c r="AK51">
        <v>4</v>
      </c>
      <c r="AL51">
        <v>0</v>
      </c>
      <c r="AM51">
        <v>0</v>
      </c>
      <c r="AN51">
        <v>0</v>
      </c>
      <c r="AO51">
        <v>4</v>
      </c>
      <c r="AP51">
        <v>0</v>
      </c>
      <c r="AQ51">
        <v>0.39</v>
      </c>
      <c r="AR51">
        <v>0</v>
      </c>
      <c r="AS51">
        <v>0</v>
      </c>
      <c r="AT51">
        <f t="shared" si="14"/>
        <v>78</v>
      </c>
      <c r="AU51">
        <f t="shared" si="15"/>
        <v>50</v>
      </c>
      <c r="AV51">
        <v>1</v>
      </c>
      <c r="AW51">
        <v>1</v>
      </c>
      <c r="AX51">
        <v>1</v>
      </c>
      <c r="AY51">
        <v>1</v>
      </c>
      <c r="AZ51">
        <v>1</v>
      </c>
      <c r="BA51">
        <v>1</v>
      </c>
      <c r="BB51">
        <v>1</v>
      </c>
      <c r="BC51">
        <v>1</v>
      </c>
      <c r="BD51" t="s">
        <v>5</v>
      </c>
      <c r="BE51" t="s">
        <v>5</v>
      </c>
      <c r="BF51" t="s">
        <v>5</v>
      </c>
      <c r="BG51" t="s">
        <v>5</v>
      </c>
      <c r="BH51">
        <v>3</v>
      </c>
      <c r="BI51">
        <v>1</v>
      </c>
      <c r="BJ51" t="s">
        <v>5</v>
      </c>
      <c r="BM51">
        <v>179</v>
      </c>
      <c r="BN51">
        <v>0</v>
      </c>
      <c r="BO51" t="s">
        <v>5</v>
      </c>
      <c r="BP51">
        <v>0</v>
      </c>
      <c r="BQ51">
        <v>1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5</v>
      </c>
      <c r="BZ51">
        <v>78</v>
      </c>
      <c r="CA51">
        <v>50</v>
      </c>
      <c r="CF51">
        <v>0</v>
      </c>
      <c r="CG51">
        <v>0</v>
      </c>
      <c r="CM51">
        <v>0</v>
      </c>
      <c r="CN51" t="s">
        <v>5</v>
      </c>
      <c r="CO51">
        <v>0</v>
      </c>
      <c r="CP51">
        <f t="shared" si="16"/>
        <v>189.84</v>
      </c>
      <c r="CQ51">
        <f t="shared" si="17"/>
        <v>0</v>
      </c>
      <c r="CR51">
        <f t="shared" si="18"/>
        <v>0</v>
      </c>
      <c r="CS51">
        <f t="shared" si="19"/>
        <v>0</v>
      </c>
      <c r="CT51">
        <f t="shared" si="20"/>
        <v>189.84</v>
      </c>
      <c r="CU51">
        <f t="shared" si="21"/>
        <v>0</v>
      </c>
      <c r="CV51">
        <f t="shared" si="22"/>
        <v>16.38</v>
      </c>
      <c r="CW51">
        <f t="shared" si="23"/>
        <v>0</v>
      </c>
      <c r="CX51">
        <f t="shared" si="24"/>
        <v>0</v>
      </c>
      <c r="CY51">
        <f t="shared" si="25"/>
        <v>473.46</v>
      </c>
      <c r="CZ51">
        <f t="shared" si="26"/>
        <v>303.5</v>
      </c>
      <c r="DC51" t="s">
        <v>5</v>
      </c>
      <c r="DD51" t="s">
        <v>90</v>
      </c>
      <c r="DE51" t="s">
        <v>91</v>
      </c>
      <c r="DF51" t="s">
        <v>91</v>
      </c>
      <c r="DG51" t="s">
        <v>91</v>
      </c>
      <c r="DH51" t="s">
        <v>5</v>
      </c>
      <c r="DI51" t="s">
        <v>91</v>
      </c>
      <c r="DJ51" t="s">
        <v>91</v>
      </c>
      <c r="DK51" t="s">
        <v>5</v>
      </c>
      <c r="DL51" t="s">
        <v>5</v>
      </c>
      <c r="DM51" t="s">
        <v>5</v>
      </c>
      <c r="DN51">
        <v>0</v>
      </c>
      <c r="DO51">
        <v>0</v>
      </c>
      <c r="DP51">
        <v>1</v>
      </c>
      <c r="DQ51">
        <v>1</v>
      </c>
      <c r="DR51">
        <v>1</v>
      </c>
      <c r="DS51">
        <v>1</v>
      </c>
      <c r="DT51">
        <v>1</v>
      </c>
      <c r="DU51">
        <v>1013</v>
      </c>
      <c r="DV51" t="s">
        <v>83</v>
      </c>
      <c r="DW51" t="s">
        <v>83</v>
      </c>
      <c r="DX51">
        <v>1</v>
      </c>
      <c r="EE51">
        <v>13991014</v>
      </c>
      <c r="EF51">
        <v>1</v>
      </c>
      <c r="EG51" t="s">
        <v>85</v>
      </c>
      <c r="EH51">
        <v>0</v>
      </c>
      <c r="EI51" t="s">
        <v>5</v>
      </c>
      <c r="EJ51">
        <v>1</v>
      </c>
      <c r="EK51">
        <v>179</v>
      </c>
      <c r="EL51" t="s">
        <v>86</v>
      </c>
      <c r="EM51" t="s">
        <v>5</v>
      </c>
      <c r="EO51" t="s">
        <v>5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4</v>
      </c>
      <c r="EW51">
        <v>0.39</v>
      </c>
      <c r="EX51">
        <v>0</v>
      </c>
      <c r="EY51">
        <v>0</v>
      </c>
      <c r="EZ51">
        <v>0</v>
      </c>
      <c r="FQ51">
        <v>0</v>
      </c>
      <c r="FR51">
        <f t="shared" si="27"/>
        <v>0</v>
      </c>
      <c r="FS51">
        <v>0</v>
      </c>
    </row>
    <row r="52" spans="1:175">
      <c r="A52">
        <v>19</v>
      </c>
      <c r="B52">
        <v>1</v>
      </c>
      <c r="F52" t="s">
        <v>5</v>
      </c>
      <c r="G52" t="s">
        <v>92</v>
      </c>
      <c r="H52" t="s">
        <v>5</v>
      </c>
      <c r="AA52">
        <v>1</v>
      </c>
      <c r="DX52">
        <v>0</v>
      </c>
    </row>
    <row r="53" spans="1:175">
      <c r="A53">
        <v>17</v>
      </c>
      <c r="B53">
        <v>1</v>
      </c>
      <c r="C53">
        <f>ROW(SmtRes!A133)</f>
        <v>133</v>
      </c>
      <c r="D53">
        <f>ROW(EtalonRes!A133)</f>
        <v>133</v>
      </c>
      <c r="E53" t="s">
        <v>93</v>
      </c>
      <c r="F53" t="s">
        <v>74</v>
      </c>
      <c r="G53" t="s">
        <v>94</v>
      </c>
      <c r="H53" t="s">
        <v>34</v>
      </c>
      <c r="I53">
        <v>10</v>
      </c>
      <c r="J53">
        <v>0</v>
      </c>
      <c r="O53">
        <f t="shared" ref="O53:O84" si="28">ROUND(CP53*I53,0)</f>
        <v>128</v>
      </c>
      <c r="P53">
        <f t="shared" ref="P53:P84" si="29">ROUND(CQ53*I53,0)</f>
        <v>41</v>
      </c>
      <c r="Q53">
        <f t="shared" ref="Q53:Q84" si="30">ROUND(CR53*I53,0)</f>
        <v>22</v>
      </c>
      <c r="R53">
        <f t="shared" ref="R53:R84" si="31">ROUND(CS53*I53,0)</f>
        <v>1</v>
      </c>
      <c r="S53">
        <f t="shared" ref="S53:S84" si="32">ROUND(CT53*I53,0)</f>
        <v>66</v>
      </c>
      <c r="T53">
        <f t="shared" ref="T53:T84" si="33">ROUND(CU53*I53,0)</f>
        <v>0</v>
      </c>
      <c r="U53">
        <f t="shared" ref="U53:U84" si="34">CV53*I53</f>
        <v>5.0927749999999996</v>
      </c>
      <c r="V53">
        <f t="shared" ref="V53:V84" si="35">CW53*I53</f>
        <v>2.9749999999999999E-2</v>
      </c>
      <c r="W53">
        <f t="shared" ref="W53:W84" si="36">ROUND(CX53*I53,0)</f>
        <v>0</v>
      </c>
      <c r="X53">
        <f t="shared" ref="X53:X84" si="37">ROUND(CY53,0)</f>
        <v>87</v>
      </c>
      <c r="Y53">
        <f t="shared" ref="Y53:Y84" si="38">ROUND(CZ53,0)</f>
        <v>48</v>
      </c>
      <c r="AA53">
        <v>0</v>
      </c>
      <c r="AB53">
        <f t="shared" ref="AB53:AB84" si="39">ROUND((AC53+AD53+AF53),2)</f>
        <v>12.83</v>
      </c>
      <c r="AC53">
        <f>ROUND((ES53+(SUM(SmtRes!BC120:'SmtRes'!BC133)+SUM(EtalonRes!AL120:'EtalonRes'!AL133))),2)</f>
        <v>4.07</v>
      </c>
      <c r="AD53">
        <f>ROUND(((((ET53*1.25)*1.7))+(((((EU53*1.25)*1.7))*1.13)-(((EU53*1.25)*1.7)))),2)</f>
        <v>2.15</v>
      </c>
      <c r="AE53">
        <f>ROUND(((((EU53*1.25)*1.7))*1.13),2)</f>
        <v>0.05</v>
      </c>
      <c r="AF53">
        <f>ROUND(((((EV53*1.15)*1.7))*1.13),2)</f>
        <v>6.61</v>
      </c>
      <c r="AG53">
        <f t="shared" ref="AG53:AG84" si="40">ROUND((AP53),2)</f>
        <v>0</v>
      </c>
      <c r="AH53">
        <f>(((EW53*1.15)*1.7))</f>
        <v>0.50927749999999994</v>
      </c>
      <c r="AI53">
        <f>(((EX53*1.25)*1.7))</f>
        <v>2.9749999999999998E-3</v>
      </c>
      <c r="AJ53">
        <f t="shared" ref="AJ53:AJ84" si="41">ROUND((AS53),2)</f>
        <v>0</v>
      </c>
      <c r="AK53">
        <v>155.07</v>
      </c>
      <c r="AL53">
        <v>151.07</v>
      </c>
      <c r="AM53">
        <v>1.01</v>
      </c>
      <c r="AN53">
        <v>0.02</v>
      </c>
      <c r="AO53">
        <v>2.99</v>
      </c>
      <c r="AP53">
        <v>0</v>
      </c>
      <c r="AQ53">
        <v>0.26050000000000001</v>
      </c>
      <c r="AR53">
        <v>1.4E-3</v>
      </c>
      <c r="AS53">
        <v>0</v>
      </c>
      <c r="AT53">
        <f t="shared" ref="AT53:AT84" si="42">BZ53</f>
        <v>130</v>
      </c>
      <c r="AU53">
        <f t="shared" ref="AU53:AU84" si="43">CA53</f>
        <v>71</v>
      </c>
      <c r="AV53">
        <v>1</v>
      </c>
      <c r="AW53">
        <v>1</v>
      </c>
      <c r="AX53">
        <v>1</v>
      </c>
      <c r="AY53">
        <v>1</v>
      </c>
      <c r="AZ53">
        <v>1</v>
      </c>
      <c r="BA53">
        <v>1</v>
      </c>
      <c r="BB53">
        <v>1</v>
      </c>
      <c r="BC53">
        <v>1</v>
      </c>
      <c r="BD53" t="s">
        <v>5</v>
      </c>
      <c r="BE53" t="s">
        <v>5</v>
      </c>
      <c r="BF53" t="s">
        <v>5</v>
      </c>
      <c r="BG53" t="s">
        <v>5</v>
      </c>
      <c r="BH53">
        <v>0</v>
      </c>
      <c r="BI53">
        <v>1</v>
      </c>
      <c r="BJ53" t="s">
        <v>76</v>
      </c>
      <c r="BM53">
        <v>130</v>
      </c>
      <c r="BN53">
        <v>0</v>
      </c>
      <c r="BO53" t="s">
        <v>74</v>
      </c>
      <c r="BP53">
        <v>1</v>
      </c>
      <c r="BQ53">
        <v>5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5</v>
      </c>
      <c r="BZ53">
        <v>130</v>
      </c>
      <c r="CA53">
        <v>71</v>
      </c>
      <c r="CF53">
        <v>0</v>
      </c>
      <c r="CG53">
        <v>0</v>
      </c>
      <c r="CM53">
        <v>0</v>
      </c>
      <c r="CN53" t="s">
        <v>5</v>
      </c>
      <c r="CO53">
        <v>0</v>
      </c>
      <c r="CP53">
        <f t="shared" ref="CP53:CP84" si="44">(AB53)*AZ53</f>
        <v>12.83</v>
      </c>
      <c r="CQ53">
        <f t="shared" ref="CQ53:CQ84" si="45">(AC53)*BC53</f>
        <v>4.07</v>
      </c>
      <c r="CR53">
        <f t="shared" ref="CR53:CR84" si="46">(AD53)*BB53</f>
        <v>2.15</v>
      </c>
      <c r="CS53">
        <f t="shared" ref="CS53:CS84" si="47">(AE53)*BS53</f>
        <v>0.05</v>
      </c>
      <c r="CT53">
        <f t="shared" ref="CT53:CT84" si="48">(AF53)*BA53</f>
        <v>6.61</v>
      </c>
      <c r="CU53">
        <f t="shared" ref="CU53:CU84" si="49">(AG53)*BT53</f>
        <v>0</v>
      </c>
      <c r="CV53">
        <f t="shared" ref="CV53:CV84" si="50">(AH53)*BU53</f>
        <v>0.50927749999999994</v>
      </c>
      <c r="CW53">
        <f t="shared" ref="CW53:CW84" si="51">(AI53)*BV53</f>
        <v>2.9749999999999998E-3</v>
      </c>
      <c r="CX53">
        <f t="shared" ref="CX53:CX84" si="52">(AJ53)*BW53</f>
        <v>0</v>
      </c>
      <c r="CY53">
        <f>(((R53+S53)*BZ53*1)/100)</f>
        <v>87.1</v>
      </c>
      <c r="CZ53">
        <f>(((R53+S53)*CA53*1)/100)</f>
        <v>47.57</v>
      </c>
      <c r="DC53" t="s">
        <v>5</v>
      </c>
      <c r="DD53" t="s">
        <v>5</v>
      </c>
      <c r="DE53" t="s">
        <v>95</v>
      </c>
      <c r="DF53" t="s">
        <v>95</v>
      </c>
      <c r="DG53" t="s">
        <v>96</v>
      </c>
      <c r="DH53" t="s">
        <v>5</v>
      </c>
      <c r="DI53" t="s">
        <v>96</v>
      </c>
      <c r="DJ53" t="s">
        <v>95</v>
      </c>
      <c r="DK53" t="s">
        <v>5</v>
      </c>
      <c r="DL53" t="s">
        <v>5</v>
      </c>
      <c r="DM53" t="s">
        <v>5</v>
      </c>
      <c r="DN53">
        <v>0</v>
      </c>
      <c r="DO53">
        <v>0</v>
      </c>
      <c r="DP53">
        <v>1</v>
      </c>
      <c r="DQ53">
        <v>1</v>
      </c>
      <c r="DR53">
        <v>1</v>
      </c>
      <c r="DS53">
        <v>1</v>
      </c>
      <c r="DT53">
        <v>1</v>
      </c>
      <c r="DU53">
        <v>1003</v>
      </c>
      <c r="DV53" t="s">
        <v>34</v>
      </c>
      <c r="DW53" t="s">
        <v>77</v>
      </c>
      <c r="DX53">
        <v>1</v>
      </c>
      <c r="EE53">
        <v>13990945</v>
      </c>
      <c r="EF53">
        <v>5</v>
      </c>
      <c r="EG53" t="s">
        <v>24</v>
      </c>
      <c r="EH53">
        <v>0</v>
      </c>
      <c r="EI53" t="s">
        <v>5</v>
      </c>
      <c r="EJ53">
        <v>1</v>
      </c>
      <c r="EK53">
        <v>130</v>
      </c>
      <c r="EL53" t="s">
        <v>39</v>
      </c>
      <c r="EM53" t="s">
        <v>5</v>
      </c>
      <c r="EO53" t="s">
        <v>5</v>
      </c>
      <c r="EQ53">
        <v>704</v>
      </c>
      <c r="ER53">
        <v>155.07</v>
      </c>
      <c r="ES53">
        <v>151.07</v>
      </c>
      <c r="ET53">
        <v>1.01</v>
      </c>
      <c r="EU53">
        <v>0.02</v>
      </c>
      <c r="EV53">
        <v>2.99</v>
      </c>
      <c r="EW53">
        <v>0.26050000000000001</v>
      </c>
      <c r="EX53">
        <v>1.4E-3</v>
      </c>
      <c r="EY53">
        <v>1</v>
      </c>
      <c r="EZ53">
        <v>0</v>
      </c>
      <c r="FQ53">
        <v>0</v>
      </c>
      <c r="FR53">
        <f t="shared" ref="FR53:FR84" si="53">ROUND(IF(AND(AA53=0,BI53=3),P53,0),0)</f>
        <v>0</v>
      </c>
      <c r="FS53">
        <v>0</v>
      </c>
    </row>
    <row r="54" spans="1:175">
      <c r="A54">
        <v>17</v>
      </c>
      <c r="B54">
        <v>1</v>
      </c>
      <c r="E54" t="s">
        <v>97</v>
      </c>
      <c r="F54" t="s">
        <v>98</v>
      </c>
      <c r="G54" t="s">
        <v>99</v>
      </c>
      <c r="H54" t="s">
        <v>100</v>
      </c>
      <c r="I54">
        <v>10</v>
      </c>
      <c r="J54">
        <v>0</v>
      </c>
      <c r="O54">
        <f t="shared" si="28"/>
        <v>1580</v>
      </c>
      <c r="P54">
        <f t="shared" si="29"/>
        <v>1580</v>
      </c>
      <c r="Q54">
        <f t="shared" si="30"/>
        <v>0</v>
      </c>
      <c r="R54">
        <f t="shared" si="31"/>
        <v>0</v>
      </c>
      <c r="S54">
        <f t="shared" si="32"/>
        <v>0</v>
      </c>
      <c r="T54">
        <f t="shared" si="33"/>
        <v>0</v>
      </c>
      <c r="U54">
        <f t="shared" si="34"/>
        <v>0</v>
      </c>
      <c r="V54">
        <f t="shared" si="35"/>
        <v>0</v>
      </c>
      <c r="W54">
        <f t="shared" si="36"/>
        <v>0</v>
      </c>
      <c r="X54">
        <f t="shared" si="37"/>
        <v>0</v>
      </c>
      <c r="Y54">
        <f t="shared" si="38"/>
        <v>0</v>
      </c>
      <c r="AA54">
        <v>0</v>
      </c>
      <c r="AB54">
        <f t="shared" si="39"/>
        <v>158</v>
      </c>
      <c r="AC54">
        <f>ROUND((ES54),2)</f>
        <v>158</v>
      </c>
      <c r="AD54">
        <f>ROUND((ET54),2)</f>
        <v>0</v>
      </c>
      <c r="AE54">
        <f>ROUND((EU54),2)</f>
        <v>0</v>
      </c>
      <c r="AF54">
        <f>ROUND((EV54),2)</f>
        <v>0</v>
      </c>
      <c r="AG54">
        <f t="shared" si="40"/>
        <v>0</v>
      </c>
      <c r="AH54">
        <f>(EW54)</f>
        <v>0</v>
      </c>
      <c r="AI54">
        <f>(EX54)</f>
        <v>0</v>
      </c>
      <c r="AJ54">
        <f t="shared" si="41"/>
        <v>0</v>
      </c>
      <c r="AK54">
        <v>158</v>
      </c>
      <c r="AL54">
        <v>158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f t="shared" si="42"/>
        <v>0</v>
      </c>
      <c r="AU54">
        <f t="shared" si="43"/>
        <v>0</v>
      </c>
      <c r="AV54">
        <v>1</v>
      </c>
      <c r="AW54">
        <v>1</v>
      </c>
      <c r="AX54">
        <v>1</v>
      </c>
      <c r="AY54">
        <v>1</v>
      </c>
      <c r="AZ54">
        <v>1</v>
      </c>
      <c r="BA54">
        <v>1</v>
      </c>
      <c r="BB54">
        <v>1</v>
      </c>
      <c r="BC54">
        <v>1</v>
      </c>
      <c r="BD54" t="s">
        <v>5</v>
      </c>
      <c r="BE54" t="s">
        <v>5</v>
      </c>
      <c r="BF54" t="s">
        <v>5</v>
      </c>
      <c r="BG54" t="s">
        <v>5</v>
      </c>
      <c r="BH54">
        <v>3</v>
      </c>
      <c r="BI54">
        <v>1</v>
      </c>
      <c r="BJ54" t="s">
        <v>101</v>
      </c>
      <c r="BM54">
        <v>205</v>
      </c>
      <c r="BN54">
        <v>0</v>
      </c>
      <c r="BO54" t="s">
        <v>98</v>
      </c>
      <c r="BP54">
        <v>1</v>
      </c>
      <c r="BQ54">
        <v>5</v>
      </c>
      <c r="BR54">
        <v>0</v>
      </c>
      <c r="BS54">
        <v>1</v>
      </c>
      <c r="BT54">
        <v>1</v>
      </c>
      <c r="BU54">
        <v>1</v>
      </c>
      <c r="BV54">
        <v>1</v>
      </c>
      <c r="BW54">
        <v>1</v>
      </c>
      <c r="BX54">
        <v>1</v>
      </c>
      <c r="BY54" t="s">
        <v>5</v>
      </c>
      <c r="BZ54">
        <v>0</v>
      </c>
      <c r="CA54">
        <v>0</v>
      </c>
      <c r="CF54">
        <v>0</v>
      </c>
      <c r="CG54">
        <v>0</v>
      </c>
      <c r="CM54">
        <v>0</v>
      </c>
      <c r="CN54" t="s">
        <v>5</v>
      </c>
      <c r="CO54">
        <v>0</v>
      </c>
      <c r="CP54">
        <f t="shared" si="44"/>
        <v>158</v>
      </c>
      <c r="CQ54">
        <f t="shared" si="45"/>
        <v>158</v>
      </c>
      <c r="CR54">
        <f t="shared" si="46"/>
        <v>0</v>
      </c>
      <c r="CS54">
        <f t="shared" si="47"/>
        <v>0</v>
      </c>
      <c r="CT54">
        <f t="shared" si="48"/>
        <v>0</v>
      </c>
      <c r="CU54">
        <f t="shared" si="49"/>
        <v>0</v>
      </c>
      <c r="CV54">
        <f t="shared" si="50"/>
        <v>0</v>
      </c>
      <c r="CW54">
        <f t="shared" si="51"/>
        <v>0</v>
      </c>
      <c r="CX54">
        <f t="shared" si="52"/>
        <v>0</v>
      </c>
      <c r="CY54">
        <f>(0)*BX54</f>
        <v>0</v>
      </c>
      <c r="CZ54">
        <f>(0)*AX54</f>
        <v>0</v>
      </c>
      <c r="DC54" t="s">
        <v>5</v>
      </c>
      <c r="DD54" t="s">
        <v>5</v>
      </c>
      <c r="DE54" t="s">
        <v>5</v>
      </c>
      <c r="DF54" t="s">
        <v>5</v>
      </c>
      <c r="DG54" t="s">
        <v>5</v>
      </c>
      <c r="DH54" t="s">
        <v>5</v>
      </c>
      <c r="DI54" t="s">
        <v>5</v>
      </c>
      <c r="DJ54" t="s">
        <v>5</v>
      </c>
      <c r="DK54" t="s">
        <v>5</v>
      </c>
      <c r="DL54" t="s">
        <v>5</v>
      </c>
      <c r="DM54" t="s">
        <v>5</v>
      </c>
      <c r="DN54">
        <v>0</v>
      </c>
      <c r="DO54">
        <v>0</v>
      </c>
      <c r="DP54">
        <v>1</v>
      </c>
      <c r="DQ54">
        <v>1</v>
      </c>
      <c r="DR54">
        <v>1</v>
      </c>
      <c r="DS54">
        <v>1</v>
      </c>
      <c r="DT54">
        <v>1</v>
      </c>
      <c r="DU54">
        <v>1003</v>
      </c>
      <c r="DV54" t="s">
        <v>100</v>
      </c>
      <c r="DW54" t="s">
        <v>100</v>
      </c>
      <c r="DX54">
        <v>1</v>
      </c>
      <c r="EE54">
        <v>13990987</v>
      </c>
      <c r="EF54">
        <v>5</v>
      </c>
      <c r="EG54" t="s">
        <v>24</v>
      </c>
      <c r="EH54">
        <v>0</v>
      </c>
      <c r="EI54" t="s">
        <v>5</v>
      </c>
      <c r="EJ54">
        <v>1</v>
      </c>
      <c r="EK54">
        <v>205</v>
      </c>
      <c r="EL54" t="s">
        <v>102</v>
      </c>
      <c r="EM54" t="s">
        <v>5</v>
      </c>
      <c r="EO54" t="s">
        <v>5</v>
      </c>
      <c r="EQ54">
        <v>0</v>
      </c>
      <c r="ER54">
        <v>158</v>
      </c>
      <c r="ES54">
        <v>158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Q54">
        <v>0</v>
      </c>
      <c r="FR54">
        <f t="shared" si="53"/>
        <v>0</v>
      </c>
      <c r="FS54">
        <v>0</v>
      </c>
    </row>
    <row r="55" spans="1:175">
      <c r="A55">
        <v>17</v>
      </c>
      <c r="B55">
        <v>1</v>
      </c>
      <c r="C55">
        <f>ROW(SmtRes!A147)</f>
        <v>147</v>
      </c>
      <c r="D55">
        <f>ROW(EtalonRes!A147)</f>
        <v>147</v>
      </c>
      <c r="E55" t="s">
        <v>103</v>
      </c>
      <c r="F55" t="s">
        <v>104</v>
      </c>
      <c r="G55" t="s">
        <v>105</v>
      </c>
      <c r="H55" t="s">
        <v>34</v>
      </c>
      <c r="I55">
        <v>3.4</v>
      </c>
      <c r="J55">
        <v>0</v>
      </c>
      <c r="O55">
        <f t="shared" si="28"/>
        <v>243</v>
      </c>
      <c r="P55">
        <f t="shared" si="29"/>
        <v>177</v>
      </c>
      <c r="Q55">
        <f t="shared" si="30"/>
        <v>9</v>
      </c>
      <c r="R55">
        <f t="shared" si="31"/>
        <v>0</v>
      </c>
      <c r="S55">
        <f t="shared" si="32"/>
        <v>56</v>
      </c>
      <c r="T55">
        <f t="shared" si="33"/>
        <v>0</v>
      </c>
      <c r="U55">
        <f t="shared" si="34"/>
        <v>4.0433700999999989</v>
      </c>
      <c r="V55">
        <f t="shared" si="35"/>
        <v>1.3727499999999998E-2</v>
      </c>
      <c r="W55">
        <f t="shared" si="36"/>
        <v>0</v>
      </c>
      <c r="X55">
        <f t="shared" si="37"/>
        <v>72</v>
      </c>
      <c r="Y55">
        <f t="shared" si="38"/>
        <v>40</v>
      </c>
      <c r="AA55">
        <v>0</v>
      </c>
      <c r="AB55">
        <f t="shared" si="39"/>
        <v>71.540000000000006</v>
      </c>
      <c r="AC55">
        <f>ROUND((ES55),2)</f>
        <v>52.2</v>
      </c>
      <c r="AD55">
        <f>ROUND(((((ET55*1.25)*1.7))+(((((EU55*1.25)*1.7))*1.13)-(((EU55*1.25)*1.7)))),2)</f>
        <v>2.73</v>
      </c>
      <c r="AE55">
        <f>ROUND(((((EU55*1.25)*1.7))*1.13),2)</f>
        <v>7.0000000000000007E-2</v>
      </c>
      <c r="AF55">
        <f>ROUND(((((EV55*1.15)*1.7))*1.13),2)</f>
        <v>16.61</v>
      </c>
      <c r="AG55">
        <f t="shared" si="40"/>
        <v>0</v>
      </c>
      <c r="AH55">
        <f>(((EW55*1.15)*1.7))</f>
        <v>1.1892264999999997</v>
      </c>
      <c r="AI55">
        <f>(((EX55*1.25)*1.7))</f>
        <v>4.0374999999999994E-3</v>
      </c>
      <c r="AJ55">
        <f t="shared" si="41"/>
        <v>0</v>
      </c>
      <c r="AK55">
        <v>61</v>
      </c>
      <c r="AL55">
        <v>52.2</v>
      </c>
      <c r="AM55">
        <v>1.28</v>
      </c>
      <c r="AN55">
        <v>0.03</v>
      </c>
      <c r="AO55">
        <v>7.52</v>
      </c>
      <c r="AP55">
        <v>0</v>
      </c>
      <c r="AQ55">
        <v>0.60829999999999995</v>
      </c>
      <c r="AR55">
        <v>1.9E-3</v>
      </c>
      <c r="AS55">
        <v>0</v>
      </c>
      <c r="AT55">
        <f t="shared" si="42"/>
        <v>128</v>
      </c>
      <c r="AU55">
        <f t="shared" si="43"/>
        <v>71</v>
      </c>
      <c r="AV55">
        <v>1</v>
      </c>
      <c r="AW55">
        <v>1</v>
      </c>
      <c r="AX55">
        <v>1</v>
      </c>
      <c r="AY55">
        <v>1</v>
      </c>
      <c r="AZ55">
        <v>1</v>
      </c>
      <c r="BA55">
        <v>1</v>
      </c>
      <c r="BB55">
        <v>1</v>
      </c>
      <c r="BC55">
        <v>1</v>
      </c>
      <c r="BD55" t="s">
        <v>5</v>
      </c>
      <c r="BE55" t="s">
        <v>5</v>
      </c>
      <c r="BF55" t="s">
        <v>5</v>
      </c>
      <c r="BG55" t="s">
        <v>5</v>
      </c>
      <c r="BH55">
        <v>0</v>
      </c>
      <c r="BI55">
        <v>1</v>
      </c>
      <c r="BJ55" t="s">
        <v>106</v>
      </c>
      <c r="BM55">
        <v>130</v>
      </c>
      <c r="BN55">
        <v>0</v>
      </c>
      <c r="BO55" t="s">
        <v>104</v>
      </c>
      <c r="BP55">
        <v>1</v>
      </c>
      <c r="BQ55">
        <v>5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5</v>
      </c>
      <c r="BZ55">
        <v>128</v>
      </c>
      <c r="CA55">
        <v>71</v>
      </c>
      <c r="CF55">
        <v>0</v>
      </c>
      <c r="CG55">
        <v>0</v>
      </c>
      <c r="CM55">
        <v>0</v>
      </c>
      <c r="CN55" t="s">
        <v>5</v>
      </c>
      <c r="CO55">
        <v>0</v>
      </c>
      <c r="CP55">
        <f t="shared" si="44"/>
        <v>71.540000000000006</v>
      </c>
      <c r="CQ55">
        <f t="shared" si="45"/>
        <v>52.2</v>
      </c>
      <c r="CR55">
        <f t="shared" si="46"/>
        <v>2.73</v>
      </c>
      <c r="CS55">
        <f t="shared" si="47"/>
        <v>7.0000000000000007E-2</v>
      </c>
      <c r="CT55">
        <f t="shared" si="48"/>
        <v>16.61</v>
      </c>
      <c r="CU55">
        <f t="shared" si="49"/>
        <v>0</v>
      </c>
      <c r="CV55">
        <f t="shared" si="50"/>
        <v>1.1892264999999997</v>
      </c>
      <c r="CW55">
        <f t="shared" si="51"/>
        <v>4.0374999999999994E-3</v>
      </c>
      <c r="CX55">
        <f t="shared" si="52"/>
        <v>0</v>
      </c>
      <c r="CY55">
        <f>(((R55+S55)*BZ55*1)/100)</f>
        <v>71.680000000000007</v>
      </c>
      <c r="CZ55">
        <f>(((R55+S55)*CA55*1)/100)</f>
        <v>39.76</v>
      </c>
      <c r="DC55" t="s">
        <v>5</v>
      </c>
      <c r="DD55" t="s">
        <v>5</v>
      </c>
      <c r="DE55" t="s">
        <v>95</v>
      </c>
      <c r="DF55" t="s">
        <v>95</v>
      </c>
      <c r="DG55" t="s">
        <v>96</v>
      </c>
      <c r="DH55" t="s">
        <v>5</v>
      </c>
      <c r="DI55" t="s">
        <v>96</v>
      </c>
      <c r="DJ55" t="s">
        <v>95</v>
      </c>
      <c r="DK55" t="s">
        <v>5</v>
      </c>
      <c r="DL55" t="s">
        <v>5</v>
      </c>
      <c r="DM55" t="s">
        <v>5</v>
      </c>
      <c r="DN55">
        <v>0</v>
      </c>
      <c r="DO55">
        <v>0</v>
      </c>
      <c r="DP55">
        <v>1</v>
      </c>
      <c r="DQ55">
        <v>1</v>
      </c>
      <c r="DR55">
        <v>1</v>
      </c>
      <c r="DS55">
        <v>1</v>
      </c>
      <c r="DT55">
        <v>1</v>
      </c>
      <c r="DU55">
        <v>1003</v>
      </c>
      <c r="DV55" t="s">
        <v>34</v>
      </c>
      <c r="DW55" t="s">
        <v>38</v>
      </c>
      <c r="DX55">
        <v>1</v>
      </c>
      <c r="EE55">
        <v>13990945</v>
      </c>
      <c r="EF55">
        <v>5</v>
      </c>
      <c r="EG55" t="s">
        <v>24</v>
      </c>
      <c r="EH55">
        <v>0</v>
      </c>
      <c r="EI55" t="s">
        <v>5</v>
      </c>
      <c r="EJ55">
        <v>1</v>
      </c>
      <c r="EK55">
        <v>130</v>
      </c>
      <c r="EL55" t="s">
        <v>39</v>
      </c>
      <c r="EM55" t="s">
        <v>5</v>
      </c>
      <c r="EO55" t="s">
        <v>5</v>
      </c>
      <c r="EQ55">
        <v>512</v>
      </c>
      <c r="ER55">
        <v>61</v>
      </c>
      <c r="ES55">
        <v>52.2</v>
      </c>
      <c r="ET55">
        <v>1.28</v>
      </c>
      <c r="EU55">
        <v>0.03</v>
      </c>
      <c r="EV55">
        <v>7.52</v>
      </c>
      <c r="EW55">
        <v>0.60829999999999995</v>
      </c>
      <c r="EX55">
        <v>1.9E-3</v>
      </c>
      <c r="EY55">
        <v>0</v>
      </c>
      <c r="EZ55">
        <v>0</v>
      </c>
      <c r="FQ55">
        <v>0</v>
      </c>
      <c r="FR55">
        <f t="shared" si="53"/>
        <v>0</v>
      </c>
      <c r="FS55">
        <v>0</v>
      </c>
    </row>
    <row r="56" spans="1:175">
      <c r="A56">
        <v>17</v>
      </c>
      <c r="B56">
        <v>1</v>
      </c>
      <c r="C56">
        <f>ROW(SmtRes!A161)</f>
        <v>161</v>
      </c>
      <c r="D56">
        <f>ROW(EtalonRes!A161)</f>
        <v>161</v>
      </c>
      <c r="E56" t="s">
        <v>107</v>
      </c>
      <c r="F56" t="s">
        <v>74</v>
      </c>
      <c r="G56" t="s">
        <v>94</v>
      </c>
      <c r="H56" t="s">
        <v>34</v>
      </c>
      <c r="I56">
        <v>270</v>
      </c>
      <c r="J56">
        <v>0</v>
      </c>
      <c r="O56">
        <f t="shared" si="28"/>
        <v>3464</v>
      </c>
      <c r="P56">
        <f t="shared" si="29"/>
        <v>1099</v>
      </c>
      <c r="Q56">
        <f t="shared" si="30"/>
        <v>581</v>
      </c>
      <c r="R56">
        <f t="shared" si="31"/>
        <v>14</v>
      </c>
      <c r="S56">
        <f t="shared" si="32"/>
        <v>1785</v>
      </c>
      <c r="T56">
        <f t="shared" si="33"/>
        <v>0</v>
      </c>
      <c r="U56">
        <f t="shared" si="34"/>
        <v>137.50492499999999</v>
      </c>
      <c r="V56">
        <f t="shared" si="35"/>
        <v>0.80324999999999991</v>
      </c>
      <c r="W56">
        <f t="shared" si="36"/>
        <v>0</v>
      </c>
      <c r="X56">
        <f t="shared" si="37"/>
        <v>2339</v>
      </c>
      <c r="Y56">
        <f t="shared" si="38"/>
        <v>1277</v>
      </c>
      <c r="AA56">
        <v>0</v>
      </c>
      <c r="AB56">
        <f t="shared" si="39"/>
        <v>12.83</v>
      </c>
      <c r="AC56">
        <f>ROUND((ES56+(SUM(SmtRes!BC148:'SmtRes'!BC161)+SUM(EtalonRes!AL148:'EtalonRes'!AL161))),2)</f>
        <v>4.07</v>
      </c>
      <c r="AD56">
        <f>ROUND(((((ET56*1.25)*1.7))+(((((EU56*1.25)*1.7))*1.13)-(((EU56*1.25)*1.7)))),2)</f>
        <v>2.15</v>
      </c>
      <c r="AE56">
        <f>ROUND(((((EU56*1.25)*1.7))*1.13),2)</f>
        <v>0.05</v>
      </c>
      <c r="AF56">
        <f>ROUND(((((EV56*1.15)*1.7))*1.13),2)</f>
        <v>6.61</v>
      </c>
      <c r="AG56">
        <f t="shared" si="40"/>
        <v>0</v>
      </c>
      <c r="AH56">
        <f>(((EW56*1.15)*1.7))</f>
        <v>0.50927749999999994</v>
      </c>
      <c r="AI56">
        <f>(((EX56*1.25)*1.7))</f>
        <v>2.9749999999999998E-3</v>
      </c>
      <c r="AJ56">
        <f t="shared" si="41"/>
        <v>0</v>
      </c>
      <c r="AK56">
        <v>155.07</v>
      </c>
      <c r="AL56">
        <v>151.07</v>
      </c>
      <c r="AM56">
        <v>1.01</v>
      </c>
      <c r="AN56">
        <v>0.02</v>
      </c>
      <c r="AO56">
        <v>2.99</v>
      </c>
      <c r="AP56">
        <v>0</v>
      </c>
      <c r="AQ56">
        <v>0.26050000000000001</v>
      </c>
      <c r="AR56">
        <v>1.4E-3</v>
      </c>
      <c r="AS56">
        <v>0</v>
      </c>
      <c r="AT56">
        <f t="shared" si="42"/>
        <v>130</v>
      </c>
      <c r="AU56">
        <f t="shared" si="43"/>
        <v>71</v>
      </c>
      <c r="AV56">
        <v>1</v>
      </c>
      <c r="AW56">
        <v>1</v>
      </c>
      <c r="AX56">
        <v>1</v>
      </c>
      <c r="AY56">
        <v>1</v>
      </c>
      <c r="AZ56">
        <v>1</v>
      </c>
      <c r="BA56">
        <v>1</v>
      </c>
      <c r="BB56">
        <v>1</v>
      </c>
      <c r="BC56">
        <v>1</v>
      </c>
      <c r="BD56" t="s">
        <v>5</v>
      </c>
      <c r="BE56" t="s">
        <v>5</v>
      </c>
      <c r="BF56" t="s">
        <v>5</v>
      </c>
      <c r="BG56" t="s">
        <v>5</v>
      </c>
      <c r="BH56">
        <v>0</v>
      </c>
      <c r="BI56">
        <v>1</v>
      </c>
      <c r="BJ56" t="s">
        <v>76</v>
      </c>
      <c r="BM56">
        <v>130</v>
      </c>
      <c r="BN56">
        <v>0</v>
      </c>
      <c r="BO56" t="s">
        <v>74</v>
      </c>
      <c r="BP56">
        <v>1</v>
      </c>
      <c r="BQ56">
        <v>5</v>
      </c>
      <c r="BR56">
        <v>0</v>
      </c>
      <c r="BS56">
        <v>1</v>
      </c>
      <c r="BT56">
        <v>1</v>
      </c>
      <c r="BU56">
        <v>1</v>
      </c>
      <c r="BV56">
        <v>1</v>
      </c>
      <c r="BW56">
        <v>1</v>
      </c>
      <c r="BX56">
        <v>1</v>
      </c>
      <c r="BY56" t="s">
        <v>5</v>
      </c>
      <c r="BZ56">
        <v>130</v>
      </c>
      <c r="CA56">
        <v>71</v>
      </c>
      <c r="CF56">
        <v>0</v>
      </c>
      <c r="CG56">
        <v>0</v>
      </c>
      <c r="CM56">
        <v>0</v>
      </c>
      <c r="CN56" t="s">
        <v>5</v>
      </c>
      <c r="CO56">
        <v>0</v>
      </c>
      <c r="CP56">
        <f t="shared" si="44"/>
        <v>12.83</v>
      </c>
      <c r="CQ56">
        <f t="shared" si="45"/>
        <v>4.07</v>
      </c>
      <c r="CR56">
        <f t="shared" si="46"/>
        <v>2.15</v>
      </c>
      <c r="CS56">
        <f t="shared" si="47"/>
        <v>0.05</v>
      </c>
      <c r="CT56">
        <f t="shared" si="48"/>
        <v>6.61</v>
      </c>
      <c r="CU56">
        <f t="shared" si="49"/>
        <v>0</v>
      </c>
      <c r="CV56">
        <f t="shared" si="50"/>
        <v>0.50927749999999994</v>
      </c>
      <c r="CW56">
        <f t="shared" si="51"/>
        <v>2.9749999999999998E-3</v>
      </c>
      <c r="CX56">
        <f t="shared" si="52"/>
        <v>0</v>
      </c>
      <c r="CY56">
        <f>(((R56+S56)*BZ56*1)/100)</f>
        <v>2338.6999999999998</v>
      </c>
      <c r="CZ56">
        <f>(((R56+S56)*CA56*1)/100)</f>
        <v>1277.29</v>
      </c>
      <c r="DC56" t="s">
        <v>5</v>
      </c>
      <c r="DD56" t="s">
        <v>5</v>
      </c>
      <c r="DE56" t="s">
        <v>95</v>
      </c>
      <c r="DF56" t="s">
        <v>95</v>
      </c>
      <c r="DG56" t="s">
        <v>96</v>
      </c>
      <c r="DH56" t="s">
        <v>5</v>
      </c>
      <c r="DI56" t="s">
        <v>96</v>
      </c>
      <c r="DJ56" t="s">
        <v>95</v>
      </c>
      <c r="DK56" t="s">
        <v>5</v>
      </c>
      <c r="DL56" t="s">
        <v>5</v>
      </c>
      <c r="DM56" t="s">
        <v>5</v>
      </c>
      <c r="DN56">
        <v>0</v>
      </c>
      <c r="DO56">
        <v>0</v>
      </c>
      <c r="DP56">
        <v>1</v>
      </c>
      <c r="DQ56">
        <v>1</v>
      </c>
      <c r="DR56">
        <v>1</v>
      </c>
      <c r="DS56">
        <v>1</v>
      </c>
      <c r="DT56">
        <v>1</v>
      </c>
      <c r="DU56">
        <v>1003</v>
      </c>
      <c r="DV56" t="s">
        <v>34</v>
      </c>
      <c r="DW56" t="s">
        <v>77</v>
      </c>
      <c r="DX56">
        <v>1</v>
      </c>
      <c r="EE56">
        <v>13990945</v>
      </c>
      <c r="EF56">
        <v>5</v>
      </c>
      <c r="EG56" t="s">
        <v>24</v>
      </c>
      <c r="EH56">
        <v>0</v>
      </c>
      <c r="EI56" t="s">
        <v>5</v>
      </c>
      <c r="EJ56">
        <v>1</v>
      </c>
      <c r="EK56">
        <v>130</v>
      </c>
      <c r="EL56" t="s">
        <v>39</v>
      </c>
      <c r="EM56" t="s">
        <v>5</v>
      </c>
      <c r="EO56" t="s">
        <v>5</v>
      </c>
      <c r="EQ56">
        <v>704</v>
      </c>
      <c r="ER56">
        <v>155.07</v>
      </c>
      <c r="ES56">
        <v>151.07</v>
      </c>
      <c r="ET56">
        <v>1.01</v>
      </c>
      <c r="EU56">
        <v>0.02</v>
      </c>
      <c r="EV56">
        <v>2.99</v>
      </c>
      <c r="EW56">
        <v>0.26050000000000001</v>
      </c>
      <c r="EX56">
        <v>1.4E-3</v>
      </c>
      <c r="EY56">
        <v>1</v>
      </c>
      <c r="EZ56">
        <v>0</v>
      </c>
      <c r="FQ56">
        <v>0</v>
      </c>
      <c r="FR56">
        <f t="shared" si="53"/>
        <v>0</v>
      </c>
      <c r="FS56">
        <v>0</v>
      </c>
    </row>
    <row r="57" spans="1:175">
      <c r="A57">
        <v>17</v>
      </c>
      <c r="B57">
        <v>1</v>
      </c>
      <c r="E57" t="s">
        <v>108</v>
      </c>
      <c r="F57" t="s">
        <v>98</v>
      </c>
      <c r="G57" t="s">
        <v>99</v>
      </c>
      <c r="H57" t="s">
        <v>100</v>
      </c>
      <c r="I57">
        <v>270</v>
      </c>
      <c r="J57">
        <v>0</v>
      </c>
      <c r="O57">
        <f t="shared" si="28"/>
        <v>42660</v>
      </c>
      <c r="P57">
        <f t="shared" si="29"/>
        <v>42660</v>
      </c>
      <c r="Q57">
        <f t="shared" si="30"/>
        <v>0</v>
      </c>
      <c r="R57">
        <f t="shared" si="31"/>
        <v>0</v>
      </c>
      <c r="S57">
        <f t="shared" si="32"/>
        <v>0</v>
      </c>
      <c r="T57">
        <f t="shared" si="33"/>
        <v>0</v>
      </c>
      <c r="U57">
        <f t="shared" si="34"/>
        <v>0</v>
      </c>
      <c r="V57">
        <f t="shared" si="35"/>
        <v>0</v>
      </c>
      <c r="W57">
        <f t="shared" si="36"/>
        <v>0</v>
      </c>
      <c r="X57">
        <f t="shared" si="37"/>
        <v>0</v>
      </c>
      <c r="Y57">
        <f t="shared" si="38"/>
        <v>0</v>
      </c>
      <c r="AA57">
        <v>0</v>
      </c>
      <c r="AB57">
        <f t="shared" si="39"/>
        <v>158</v>
      </c>
      <c r="AC57">
        <f>ROUND((ES57),2)</f>
        <v>158</v>
      </c>
      <c r="AD57">
        <f>ROUND((ET57),2)</f>
        <v>0</v>
      </c>
      <c r="AE57">
        <f>ROUND((EU57),2)</f>
        <v>0</v>
      </c>
      <c r="AF57">
        <f>ROUND((EV57),2)</f>
        <v>0</v>
      </c>
      <c r="AG57">
        <f t="shared" si="40"/>
        <v>0</v>
      </c>
      <c r="AH57">
        <f>(EW57)</f>
        <v>0</v>
      </c>
      <c r="AI57">
        <f>(EX57)</f>
        <v>0</v>
      </c>
      <c r="AJ57">
        <f t="shared" si="41"/>
        <v>0</v>
      </c>
      <c r="AK57">
        <v>158</v>
      </c>
      <c r="AL57">
        <v>158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f t="shared" si="42"/>
        <v>0</v>
      </c>
      <c r="AU57">
        <f t="shared" si="43"/>
        <v>0</v>
      </c>
      <c r="AV57">
        <v>1</v>
      </c>
      <c r="AW57">
        <v>1</v>
      </c>
      <c r="AX57">
        <v>1</v>
      </c>
      <c r="AY57">
        <v>1</v>
      </c>
      <c r="AZ57">
        <v>1</v>
      </c>
      <c r="BA57">
        <v>1</v>
      </c>
      <c r="BB57">
        <v>1</v>
      </c>
      <c r="BC57">
        <v>1</v>
      </c>
      <c r="BD57" t="s">
        <v>5</v>
      </c>
      <c r="BE57" t="s">
        <v>5</v>
      </c>
      <c r="BF57" t="s">
        <v>5</v>
      </c>
      <c r="BG57" t="s">
        <v>5</v>
      </c>
      <c r="BH57">
        <v>3</v>
      </c>
      <c r="BI57">
        <v>1</v>
      </c>
      <c r="BJ57" t="s">
        <v>101</v>
      </c>
      <c r="BM57">
        <v>205</v>
      </c>
      <c r="BN57">
        <v>0</v>
      </c>
      <c r="BO57" t="s">
        <v>98</v>
      </c>
      <c r="BP57">
        <v>1</v>
      </c>
      <c r="BQ57">
        <v>5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5</v>
      </c>
      <c r="BZ57">
        <v>0</v>
      </c>
      <c r="CA57">
        <v>0</v>
      </c>
      <c r="CF57">
        <v>0</v>
      </c>
      <c r="CG57">
        <v>0</v>
      </c>
      <c r="CM57">
        <v>0</v>
      </c>
      <c r="CN57" t="s">
        <v>5</v>
      </c>
      <c r="CO57">
        <v>0</v>
      </c>
      <c r="CP57">
        <f t="shared" si="44"/>
        <v>158</v>
      </c>
      <c r="CQ57">
        <f t="shared" si="45"/>
        <v>158</v>
      </c>
      <c r="CR57">
        <f t="shared" si="46"/>
        <v>0</v>
      </c>
      <c r="CS57">
        <f t="shared" si="47"/>
        <v>0</v>
      </c>
      <c r="CT57">
        <f t="shared" si="48"/>
        <v>0</v>
      </c>
      <c r="CU57">
        <f t="shared" si="49"/>
        <v>0</v>
      </c>
      <c r="CV57">
        <f t="shared" si="50"/>
        <v>0</v>
      </c>
      <c r="CW57">
        <f t="shared" si="51"/>
        <v>0</v>
      </c>
      <c r="CX57">
        <f t="shared" si="52"/>
        <v>0</v>
      </c>
      <c r="CY57">
        <f>(0)*BX57</f>
        <v>0</v>
      </c>
      <c r="CZ57">
        <f>(0)*AX57</f>
        <v>0</v>
      </c>
      <c r="DC57" t="s">
        <v>5</v>
      </c>
      <c r="DD57" t="s">
        <v>5</v>
      </c>
      <c r="DE57" t="s">
        <v>5</v>
      </c>
      <c r="DF57" t="s">
        <v>5</v>
      </c>
      <c r="DG57" t="s">
        <v>5</v>
      </c>
      <c r="DH57" t="s">
        <v>5</v>
      </c>
      <c r="DI57" t="s">
        <v>5</v>
      </c>
      <c r="DJ57" t="s">
        <v>5</v>
      </c>
      <c r="DK57" t="s">
        <v>5</v>
      </c>
      <c r="DL57" t="s">
        <v>5</v>
      </c>
      <c r="DM57" t="s">
        <v>5</v>
      </c>
      <c r="DN57">
        <v>0</v>
      </c>
      <c r="DO57">
        <v>0</v>
      </c>
      <c r="DP57">
        <v>1</v>
      </c>
      <c r="DQ57">
        <v>1</v>
      </c>
      <c r="DR57">
        <v>1</v>
      </c>
      <c r="DS57">
        <v>1</v>
      </c>
      <c r="DT57">
        <v>1</v>
      </c>
      <c r="DU57">
        <v>1003</v>
      </c>
      <c r="DV57" t="s">
        <v>100</v>
      </c>
      <c r="DW57" t="s">
        <v>100</v>
      </c>
      <c r="DX57">
        <v>1</v>
      </c>
      <c r="EE57">
        <v>13990987</v>
      </c>
      <c r="EF57">
        <v>5</v>
      </c>
      <c r="EG57" t="s">
        <v>24</v>
      </c>
      <c r="EH57">
        <v>0</v>
      </c>
      <c r="EI57" t="s">
        <v>5</v>
      </c>
      <c r="EJ57">
        <v>1</v>
      </c>
      <c r="EK57">
        <v>205</v>
      </c>
      <c r="EL57" t="s">
        <v>102</v>
      </c>
      <c r="EM57" t="s">
        <v>5</v>
      </c>
      <c r="EO57" t="s">
        <v>5</v>
      </c>
      <c r="EQ57">
        <v>0</v>
      </c>
      <c r="ER57">
        <v>158</v>
      </c>
      <c r="ES57">
        <v>158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Q57">
        <v>0</v>
      </c>
      <c r="FR57">
        <f t="shared" si="53"/>
        <v>0</v>
      </c>
      <c r="FS57">
        <v>0</v>
      </c>
    </row>
    <row r="58" spans="1:175">
      <c r="A58">
        <v>17</v>
      </c>
      <c r="B58">
        <v>1</v>
      </c>
      <c r="C58">
        <f>ROW(SmtRes!A175)</f>
        <v>175</v>
      </c>
      <c r="D58">
        <f>ROW(EtalonRes!A175)</f>
        <v>175</v>
      </c>
      <c r="E58" t="s">
        <v>109</v>
      </c>
      <c r="F58" t="s">
        <v>104</v>
      </c>
      <c r="G58" t="s">
        <v>105</v>
      </c>
      <c r="H58" t="s">
        <v>34</v>
      </c>
      <c r="I58">
        <v>48</v>
      </c>
      <c r="J58">
        <v>0</v>
      </c>
      <c r="O58">
        <f t="shared" si="28"/>
        <v>3434</v>
      </c>
      <c r="P58">
        <f t="shared" si="29"/>
        <v>2506</v>
      </c>
      <c r="Q58">
        <f t="shared" si="30"/>
        <v>131</v>
      </c>
      <c r="R58">
        <f t="shared" si="31"/>
        <v>3</v>
      </c>
      <c r="S58">
        <f t="shared" si="32"/>
        <v>797</v>
      </c>
      <c r="T58">
        <f t="shared" si="33"/>
        <v>0</v>
      </c>
      <c r="U58">
        <f t="shared" si="34"/>
        <v>57.082871999999988</v>
      </c>
      <c r="V58">
        <f t="shared" si="35"/>
        <v>0.19379999999999997</v>
      </c>
      <c r="W58">
        <f t="shared" si="36"/>
        <v>0</v>
      </c>
      <c r="X58">
        <f t="shared" si="37"/>
        <v>1024</v>
      </c>
      <c r="Y58">
        <f t="shared" si="38"/>
        <v>568</v>
      </c>
      <c r="AA58">
        <v>0</v>
      </c>
      <c r="AB58">
        <f t="shared" si="39"/>
        <v>71.540000000000006</v>
      </c>
      <c r="AC58">
        <f>ROUND((ES58),2)</f>
        <v>52.2</v>
      </c>
      <c r="AD58">
        <f>ROUND(((((ET58*1.25)*1.7))+(((((EU58*1.25)*1.7))*1.13)-(((EU58*1.25)*1.7)))),2)</f>
        <v>2.73</v>
      </c>
      <c r="AE58">
        <f>ROUND(((((EU58*1.25)*1.7))*1.13),2)</f>
        <v>7.0000000000000007E-2</v>
      </c>
      <c r="AF58">
        <f>ROUND(((((EV58*1.15)*1.7))*1.13),2)</f>
        <v>16.61</v>
      </c>
      <c r="AG58">
        <f t="shared" si="40"/>
        <v>0</v>
      </c>
      <c r="AH58">
        <f>(((EW58*1.15)*1.7))</f>
        <v>1.1892264999999997</v>
      </c>
      <c r="AI58">
        <f>(((EX58*1.25)*1.7))</f>
        <v>4.0374999999999994E-3</v>
      </c>
      <c r="AJ58">
        <f t="shared" si="41"/>
        <v>0</v>
      </c>
      <c r="AK58">
        <v>61</v>
      </c>
      <c r="AL58">
        <v>52.2</v>
      </c>
      <c r="AM58">
        <v>1.28</v>
      </c>
      <c r="AN58">
        <v>0.03</v>
      </c>
      <c r="AO58">
        <v>7.52</v>
      </c>
      <c r="AP58">
        <v>0</v>
      </c>
      <c r="AQ58">
        <v>0.60829999999999995</v>
      </c>
      <c r="AR58">
        <v>1.9E-3</v>
      </c>
      <c r="AS58">
        <v>0</v>
      </c>
      <c r="AT58">
        <f t="shared" si="42"/>
        <v>128</v>
      </c>
      <c r="AU58">
        <f t="shared" si="43"/>
        <v>71</v>
      </c>
      <c r="AV58">
        <v>1</v>
      </c>
      <c r="AW58">
        <v>1</v>
      </c>
      <c r="AX58">
        <v>1</v>
      </c>
      <c r="AY58">
        <v>1</v>
      </c>
      <c r="AZ58">
        <v>1</v>
      </c>
      <c r="BA58">
        <v>1</v>
      </c>
      <c r="BB58">
        <v>1</v>
      </c>
      <c r="BC58">
        <v>1</v>
      </c>
      <c r="BD58" t="s">
        <v>5</v>
      </c>
      <c r="BE58" t="s">
        <v>5</v>
      </c>
      <c r="BF58" t="s">
        <v>5</v>
      </c>
      <c r="BG58" t="s">
        <v>5</v>
      </c>
      <c r="BH58">
        <v>0</v>
      </c>
      <c r="BI58">
        <v>1</v>
      </c>
      <c r="BJ58" t="s">
        <v>106</v>
      </c>
      <c r="BM58">
        <v>130</v>
      </c>
      <c r="BN58">
        <v>0</v>
      </c>
      <c r="BO58" t="s">
        <v>104</v>
      </c>
      <c r="BP58">
        <v>1</v>
      </c>
      <c r="BQ58">
        <v>5</v>
      </c>
      <c r="BR58">
        <v>0</v>
      </c>
      <c r="BS58">
        <v>1</v>
      </c>
      <c r="BT58">
        <v>1</v>
      </c>
      <c r="BU58">
        <v>1</v>
      </c>
      <c r="BV58">
        <v>1</v>
      </c>
      <c r="BW58">
        <v>1</v>
      </c>
      <c r="BX58">
        <v>1</v>
      </c>
      <c r="BY58" t="s">
        <v>5</v>
      </c>
      <c r="BZ58">
        <v>128</v>
      </c>
      <c r="CA58">
        <v>71</v>
      </c>
      <c r="CF58">
        <v>0</v>
      </c>
      <c r="CG58">
        <v>0</v>
      </c>
      <c r="CM58">
        <v>0</v>
      </c>
      <c r="CN58" t="s">
        <v>5</v>
      </c>
      <c r="CO58">
        <v>0</v>
      </c>
      <c r="CP58">
        <f t="shared" si="44"/>
        <v>71.540000000000006</v>
      </c>
      <c r="CQ58">
        <f t="shared" si="45"/>
        <v>52.2</v>
      </c>
      <c r="CR58">
        <f t="shared" si="46"/>
        <v>2.73</v>
      </c>
      <c r="CS58">
        <f t="shared" si="47"/>
        <v>7.0000000000000007E-2</v>
      </c>
      <c r="CT58">
        <f t="shared" si="48"/>
        <v>16.61</v>
      </c>
      <c r="CU58">
        <f t="shared" si="49"/>
        <v>0</v>
      </c>
      <c r="CV58">
        <f t="shared" si="50"/>
        <v>1.1892264999999997</v>
      </c>
      <c r="CW58">
        <f t="shared" si="51"/>
        <v>4.0374999999999994E-3</v>
      </c>
      <c r="CX58">
        <f t="shared" si="52"/>
        <v>0</v>
      </c>
      <c r="CY58">
        <f>(((R58+S58)*BZ58*1)/100)</f>
        <v>1024</v>
      </c>
      <c r="CZ58">
        <f>(((R58+S58)*CA58*1)/100)</f>
        <v>568</v>
      </c>
      <c r="DC58" t="s">
        <v>5</v>
      </c>
      <c r="DD58" t="s">
        <v>5</v>
      </c>
      <c r="DE58" t="s">
        <v>95</v>
      </c>
      <c r="DF58" t="s">
        <v>95</v>
      </c>
      <c r="DG58" t="s">
        <v>96</v>
      </c>
      <c r="DH58" t="s">
        <v>5</v>
      </c>
      <c r="DI58" t="s">
        <v>96</v>
      </c>
      <c r="DJ58" t="s">
        <v>95</v>
      </c>
      <c r="DK58" t="s">
        <v>5</v>
      </c>
      <c r="DL58" t="s">
        <v>5</v>
      </c>
      <c r="DM58" t="s">
        <v>5</v>
      </c>
      <c r="DN58">
        <v>0</v>
      </c>
      <c r="DO58">
        <v>0</v>
      </c>
      <c r="DP58">
        <v>1</v>
      </c>
      <c r="DQ58">
        <v>1</v>
      </c>
      <c r="DR58">
        <v>1</v>
      </c>
      <c r="DS58">
        <v>1</v>
      </c>
      <c r="DT58">
        <v>1</v>
      </c>
      <c r="DU58">
        <v>1003</v>
      </c>
      <c r="DV58" t="s">
        <v>34</v>
      </c>
      <c r="DW58" t="s">
        <v>38</v>
      </c>
      <c r="DX58">
        <v>1</v>
      </c>
      <c r="EE58">
        <v>13990945</v>
      </c>
      <c r="EF58">
        <v>5</v>
      </c>
      <c r="EG58" t="s">
        <v>24</v>
      </c>
      <c r="EH58">
        <v>0</v>
      </c>
      <c r="EI58" t="s">
        <v>5</v>
      </c>
      <c r="EJ58">
        <v>1</v>
      </c>
      <c r="EK58">
        <v>130</v>
      </c>
      <c r="EL58" t="s">
        <v>39</v>
      </c>
      <c r="EM58" t="s">
        <v>5</v>
      </c>
      <c r="EO58" t="s">
        <v>5</v>
      </c>
      <c r="EQ58">
        <v>512</v>
      </c>
      <c r="ER58">
        <v>61</v>
      </c>
      <c r="ES58">
        <v>52.2</v>
      </c>
      <c r="ET58">
        <v>1.28</v>
      </c>
      <c r="EU58">
        <v>0.03</v>
      </c>
      <c r="EV58">
        <v>7.52</v>
      </c>
      <c r="EW58">
        <v>0.60829999999999995</v>
      </c>
      <c r="EX58">
        <v>1.9E-3</v>
      </c>
      <c r="EY58">
        <v>0</v>
      </c>
      <c r="EZ58">
        <v>0</v>
      </c>
      <c r="FQ58">
        <v>0</v>
      </c>
      <c r="FR58">
        <f t="shared" si="53"/>
        <v>0</v>
      </c>
      <c r="FS58">
        <v>0</v>
      </c>
    </row>
    <row r="59" spans="1:175">
      <c r="A59">
        <v>17</v>
      </c>
      <c r="B59">
        <v>1</v>
      </c>
      <c r="C59">
        <f>ROW(SmtRes!A189)</f>
        <v>189</v>
      </c>
      <c r="D59">
        <f>ROW(EtalonRes!A189)</f>
        <v>189</v>
      </c>
      <c r="E59" t="s">
        <v>110</v>
      </c>
      <c r="F59" t="s">
        <v>74</v>
      </c>
      <c r="G59" t="s">
        <v>94</v>
      </c>
      <c r="H59" t="s">
        <v>34</v>
      </c>
      <c r="I59">
        <v>60</v>
      </c>
      <c r="J59">
        <v>0</v>
      </c>
      <c r="O59">
        <f t="shared" si="28"/>
        <v>770</v>
      </c>
      <c r="P59">
        <f t="shared" si="29"/>
        <v>244</v>
      </c>
      <c r="Q59">
        <f t="shared" si="30"/>
        <v>129</v>
      </c>
      <c r="R59">
        <f t="shared" si="31"/>
        <v>3</v>
      </c>
      <c r="S59">
        <f t="shared" si="32"/>
        <v>397</v>
      </c>
      <c r="T59">
        <f t="shared" si="33"/>
        <v>0</v>
      </c>
      <c r="U59">
        <f t="shared" si="34"/>
        <v>30.556649999999998</v>
      </c>
      <c r="V59">
        <f t="shared" si="35"/>
        <v>0.17849999999999999</v>
      </c>
      <c r="W59">
        <f t="shared" si="36"/>
        <v>0</v>
      </c>
      <c r="X59">
        <f t="shared" si="37"/>
        <v>520</v>
      </c>
      <c r="Y59">
        <f t="shared" si="38"/>
        <v>284</v>
      </c>
      <c r="AA59">
        <v>0</v>
      </c>
      <c r="AB59">
        <f t="shared" si="39"/>
        <v>12.83</v>
      </c>
      <c r="AC59">
        <f>ROUND((ES59+(SUM(SmtRes!BC176:'SmtRes'!BC189)+SUM(EtalonRes!AL176:'EtalonRes'!AL189))),2)</f>
        <v>4.07</v>
      </c>
      <c r="AD59">
        <f>ROUND(((((ET59*1.25)*1.7))+(((((EU59*1.25)*1.7))*1.13)-(((EU59*1.25)*1.7)))),2)</f>
        <v>2.15</v>
      </c>
      <c r="AE59">
        <f>ROUND(((((EU59*1.25)*1.7))*1.13),2)</f>
        <v>0.05</v>
      </c>
      <c r="AF59">
        <f>ROUND(((((EV59*1.15)*1.7))*1.13),2)</f>
        <v>6.61</v>
      </c>
      <c r="AG59">
        <f t="shared" si="40"/>
        <v>0</v>
      </c>
      <c r="AH59">
        <f>(((EW59*1.15)*1.7))</f>
        <v>0.50927749999999994</v>
      </c>
      <c r="AI59">
        <f>(((EX59*1.25)*1.7))</f>
        <v>2.9749999999999998E-3</v>
      </c>
      <c r="AJ59">
        <f t="shared" si="41"/>
        <v>0</v>
      </c>
      <c r="AK59">
        <v>155.07</v>
      </c>
      <c r="AL59">
        <v>151.07</v>
      </c>
      <c r="AM59">
        <v>1.01</v>
      </c>
      <c r="AN59">
        <v>0.02</v>
      </c>
      <c r="AO59">
        <v>2.99</v>
      </c>
      <c r="AP59">
        <v>0</v>
      </c>
      <c r="AQ59">
        <v>0.26050000000000001</v>
      </c>
      <c r="AR59">
        <v>1.4E-3</v>
      </c>
      <c r="AS59">
        <v>0</v>
      </c>
      <c r="AT59">
        <f t="shared" si="42"/>
        <v>130</v>
      </c>
      <c r="AU59">
        <f t="shared" si="43"/>
        <v>71</v>
      </c>
      <c r="AV59">
        <v>1</v>
      </c>
      <c r="AW59">
        <v>1</v>
      </c>
      <c r="AX59">
        <v>1</v>
      </c>
      <c r="AY59">
        <v>1</v>
      </c>
      <c r="AZ59">
        <v>1</v>
      </c>
      <c r="BA59">
        <v>1</v>
      </c>
      <c r="BB59">
        <v>1</v>
      </c>
      <c r="BC59">
        <v>1</v>
      </c>
      <c r="BD59" t="s">
        <v>5</v>
      </c>
      <c r="BE59" t="s">
        <v>5</v>
      </c>
      <c r="BF59" t="s">
        <v>5</v>
      </c>
      <c r="BG59" t="s">
        <v>5</v>
      </c>
      <c r="BH59">
        <v>0</v>
      </c>
      <c r="BI59">
        <v>1</v>
      </c>
      <c r="BJ59" t="s">
        <v>76</v>
      </c>
      <c r="BM59">
        <v>130</v>
      </c>
      <c r="BN59">
        <v>0</v>
      </c>
      <c r="BO59" t="s">
        <v>74</v>
      </c>
      <c r="BP59">
        <v>1</v>
      </c>
      <c r="BQ59">
        <v>5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5</v>
      </c>
      <c r="BZ59">
        <v>130</v>
      </c>
      <c r="CA59">
        <v>71</v>
      </c>
      <c r="CF59">
        <v>0</v>
      </c>
      <c r="CG59">
        <v>0</v>
      </c>
      <c r="CM59">
        <v>0</v>
      </c>
      <c r="CN59" t="s">
        <v>5</v>
      </c>
      <c r="CO59">
        <v>0</v>
      </c>
      <c r="CP59">
        <f t="shared" si="44"/>
        <v>12.83</v>
      </c>
      <c r="CQ59">
        <f t="shared" si="45"/>
        <v>4.07</v>
      </c>
      <c r="CR59">
        <f t="shared" si="46"/>
        <v>2.15</v>
      </c>
      <c r="CS59">
        <f t="shared" si="47"/>
        <v>0.05</v>
      </c>
      <c r="CT59">
        <f t="shared" si="48"/>
        <v>6.61</v>
      </c>
      <c r="CU59">
        <f t="shared" si="49"/>
        <v>0</v>
      </c>
      <c r="CV59">
        <f t="shared" si="50"/>
        <v>0.50927749999999994</v>
      </c>
      <c r="CW59">
        <f t="shared" si="51"/>
        <v>2.9749999999999998E-3</v>
      </c>
      <c r="CX59">
        <f t="shared" si="52"/>
        <v>0</v>
      </c>
      <c r="CY59">
        <f>(((R59+S59)*BZ59*1)/100)</f>
        <v>520</v>
      </c>
      <c r="CZ59">
        <f>(((R59+S59)*CA59*1)/100)</f>
        <v>284</v>
      </c>
      <c r="DC59" t="s">
        <v>5</v>
      </c>
      <c r="DD59" t="s">
        <v>5</v>
      </c>
      <c r="DE59" t="s">
        <v>95</v>
      </c>
      <c r="DF59" t="s">
        <v>95</v>
      </c>
      <c r="DG59" t="s">
        <v>96</v>
      </c>
      <c r="DH59" t="s">
        <v>5</v>
      </c>
      <c r="DI59" t="s">
        <v>96</v>
      </c>
      <c r="DJ59" t="s">
        <v>95</v>
      </c>
      <c r="DK59" t="s">
        <v>5</v>
      </c>
      <c r="DL59" t="s">
        <v>5</v>
      </c>
      <c r="DM59" t="s">
        <v>5</v>
      </c>
      <c r="DN59">
        <v>0</v>
      </c>
      <c r="DO59">
        <v>0</v>
      </c>
      <c r="DP59">
        <v>1</v>
      </c>
      <c r="DQ59">
        <v>1</v>
      </c>
      <c r="DR59">
        <v>1</v>
      </c>
      <c r="DS59">
        <v>1</v>
      </c>
      <c r="DT59">
        <v>1</v>
      </c>
      <c r="DU59">
        <v>1003</v>
      </c>
      <c r="DV59" t="s">
        <v>34</v>
      </c>
      <c r="DW59" t="s">
        <v>77</v>
      </c>
      <c r="DX59">
        <v>1</v>
      </c>
      <c r="EE59">
        <v>13990945</v>
      </c>
      <c r="EF59">
        <v>5</v>
      </c>
      <c r="EG59" t="s">
        <v>24</v>
      </c>
      <c r="EH59">
        <v>0</v>
      </c>
      <c r="EI59" t="s">
        <v>5</v>
      </c>
      <c r="EJ59">
        <v>1</v>
      </c>
      <c r="EK59">
        <v>130</v>
      </c>
      <c r="EL59" t="s">
        <v>39</v>
      </c>
      <c r="EM59" t="s">
        <v>5</v>
      </c>
      <c r="EO59" t="s">
        <v>5</v>
      </c>
      <c r="EQ59">
        <v>704</v>
      </c>
      <c r="ER59">
        <v>155.07</v>
      </c>
      <c r="ES59">
        <v>151.07</v>
      </c>
      <c r="ET59">
        <v>1.01</v>
      </c>
      <c r="EU59">
        <v>0.02</v>
      </c>
      <c r="EV59">
        <v>2.99</v>
      </c>
      <c r="EW59">
        <v>0.26050000000000001</v>
      </c>
      <c r="EX59">
        <v>1.4E-3</v>
      </c>
      <c r="EY59">
        <v>1</v>
      </c>
      <c r="EZ59">
        <v>0</v>
      </c>
      <c r="FQ59">
        <v>0</v>
      </c>
      <c r="FR59">
        <f t="shared" si="53"/>
        <v>0</v>
      </c>
      <c r="FS59">
        <v>0</v>
      </c>
    </row>
    <row r="60" spans="1:175">
      <c r="A60">
        <v>17</v>
      </c>
      <c r="B60">
        <v>1</v>
      </c>
      <c r="E60" t="s">
        <v>111</v>
      </c>
      <c r="F60" t="s">
        <v>98</v>
      </c>
      <c r="G60" t="s">
        <v>99</v>
      </c>
      <c r="H60" t="s">
        <v>100</v>
      </c>
      <c r="I60">
        <v>60</v>
      </c>
      <c r="J60">
        <v>0</v>
      </c>
      <c r="O60">
        <f t="shared" si="28"/>
        <v>9480</v>
      </c>
      <c r="P60">
        <f t="shared" si="29"/>
        <v>9480</v>
      </c>
      <c r="Q60">
        <f t="shared" si="30"/>
        <v>0</v>
      </c>
      <c r="R60">
        <f t="shared" si="31"/>
        <v>0</v>
      </c>
      <c r="S60">
        <f t="shared" si="32"/>
        <v>0</v>
      </c>
      <c r="T60">
        <f t="shared" si="33"/>
        <v>0</v>
      </c>
      <c r="U60">
        <f t="shared" si="34"/>
        <v>0</v>
      </c>
      <c r="V60">
        <f t="shared" si="35"/>
        <v>0</v>
      </c>
      <c r="W60">
        <f t="shared" si="36"/>
        <v>0</v>
      </c>
      <c r="X60">
        <f t="shared" si="37"/>
        <v>0</v>
      </c>
      <c r="Y60">
        <f t="shared" si="38"/>
        <v>0</v>
      </c>
      <c r="AA60">
        <v>0</v>
      </c>
      <c r="AB60">
        <f t="shared" si="39"/>
        <v>158</v>
      </c>
      <c r="AC60">
        <f>ROUND((ES60),2)</f>
        <v>158</v>
      </c>
      <c r="AD60">
        <f>ROUND((ET60),2)</f>
        <v>0</v>
      </c>
      <c r="AE60">
        <f>ROUND((EU60),2)</f>
        <v>0</v>
      </c>
      <c r="AF60">
        <f>ROUND((EV60),2)</f>
        <v>0</v>
      </c>
      <c r="AG60">
        <f t="shared" si="40"/>
        <v>0</v>
      </c>
      <c r="AH60">
        <f>(EW60)</f>
        <v>0</v>
      </c>
      <c r="AI60">
        <f>(EX60)</f>
        <v>0</v>
      </c>
      <c r="AJ60">
        <f t="shared" si="41"/>
        <v>0</v>
      </c>
      <c r="AK60">
        <v>158</v>
      </c>
      <c r="AL60">
        <v>158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f t="shared" si="42"/>
        <v>0</v>
      </c>
      <c r="AU60">
        <f t="shared" si="43"/>
        <v>0</v>
      </c>
      <c r="AV60">
        <v>1</v>
      </c>
      <c r="AW60">
        <v>1</v>
      </c>
      <c r="AX60">
        <v>1</v>
      </c>
      <c r="AY60">
        <v>1</v>
      </c>
      <c r="AZ60">
        <v>1</v>
      </c>
      <c r="BA60">
        <v>1</v>
      </c>
      <c r="BB60">
        <v>1</v>
      </c>
      <c r="BC60">
        <v>1</v>
      </c>
      <c r="BD60" t="s">
        <v>5</v>
      </c>
      <c r="BE60" t="s">
        <v>5</v>
      </c>
      <c r="BF60" t="s">
        <v>5</v>
      </c>
      <c r="BG60" t="s">
        <v>5</v>
      </c>
      <c r="BH60">
        <v>3</v>
      </c>
      <c r="BI60">
        <v>1</v>
      </c>
      <c r="BJ60" t="s">
        <v>101</v>
      </c>
      <c r="BM60">
        <v>205</v>
      </c>
      <c r="BN60">
        <v>0</v>
      </c>
      <c r="BO60" t="s">
        <v>98</v>
      </c>
      <c r="BP60">
        <v>1</v>
      </c>
      <c r="BQ60">
        <v>5</v>
      </c>
      <c r="BR60">
        <v>0</v>
      </c>
      <c r="BS60">
        <v>1</v>
      </c>
      <c r="BT60">
        <v>1</v>
      </c>
      <c r="BU60">
        <v>1</v>
      </c>
      <c r="BV60">
        <v>1</v>
      </c>
      <c r="BW60">
        <v>1</v>
      </c>
      <c r="BX60">
        <v>1</v>
      </c>
      <c r="BY60" t="s">
        <v>5</v>
      </c>
      <c r="BZ60">
        <v>0</v>
      </c>
      <c r="CA60">
        <v>0</v>
      </c>
      <c r="CF60">
        <v>0</v>
      </c>
      <c r="CG60">
        <v>0</v>
      </c>
      <c r="CM60">
        <v>0</v>
      </c>
      <c r="CN60" t="s">
        <v>5</v>
      </c>
      <c r="CO60">
        <v>0</v>
      </c>
      <c r="CP60">
        <f t="shared" si="44"/>
        <v>158</v>
      </c>
      <c r="CQ60">
        <f t="shared" si="45"/>
        <v>158</v>
      </c>
      <c r="CR60">
        <f t="shared" si="46"/>
        <v>0</v>
      </c>
      <c r="CS60">
        <f t="shared" si="47"/>
        <v>0</v>
      </c>
      <c r="CT60">
        <f t="shared" si="48"/>
        <v>0</v>
      </c>
      <c r="CU60">
        <f t="shared" si="49"/>
        <v>0</v>
      </c>
      <c r="CV60">
        <f t="shared" si="50"/>
        <v>0</v>
      </c>
      <c r="CW60">
        <f t="shared" si="51"/>
        <v>0</v>
      </c>
      <c r="CX60">
        <f t="shared" si="52"/>
        <v>0</v>
      </c>
      <c r="CY60">
        <f>(0)*BX60</f>
        <v>0</v>
      </c>
      <c r="CZ60">
        <f>(0)*AX60</f>
        <v>0</v>
      </c>
      <c r="DC60" t="s">
        <v>5</v>
      </c>
      <c r="DD60" t="s">
        <v>5</v>
      </c>
      <c r="DE60" t="s">
        <v>5</v>
      </c>
      <c r="DF60" t="s">
        <v>5</v>
      </c>
      <c r="DG60" t="s">
        <v>5</v>
      </c>
      <c r="DH60" t="s">
        <v>5</v>
      </c>
      <c r="DI60" t="s">
        <v>5</v>
      </c>
      <c r="DJ60" t="s">
        <v>5</v>
      </c>
      <c r="DK60" t="s">
        <v>5</v>
      </c>
      <c r="DL60" t="s">
        <v>5</v>
      </c>
      <c r="DM60" t="s">
        <v>5</v>
      </c>
      <c r="DN60">
        <v>0</v>
      </c>
      <c r="DO60">
        <v>0</v>
      </c>
      <c r="DP60">
        <v>1</v>
      </c>
      <c r="DQ60">
        <v>1</v>
      </c>
      <c r="DR60">
        <v>1</v>
      </c>
      <c r="DS60">
        <v>1</v>
      </c>
      <c r="DT60">
        <v>1</v>
      </c>
      <c r="DU60">
        <v>1003</v>
      </c>
      <c r="DV60" t="s">
        <v>100</v>
      </c>
      <c r="DW60" t="s">
        <v>100</v>
      </c>
      <c r="DX60">
        <v>1</v>
      </c>
      <c r="EE60">
        <v>13990987</v>
      </c>
      <c r="EF60">
        <v>5</v>
      </c>
      <c r="EG60" t="s">
        <v>24</v>
      </c>
      <c r="EH60">
        <v>0</v>
      </c>
      <c r="EI60" t="s">
        <v>5</v>
      </c>
      <c r="EJ60">
        <v>1</v>
      </c>
      <c r="EK60">
        <v>205</v>
      </c>
      <c r="EL60" t="s">
        <v>102</v>
      </c>
      <c r="EM60" t="s">
        <v>5</v>
      </c>
      <c r="EO60" t="s">
        <v>5</v>
      </c>
      <c r="EQ60">
        <v>0</v>
      </c>
      <c r="ER60">
        <v>158</v>
      </c>
      <c r="ES60">
        <v>158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Q60">
        <v>0</v>
      </c>
      <c r="FR60">
        <f t="shared" si="53"/>
        <v>0</v>
      </c>
      <c r="FS60">
        <v>0</v>
      </c>
    </row>
    <row r="61" spans="1:175">
      <c r="A61">
        <v>17</v>
      </c>
      <c r="B61">
        <v>1</v>
      </c>
      <c r="C61">
        <f>ROW(SmtRes!A203)</f>
        <v>203</v>
      </c>
      <c r="D61">
        <f>ROW(EtalonRes!A203)</f>
        <v>203</v>
      </c>
      <c r="E61" t="s">
        <v>112</v>
      </c>
      <c r="F61" t="s">
        <v>104</v>
      </c>
      <c r="G61" t="s">
        <v>105</v>
      </c>
      <c r="H61" t="s">
        <v>34</v>
      </c>
      <c r="I61">
        <v>8.1999999999999993</v>
      </c>
      <c r="J61">
        <v>0</v>
      </c>
      <c r="O61">
        <f t="shared" si="28"/>
        <v>587</v>
      </c>
      <c r="P61">
        <f t="shared" si="29"/>
        <v>428</v>
      </c>
      <c r="Q61">
        <f t="shared" si="30"/>
        <v>22</v>
      </c>
      <c r="R61">
        <f t="shared" si="31"/>
        <v>1</v>
      </c>
      <c r="S61">
        <f t="shared" si="32"/>
        <v>136</v>
      </c>
      <c r="T61">
        <f t="shared" si="33"/>
        <v>0</v>
      </c>
      <c r="U61">
        <f t="shared" si="34"/>
        <v>9.7516572999999962</v>
      </c>
      <c r="V61">
        <f t="shared" si="35"/>
        <v>3.3107499999999991E-2</v>
      </c>
      <c r="W61">
        <f t="shared" si="36"/>
        <v>0</v>
      </c>
      <c r="X61">
        <f t="shared" si="37"/>
        <v>175</v>
      </c>
      <c r="Y61">
        <f t="shared" si="38"/>
        <v>97</v>
      </c>
      <c r="AA61">
        <v>0</v>
      </c>
      <c r="AB61">
        <f t="shared" si="39"/>
        <v>71.540000000000006</v>
      </c>
      <c r="AC61">
        <f>ROUND((ES61),2)</f>
        <v>52.2</v>
      </c>
      <c r="AD61">
        <f>ROUND(((((ET61*1.25)*1.7))+(((((EU61*1.25)*1.7))*1.13)-(((EU61*1.25)*1.7)))),2)</f>
        <v>2.73</v>
      </c>
      <c r="AE61">
        <f>ROUND(((((EU61*1.25)*1.7))*1.13),2)</f>
        <v>7.0000000000000007E-2</v>
      </c>
      <c r="AF61">
        <f>ROUND(((((EV61*1.15)*1.7))*1.13),2)</f>
        <v>16.61</v>
      </c>
      <c r="AG61">
        <f t="shared" si="40"/>
        <v>0</v>
      </c>
      <c r="AH61">
        <f>(((EW61*1.15)*1.7))</f>
        <v>1.1892264999999997</v>
      </c>
      <c r="AI61">
        <f>(((EX61*1.25)*1.7))</f>
        <v>4.0374999999999994E-3</v>
      </c>
      <c r="AJ61">
        <f t="shared" si="41"/>
        <v>0</v>
      </c>
      <c r="AK61">
        <v>61</v>
      </c>
      <c r="AL61">
        <v>52.2</v>
      </c>
      <c r="AM61">
        <v>1.28</v>
      </c>
      <c r="AN61">
        <v>0.03</v>
      </c>
      <c r="AO61">
        <v>7.52</v>
      </c>
      <c r="AP61">
        <v>0</v>
      </c>
      <c r="AQ61">
        <v>0.60829999999999995</v>
      </c>
      <c r="AR61">
        <v>1.9E-3</v>
      </c>
      <c r="AS61">
        <v>0</v>
      </c>
      <c r="AT61">
        <f t="shared" si="42"/>
        <v>128</v>
      </c>
      <c r="AU61">
        <f t="shared" si="43"/>
        <v>71</v>
      </c>
      <c r="AV61">
        <v>1</v>
      </c>
      <c r="AW61">
        <v>1</v>
      </c>
      <c r="AX61">
        <v>1</v>
      </c>
      <c r="AY61">
        <v>1</v>
      </c>
      <c r="AZ61">
        <v>1</v>
      </c>
      <c r="BA61">
        <v>1</v>
      </c>
      <c r="BB61">
        <v>1</v>
      </c>
      <c r="BC61">
        <v>1</v>
      </c>
      <c r="BD61" t="s">
        <v>5</v>
      </c>
      <c r="BE61" t="s">
        <v>5</v>
      </c>
      <c r="BF61" t="s">
        <v>5</v>
      </c>
      <c r="BG61" t="s">
        <v>5</v>
      </c>
      <c r="BH61">
        <v>0</v>
      </c>
      <c r="BI61">
        <v>1</v>
      </c>
      <c r="BJ61" t="s">
        <v>106</v>
      </c>
      <c r="BM61">
        <v>130</v>
      </c>
      <c r="BN61">
        <v>0</v>
      </c>
      <c r="BO61" t="s">
        <v>104</v>
      </c>
      <c r="BP61">
        <v>1</v>
      </c>
      <c r="BQ61">
        <v>5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5</v>
      </c>
      <c r="BZ61">
        <v>128</v>
      </c>
      <c r="CA61">
        <v>71</v>
      </c>
      <c r="CF61">
        <v>0</v>
      </c>
      <c r="CG61">
        <v>0</v>
      </c>
      <c r="CM61">
        <v>0</v>
      </c>
      <c r="CN61" t="s">
        <v>5</v>
      </c>
      <c r="CO61">
        <v>0</v>
      </c>
      <c r="CP61">
        <f t="shared" si="44"/>
        <v>71.540000000000006</v>
      </c>
      <c r="CQ61">
        <f t="shared" si="45"/>
        <v>52.2</v>
      </c>
      <c r="CR61">
        <f t="shared" si="46"/>
        <v>2.73</v>
      </c>
      <c r="CS61">
        <f t="shared" si="47"/>
        <v>7.0000000000000007E-2</v>
      </c>
      <c r="CT61">
        <f t="shared" si="48"/>
        <v>16.61</v>
      </c>
      <c r="CU61">
        <f t="shared" si="49"/>
        <v>0</v>
      </c>
      <c r="CV61">
        <f t="shared" si="50"/>
        <v>1.1892264999999997</v>
      </c>
      <c r="CW61">
        <f t="shared" si="51"/>
        <v>4.0374999999999994E-3</v>
      </c>
      <c r="CX61">
        <f t="shared" si="52"/>
        <v>0</v>
      </c>
      <c r="CY61">
        <f t="shared" ref="CY61:CY66" si="54">(((R61+S61)*BZ61*1)/100)</f>
        <v>175.36</v>
      </c>
      <c r="CZ61">
        <f t="shared" ref="CZ61:CZ66" si="55">(((R61+S61)*CA61*1)/100)</f>
        <v>97.27</v>
      </c>
      <c r="DC61" t="s">
        <v>5</v>
      </c>
      <c r="DD61" t="s">
        <v>5</v>
      </c>
      <c r="DE61" t="s">
        <v>95</v>
      </c>
      <c r="DF61" t="s">
        <v>95</v>
      </c>
      <c r="DG61" t="s">
        <v>96</v>
      </c>
      <c r="DH61" t="s">
        <v>5</v>
      </c>
      <c r="DI61" t="s">
        <v>96</v>
      </c>
      <c r="DJ61" t="s">
        <v>95</v>
      </c>
      <c r="DK61" t="s">
        <v>5</v>
      </c>
      <c r="DL61" t="s">
        <v>5</v>
      </c>
      <c r="DM61" t="s">
        <v>5</v>
      </c>
      <c r="DN61">
        <v>0</v>
      </c>
      <c r="DO61">
        <v>0</v>
      </c>
      <c r="DP61">
        <v>1</v>
      </c>
      <c r="DQ61">
        <v>1</v>
      </c>
      <c r="DR61">
        <v>1</v>
      </c>
      <c r="DS61">
        <v>1</v>
      </c>
      <c r="DT61">
        <v>1</v>
      </c>
      <c r="DU61">
        <v>1003</v>
      </c>
      <c r="DV61" t="s">
        <v>34</v>
      </c>
      <c r="DW61" t="s">
        <v>38</v>
      </c>
      <c r="DX61">
        <v>1</v>
      </c>
      <c r="EE61">
        <v>13990945</v>
      </c>
      <c r="EF61">
        <v>5</v>
      </c>
      <c r="EG61" t="s">
        <v>24</v>
      </c>
      <c r="EH61">
        <v>0</v>
      </c>
      <c r="EI61" t="s">
        <v>5</v>
      </c>
      <c r="EJ61">
        <v>1</v>
      </c>
      <c r="EK61">
        <v>130</v>
      </c>
      <c r="EL61" t="s">
        <v>39</v>
      </c>
      <c r="EM61" t="s">
        <v>5</v>
      </c>
      <c r="EO61" t="s">
        <v>5</v>
      </c>
      <c r="EQ61">
        <v>512</v>
      </c>
      <c r="ER61">
        <v>61</v>
      </c>
      <c r="ES61">
        <v>52.2</v>
      </c>
      <c r="ET61">
        <v>1.28</v>
      </c>
      <c r="EU61">
        <v>0.03</v>
      </c>
      <c r="EV61">
        <v>7.52</v>
      </c>
      <c r="EW61">
        <v>0.60829999999999995</v>
      </c>
      <c r="EX61">
        <v>1.9E-3</v>
      </c>
      <c r="EY61">
        <v>0</v>
      </c>
      <c r="EZ61">
        <v>0</v>
      </c>
      <c r="FQ61">
        <v>0</v>
      </c>
      <c r="FR61">
        <f t="shared" si="53"/>
        <v>0</v>
      </c>
      <c r="FS61">
        <v>0</v>
      </c>
    </row>
    <row r="62" spans="1:175">
      <c r="A62">
        <v>17</v>
      </c>
      <c r="B62">
        <v>1</v>
      </c>
      <c r="C62">
        <f>ROW(SmtRes!A217)</f>
        <v>217</v>
      </c>
      <c r="D62">
        <f>ROW(EtalonRes!A217)</f>
        <v>217</v>
      </c>
      <c r="E62" t="s">
        <v>113</v>
      </c>
      <c r="F62" t="s">
        <v>74</v>
      </c>
      <c r="G62" t="s">
        <v>94</v>
      </c>
      <c r="H62" t="s">
        <v>34</v>
      </c>
      <c r="I62">
        <v>30</v>
      </c>
      <c r="J62">
        <v>0</v>
      </c>
      <c r="O62">
        <f t="shared" si="28"/>
        <v>4795</v>
      </c>
      <c r="P62">
        <f t="shared" si="29"/>
        <v>4532</v>
      </c>
      <c r="Q62">
        <f t="shared" si="30"/>
        <v>65</v>
      </c>
      <c r="R62">
        <f t="shared" si="31"/>
        <v>2</v>
      </c>
      <c r="S62">
        <f t="shared" si="32"/>
        <v>198</v>
      </c>
      <c r="T62">
        <f t="shared" si="33"/>
        <v>0</v>
      </c>
      <c r="U62">
        <f t="shared" si="34"/>
        <v>15.278324999999999</v>
      </c>
      <c r="V62">
        <f t="shared" si="35"/>
        <v>8.9249999999999996E-2</v>
      </c>
      <c r="W62">
        <f t="shared" si="36"/>
        <v>0</v>
      </c>
      <c r="X62">
        <f t="shared" si="37"/>
        <v>260</v>
      </c>
      <c r="Y62">
        <f t="shared" si="38"/>
        <v>142</v>
      </c>
      <c r="AA62">
        <v>0</v>
      </c>
      <c r="AB62">
        <f t="shared" si="39"/>
        <v>159.83000000000001</v>
      </c>
      <c r="AC62">
        <f>ROUND((ES62),2)</f>
        <v>151.07</v>
      </c>
      <c r="AD62">
        <f>ROUND(((((ET62*1.25)*1.7))+(((((EU62*1.25)*1.7))*1.13)-(((EU62*1.25)*1.7)))),2)</f>
        <v>2.15</v>
      </c>
      <c r="AE62">
        <f>ROUND(((((EU62*1.25)*1.7))*1.13),2)</f>
        <v>0.05</v>
      </c>
      <c r="AF62">
        <f>ROUND(((((EV62*1.15)*1.7))*1.13),2)</f>
        <v>6.61</v>
      </c>
      <c r="AG62">
        <f t="shared" si="40"/>
        <v>0</v>
      </c>
      <c r="AH62">
        <f>(((EW62*1.15)*1.7))</f>
        <v>0.50927749999999994</v>
      </c>
      <c r="AI62">
        <f>(((EX62*1.25)*1.7))</f>
        <v>2.9749999999999998E-3</v>
      </c>
      <c r="AJ62">
        <f t="shared" si="41"/>
        <v>0</v>
      </c>
      <c r="AK62">
        <v>155.07</v>
      </c>
      <c r="AL62">
        <v>151.07</v>
      </c>
      <c r="AM62">
        <v>1.01</v>
      </c>
      <c r="AN62">
        <v>0.02</v>
      </c>
      <c r="AO62">
        <v>2.99</v>
      </c>
      <c r="AP62">
        <v>0</v>
      </c>
      <c r="AQ62">
        <v>0.26050000000000001</v>
      </c>
      <c r="AR62">
        <v>1.4E-3</v>
      </c>
      <c r="AS62">
        <v>0</v>
      </c>
      <c r="AT62">
        <f t="shared" si="42"/>
        <v>130</v>
      </c>
      <c r="AU62">
        <f t="shared" si="43"/>
        <v>71</v>
      </c>
      <c r="AV62">
        <v>1</v>
      </c>
      <c r="AW62">
        <v>1</v>
      </c>
      <c r="AX62">
        <v>1</v>
      </c>
      <c r="AY62">
        <v>1</v>
      </c>
      <c r="AZ62">
        <v>1</v>
      </c>
      <c r="BA62">
        <v>1</v>
      </c>
      <c r="BB62">
        <v>1</v>
      </c>
      <c r="BC62">
        <v>1</v>
      </c>
      <c r="BD62" t="s">
        <v>5</v>
      </c>
      <c r="BE62" t="s">
        <v>5</v>
      </c>
      <c r="BF62" t="s">
        <v>5</v>
      </c>
      <c r="BG62" t="s">
        <v>5</v>
      </c>
      <c r="BH62">
        <v>0</v>
      </c>
      <c r="BI62">
        <v>1</v>
      </c>
      <c r="BJ62" t="s">
        <v>76</v>
      </c>
      <c r="BM62">
        <v>130</v>
      </c>
      <c r="BN62">
        <v>0</v>
      </c>
      <c r="BO62" t="s">
        <v>74</v>
      </c>
      <c r="BP62">
        <v>1</v>
      </c>
      <c r="BQ62">
        <v>5</v>
      </c>
      <c r="BR62">
        <v>0</v>
      </c>
      <c r="BS62">
        <v>1</v>
      </c>
      <c r="BT62">
        <v>1</v>
      </c>
      <c r="BU62">
        <v>1</v>
      </c>
      <c r="BV62">
        <v>1</v>
      </c>
      <c r="BW62">
        <v>1</v>
      </c>
      <c r="BX62">
        <v>1</v>
      </c>
      <c r="BY62" t="s">
        <v>5</v>
      </c>
      <c r="BZ62">
        <v>130</v>
      </c>
      <c r="CA62">
        <v>71</v>
      </c>
      <c r="CF62">
        <v>0</v>
      </c>
      <c r="CG62">
        <v>0</v>
      </c>
      <c r="CM62">
        <v>0</v>
      </c>
      <c r="CN62" t="s">
        <v>5</v>
      </c>
      <c r="CO62">
        <v>0</v>
      </c>
      <c r="CP62">
        <f t="shared" si="44"/>
        <v>159.83000000000001</v>
      </c>
      <c r="CQ62">
        <f t="shared" si="45"/>
        <v>151.07</v>
      </c>
      <c r="CR62">
        <f t="shared" si="46"/>
        <v>2.15</v>
      </c>
      <c r="CS62">
        <f t="shared" si="47"/>
        <v>0.05</v>
      </c>
      <c r="CT62">
        <f t="shared" si="48"/>
        <v>6.61</v>
      </c>
      <c r="CU62">
        <f t="shared" si="49"/>
        <v>0</v>
      </c>
      <c r="CV62">
        <f t="shared" si="50"/>
        <v>0.50927749999999994</v>
      </c>
      <c r="CW62">
        <f t="shared" si="51"/>
        <v>2.9749999999999998E-3</v>
      </c>
      <c r="CX62">
        <f t="shared" si="52"/>
        <v>0</v>
      </c>
      <c r="CY62">
        <f t="shared" si="54"/>
        <v>260</v>
      </c>
      <c r="CZ62">
        <f t="shared" si="55"/>
        <v>142</v>
      </c>
      <c r="DC62" t="s">
        <v>5</v>
      </c>
      <c r="DD62" t="s">
        <v>5</v>
      </c>
      <c r="DE62" t="s">
        <v>95</v>
      </c>
      <c r="DF62" t="s">
        <v>95</v>
      </c>
      <c r="DG62" t="s">
        <v>96</v>
      </c>
      <c r="DH62" t="s">
        <v>5</v>
      </c>
      <c r="DI62" t="s">
        <v>96</v>
      </c>
      <c r="DJ62" t="s">
        <v>95</v>
      </c>
      <c r="DK62" t="s">
        <v>5</v>
      </c>
      <c r="DL62" t="s">
        <v>5</v>
      </c>
      <c r="DM62" t="s">
        <v>5</v>
      </c>
      <c r="DN62">
        <v>0</v>
      </c>
      <c r="DO62">
        <v>0</v>
      </c>
      <c r="DP62">
        <v>1</v>
      </c>
      <c r="DQ62">
        <v>1</v>
      </c>
      <c r="DR62">
        <v>1</v>
      </c>
      <c r="DS62">
        <v>1</v>
      </c>
      <c r="DT62">
        <v>1</v>
      </c>
      <c r="DU62">
        <v>1003</v>
      </c>
      <c r="DV62" t="s">
        <v>34</v>
      </c>
      <c r="DW62" t="s">
        <v>77</v>
      </c>
      <c r="DX62">
        <v>1</v>
      </c>
      <c r="EE62">
        <v>13990945</v>
      </c>
      <c r="EF62">
        <v>5</v>
      </c>
      <c r="EG62" t="s">
        <v>24</v>
      </c>
      <c r="EH62">
        <v>0</v>
      </c>
      <c r="EI62" t="s">
        <v>5</v>
      </c>
      <c r="EJ62">
        <v>1</v>
      </c>
      <c r="EK62">
        <v>130</v>
      </c>
      <c r="EL62" t="s">
        <v>39</v>
      </c>
      <c r="EM62" t="s">
        <v>5</v>
      </c>
      <c r="EO62" t="s">
        <v>5</v>
      </c>
      <c r="EQ62">
        <v>576</v>
      </c>
      <c r="ER62">
        <v>155.07</v>
      </c>
      <c r="ES62">
        <v>151.07</v>
      </c>
      <c r="ET62">
        <v>1.01</v>
      </c>
      <c r="EU62">
        <v>0.02</v>
      </c>
      <c r="EV62">
        <v>2.99</v>
      </c>
      <c r="EW62">
        <v>0.26050000000000001</v>
      </c>
      <c r="EX62">
        <v>1.4E-3</v>
      </c>
      <c r="EY62">
        <v>0</v>
      </c>
      <c r="EZ62">
        <v>0</v>
      </c>
      <c r="FQ62">
        <v>0</v>
      </c>
      <c r="FR62">
        <f t="shared" si="53"/>
        <v>0</v>
      </c>
      <c r="FS62">
        <v>0</v>
      </c>
    </row>
    <row r="63" spans="1:175">
      <c r="A63">
        <v>17</v>
      </c>
      <c r="B63">
        <v>1</v>
      </c>
      <c r="C63">
        <f>ROW(SmtRes!A231)</f>
        <v>231</v>
      </c>
      <c r="D63">
        <f>ROW(EtalonRes!A231)</f>
        <v>231</v>
      </c>
      <c r="E63" t="s">
        <v>114</v>
      </c>
      <c r="F63" t="s">
        <v>104</v>
      </c>
      <c r="G63" t="s">
        <v>105</v>
      </c>
      <c r="H63" t="s">
        <v>34</v>
      </c>
      <c r="I63">
        <v>4.2</v>
      </c>
      <c r="J63">
        <v>0</v>
      </c>
      <c r="O63">
        <f t="shared" si="28"/>
        <v>300</v>
      </c>
      <c r="P63">
        <f t="shared" si="29"/>
        <v>219</v>
      </c>
      <c r="Q63">
        <f t="shared" si="30"/>
        <v>11</v>
      </c>
      <c r="R63">
        <f t="shared" si="31"/>
        <v>0</v>
      </c>
      <c r="S63">
        <f t="shared" si="32"/>
        <v>70</v>
      </c>
      <c r="T63">
        <f t="shared" si="33"/>
        <v>0</v>
      </c>
      <c r="U63">
        <f t="shared" si="34"/>
        <v>4.994751299999999</v>
      </c>
      <c r="V63">
        <f t="shared" si="35"/>
        <v>1.6957499999999997E-2</v>
      </c>
      <c r="W63">
        <f t="shared" si="36"/>
        <v>0</v>
      </c>
      <c r="X63">
        <f t="shared" si="37"/>
        <v>90</v>
      </c>
      <c r="Y63">
        <f t="shared" si="38"/>
        <v>50</v>
      </c>
      <c r="AA63">
        <v>0</v>
      </c>
      <c r="AB63">
        <f t="shared" si="39"/>
        <v>71.540000000000006</v>
      </c>
      <c r="AC63">
        <f>ROUND((ES63),2)</f>
        <v>52.2</v>
      </c>
      <c r="AD63">
        <f>ROUND(((((ET63*1.25)*1.7))+(((((EU63*1.25)*1.7))*1.13)-(((EU63*1.25)*1.7)))),2)</f>
        <v>2.73</v>
      </c>
      <c r="AE63">
        <f>ROUND(((((EU63*1.25)*1.7))*1.13),2)</f>
        <v>7.0000000000000007E-2</v>
      </c>
      <c r="AF63">
        <f>ROUND(((((EV63*1.15)*1.7))*1.13),2)</f>
        <v>16.61</v>
      </c>
      <c r="AG63">
        <f t="shared" si="40"/>
        <v>0</v>
      </c>
      <c r="AH63">
        <f>(((EW63*1.15)*1.7))</f>
        <v>1.1892264999999997</v>
      </c>
      <c r="AI63">
        <f>(((EX63*1.25)*1.7))</f>
        <v>4.0374999999999994E-3</v>
      </c>
      <c r="AJ63">
        <f t="shared" si="41"/>
        <v>0</v>
      </c>
      <c r="AK63">
        <v>61</v>
      </c>
      <c r="AL63">
        <v>52.2</v>
      </c>
      <c r="AM63">
        <v>1.28</v>
      </c>
      <c r="AN63">
        <v>0.03</v>
      </c>
      <c r="AO63">
        <v>7.52</v>
      </c>
      <c r="AP63">
        <v>0</v>
      </c>
      <c r="AQ63">
        <v>0.60829999999999995</v>
      </c>
      <c r="AR63">
        <v>1.9E-3</v>
      </c>
      <c r="AS63">
        <v>0</v>
      </c>
      <c r="AT63">
        <f t="shared" si="42"/>
        <v>128</v>
      </c>
      <c r="AU63">
        <f t="shared" si="43"/>
        <v>71</v>
      </c>
      <c r="AV63">
        <v>1</v>
      </c>
      <c r="AW63">
        <v>1</v>
      </c>
      <c r="AX63">
        <v>1</v>
      </c>
      <c r="AY63">
        <v>1</v>
      </c>
      <c r="AZ63">
        <v>1</v>
      </c>
      <c r="BA63">
        <v>1</v>
      </c>
      <c r="BB63">
        <v>1</v>
      </c>
      <c r="BC63">
        <v>1</v>
      </c>
      <c r="BD63" t="s">
        <v>5</v>
      </c>
      <c r="BE63" t="s">
        <v>5</v>
      </c>
      <c r="BF63" t="s">
        <v>5</v>
      </c>
      <c r="BG63" t="s">
        <v>5</v>
      </c>
      <c r="BH63">
        <v>0</v>
      </c>
      <c r="BI63">
        <v>1</v>
      </c>
      <c r="BJ63" t="s">
        <v>106</v>
      </c>
      <c r="BM63">
        <v>130</v>
      </c>
      <c r="BN63">
        <v>0</v>
      </c>
      <c r="BO63" t="s">
        <v>104</v>
      </c>
      <c r="BP63">
        <v>1</v>
      </c>
      <c r="BQ63">
        <v>5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5</v>
      </c>
      <c r="BZ63">
        <v>128</v>
      </c>
      <c r="CA63">
        <v>71</v>
      </c>
      <c r="CF63">
        <v>0</v>
      </c>
      <c r="CG63">
        <v>0</v>
      </c>
      <c r="CM63">
        <v>0</v>
      </c>
      <c r="CN63" t="s">
        <v>5</v>
      </c>
      <c r="CO63">
        <v>0</v>
      </c>
      <c r="CP63">
        <f t="shared" si="44"/>
        <v>71.540000000000006</v>
      </c>
      <c r="CQ63">
        <f t="shared" si="45"/>
        <v>52.2</v>
      </c>
      <c r="CR63">
        <f t="shared" si="46"/>
        <v>2.73</v>
      </c>
      <c r="CS63">
        <f t="shared" si="47"/>
        <v>7.0000000000000007E-2</v>
      </c>
      <c r="CT63">
        <f t="shared" si="48"/>
        <v>16.61</v>
      </c>
      <c r="CU63">
        <f t="shared" si="49"/>
        <v>0</v>
      </c>
      <c r="CV63">
        <f t="shared" si="50"/>
        <v>1.1892264999999997</v>
      </c>
      <c r="CW63">
        <f t="shared" si="51"/>
        <v>4.0374999999999994E-3</v>
      </c>
      <c r="CX63">
        <f t="shared" si="52"/>
        <v>0</v>
      </c>
      <c r="CY63">
        <f t="shared" si="54"/>
        <v>89.6</v>
      </c>
      <c r="CZ63">
        <f t="shared" si="55"/>
        <v>49.7</v>
      </c>
      <c r="DC63" t="s">
        <v>5</v>
      </c>
      <c r="DD63" t="s">
        <v>5</v>
      </c>
      <c r="DE63" t="s">
        <v>95</v>
      </c>
      <c r="DF63" t="s">
        <v>95</v>
      </c>
      <c r="DG63" t="s">
        <v>96</v>
      </c>
      <c r="DH63" t="s">
        <v>5</v>
      </c>
      <c r="DI63" t="s">
        <v>96</v>
      </c>
      <c r="DJ63" t="s">
        <v>95</v>
      </c>
      <c r="DK63" t="s">
        <v>5</v>
      </c>
      <c r="DL63" t="s">
        <v>5</v>
      </c>
      <c r="DM63" t="s">
        <v>5</v>
      </c>
      <c r="DN63">
        <v>0</v>
      </c>
      <c r="DO63">
        <v>0</v>
      </c>
      <c r="DP63">
        <v>1</v>
      </c>
      <c r="DQ63">
        <v>1</v>
      </c>
      <c r="DR63">
        <v>1</v>
      </c>
      <c r="DS63">
        <v>1</v>
      </c>
      <c r="DT63">
        <v>1</v>
      </c>
      <c r="DU63">
        <v>1003</v>
      </c>
      <c r="DV63" t="s">
        <v>34</v>
      </c>
      <c r="DW63" t="s">
        <v>38</v>
      </c>
      <c r="DX63">
        <v>1</v>
      </c>
      <c r="EE63">
        <v>13990945</v>
      </c>
      <c r="EF63">
        <v>5</v>
      </c>
      <c r="EG63" t="s">
        <v>24</v>
      </c>
      <c r="EH63">
        <v>0</v>
      </c>
      <c r="EI63" t="s">
        <v>5</v>
      </c>
      <c r="EJ63">
        <v>1</v>
      </c>
      <c r="EK63">
        <v>130</v>
      </c>
      <c r="EL63" t="s">
        <v>39</v>
      </c>
      <c r="EM63" t="s">
        <v>5</v>
      </c>
      <c r="EO63" t="s">
        <v>5</v>
      </c>
      <c r="EQ63">
        <v>512</v>
      </c>
      <c r="ER63">
        <v>61</v>
      </c>
      <c r="ES63">
        <v>52.2</v>
      </c>
      <c r="ET63">
        <v>1.28</v>
      </c>
      <c r="EU63">
        <v>0.03</v>
      </c>
      <c r="EV63">
        <v>7.52</v>
      </c>
      <c r="EW63">
        <v>0.60829999999999995</v>
      </c>
      <c r="EX63">
        <v>1.9E-3</v>
      </c>
      <c r="EY63">
        <v>0</v>
      </c>
      <c r="EZ63">
        <v>0</v>
      </c>
      <c r="FQ63">
        <v>0</v>
      </c>
      <c r="FR63">
        <f t="shared" si="53"/>
        <v>0</v>
      </c>
      <c r="FS63">
        <v>0</v>
      </c>
    </row>
    <row r="64" spans="1:175">
      <c r="A64">
        <v>17</v>
      </c>
      <c r="B64">
        <v>1</v>
      </c>
      <c r="C64">
        <f>ROW(SmtRes!A245)</f>
        <v>245</v>
      </c>
      <c r="D64">
        <f>ROW(EtalonRes!A245)</f>
        <v>245</v>
      </c>
      <c r="E64" t="s">
        <v>115</v>
      </c>
      <c r="F64" t="s">
        <v>74</v>
      </c>
      <c r="G64" t="s">
        <v>94</v>
      </c>
      <c r="H64" t="s">
        <v>34</v>
      </c>
      <c r="I64">
        <v>20</v>
      </c>
      <c r="J64">
        <v>0</v>
      </c>
      <c r="O64">
        <f t="shared" si="28"/>
        <v>3197</v>
      </c>
      <c r="P64">
        <f t="shared" si="29"/>
        <v>3021</v>
      </c>
      <c r="Q64">
        <f t="shared" si="30"/>
        <v>43</v>
      </c>
      <c r="R64">
        <f t="shared" si="31"/>
        <v>1</v>
      </c>
      <c r="S64">
        <f t="shared" si="32"/>
        <v>132</v>
      </c>
      <c r="T64">
        <f t="shared" si="33"/>
        <v>0</v>
      </c>
      <c r="U64">
        <f t="shared" si="34"/>
        <v>10.185549999999999</v>
      </c>
      <c r="V64">
        <f t="shared" si="35"/>
        <v>5.9499999999999997E-2</v>
      </c>
      <c r="W64">
        <f t="shared" si="36"/>
        <v>0</v>
      </c>
      <c r="X64">
        <f t="shared" si="37"/>
        <v>173</v>
      </c>
      <c r="Y64">
        <f t="shared" si="38"/>
        <v>94</v>
      </c>
      <c r="AA64">
        <v>0</v>
      </c>
      <c r="AB64">
        <f t="shared" si="39"/>
        <v>159.83000000000001</v>
      </c>
      <c r="AC64">
        <f>ROUND((ES64),2)</f>
        <v>151.07</v>
      </c>
      <c r="AD64">
        <f>ROUND(((((ET64*1.25)*1.7))+(((((EU64*1.25)*1.7))*1.13)-(((EU64*1.25)*1.7)))),2)</f>
        <v>2.15</v>
      </c>
      <c r="AE64">
        <f>ROUND(((((EU64*1.25)*1.7))*1.13),2)</f>
        <v>0.05</v>
      </c>
      <c r="AF64">
        <f>ROUND(((((EV64*1.15)*1.7))*1.13),2)</f>
        <v>6.61</v>
      </c>
      <c r="AG64">
        <f t="shared" si="40"/>
        <v>0</v>
      </c>
      <c r="AH64">
        <f>(((EW64*1.15)*1.7))</f>
        <v>0.50927749999999994</v>
      </c>
      <c r="AI64">
        <f>(((EX64*1.25)*1.7))</f>
        <v>2.9749999999999998E-3</v>
      </c>
      <c r="AJ64">
        <f t="shared" si="41"/>
        <v>0</v>
      </c>
      <c r="AK64">
        <v>155.07</v>
      </c>
      <c r="AL64">
        <v>151.07</v>
      </c>
      <c r="AM64">
        <v>1.01</v>
      </c>
      <c r="AN64">
        <v>0.02</v>
      </c>
      <c r="AO64">
        <v>2.99</v>
      </c>
      <c r="AP64">
        <v>0</v>
      </c>
      <c r="AQ64">
        <v>0.26050000000000001</v>
      </c>
      <c r="AR64">
        <v>1.4E-3</v>
      </c>
      <c r="AS64">
        <v>0</v>
      </c>
      <c r="AT64">
        <f t="shared" si="42"/>
        <v>130</v>
      </c>
      <c r="AU64">
        <f t="shared" si="43"/>
        <v>71</v>
      </c>
      <c r="AV64">
        <v>1</v>
      </c>
      <c r="AW64">
        <v>1</v>
      </c>
      <c r="AX64">
        <v>1</v>
      </c>
      <c r="AY64">
        <v>1</v>
      </c>
      <c r="AZ64">
        <v>1</v>
      </c>
      <c r="BA64">
        <v>1</v>
      </c>
      <c r="BB64">
        <v>1</v>
      </c>
      <c r="BC64">
        <v>1</v>
      </c>
      <c r="BD64" t="s">
        <v>5</v>
      </c>
      <c r="BE64" t="s">
        <v>5</v>
      </c>
      <c r="BF64" t="s">
        <v>5</v>
      </c>
      <c r="BG64" t="s">
        <v>5</v>
      </c>
      <c r="BH64">
        <v>0</v>
      </c>
      <c r="BI64">
        <v>1</v>
      </c>
      <c r="BJ64" t="s">
        <v>76</v>
      </c>
      <c r="BM64">
        <v>130</v>
      </c>
      <c r="BN64">
        <v>0</v>
      </c>
      <c r="BO64" t="s">
        <v>74</v>
      </c>
      <c r="BP64">
        <v>1</v>
      </c>
      <c r="BQ64">
        <v>5</v>
      </c>
      <c r="BR64">
        <v>0</v>
      </c>
      <c r="BS64">
        <v>1</v>
      </c>
      <c r="BT64">
        <v>1</v>
      </c>
      <c r="BU64">
        <v>1</v>
      </c>
      <c r="BV64">
        <v>1</v>
      </c>
      <c r="BW64">
        <v>1</v>
      </c>
      <c r="BX64">
        <v>1</v>
      </c>
      <c r="BY64" t="s">
        <v>5</v>
      </c>
      <c r="BZ64">
        <v>130</v>
      </c>
      <c r="CA64">
        <v>71</v>
      </c>
      <c r="CF64">
        <v>0</v>
      </c>
      <c r="CG64">
        <v>0</v>
      </c>
      <c r="CM64">
        <v>0</v>
      </c>
      <c r="CN64" t="s">
        <v>5</v>
      </c>
      <c r="CO64">
        <v>0</v>
      </c>
      <c r="CP64">
        <f t="shared" si="44"/>
        <v>159.83000000000001</v>
      </c>
      <c r="CQ64">
        <f t="shared" si="45"/>
        <v>151.07</v>
      </c>
      <c r="CR64">
        <f t="shared" si="46"/>
        <v>2.15</v>
      </c>
      <c r="CS64">
        <f t="shared" si="47"/>
        <v>0.05</v>
      </c>
      <c r="CT64">
        <f t="shared" si="48"/>
        <v>6.61</v>
      </c>
      <c r="CU64">
        <f t="shared" si="49"/>
        <v>0</v>
      </c>
      <c r="CV64">
        <f t="shared" si="50"/>
        <v>0.50927749999999994</v>
      </c>
      <c r="CW64">
        <f t="shared" si="51"/>
        <v>2.9749999999999998E-3</v>
      </c>
      <c r="CX64">
        <f t="shared" si="52"/>
        <v>0</v>
      </c>
      <c r="CY64">
        <f t="shared" si="54"/>
        <v>172.9</v>
      </c>
      <c r="CZ64">
        <f t="shared" si="55"/>
        <v>94.43</v>
      </c>
      <c r="DC64" t="s">
        <v>5</v>
      </c>
      <c r="DD64" t="s">
        <v>5</v>
      </c>
      <c r="DE64" t="s">
        <v>95</v>
      </c>
      <c r="DF64" t="s">
        <v>95</v>
      </c>
      <c r="DG64" t="s">
        <v>96</v>
      </c>
      <c r="DH64" t="s">
        <v>5</v>
      </c>
      <c r="DI64" t="s">
        <v>96</v>
      </c>
      <c r="DJ64" t="s">
        <v>95</v>
      </c>
      <c r="DK64" t="s">
        <v>5</v>
      </c>
      <c r="DL64" t="s">
        <v>5</v>
      </c>
      <c r="DM64" t="s">
        <v>5</v>
      </c>
      <c r="DN64">
        <v>0</v>
      </c>
      <c r="DO64">
        <v>0</v>
      </c>
      <c r="DP64">
        <v>1</v>
      </c>
      <c r="DQ64">
        <v>1</v>
      </c>
      <c r="DR64">
        <v>1</v>
      </c>
      <c r="DS64">
        <v>1</v>
      </c>
      <c r="DT64">
        <v>1</v>
      </c>
      <c r="DU64">
        <v>1003</v>
      </c>
      <c r="DV64" t="s">
        <v>34</v>
      </c>
      <c r="DW64" t="s">
        <v>77</v>
      </c>
      <c r="DX64">
        <v>1</v>
      </c>
      <c r="EE64">
        <v>13990945</v>
      </c>
      <c r="EF64">
        <v>5</v>
      </c>
      <c r="EG64" t="s">
        <v>24</v>
      </c>
      <c r="EH64">
        <v>0</v>
      </c>
      <c r="EI64" t="s">
        <v>5</v>
      </c>
      <c r="EJ64">
        <v>1</v>
      </c>
      <c r="EK64">
        <v>130</v>
      </c>
      <c r="EL64" t="s">
        <v>39</v>
      </c>
      <c r="EM64" t="s">
        <v>5</v>
      </c>
      <c r="EO64" t="s">
        <v>5</v>
      </c>
      <c r="EQ64">
        <v>576</v>
      </c>
      <c r="ER64">
        <v>155.07</v>
      </c>
      <c r="ES64">
        <v>151.07</v>
      </c>
      <c r="ET64">
        <v>1.01</v>
      </c>
      <c r="EU64">
        <v>0.02</v>
      </c>
      <c r="EV64">
        <v>2.99</v>
      </c>
      <c r="EW64">
        <v>0.26050000000000001</v>
      </c>
      <c r="EX64">
        <v>1.4E-3</v>
      </c>
      <c r="EY64">
        <v>0</v>
      </c>
      <c r="EZ64">
        <v>0</v>
      </c>
      <c r="FQ64">
        <v>0</v>
      </c>
      <c r="FR64">
        <f t="shared" si="53"/>
        <v>0</v>
      </c>
      <c r="FS64">
        <v>0</v>
      </c>
    </row>
    <row r="65" spans="1:175">
      <c r="A65">
        <v>17</v>
      </c>
      <c r="B65">
        <v>1</v>
      </c>
      <c r="C65">
        <f>ROW(SmtRes!A259)</f>
        <v>259</v>
      </c>
      <c r="D65">
        <f>ROW(EtalonRes!A259)</f>
        <v>259</v>
      </c>
      <c r="E65" t="s">
        <v>116</v>
      </c>
      <c r="F65" t="s">
        <v>104</v>
      </c>
      <c r="G65" t="s">
        <v>105</v>
      </c>
      <c r="H65" t="s">
        <v>34</v>
      </c>
      <c r="I65">
        <v>2.7839999999999998</v>
      </c>
      <c r="J65">
        <v>0</v>
      </c>
      <c r="O65">
        <f t="shared" si="28"/>
        <v>199</v>
      </c>
      <c r="P65">
        <f t="shared" si="29"/>
        <v>145</v>
      </c>
      <c r="Q65">
        <f t="shared" si="30"/>
        <v>8</v>
      </c>
      <c r="R65">
        <f t="shared" si="31"/>
        <v>0</v>
      </c>
      <c r="S65">
        <f t="shared" si="32"/>
        <v>46</v>
      </c>
      <c r="T65">
        <f t="shared" si="33"/>
        <v>0</v>
      </c>
      <c r="U65">
        <f t="shared" si="34"/>
        <v>3.3108065759999992</v>
      </c>
      <c r="V65">
        <f t="shared" si="35"/>
        <v>1.1240399999999998E-2</v>
      </c>
      <c r="W65">
        <f t="shared" si="36"/>
        <v>0</v>
      </c>
      <c r="X65">
        <f t="shared" si="37"/>
        <v>59</v>
      </c>
      <c r="Y65">
        <f t="shared" si="38"/>
        <v>33</v>
      </c>
      <c r="AA65">
        <v>0</v>
      </c>
      <c r="AB65">
        <f t="shared" si="39"/>
        <v>71.540000000000006</v>
      </c>
      <c r="AC65">
        <f>ROUND((ES65),2)</f>
        <v>52.2</v>
      </c>
      <c r="AD65">
        <f>ROUND(((((ET65*1.25)*1.7))+(((((EU65*1.25)*1.7))*1.13)-(((EU65*1.25)*1.7)))),2)</f>
        <v>2.73</v>
      </c>
      <c r="AE65">
        <f>ROUND(((((EU65*1.25)*1.7))*1.13),2)</f>
        <v>7.0000000000000007E-2</v>
      </c>
      <c r="AF65">
        <f>ROUND(((((EV65*1.15)*1.7))*1.13),2)</f>
        <v>16.61</v>
      </c>
      <c r="AG65">
        <f t="shared" si="40"/>
        <v>0</v>
      </c>
      <c r="AH65">
        <f>(((EW65*1.15)*1.7))</f>
        <v>1.1892264999999997</v>
      </c>
      <c r="AI65">
        <f>(((EX65*1.25)*1.7))</f>
        <v>4.0374999999999994E-3</v>
      </c>
      <c r="AJ65">
        <f t="shared" si="41"/>
        <v>0</v>
      </c>
      <c r="AK65">
        <v>61</v>
      </c>
      <c r="AL65">
        <v>52.2</v>
      </c>
      <c r="AM65">
        <v>1.28</v>
      </c>
      <c r="AN65">
        <v>0.03</v>
      </c>
      <c r="AO65">
        <v>7.52</v>
      </c>
      <c r="AP65">
        <v>0</v>
      </c>
      <c r="AQ65">
        <v>0.60829999999999995</v>
      </c>
      <c r="AR65">
        <v>1.9E-3</v>
      </c>
      <c r="AS65">
        <v>0</v>
      </c>
      <c r="AT65">
        <f t="shared" si="42"/>
        <v>128</v>
      </c>
      <c r="AU65">
        <f t="shared" si="43"/>
        <v>71</v>
      </c>
      <c r="AV65">
        <v>1</v>
      </c>
      <c r="AW65">
        <v>1</v>
      </c>
      <c r="AX65">
        <v>1</v>
      </c>
      <c r="AY65">
        <v>1</v>
      </c>
      <c r="AZ65">
        <v>1</v>
      </c>
      <c r="BA65">
        <v>1</v>
      </c>
      <c r="BB65">
        <v>1</v>
      </c>
      <c r="BC65">
        <v>1</v>
      </c>
      <c r="BD65" t="s">
        <v>5</v>
      </c>
      <c r="BE65" t="s">
        <v>5</v>
      </c>
      <c r="BF65" t="s">
        <v>5</v>
      </c>
      <c r="BG65" t="s">
        <v>5</v>
      </c>
      <c r="BH65">
        <v>0</v>
      </c>
      <c r="BI65">
        <v>1</v>
      </c>
      <c r="BJ65" t="s">
        <v>106</v>
      </c>
      <c r="BM65">
        <v>130</v>
      </c>
      <c r="BN65">
        <v>0</v>
      </c>
      <c r="BO65" t="s">
        <v>104</v>
      </c>
      <c r="BP65">
        <v>1</v>
      </c>
      <c r="BQ65">
        <v>5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5</v>
      </c>
      <c r="BZ65">
        <v>128</v>
      </c>
      <c r="CA65">
        <v>71</v>
      </c>
      <c r="CF65">
        <v>0</v>
      </c>
      <c r="CG65">
        <v>0</v>
      </c>
      <c r="CM65">
        <v>0</v>
      </c>
      <c r="CN65" t="s">
        <v>5</v>
      </c>
      <c r="CO65">
        <v>0</v>
      </c>
      <c r="CP65">
        <f t="shared" si="44"/>
        <v>71.540000000000006</v>
      </c>
      <c r="CQ65">
        <f t="shared" si="45"/>
        <v>52.2</v>
      </c>
      <c r="CR65">
        <f t="shared" si="46"/>
        <v>2.73</v>
      </c>
      <c r="CS65">
        <f t="shared" si="47"/>
        <v>7.0000000000000007E-2</v>
      </c>
      <c r="CT65">
        <f t="shared" si="48"/>
        <v>16.61</v>
      </c>
      <c r="CU65">
        <f t="shared" si="49"/>
        <v>0</v>
      </c>
      <c r="CV65">
        <f t="shared" si="50"/>
        <v>1.1892264999999997</v>
      </c>
      <c r="CW65">
        <f t="shared" si="51"/>
        <v>4.0374999999999994E-3</v>
      </c>
      <c r="CX65">
        <f t="shared" si="52"/>
        <v>0</v>
      </c>
      <c r="CY65">
        <f t="shared" si="54"/>
        <v>58.88</v>
      </c>
      <c r="CZ65">
        <f t="shared" si="55"/>
        <v>32.659999999999997</v>
      </c>
      <c r="DC65" t="s">
        <v>5</v>
      </c>
      <c r="DD65" t="s">
        <v>5</v>
      </c>
      <c r="DE65" t="s">
        <v>95</v>
      </c>
      <c r="DF65" t="s">
        <v>95</v>
      </c>
      <c r="DG65" t="s">
        <v>96</v>
      </c>
      <c r="DH65" t="s">
        <v>5</v>
      </c>
      <c r="DI65" t="s">
        <v>96</v>
      </c>
      <c r="DJ65" t="s">
        <v>95</v>
      </c>
      <c r="DK65" t="s">
        <v>5</v>
      </c>
      <c r="DL65" t="s">
        <v>5</v>
      </c>
      <c r="DM65" t="s">
        <v>5</v>
      </c>
      <c r="DN65">
        <v>0</v>
      </c>
      <c r="DO65">
        <v>0</v>
      </c>
      <c r="DP65">
        <v>1</v>
      </c>
      <c r="DQ65">
        <v>1</v>
      </c>
      <c r="DR65">
        <v>1</v>
      </c>
      <c r="DS65">
        <v>1</v>
      </c>
      <c r="DT65">
        <v>1</v>
      </c>
      <c r="DU65">
        <v>1003</v>
      </c>
      <c r="DV65" t="s">
        <v>34</v>
      </c>
      <c r="DW65" t="s">
        <v>38</v>
      </c>
      <c r="DX65">
        <v>1</v>
      </c>
      <c r="EE65">
        <v>13990945</v>
      </c>
      <c r="EF65">
        <v>5</v>
      </c>
      <c r="EG65" t="s">
        <v>24</v>
      </c>
      <c r="EH65">
        <v>0</v>
      </c>
      <c r="EI65" t="s">
        <v>5</v>
      </c>
      <c r="EJ65">
        <v>1</v>
      </c>
      <c r="EK65">
        <v>130</v>
      </c>
      <c r="EL65" t="s">
        <v>39</v>
      </c>
      <c r="EM65" t="s">
        <v>5</v>
      </c>
      <c r="EO65" t="s">
        <v>5</v>
      </c>
      <c r="EQ65">
        <v>512</v>
      </c>
      <c r="ER65">
        <v>61</v>
      </c>
      <c r="ES65">
        <v>52.2</v>
      </c>
      <c r="ET65">
        <v>1.28</v>
      </c>
      <c r="EU65">
        <v>0.03</v>
      </c>
      <c r="EV65">
        <v>7.52</v>
      </c>
      <c r="EW65">
        <v>0.60829999999999995</v>
      </c>
      <c r="EX65">
        <v>1.9E-3</v>
      </c>
      <c r="EY65">
        <v>0</v>
      </c>
      <c r="EZ65">
        <v>0</v>
      </c>
      <c r="FQ65">
        <v>0</v>
      </c>
      <c r="FR65">
        <f t="shared" si="53"/>
        <v>0</v>
      </c>
      <c r="FS65">
        <v>0</v>
      </c>
    </row>
    <row r="66" spans="1:175">
      <c r="A66">
        <v>17</v>
      </c>
      <c r="B66">
        <v>1</v>
      </c>
      <c r="C66">
        <f>ROW(SmtRes!A273)</f>
        <v>273</v>
      </c>
      <c r="D66">
        <f>ROW(EtalonRes!A273)</f>
        <v>273</v>
      </c>
      <c r="E66" t="s">
        <v>117</v>
      </c>
      <c r="F66" t="s">
        <v>74</v>
      </c>
      <c r="G66" t="s">
        <v>94</v>
      </c>
      <c r="H66" t="s">
        <v>34</v>
      </c>
      <c r="I66">
        <v>82.5</v>
      </c>
      <c r="J66">
        <v>0</v>
      </c>
      <c r="O66">
        <f t="shared" si="28"/>
        <v>1058</v>
      </c>
      <c r="P66">
        <f t="shared" si="29"/>
        <v>336</v>
      </c>
      <c r="Q66">
        <f t="shared" si="30"/>
        <v>177</v>
      </c>
      <c r="R66">
        <f t="shared" si="31"/>
        <v>4</v>
      </c>
      <c r="S66">
        <f t="shared" si="32"/>
        <v>545</v>
      </c>
      <c r="T66">
        <f t="shared" si="33"/>
        <v>0</v>
      </c>
      <c r="U66">
        <f t="shared" si="34"/>
        <v>42.015393749999994</v>
      </c>
      <c r="V66">
        <f t="shared" si="35"/>
        <v>0.24543749999999998</v>
      </c>
      <c r="W66">
        <f t="shared" si="36"/>
        <v>0</v>
      </c>
      <c r="X66">
        <f t="shared" si="37"/>
        <v>714</v>
      </c>
      <c r="Y66">
        <f t="shared" si="38"/>
        <v>390</v>
      </c>
      <c r="AA66">
        <v>0</v>
      </c>
      <c r="AB66">
        <f t="shared" si="39"/>
        <v>12.83</v>
      </c>
      <c r="AC66">
        <f>ROUND((ES66+(SUM(SmtRes!BC260:'SmtRes'!BC273)+SUM(EtalonRes!AL260:'EtalonRes'!AL273))),2)</f>
        <v>4.07</v>
      </c>
      <c r="AD66">
        <f>ROUND((((ET66*1.7*1.25))+((((EU66*1.7*1.25))*1.13)-((EU66*1.7*1.25)))),2)</f>
        <v>2.15</v>
      </c>
      <c r="AE66">
        <f>ROUND((((EU66*1.7*1.25))*1.13),2)</f>
        <v>0.05</v>
      </c>
      <c r="AF66">
        <f>ROUND((((EV66*1.7*1.15))*1.13),2)</f>
        <v>6.61</v>
      </c>
      <c r="AG66">
        <f t="shared" si="40"/>
        <v>0</v>
      </c>
      <c r="AH66">
        <f>((EW66*1.7*1.15))</f>
        <v>0.50927749999999994</v>
      </c>
      <c r="AI66">
        <f>((EX66*1.7*1.25))</f>
        <v>2.9749999999999998E-3</v>
      </c>
      <c r="AJ66">
        <f t="shared" si="41"/>
        <v>0</v>
      </c>
      <c r="AK66">
        <v>155.07</v>
      </c>
      <c r="AL66">
        <v>151.07</v>
      </c>
      <c r="AM66">
        <v>1.01</v>
      </c>
      <c r="AN66">
        <v>0.02</v>
      </c>
      <c r="AO66">
        <v>2.99</v>
      </c>
      <c r="AP66">
        <v>0</v>
      </c>
      <c r="AQ66">
        <v>0.26050000000000001</v>
      </c>
      <c r="AR66">
        <v>1.4E-3</v>
      </c>
      <c r="AS66">
        <v>0</v>
      </c>
      <c r="AT66">
        <f t="shared" si="42"/>
        <v>130</v>
      </c>
      <c r="AU66">
        <f t="shared" si="43"/>
        <v>71</v>
      </c>
      <c r="AV66">
        <v>1</v>
      </c>
      <c r="AW66">
        <v>1</v>
      </c>
      <c r="AX66">
        <v>1</v>
      </c>
      <c r="AY66">
        <v>1</v>
      </c>
      <c r="AZ66">
        <v>1</v>
      </c>
      <c r="BA66">
        <v>1</v>
      </c>
      <c r="BB66">
        <v>1</v>
      </c>
      <c r="BC66">
        <v>1</v>
      </c>
      <c r="BD66" t="s">
        <v>5</v>
      </c>
      <c r="BE66" t="s">
        <v>5</v>
      </c>
      <c r="BF66" t="s">
        <v>5</v>
      </c>
      <c r="BG66" t="s">
        <v>5</v>
      </c>
      <c r="BH66">
        <v>0</v>
      </c>
      <c r="BI66">
        <v>1</v>
      </c>
      <c r="BJ66" t="s">
        <v>76</v>
      </c>
      <c r="BM66">
        <v>130</v>
      </c>
      <c r="BN66">
        <v>0</v>
      </c>
      <c r="BO66" t="s">
        <v>74</v>
      </c>
      <c r="BP66">
        <v>1</v>
      </c>
      <c r="BQ66">
        <v>5</v>
      </c>
      <c r="BR66">
        <v>0</v>
      </c>
      <c r="BS66">
        <v>1</v>
      </c>
      <c r="BT66">
        <v>1</v>
      </c>
      <c r="BU66">
        <v>1</v>
      </c>
      <c r="BV66">
        <v>1</v>
      </c>
      <c r="BW66">
        <v>1</v>
      </c>
      <c r="BX66">
        <v>1</v>
      </c>
      <c r="BY66" t="s">
        <v>5</v>
      </c>
      <c r="BZ66">
        <v>130</v>
      </c>
      <c r="CA66">
        <v>71</v>
      </c>
      <c r="CF66">
        <v>0</v>
      </c>
      <c r="CG66">
        <v>0</v>
      </c>
      <c r="CM66">
        <v>0</v>
      </c>
      <c r="CN66" t="s">
        <v>5</v>
      </c>
      <c r="CO66">
        <v>0</v>
      </c>
      <c r="CP66">
        <f t="shared" si="44"/>
        <v>12.83</v>
      </c>
      <c r="CQ66">
        <f t="shared" si="45"/>
        <v>4.07</v>
      </c>
      <c r="CR66">
        <f t="shared" si="46"/>
        <v>2.15</v>
      </c>
      <c r="CS66">
        <f t="shared" si="47"/>
        <v>0.05</v>
      </c>
      <c r="CT66">
        <f t="shared" si="48"/>
        <v>6.61</v>
      </c>
      <c r="CU66">
        <f t="shared" si="49"/>
        <v>0</v>
      </c>
      <c r="CV66">
        <f t="shared" si="50"/>
        <v>0.50927749999999994</v>
      </c>
      <c r="CW66">
        <f t="shared" si="51"/>
        <v>2.9749999999999998E-3</v>
      </c>
      <c r="CX66">
        <f t="shared" si="52"/>
        <v>0</v>
      </c>
      <c r="CY66">
        <f t="shared" si="54"/>
        <v>713.7</v>
      </c>
      <c r="CZ66">
        <f t="shared" si="55"/>
        <v>389.79</v>
      </c>
      <c r="DC66" t="s">
        <v>5</v>
      </c>
      <c r="DD66" t="s">
        <v>5</v>
      </c>
      <c r="DE66" t="s">
        <v>118</v>
      </c>
      <c r="DF66" t="s">
        <v>118</v>
      </c>
      <c r="DG66" t="s">
        <v>119</v>
      </c>
      <c r="DH66" t="s">
        <v>5</v>
      </c>
      <c r="DI66" t="s">
        <v>119</v>
      </c>
      <c r="DJ66" t="s">
        <v>118</v>
      </c>
      <c r="DK66" t="s">
        <v>5</v>
      </c>
      <c r="DL66" t="s">
        <v>5</v>
      </c>
      <c r="DM66" t="s">
        <v>5</v>
      </c>
      <c r="DN66">
        <v>0</v>
      </c>
      <c r="DO66">
        <v>0</v>
      </c>
      <c r="DP66">
        <v>1</v>
      </c>
      <c r="DQ66">
        <v>1</v>
      </c>
      <c r="DR66">
        <v>1</v>
      </c>
      <c r="DS66">
        <v>1</v>
      </c>
      <c r="DT66">
        <v>1</v>
      </c>
      <c r="DU66">
        <v>1003</v>
      </c>
      <c r="DV66" t="s">
        <v>34</v>
      </c>
      <c r="DW66" t="s">
        <v>77</v>
      </c>
      <c r="DX66">
        <v>1</v>
      </c>
      <c r="EE66">
        <v>13990945</v>
      </c>
      <c r="EF66">
        <v>5</v>
      </c>
      <c r="EG66" t="s">
        <v>24</v>
      </c>
      <c r="EH66">
        <v>0</v>
      </c>
      <c r="EI66" t="s">
        <v>5</v>
      </c>
      <c r="EJ66">
        <v>1</v>
      </c>
      <c r="EK66">
        <v>130</v>
      </c>
      <c r="EL66" t="s">
        <v>39</v>
      </c>
      <c r="EM66" t="s">
        <v>5</v>
      </c>
      <c r="EO66" t="s">
        <v>5</v>
      </c>
      <c r="EQ66">
        <v>704</v>
      </c>
      <c r="ER66">
        <v>155.07</v>
      </c>
      <c r="ES66">
        <v>151.07</v>
      </c>
      <c r="ET66">
        <v>1.01</v>
      </c>
      <c r="EU66">
        <v>0.02</v>
      </c>
      <c r="EV66">
        <v>2.99</v>
      </c>
      <c r="EW66">
        <v>0.26050000000000001</v>
      </c>
      <c r="EX66">
        <v>1.4E-3</v>
      </c>
      <c r="EY66">
        <v>1</v>
      </c>
      <c r="EZ66">
        <v>0</v>
      </c>
      <c r="FQ66">
        <v>0</v>
      </c>
      <c r="FR66">
        <f t="shared" si="53"/>
        <v>0</v>
      </c>
      <c r="FS66">
        <v>0</v>
      </c>
    </row>
    <row r="67" spans="1:175">
      <c r="A67">
        <v>17</v>
      </c>
      <c r="B67">
        <v>1</v>
      </c>
      <c r="E67" t="s">
        <v>120</v>
      </c>
      <c r="F67" t="s">
        <v>98</v>
      </c>
      <c r="G67" t="s">
        <v>99</v>
      </c>
      <c r="H67" t="s">
        <v>100</v>
      </c>
      <c r="I67">
        <v>82.5</v>
      </c>
      <c r="J67">
        <v>0</v>
      </c>
      <c r="O67">
        <f t="shared" si="28"/>
        <v>13035</v>
      </c>
      <c r="P67">
        <f t="shared" si="29"/>
        <v>13035</v>
      </c>
      <c r="Q67">
        <f t="shared" si="30"/>
        <v>0</v>
      </c>
      <c r="R67">
        <f t="shared" si="31"/>
        <v>0</v>
      </c>
      <c r="S67">
        <f t="shared" si="32"/>
        <v>0</v>
      </c>
      <c r="T67">
        <f t="shared" si="33"/>
        <v>0</v>
      </c>
      <c r="U67">
        <f t="shared" si="34"/>
        <v>0</v>
      </c>
      <c r="V67">
        <f t="shared" si="35"/>
        <v>0</v>
      </c>
      <c r="W67">
        <f t="shared" si="36"/>
        <v>0</v>
      </c>
      <c r="X67">
        <f t="shared" si="37"/>
        <v>0</v>
      </c>
      <c r="Y67">
        <f t="shared" si="38"/>
        <v>0</v>
      </c>
      <c r="AA67">
        <v>0</v>
      </c>
      <c r="AB67">
        <f t="shared" si="39"/>
        <v>158</v>
      </c>
      <c r="AC67">
        <f>ROUND((ES67),2)</f>
        <v>158</v>
      </c>
      <c r="AD67">
        <f>ROUND((ET67),2)</f>
        <v>0</v>
      </c>
      <c r="AE67">
        <f>ROUND((EU67),2)</f>
        <v>0</v>
      </c>
      <c r="AF67">
        <f>ROUND((EV67),2)</f>
        <v>0</v>
      </c>
      <c r="AG67">
        <f t="shared" si="40"/>
        <v>0</v>
      </c>
      <c r="AH67">
        <f>(EW67)</f>
        <v>0</v>
      </c>
      <c r="AI67">
        <f>(EX67)</f>
        <v>0</v>
      </c>
      <c r="AJ67">
        <f t="shared" si="41"/>
        <v>0</v>
      </c>
      <c r="AK67">
        <v>158</v>
      </c>
      <c r="AL67">
        <v>158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f t="shared" si="42"/>
        <v>0</v>
      </c>
      <c r="AU67">
        <f t="shared" si="43"/>
        <v>0</v>
      </c>
      <c r="AV67">
        <v>1</v>
      </c>
      <c r="AW67">
        <v>1</v>
      </c>
      <c r="AX67">
        <v>1</v>
      </c>
      <c r="AY67">
        <v>1</v>
      </c>
      <c r="AZ67">
        <v>1</v>
      </c>
      <c r="BA67">
        <v>1</v>
      </c>
      <c r="BB67">
        <v>1</v>
      </c>
      <c r="BC67">
        <v>1</v>
      </c>
      <c r="BD67" t="s">
        <v>5</v>
      </c>
      <c r="BE67" t="s">
        <v>5</v>
      </c>
      <c r="BF67" t="s">
        <v>5</v>
      </c>
      <c r="BG67" t="s">
        <v>5</v>
      </c>
      <c r="BH67">
        <v>3</v>
      </c>
      <c r="BI67">
        <v>1</v>
      </c>
      <c r="BJ67" t="s">
        <v>101</v>
      </c>
      <c r="BM67">
        <v>205</v>
      </c>
      <c r="BN67">
        <v>0</v>
      </c>
      <c r="BO67" t="s">
        <v>98</v>
      </c>
      <c r="BP67">
        <v>1</v>
      </c>
      <c r="BQ67">
        <v>5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5</v>
      </c>
      <c r="BZ67">
        <v>0</v>
      </c>
      <c r="CA67">
        <v>0</v>
      </c>
      <c r="CF67">
        <v>0</v>
      </c>
      <c r="CG67">
        <v>0</v>
      </c>
      <c r="CM67">
        <v>0</v>
      </c>
      <c r="CN67" t="s">
        <v>5</v>
      </c>
      <c r="CO67">
        <v>0</v>
      </c>
      <c r="CP67">
        <f t="shared" si="44"/>
        <v>158</v>
      </c>
      <c r="CQ67">
        <f t="shared" si="45"/>
        <v>158</v>
      </c>
      <c r="CR67">
        <f t="shared" si="46"/>
        <v>0</v>
      </c>
      <c r="CS67">
        <f t="shared" si="47"/>
        <v>0</v>
      </c>
      <c r="CT67">
        <f t="shared" si="48"/>
        <v>0</v>
      </c>
      <c r="CU67">
        <f t="shared" si="49"/>
        <v>0</v>
      </c>
      <c r="CV67">
        <f t="shared" si="50"/>
        <v>0</v>
      </c>
      <c r="CW67">
        <f t="shared" si="51"/>
        <v>0</v>
      </c>
      <c r="CX67">
        <f t="shared" si="52"/>
        <v>0</v>
      </c>
      <c r="CY67">
        <f>(0)*BX67</f>
        <v>0</v>
      </c>
      <c r="CZ67">
        <f>(0)*AX67</f>
        <v>0</v>
      </c>
      <c r="DC67" t="s">
        <v>5</v>
      </c>
      <c r="DD67" t="s">
        <v>5</v>
      </c>
      <c r="DE67" t="s">
        <v>5</v>
      </c>
      <c r="DF67" t="s">
        <v>5</v>
      </c>
      <c r="DG67" t="s">
        <v>5</v>
      </c>
      <c r="DH67" t="s">
        <v>5</v>
      </c>
      <c r="DI67" t="s">
        <v>5</v>
      </c>
      <c r="DJ67" t="s">
        <v>5</v>
      </c>
      <c r="DK67" t="s">
        <v>5</v>
      </c>
      <c r="DL67" t="s">
        <v>5</v>
      </c>
      <c r="DM67" t="s">
        <v>5</v>
      </c>
      <c r="DN67">
        <v>0</v>
      </c>
      <c r="DO67">
        <v>0</v>
      </c>
      <c r="DP67">
        <v>1</v>
      </c>
      <c r="DQ67">
        <v>1</v>
      </c>
      <c r="DR67">
        <v>1</v>
      </c>
      <c r="DS67">
        <v>1</v>
      </c>
      <c r="DT67">
        <v>1</v>
      </c>
      <c r="DU67">
        <v>1003</v>
      </c>
      <c r="DV67" t="s">
        <v>100</v>
      </c>
      <c r="DW67" t="s">
        <v>100</v>
      </c>
      <c r="DX67">
        <v>1</v>
      </c>
      <c r="EE67">
        <v>13990987</v>
      </c>
      <c r="EF67">
        <v>5</v>
      </c>
      <c r="EG67" t="s">
        <v>24</v>
      </c>
      <c r="EH67">
        <v>0</v>
      </c>
      <c r="EI67" t="s">
        <v>5</v>
      </c>
      <c r="EJ67">
        <v>1</v>
      </c>
      <c r="EK67">
        <v>205</v>
      </c>
      <c r="EL67" t="s">
        <v>102</v>
      </c>
      <c r="EM67" t="s">
        <v>5</v>
      </c>
      <c r="EO67" t="s">
        <v>5</v>
      </c>
      <c r="EQ67">
        <v>0</v>
      </c>
      <c r="ER67">
        <v>158</v>
      </c>
      <c r="ES67">
        <v>158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Q67">
        <v>0</v>
      </c>
      <c r="FR67">
        <f t="shared" si="53"/>
        <v>0</v>
      </c>
      <c r="FS67">
        <v>0</v>
      </c>
    </row>
    <row r="68" spans="1:175">
      <c r="A68">
        <v>17</v>
      </c>
      <c r="B68">
        <v>1</v>
      </c>
      <c r="C68">
        <f>ROW(SmtRes!A287)</f>
        <v>287</v>
      </c>
      <c r="D68">
        <f>ROW(EtalonRes!A287)</f>
        <v>287</v>
      </c>
      <c r="E68" t="s">
        <v>121</v>
      </c>
      <c r="F68" t="s">
        <v>104</v>
      </c>
      <c r="G68" t="s">
        <v>105</v>
      </c>
      <c r="H68" t="s">
        <v>34</v>
      </c>
      <c r="I68">
        <v>11.2</v>
      </c>
      <c r="J68">
        <v>0</v>
      </c>
      <c r="O68">
        <f t="shared" si="28"/>
        <v>801</v>
      </c>
      <c r="P68">
        <f t="shared" si="29"/>
        <v>585</v>
      </c>
      <c r="Q68">
        <f t="shared" si="30"/>
        <v>31</v>
      </c>
      <c r="R68">
        <f t="shared" si="31"/>
        <v>1</v>
      </c>
      <c r="S68">
        <f t="shared" si="32"/>
        <v>186</v>
      </c>
      <c r="T68">
        <f t="shared" si="33"/>
        <v>0</v>
      </c>
      <c r="U68">
        <f t="shared" si="34"/>
        <v>13.319336799999997</v>
      </c>
      <c r="V68">
        <f t="shared" si="35"/>
        <v>4.5219999999999989E-2</v>
      </c>
      <c r="W68">
        <f t="shared" si="36"/>
        <v>0</v>
      </c>
      <c r="X68">
        <f t="shared" si="37"/>
        <v>239</v>
      </c>
      <c r="Y68">
        <f t="shared" si="38"/>
        <v>133</v>
      </c>
      <c r="AA68">
        <v>0</v>
      </c>
      <c r="AB68">
        <f t="shared" si="39"/>
        <v>71.540000000000006</v>
      </c>
      <c r="AC68">
        <f t="shared" ref="AC68:AC78" si="56">ROUND((ES68),2)</f>
        <v>52.2</v>
      </c>
      <c r="AD68">
        <f t="shared" ref="AD68:AD77" si="57">ROUND(((((ET68*1.25)*1.7))+(((((EU68*1.25)*1.7))*1.13)-(((EU68*1.25)*1.7)))),2)</f>
        <v>2.73</v>
      </c>
      <c r="AE68">
        <f t="shared" ref="AE68:AE77" si="58">ROUND(((((EU68*1.25)*1.7))*1.13),2)</f>
        <v>7.0000000000000007E-2</v>
      </c>
      <c r="AF68">
        <f t="shared" ref="AF68:AF77" si="59">ROUND(((((EV68*1.15)*1.7))*1.13),2)</f>
        <v>16.61</v>
      </c>
      <c r="AG68">
        <f t="shared" si="40"/>
        <v>0</v>
      </c>
      <c r="AH68">
        <f t="shared" ref="AH68:AH77" si="60">(((EW68*1.15)*1.7))</f>
        <v>1.1892264999999997</v>
      </c>
      <c r="AI68">
        <f t="shared" ref="AI68:AI77" si="61">(((EX68*1.25)*1.7))</f>
        <v>4.0374999999999994E-3</v>
      </c>
      <c r="AJ68">
        <f t="shared" si="41"/>
        <v>0</v>
      </c>
      <c r="AK68">
        <v>61</v>
      </c>
      <c r="AL68">
        <v>52.2</v>
      </c>
      <c r="AM68">
        <v>1.28</v>
      </c>
      <c r="AN68">
        <v>0.03</v>
      </c>
      <c r="AO68">
        <v>7.52</v>
      </c>
      <c r="AP68">
        <v>0</v>
      </c>
      <c r="AQ68">
        <v>0.60829999999999995</v>
      </c>
      <c r="AR68">
        <v>1.9E-3</v>
      </c>
      <c r="AS68">
        <v>0</v>
      </c>
      <c r="AT68">
        <f t="shared" si="42"/>
        <v>128</v>
      </c>
      <c r="AU68">
        <f t="shared" si="43"/>
        <v>71</v>
      </c>
      <c r="AV68">
        <v>1</v>
      </c>
      <c r="AW68">
        <v>1</v>
      </c>
      <c r="AX68">
        <v>1</v>
      </c>
      <c r="AY68">
        <v>1</v>
      </c>
      <c r="AZ68">
        <v>1</v>
      </c>
      <c r="BA68">
        <v>1</v>
      </c>
      <c r="BB68">
        <v>1</v>
      </c>
      <c r="BC68">
        <v>1</v>
      </c>
      <c r="BD68" t="s">
        <v>5</v>
      </c>
      <c r="BE68" t="s">
        <v>5</v>
      </c>
      <c r="BF68" t="s">
        <v>5</v>
      </c>
      <c r="BG68" t="s">
        <v>5</v>
      </c>
      <c r="BH68">
        <v>0</v>
      </c>
      <c r="BI68">
        <v>1</v>
      </c>
      <c r="BJ68" t="s">
        <v>106</v>
      </c>
      <c r="BM68">
        <v>130</v>
      </c>
      <c r="BN68">
        <v>0</v>
      </c>
      <c r="BO68" t="s">
        <v>104</v>
      </c>
      <c r="BP68">
        <v>1</v>
      </c>
      <c r="BQ68">
        <v>5</v>
      </c>
      <c r="BR68">
        <v>0</v>
      </c>
      <c r="BS68">
        <v>1</v>
      </c>
      <c r="BT68">
        <v>1</v>
      </c>
      <c r="BU68">
        <v>1</v>
      </c>
      <c r="BV68">
        <v>1</v>
      </c>
      <c r="BW68">
        <v>1</v>
      </c>
      <c r="BX68">
        <v>1</v>
      </c>
      <c r="BY68" t="s">
        <v>5</v>
      </c>
      <c r="BZ68">
        <v>128</v>
      </c>
      <c r="CA68">
        <v>71</v>
      </c>
      <c r="CF68">
        <v>0</v>
      </c>
      <c r="CG68">
        <v>0</v>
      </c>
      <c r="CM68">
        <v>0</v>
      </c>
      <c r="CN68" t="s">
        <v>5</v>
      </c>
      <c r="CO68">
        <v>0</v>
      </c>
      <c r="CP68">
        <f t="shared" si="44"/>
        <v>71.540000000000006</v>
      </c>
      <c r="CQ68">
        <f t="shared" si="45"/>
        <v>52.2</v>
      </c>
      <c r="CR68">
        <f t="shared" si="46"/>
        <v>2.73</v>
      </c>
      <c r="CS68">
        <f t="shared" si="47"/>
        <v>7.0000000000000007E-2</v>
      </c>
      <c r="CT68">
        <f t="shared" si="48"/>
        <v>16.61</v>
      </c>
      <c r="CU68">
        <f t="shared" si="49"/>
        <v>0</v>
      </c>
      <c r="CV68">
        <f t="shared" si="50"/>
        <v>1.1892264999999997</v>
      </c>
      <c r="CW68">
        <f t="shared" si="51"/>
        <v>4.0374999999999994E-3</v>
      </c>
      <c r="CX68">
        <f t="shared" si="52"/>
        <v>0</v>
      </c>
      <c r="CY68">
        <f t="shared" ref="CY68:CY77" si="62">(((R68+S68)*BZ68*1)/100)</f>
        <v>239.36</v>
      </c>
      <c r="CZ68">
        <f t="shared" ref="CZ68:CZ77" si="63">(((R68+S68)*CA68*1)/100)</f>
        <v>132.77000000000001</v>
      </c>
      <c r="DC68" t="s">
        <v>5</v>
      </c>
      <c r="DD68" t="s">
        <v>5</v>
      </c>
      <c r="DE68" t="s">
        <v>95</v>
      </c>
      <c r="DF68" t="s">
        <v>95</v>
      </c>
      <c r="DG68" t="s">
        <v>96</v>
      </c>
      <c r="DH68" t="s">
        <v>5</v>
      </c>
      <c r="DI68" t="s">
        <v>96</v>
      </c>
      <c r="DJ68" t="s">
        <v>95</v>
      </c>
      <c r="DK68" t="s">
        <v>5</v>
      </c>
      <c r="DL68" t="s">
        <v>5</v>
      </c>
      <c r="DM68" t="s">
        <v>5</v>
      </c>
      <c r="DN68">
        <v>0</v>
      </c>
      <c r="DO68">
        <v>0</v>
      </c>
      <c r="DP68">
        <v>1</v>
      </c>
      <c r="DQ68">
        <v>1</v>
      </c>
      <c r="DR68">
        <v>1</v>
      </c>
      <c r="DS68">
        <v>1</v>
      </c>
      <c r="DT68">
        <v>1</v>
      </c>
      <c r="DU68">
        <v>1003</v>
      </c>
      <c r="DV68" t="s">
        <v>34</v>
      </c>
      <c r="DW68" t="s">
        <v>38</v>
      </c>
      <c r="DX68">
        <v>1</v>
      </c>
      <c r="EE68">
        <v>13990945</v>
      </c>
      <c r="EF68">
        <v>5</v>
      </c>
      <c r="EG68" t="s">
        <v>24</v>
      </c>
      <c r="EH68">
        <v>0</v>
      </c>
      <c r="EI68" t="s">
        <v>5</v>
      </c>
      <c r="EJ68">
        <v>1</v>
      </c>
      <c r="EK68">
        <v>130</v>
      </c>
      <c r="EL68" t="s">
        <v>39</v>
      </c>
      <c r="EM68" t="s">
        <v>5</v>
      </c>
      <c r="EO68" t="s">
        <v>5</v>
      </c>
      <c r="EQ68">
        <v>512</v>
      </c>
      <c r="ER68">
        <v>61</v>
      </c>
      <c r="ES68">
        <v>52.2</v>
      </c>
      <c r="ET68">
        <v>1.28</v>
      </c>
      <c r="EU68">
        <v>0.03</v>
      </c>
      <c r="EV68">
        <v>7.52</v>
      </c>
      <c r="EW68">
        <v>0.60829999999999995</v>
      </c>
      <c r="EX68">
        <v>1.9E-3</v>
      </c>
      <c r="EY68">
        <v>0</v>
      </c>
      <c r="EZ68">
        <v>0</v>
      </c>
      <c r="FQ68">
        <v>0</v>
      </c>
      <c r="FR68">
        <f t="shared" si="53"/>
        <v>0</v>
      </c>
      <c r="FS68">
        <v>0</v>
      </c>
    </row>
    <row r="69" spans="1:175">
      <c r="A69">
        <v>17</v>
      </c>
      <c r="B69">
        <v>1</v>
      </c>
      <c r="C69">
        <f>ROW(SmtRes!A301)</f>
        <v>301</v>
      </c>
      <c r="D69">
        <f>ROW(EtalonRes!A301)</f>
        <v>301</v>
      </c>
      <c r="E69" t="s">
        <v>122</v>
      </c>
      <c r="F69" t="s">
        <v>74</v>
      </c>
      <c r="G69" t="s">
        <v>94</v>
      </c>
      <c r="H69" t="s">
        <v>34</v>
      </c>
      <c r="I69">
        <v>48</v>
      </c>
      <c r="J69">
        <v>0</v>
      </c>
      <c r="O69">
        <f t="shared" si="28"/>
        <v>7672</v>
      </c>
      <c r="P69">
        <f t="shared" si="29"/>
        <v>7251</v>
      </c>
      <c r="Q69">
        <f t="shared" si="30"/>
        <v>103</v>
      </c>
      <c r="R69">
        <f t="shared" si="31"/>
        <v>2</v>
      </c>
      <c r="S69">
        <f t="shared" si="32"/>
        <v>317</v>
      </c>
      <c r="T69">
        <f t="shared" si="33"/>
        <v>0</v>
      </c>
      <c r="U69">
        <f t="shared" si="34"/>
        <v>24.445319999999995</v>
      </c>
      <c r="V69">
        <f t="shared" si="35"/>
        <v>0.14279999999999998</v>
      </c>
      <c r="W69">
        <f t="shared" si="36"/>
        <v>0</v>
      </c>
      <c r="X69">
        <f t="shared" si="37"/>
        <v>415</v>
      </c>
      <c r="Y69">
        <f t="shared" si="38"/>
        <v>226</v>
      </c>
      <c r="AA69">
        <v>0</v>
      </c>
      <c r="AB69">
        <f t="shared" si="39"/>
        <v>159.83000000000001</v>
      </c>
      <c r="AC69">
        <f t="shared" si="56"/>
        <v>151.07</v>
      </c>
      <c r="AD69">
        <f t="shared" si="57"/>
        <v>2.15</v>
      </c>
      <c r="AE69">
        <f t="shared" si="58"/>
        <v>0.05</v>
      </c>
      <c r="AF69">
        <f t="shared" si="59"/>
        <v>6.61</v>
      </c>
      <c r="AG69">
        <f t="shared" si="40"/>
        <v>0</v>
      </c>
      <c r="AH69">
        <f t="shared" si="60"/>
        <v>0.50927749999999994</v>
      </c>
      <c r="AI69">
        <f t="shared" si="61"/>
        <v>2.9749999999999998E-3</v>
      </c>
      <c r="AJ69">
        <f t="shared" si="41"/>
        <v>0</v>
      </c>
      <c r="AK69">
        <v>155.07</v>
      </c>
      <c r="AL69">
        <v>151.07</v>
      </c>
      <c r="AM69">
        <v>1.01</v>
      </c>
      <c r="AN69">
        <v>0.02</v>
      </c>
      <c r="AO69">
        <v>2.99</v>
      </c>
      <c r="AP69">
        <v>0</v>
      </c>
      <c r="AQ69">
        <v>0.26050000000000001</v>
      </c>
      <c r="AR69">
        <v>1.4E-3</v>
      </c>
      <c r="AS69">
        <v>0</v>
      </c>
      <c r="AT69">
        <f t="shared" si="42"/>
        <v>130</v>
      </c>
      <c r="AU69">
        <f t="shared" si="43"/>
        <v>71</v>
      </c>
      <c r="AV69">
        <v>1</v>
      </c>
      <c r="AW69">
        <v>1</v>
      </c>
      <c r="AX69">
        <v>1</v>
      </c>
      <c r="AY69">
        <v>1</v>
      </c>
      <c r="AZ69">
        <v>1</v>
      </c>
      <c r="BA69">
        <v>1</v>
      </c>
      <c r="BB69">
        <v>1</v>
      </c>
      <c r="BC69">
        <v>1</v>
      </c>
      <c r="BD69" t="s">
        <v>5</v>
      </c>
      <c r="BE69" t="s">
        <v>5</v>
      </c>
      <c r="BF69" t="s">
        <v>5</v>
      </c>
      <c r="BG69" t="s">
        <v>5</v>
      </c>
      <c r="BH69">
        <v>0</v>
      </c>
      <c r="BI69">
        <v>1</v>
      </c>
      <c r="BJ69" t="s">
        <v>76</v>
      </c>
      <c r="BM69">
        <v>130</v>
      </c>
      <c r="BN69">
        <v>0</v>
      </c>
      <c r="BO69" t="s">
        <v>74</v>
      </c>
      <c r="BP69">
        <v>1</v>
      </c>
      <c r="BQ69">
        <v>5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5</v>
      </c>
      <c r="BZ69">
        <v>130</v>
      </c>
      <c r="CA69">
        <v>71</v>
      </c>
      <c r="CF69">
        <v>0</v>
      </c>
      <c r="CG69">
        <v>0</v>
      </c>
      <c r="CM69">
        <v>0</v>
      </c>
      <c r="CN69" t="s">
        <v>5</v>
      </c>
      <c r="CO69">
        <v>0</v>
      </c>
      <c r="CP69">
        <f t="shared" si="44"/>
        <v>159.83000000000001</v>
      </c>
      <c r="CQ69">
        <f t="shared" si="45"/>
        <v>151.07</v>
      </c>
      <c r="CR69">
        <f t="shared" si="46"/>
        <v>2.15</v>
      </c>
      <c r="CS69">
        <f t="shared" si="47"/>
        <v>0.05</v>
      </c>
      <c r="CT69">
        <f t="shared" si="48"/>
        <v>6.61</v>
      </c>
      <c r="CU69">
        <f t="shared" si="49"/>
        <v>0</v>
      </c>
      <c r="CV69">
        <f t="shared" si="50"/>
        <v>0.50927749999999994</v>
      </c>
      <c r="CW69">
        <f t="shared" si="51"/>
        <v>2.9749999999999998E-3</v>
      </c>
      <c r="CX69">
        <f t="shared" si="52"/>
        <v>0</v>
      </c>
      <c r="CY69">
        <f t="shared" si="62"/>
        <v>414.7</v>
      </c>
      <c r="CZ69">
        <f t="shared" si="63"/>
        <v>226.49</v>
      </c>
      <c r="DC69" t="s">
        <v>5</v>
      </c>
      <c r="DD69" t="s">
        <v>5</v>
      </c>
      <c r="DE69" t="s">
        <v>95</v>
      </c>
      <c r="DF69" t="s">
        <v>95</v>
      </c>
      <c r="DG69" t="s">
        <v>96</v>
      </c>
      <c r="DH69" t="s">
        <v>5</v>
      </c>
      <c r="DI69" t="s">
        <v>96</v>
      </c>
      <c r="DJ69" t="s">
        <v>95</v>
      </c>
      <c r="DK69" t="s">
        <v>5</v>
      </c>
      <c r="DL69" t="s">
        <v>5</v>
      </c>
      <c r="DM69" t="s">
        <v>5</v>
      </c>
      <c r="DN69">
        <v>0</v>
      </c>
      <c r="DO69">
        <v>0</v>
      </c>
      <c r="DP69">
        <v>1</v>
      </c>
      <c r="DQ69">
        <v>1</v>
      </c>
      <c r="DR69">
        <v>1</v>
      </c>
      <c r="DS69">
        <v>1</v>
      </c>
      <c r="DT69">
        <v>1</v>
      </c>
      <c r="DU69">
        <v>1003</v>
      </c>
      <c r="DV69" t="s">
        <v>34</v>
      </c>
      <c r="DW69" t="s">
        <v>77</v>
      </c>
      <c r="DX69">
        <v>1</v>
      </c>
      <c r="EE69">
        <v>13990945</v>
      </c>
      <c r="EF69">
        <v>5</v>
      </c>
      <c r="EG69" t="s">
        <v>24</v>
      </c>
      <c r="EH69">
        <v>0</v>
      </c>
      <c r="EI69" t="s">
        <v>5</v>
      </c>
      <c r="EJ69">
        <v>1</v>
      </c>
      <c r="EK69">
        <v>130</v>
      </c>
      <c r="EL69" t="s">
        <v>39</v>
      </c>
      <c r="EM69" t="s">
        <v>5</v>
      </c>
      <c r="EO69" t="s">
        <v>5</v>
      </c>
      <c r="EQ69">
        <v>576</v>
      </c>
      <c r="ER69">
        <v>155.07</v>
      </c>
      <c r="ES69">
        <v>151.07</v>
      </c>
      <c r="ET69">
        <v>1.01</v>
      </c>
      <c r="EU69">
        <v>0.02</v>
      </c>
      <c r="EV69">
        <v>2.99</v>
      </c>
      <c r="EW69">
        <v>0.26050000000000001</v>
      </c>
      <c r="EX69">
        <v>1.4E-3</v>
      </c>
      <c r="EY69">
        <v>0</v>
      </c>
      <c r="EZ69">
        <v>0</v>
      </c>
      <c r="FQ69">
        <v>0</v>
      </c>
      <c r="FR69">
        <f t="shared" si="53"/>
        <v>0</v>
      </c>
      <c r="FS69">
        <v>0</v>
      </c>
    </row>
    <row r="70" spans="1:175">
      <c r="A70">
        <v>17</v>
      </c>
      <c r="B70">
        <v>1</v>
      </c>
      <c r="C70">
        <f>ROW(SmtRes!A315)</f>
        <v>315</v>
      </c>
      <c r="D70">
        <f>ROW(EtalonRes!A315)</f>
        <v>315</v>
      </c>
      <c r="E70" t="s">
        <v>123</v>
      </c>
      <c r="F70" t="s">
        <v>104</v>
      </c>
      <c r="G70" t="s">
        <v>105</v>
      </c>
      <c r="H70" t="s">
        <v>34</v>
      </c>
      <c r="I70">
        <v>8.4</v>
      </c>
      <c r="J70">
        <v>0</v>
      </c>
      <c r="O70">
        <f t="shared" si="28"/>
        <v>601</v>
      </c>
      <c r="P70">
        <f t="shared" si="29"/>
        <v>438</v>
      </c>
      <c r="Q70">
        <f t="shared" si="30"/>
        <v>23</v>
      </c>
      <c r="R70">
        <f t="shared" si="31"/>
        <v>1</v>
      </c>
      <c r="S70">
        <f t="shared" si="32"/>
        <v>140</v>
      </c>
      <c r="T70">
        <f t="shared" si="33"/>
        <v>0</v>
      </c>
      <c r="U70">
        <f t="shared" si="34"/>
        <v>9.989502599999998</v>
      </c>
      <c r="V70">
        <f t="shared" si="35"/>
        <v>3.3914999999999994E-2</v>
      </c>
      <c r="W70">
        <f t="shared" si="36"/>
        <v>0</v>
      </c>
      <c r="X70">
        <f t="shared" si="37"/>
        <v>180</v>
      </c>
      <c r="Y70">
        <f t="shared" si="38"/>
        <v>100</v>
      </c>
      <c r="AA70">
        <v>0</v>
      </c>
      <c r="AB70">
        <f t="shared" si="39"/>
        <v>71.540000000000006</v>
      </c>
      <c r="AC70">
        <f t="shared" si="56"/>
        <v>52.2</v>
      </c>
      <c r="AD70">
        <f t="shared" si="57"/>
        <v>2.73</v>
      </c>
      <c r="AE70">
        <f t="shared" si="58"/>
        <v>7.0000000000000007E-2</v>
      </c>
      <c r="AF70">
        <f t="shared" si="59"/>
        <v>16.61</v>
      </c>
      <c r="AG70">
        <f t="shared" si="40"/>
        <v>0</v>
      </c>
      <c r="AH70">
        <f t="shared" si="60"/>
        <v>1.1892264999999997</v>
      </c>
      <c r="AI70">
        <f t="shared" si="61"/>
        <v>4.0374999999999994E-3</v>
      </c>
      <c r="AJ70">
        <f t="shared" si="41"/>
        <v>0</v>
      </c>
      <c r="AK70">
        <v>61</v>
      </c>
      <c r="AL70">
        <v>52.2</v>
      </c>
      <c r="AM70">
        <v>1.28</v>
      </c>
      <c r="AN70">
        <v>0.03</v>
      </c>
      <c r="AO70">
        <v>7.52</v>
      </c>
      <c r="AP70">
        <v>0</v>
      </c>
      <c r="AQ70">
        <v>0.60829999999999995</v>
      </c>
      <c r="AR70">
        <v>1.9E-3</v>
      </c>
      <c r="AS70">
        <v>0</v>
      </c>
      <c r="AT70">
        <f t="shared" si="42"/>
        <v>128</v>
      </c>
      <c r="AU70">
        <f t="shared" si="43"/>
        <v>71</v>
      </c>
      <c r="AV70">
        <v>1</v>
      </c>
      <c r="AW70">
        <v>1</v>
      </c>
      <c r="AX70">
        <v>1</v>
      </c>
      <c r="AY70">
        <v>1</v>
      </c>
      <c r="AZ70">
        <v>1</v>
      </c>
      <c r="BA70">
        <v>1</v>
      </c>
      <c r="BB70">
        <v>1</v>
      </c>
      <c r="BC70">
        <v>1</v>
      </c>
      <c r="BD70" t="s">
        <v>5</v>
      </c>
      <c r="BE70" t="s">
        <v>5</v>
      </c>
      <c r="BF70" t="s">
        <v>5</v>
      </c>
      <c r="BG70" t="s">
        <v>5</v>
      </c>
      <c r="BH70">
        <v>0</v>
      </c>
      <c r="BI70">
        <v>1</v>
      </c>
      <c r="BJ70" t="s">
        <v>106</v>
      </c>
      <c r="BM70">
        <v>130</v>
      </c>
      <c r="BN70">
        <v>0</v>
      </c>
      <c r="BO70" t="s">
        <v>104</v>
      </c>
      <c r="BP70">
        <v>1</v>
      </c>
      <c r="BQ70">
        <v>5</v>
      </c>
      <c r="BR70">
        <v>0</v>
      </c>
      <c r="BS70">
        <v>1</v>
      </c>
      <c r="BT70">
        <v>1</v>
      </c>
      <c r="BU70">
        <v>1</v>
      </c>
      <c r="BV70">
        <v>1</v>
      </c>
      <c r="BW70">
        <v>1</v>
      </c>
      <c r="BX70">
        <v>1</v>
      </c>
      <c r="BY70" t="s">
        <v>5</v>
      </c>
      <c r="BZ70">
        <v>128</v>
      </c>
      <c r="CA70">
        <v>71</v>
      </c>
      <c r="CF70">
        <v>0</v>
      </c>
      <c r="CG70">
        <v>0</v>
      </c>
      <c r="CM70">
        <v>0</v>
      </c>
      <c r="CN70" t="s">
        <v>5</v>
      </c>
      <c r="CO70">
        <v>0</v>
      </c>
      <c r="CP70">
        <f t="shared" si="44"/>
        <v>71.540000000000006</v>
      </c>
      <c r="CQ70">
        <f t="shared" si="45"/>
        <v>52.2</v>
      </c>
      <c r="CR70">
        <f t="shared" si="46"/>
        <v>2.73</v>
      </c>
      <c r="CS70">
        <f t="shared" si="47"/>
        <v>7.0000000000000007E-2</v>
      </c>
      <c r="CT70">
        <f t="shared" si="48"/>
        <v>16.61</v>
      </c>
      <c r="CU70">
        <f t="shared" si="49"/>
        <v>0</v>
      </c>
      <c r="CV70">
        <f t="shared" si="50"/>
        <v>1.1892264999999997</v>
      </c>
      <c r="CW70">
        <f t="shared" si="51"/>
        <v>4.0374999999999994E-3</v>
      </c>
      <c r="CX70">
        <f t="shared" si="52"/>
        <v>0</v>
      </c>
      <c r="CY70">
        <f t="shared" si="62"/>
        <v>180.48</v>
      </c>
      <c r="CZ70">
        <f t="shared" si="63"/>
        <v>100.11</v>
      </c>
      <c r="DC70" t="s">
        <v>5</v>
      </c>
      <c r="DD70" t="s">
        <v>5</v>
      </c>
      <c r="DE70" t="s">
        <v>95</v>
      </c>
      <c r="DF70" t="s">
        <v>95</v>
      </c>
      <c r="DG70" t="s">
        <v>96</v>
      </c>
      <c r="DH70" t="s">
        <v>5</v>
      </c>
      <c r="DI70" t="s">
        <v>96</v>
      </c>
      <c r="DJ70" t="s">
        <v>95</v>
      </c>
      <c r="DK70" t="s">
        <v>5</v>
      </c>
      <c r="DL70" t="s">
        <v>5</v>
      </c>
      <c r="DM70" t="s">
        <v>5</v>
      </c>
      <c r="DN70">
        <v>0</v>
      </c>
      <c r="DO70">
        <v>0</v>
      </c>
      <c r="DP70">
        <v>1</v>
      </c>
      <c r="DQ70">
        <v>1</v>
      </c>
      <c r="DR70">
        <v>1</v>
      </c>
      <c r="DS70">
        <v>1</v>
      </c>
      <c r="DT70">
        <v>1</v>
      </c>
      <c r="DU70">
        <v>1003</v>
      </c>
      <c r="DV70" t="s">
        <v>34</v>
      </c>
      <c r="DW70" t="s">
        <v>38</v>
      </c>
      <c r="DX70">
        <v>1</v>
      </c>
      <c r="EE70">
        <v>13990945</v>
      </c>
      <c r="EF70">
        <v>5</v>
      </c>
      <c r="EG70" t="s">
        <v>24</v>
      </c>
      <c r="EH70">
        <v>0</v>
      </c>
      <c r="EI70" t="s">
        <v>5</v>
      </c>
      <c r="EJ70">
        <v>1</v>
      </c>
      <c r="EK70">
        <v>130</v>
      </c>
      <c r="EL70" t="s">
        <v>39</v>
      </c>
      <c r="EM70" t="s">
        <v>5</v>
      </c>
      <c r="EO70" t="s">
        <v>5</v>
      </c>
      <c r="EQ70">
        <v>512</v>
      </c>
      <c r="ER70">
        <v>61</v>
      </c>
      <c r="ES70">
        <v>52.2</v>
      </c>
      <c r="ET70">
        <v>1.28</v>
      </c>
      <c r="EU70">
        <v>0.03</v>
      </c>
      <c r="EV70">
        <v>7.52</v>
      </c>
      <c r="EW70">
        <v>0.60829999999999995</v>
      </c>
      <c r="EX70">
        <v>1.9E-3</v>
      </c>
      <c r="EY70">
        <v>0</v>
      </c>
      <c r="EZ70">
        <v>0</v>
      </c>
      <c r="FQ70">
        <v>0</v>
      </c>
      <c r="FR70">
        <f t="shared" si="53"/>
        <v>0</v>
      </c>
      <c r="FS70">
        <v>0</v>
      </c>
    </row>
    <row r="71" spans="1:175">
      <c r="A71">
        <v>17</v>
      </c>
      <c r="B71">
        <v>1</v>
      </c>
      <c r="C71">
        <f>ROW(SmtRes!A329)</f>
        <v>329</v>
      </c>
      <c r="D71">
        <f>ROW(EtalonRes!A329)</f>
        <v>329</v>
      </c>
      <c r="E71" t="s">
        <v>124</v>
      </c>
      <c r="F71" t="s">
        <v>74</v>
      </c>
      <c r="G71" t="s">
        <v>94</v>
      </c>
      <c r="H71" t="s">
        <v>34</v>
      </c>
      <c r="I71">
        <v>30</v>
      </c>
      <c r="J71">
        <v>0</v>
      </c>
      <c r="O71">
        <f t="shared" si="28"/>
        <v>4795</v>
      </c>
      <c r="P71">
        <f t="shared" si="29"/>
        <v>4532</v>
      </c>
      <c r="Q71">
        <f t="shared" si="30"/>
        <v>65</v>
      </c>
      <c r="R71">
        <f t="shared" si="31"/>
        <v>2</v>
      </c>
      <c r="S71">
        <f t="shared" si="32"/>
        <v>198</v>
      </c>
      <c r="T71">
        <f t="shared" si="33"/>
        <v>0</v>
      </c>
      <c r="U71">
        <f t="shared" si="34"/>
        <v>15.278324999999999</v>
      </c>
      <c r="V71">
        <f t="shared" si="35"/>
        <v>8.9249999999999996E-2</v>
      </c>
      <c r="W71">
        <f t="shared" si="36"/>
        <v>0</v>
      </c>
      <c r="X71">
        <f t="shared" si="37"/>
        <v>260</v>
      </c>
      <c r="Y71">
        <f t="shared" si="38"/>
        <v>142</v>
      </c>
      <c r="AA71">
        <v>0</v>
      </c>
      <c r="AB71">
        <f t="shared" si="39"/>
        <v>159.83000000000001</v>
      </c>
      <c r="AC71">
        <f t="shared" si="56"/>
        <v>151.07</v>
      </c>
      <c r="AD71">
        <f t="shared" si="57"/>
        <v>2.15</v>
      </c>
      <c r="AE71">
        <f t="shared" si="58"/>
        <v>0.05</v>
      </c>
      <c r="AF71">
        <f t="shared" si="59"/>
        <v>6.61</v>
      </c>
      <c r="AG71">
        <f t="shared" si="40"/>
        <v>0</v>
      </c>
      <c r="AH71">
        <f t="shared" si="60"/>
        <v>0.50927749999999994</v>
      </c>
      <c r="AI71">
        <f t="shared" si="61"/>
        <v>2.9749999999999998E-3</v>
      </c>
      <c r="AJ71">
        <f t="shared" si="41"/>
        <v>0</v>
      </c>
      <c r="AK71">
        <v>155.07</v>
      </c>
      <c r="AL71">
        <v>151.07</v>
      </c>
      <c r="AM71">
        <v>1.01</v>
      </c>
      <c r="AN71">
        <v>0.02</v>
      </c>
      <c r="AO71">
        <v>2.99</v>
      </c>
      <c r="AP71">
        <v>0</v>
      </c>
      <c r="AQ71">
        <v>0.26050000000000001</v>
      </c>
      <c r="AR71">
        <v>1.4E-3</v>
      </c>
      <c r="AS71">
        <v>0</v>
      </c>
      <c r="AT71">
        <f t="shared" si="42"/>
        <v>130</v>
      </c>
      <c r="AU71">
        <f t="shared" si="43"/>
        <v>71</v>
      </c>
      <c r="AV71">
        <v>1</v>
      </c>
      <c r="AW71">
        <v>1</v>
      </c>
      <c r="AX71">
        <v>1</v>
      </c>
      <c r="AY71">
        <v>1</v>
      </c>
      <c r="AZ71">
        <v>1</v>
      </c>
      <c r="BA71">
        <v>1</v>
      </c>
      <c r="BB71">
        <v>1</v>
      </c>
      <c r="BC71">
        <v>1</v>
      </c>
      <c r="BD71" t="s">
        <v>5</v>
      </c>
      <c r="BE71" t="s">
        <v>5</v>
      </c>
      <c r="BF71" t="s">
        <v>5</v>
      </c>
      <c r="BG71" t="s">
        <v>5</v>
      </c>
      <c r="BH71">
        <v>0</v>
      </c>
      <c r="BI71">
        <v>1</v>
      </c>
      <c r="BJ71" t="s">
        <v>76</v>
      </c>
      <c r="BM71">
        <v>130</v>
      </c>
      <c r="BN71">
        <v>0</v>
      </c>
      <c r="BO71" t="s">
        <v>74</v>
      </c>
      <c r="BP71">
        <v>1</v>
      </c>
      <c r="BQ71">
        <v>5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5</v>
      </c>
      <c r="BZ71">
        <v>130</v>
      </c>
      <c r="CA71">
        <v>71</v>
      </c>
      <c r="CF71">
        <v>0</v>
      </c>
      <c r="CG71">
        <v>0</v>
      </c>
      <c r="CM71">
        <v>0</v>
      </c>
      <c r="CN71" t="s">
        <v>5</v>
      </c>
      <c r="CO71">
        <v>0</v>
      </c>
      <c r="CP71">
        <f t="shared" si="44"/>
        <v>159.83000000000001</v>
      </c>
      <c r="CQ71">
        <f t="shared" si="45"/>
        <v>151.07</v>
      </c>
      <c r="CR71">
        <f t="shared" si="46"/>
        <v>2.15</v>
      </c>
      <c r="CS71">
        <f t="shared" si="47"/>
        <v>0.05</v>
      </c>
      <c r="CT71">
        <f t="shared" si="48"/>
        <v>6.61</v>
      </c>
      <c r="CU71">
        <f t="shared" si="49"/>
        <v>0</v>
      </c>
      <c r="CV71">
        <f t="shared" si="50"/>
        <v>0.50927749999999994</v>
      </c>
      <c r="CW71">
        <f t="shared" si="51"/>
        <v>2.9749999999999998E-3</v>
      </c>
      <c r="CX71">
        <f t="shared" si="52"/>
        <v>0</v>
      </c>
      <c r="CY71">
        <f t="shared" si="62"/>
        <v>260</v>
      </c>
      <c r="CZ71">
        <f t="shared" si="63"/>
        <v>142</v>
      </c>
      <c r="DC71" t="s">
        <v>5</v>
      </c>
      <c r="DD71" t="s">
        <v>5</v>
      </c>
      <c r="DE71" t="s">
        <v>95</v>
      </c>
      <c r="DF71" t="s">
        <v>95</v>
      </c>
      <c r="DG71" t="s">
        <v>96</v>
      </c>
      <c r="DH71" t="s">
        <v>5</v>
      </c>
      <c r="DI71" t="s">
        <v>96</v>
      </c>
      <c r="DJ71" t="s">
        <v>95</v>
      </c>
      <c r="DK71" t="s">
        <v>5</v>
      </c>
      <c r="DL71" t="s">
        <v>5</v>
      </c>
      <c r="DM71" t="s">
        <v>5</v>
      </c>
      <c r="DN71">
        <v>0</v>
      </c>
      <c r="DO71">
        <v>0</v>
      </c>
      <c r="DP71">
        <v>1</v>
      </c>
      <c r="DQ71">
        <v>1</v>
      </c>
      <c r="DR71">
        <v>1</v>
      </c>
      <c r="DS71">
        <v>1</v>
      </c>
      <c r="DT71">
        <v>1</v>
      </c>
      <c r="DU71">
        <v>1003</v>
      </c>
      <c r="DV71" t="s">
        <v>34</v>
      </c>
      <c r="DW71" t="s">
        <v>77</v>
      </c>
      <c r="DX71">
        <v>1</v>
      </c>
      <c r="EE71">
        <v>13990945</v>
      </c>
      <c r="EF71">
        <v>5</v>
      </c>
      <c r="EG71" t="s">
        <v>24</v>
      </c>
      <c r="EH71">
        <v>0</v>
      </c>
      <c r="EI71" t="s">
        <v>5</v>
      </c>
      <c r="EJ71">
        <v>1</v>
      </c>
      <c r="EK71">
        <v>130</v>
      </c>
      <c r="EL71" t="s">
        <v>39</v>
      </c>
      <c r="EM71" t="s">
        <v>5</v>
      </c>
      <c r="EO71" t="s">
        <v>5</v>
      </c>
      <c r="EQ71">
        <v>576</v>
      </c>
      <c r="ER71">
        <v>155.07</v>
      </c>
      <c r="ES71">
        <v>151.07</v>
      </c>
      <c r="ET71">
        <v>1.01</v>
      </c>
      <c r="EU71">
        <v>0.02</v>
      </c>
      <c r="EV71">
        <v>2.99</v>
      </c>
      <c r="EW71">
        <v>0.26050000000000001</v>
      </c>
      <c r="EX71">
        <v>1.4E-3</v>
      </c>
      <c r="EY71">
        <v>0</v>
      </c>
      <c r="EZ71">
        <v>0</v>
      </c>
      <c r="FQ71">
        <v>0</v>
      </c>
      <c r="FR71">
        <f t="shared" si="53"/>
        <v>0</v>
      </c>
      <c r="FS71">
        <v>0</v>
      </c>
    </row>
    <row r="72" spans="1:175">
      <c r="A72">
        <v>17</v>
      </c>
      <c r="B72">
        <v>1</v>
      </c>
      <c r="C72">
        <f>ROW(SmtRes!A343)</f>
        <v>343</v>
      </c>
      <c r="D72">
        <f>ROW(EtalonRes!A343)</f>
        <v>343</v>
      </c>
      <c r="E72" t="s">
        <v>125</v>
      </c>
      <c r="F72" t="s">
        <v>104</v>
      </c>
      <c r="G72" t="s">
        <v>105</v>
      </c>
      <c r="H72" t="s">
        <v>34</v>
      </c>
      <c r="I72">
        <v>5.5679999999999996</v>
      </c>
      <c r="J72">
        <v>0</v>
      </c>
      <c r="O72">
        <f t="shared" si="28"/>
        <v>398</v>
      </c>
      <c r="P72">
        <f t="shared" si="29"/>
        <v>291</v>
      </c>
      <c r="Q72">
        <f t="shared" si="30"/>
        <v>15</v>
      </c>
      <c r="R72">
        <f t="shared" si="31"/>
        <v>0</v>
      </c>
      <c r="S72">
        <f t="shared" si="32"/>
        <v>92</v>
      </c>
      <c r="T72">
        <f t="shared" si="33"/>
        <v>0</v>
      </c>
      <c r="U72">
        <f t="shared" si="34"/>
        <v>6.6216131519999983</v>
      </c>
      <c r="V72">
        <f t="shared" si="35"/>
        <v>2.2480799999999995E-2</v>
      </c>
      <c r="W72">
        <f t="shared" si="36"/>
        <v>0</v>
      </c>
      <c r="X72">
        <f t="shared" si="37"/>
        <v>118</v>
      </c>
      <c r="Y72">
        <f t="shared" si="38"/>
        <v>65</v>
      </c>
      <c r="AA72">
        <v>0</v>
      </c>
      <c r="AB72">
        <f t="shared" si="39"/>
        <v>71.540000000000006</v>
      </c>
      <c r="AC72">
        <f t="shared" si="56"/>
        <v>52.2</v>
      </c>
      <c r="AD72">
        <f t="shared" si="57"/>
        <v>2.73</v>
      </c>
      <c r="AE72">
        <f t="shared" si="58"/>
        <v>7.0000000000000007E-2</v>
      </c>
      <c r="AF72">
        <f t="shared" si="59"/>
        <v>16.61</v>
      </c>
      <c r="AG72">
        <f t="shared" si="40"/>
        <v>0</v>
      </c>
      <c r="AH72">
        <f t="shared" si="60"/>
        <v>1.1892264999999997</v>
      </c>
      <c r="AI72">
        <f t="shared" si="61"/>
        <v>4.0374999999999994E-3</v>
      </c>
      <c r="AJ72">
        <f t="shared" si="41"/>
        <v>0</v>
      </c>
      <c r="AK72">
        <v>61</v>
      </c>
      <c r="AL72">
        <v>52.2</v>
      </c>
      <c r="AM72">
        <v>1.28</v>
      </c>
      <c r="AN72">
        <v>0.03</v>
      </c>
      <c r="AO72">
        <v>7.52</v>
      </c>
      <c r="AP72">
        <v>0</v>
      </c>
      <c r="AQ72">
        <v>0.60829999999999995</v>
      </c>
      <c r="AR72">
        <v>1.9E-3</v>
      </c>
      <c r="AS72">
        <v>0</v>
      </c>
      <c r="AT72">
        <f t="shared" si="42"/>
        <v>128</v>
      </c>
      <c r="AU72">
        <f t="shared" si="43"/>
        <v>71</v>
      </c>
      <c r="AV72">
        <v>1</v>
      </c>
      <c r="AW72">
        <v>1</v>
      </c>
      <c r="AX72">
        <v>1</v>
      </c>
      <c r="AY72">
        <v>1</v>
      </c>
      <c r="AZ72">
        <v>1</v>
      </c>
      <c r="BA72">
        <v>1</v>
      </c>
      <c r="BB72">
        <v>1</v>
      </c>
      <c r="BC72">
        <v>1</v>
      </c>
      <c r="BD72" t="s">
        <v>5</v>
      </c>
      <c r="BE72" t="s">
        <v>5</v>
      </c>
      <c r="BF72" t="s">
        <v>5</v>
      </c>
      <c r="BG72" t="s">
        <v>5</v>
      </c>
      <c r="BH72">
        <v>0</v>
      </c>
      <c r="BI72">
        <v>1</v>
      </c>
      <c r="BJ72" t="s">
        <v>106</v>
      </c>
      <c r="BM72">
        <v>130</v>
      </c>
      <c r="BN72">
        <v>0</v>
      </c>
      <c r="BO72" t="s">
        <v>104</v>
      </c>
      <c r="BP72">
        <v>1</v>
      </c>
      <c r="BQ72">
        <v>5</v>
      </c>
      <c r="BR72">
        <v>0</v>
      </c>
      <c r="BS72">
        <v>1</v>
      </c>
      <c r="BT72">
        <v>1</v>
      </c>
      <c r="BU72">
        <v>1</v>
      </c>
      <c r="BV72">
        <v>1</v>
      </c>
      <c r="BW72">
        <v>1</v>
      </c>
      <c r="BX72">
        <v>1</v>
      </c>
      <c r="BY72" t="s">
        <v>5</v>
      </c>
      <c r="BZ72">
        <v>128</v>
      </c>
      <c r="CA72">
        <v>71</v>
      </c>
      <c r="CF72">
        <v>0</v>
      </c>
      <c r="CG72">
        <v>0</v>
      </c>
      <c r="CM72">
        <v>0</v>
      </c>
      <c r="CN72" t="s">
        <v>5</v>
      </c>
      <c r="CO72">
        <v>0</v>
      </c>
      <c r="CP72">
        <f t="shared" si="44"/>
        <v>71.540000000000006</v>
      </c>
      <c r="CQ72">
        <f t="shared" si="45"/>
        <v>52.2</v>
      </c>
      <c r="CR72">
        <f t="shared" si="46"/>
        <v>2.73</v>
      </c>
      <c r="CS72">
        <f t="shared" si="47"/>
        <v>7.0000000000000007E-2</v>
      </c>
      <c r="CT72">
        <f t="shared" si="48"/>
        <v>16.61</v>
      </c>
      <c r="CU72">
        <f t="shared" si="49"/>
        <v>0</v>
      </c>
      <c r="CV72">
        <f t="shared" si="50"/>
        <v>1.1892264999999997</v>
      </c>
      <c r="CW72">
        <f t="shared" si="51"/>
        <v>4.0374999999999994E-3</v>
      </c>
      <c r="CX72">
        <f t="shared" si="52"/>
        <v>0</v>
      </c>
      <c r="CY72">
        <f t="shared" si="62"/>
        <v>117.76</v>
      </c>
      <c r="CZ72">
        <f t="shared" si="63"/>
        <v>65.319999999999993</v>
      </c>
      <c r="DC72" t="s">
        <v>5</v>
      </c>
      <c r="DD72" t="s">
        <v>5</v>
      </c>
      <c r="DE72" t="s">
        <v>95</v>
      </c>
      <c r="DF72" t="s">
        <v>95</v>
      </c>
      <c r="DG72" t="s">
        <v>96</v>
      </c>
      <c r="DH72" t="s">
        <v>5</v>
      </c>
      <c r="DI72" t="s">
        <v>96</v>
      </c>
      <c r="DJ72" t="s">
        <v>95</v>
      </c>
      <c r="DK72" t="s">
        <v>5</v>
      </c>
      <c r="DL72" t="s">
        <v>5</v>
      </c>
      <c r="DM72" t="s">
        <v>5</v>
      </c>
      <c r="DN72">
        <v>0</v>
      </c>
      <c r="DO72">
        <v>0</v>
      </c>
      <c r="DP72">
        <v>1</v>
      </c>
      <c r="DQ72">
        <v>1</v>
      </c>
      <c r="DR72">
        <v>1</v>
      </c>
      <c r="DS72">
        <v>1</v>
      </c>
      <c r="DT72">
        <v>1</v>
      </c>
      <c r="DU72">
        <v>1003</v>
      </c>
      <c r="DV72" t="s">
        <v>34</v>
      </c>
      <c r="DW72" t="s">
        <v>38</v>
      </c>
      <c r="DX72">
        <v>1</v>
      </c>
      <c r="EE72">
        <v>13990945</v>
      </c>
      <c r="EF72">
        <v>5</v>
      </c>
      <c r="EG72" t="s">
        <v>24</v>
      </c>
      <c r="EH72">
        <v>0</v>
      </c>
      <c r="EI72" t="s">
        <v>5</v>
      </c>
      <c r="EJ72">
        <v>1</v>
      </c>
      <c r="EK72">
        <v>130</v>
      </c>
      <c r="EL72" t="s">
        <v>39</v>
      </c>
      <c r="EM72" t="s">
        <v>5</v>
      </c>
      <c r="EO72" t="s">
        <v>5</v>
      </c>
      <c r="EQ72">
        <v>512</v>
      </c>
      <c r="ER72">
        <v>61</v>
      </c>
      <c r="ES72">
        <v>52.2</v>
      </c>
      <c r="ET72">
        <v>1.28</v>
      </c>
      <c r="EU72">
        <v>0.03</v>
      </c>
      <c r="EV72">
        <v>7.52</v>
      </c>
      <c r="EW72">
        <v>0.60829999999999995</v>
      </c>
      <c r="EX72">
        <v>1.9E-3</v>
      </c>
      <c r="EY72">
        <v>0</v>
      </c>
      <c r="EZ72">
        <v>0</v>
      </c>
      <c r="FQ72">
        <v>0</v>
      </c>
      <c r="FR72">
        <f t="shared" si="53"/>
        <v>0</v>
      </c>
      <c r="FS72">
        <v>0</v>
      </c>
    </row>
    <row r="73" spans="1:175">
      <c r="A73">
        <v>17</v>
      </c>
      <c r="B73">
        <v>1</v>
      </c>
      <c r="C73">
        <f>ROW(SmtRes!A357)</f>
        <v>357</v>
      </c>
      <c r="D73">
        <f>ROW(EtalonRes!A357)</f>
        <v>357</v>
      </c>
      <c r="E73" t="s">
        <v>126</v>
      </c>
      <c r="F73" t="s">
        <v>127</v>
      </c>
      <c r="G73" t="s">
        <v>128</v>
      </c>
      <c r="H73" t="s">
        <v>34</v>
      </c>
      <c r="I73">
        <v>99</v>
      </c>
      <c r="J73">
        <v>0</v>
      </c>
      <c r="O73">
        <f t="shared" si="28"/>
        <v>11566</v>
      </c>
      <c r="P73">
        <f t="shared" si="29"/>
        <v>10699</v>
      </c>
      <c r="Q73">
        <f t="shared" si="30"/>
        <v>213</v>
      </c>
      <c r="R73">
        <f t="shared" si="31"/>
        <v>5</v>
      </c>
      <c r="S73">
        <f t="shared" si="32"/>
        <v>654</v>
      </c>
      <c r="T73">
        <f t="shared" si="33"/>
        <v>0</v>
      </c>
      <c r="U73">
        <f t="shared" si="34"/>
        <v>50.418472499999993</v>
      </c>
      <c r="V73">
        <f t="shared" si="35"/>
        <v>0.29452499999999998</v>
      </c>
      <c r="W73">
        <f t="shared" si="36"/>
        <v>0</v>
      </c>
      <c r="X73">
        <f t="shared" si="37"/>
        <v>857</v>
      </c>
      <c r="Y73">
        <f t="shared" si="38"/>
        <v>468</v>
      </c>
      <c r="AA73">
        <v>0</v>
      </c>
      <c r="AB73">
        <f t="shared" si="39"/>
        <v>116.83</v>
      </c>
      <c r="AC73">
        <f t="shared" si="56"/>
        <v>108.07</v>
      </c>
      <c r="AD73">
        <f t="shared" si="57"/>
        <v>2.15</v>
      </c>
      <c r="AE73">
        <f t="shared" si="58"/>
        <v>0.05</v>
      </c>
      <c r="AF73">
        <f t="shared" si="59"/>
        <v>6.61</v>
      </c>
      <c r="AG73">
        <f t="shared" si="40"/>
        <v>0</v>
      </c>
      <c r="AH73">
        <f t="shared" si="60"/>
        <v>0.50927749999999994</v>
      </c>
      <c r="AI73">
        <f t="shared" si="61"/>
        <v>2.9749999999999998E-3</v>
      </c>
      <c r="AJ73">
        <f t="shared" si="41"/>
        <v>0</v>
      </c>
      <c r="AK73">
        <v>112.07</v>
      </c>
      <c r="AL73">
        <v>108.07</v>
      </c>
      <c r="AM73">
        <v>1.01</v>
      </c>
      <c r="AN73">
        <v>0.02</v>
      </c>
      <c r="AO73">
        <v>2.99</v>
      </c>
      <c r="AP73">
        <v>0</v>
      </c>
      <c r="AQ73">
        <v>0.26050000000000001</v>
      </c>
      <c r="AR73">
        <v>1.4E-3</v>
      </c>
      <c r="AS73">
        <v>0</v>
      </c>
      <c r="AT73">
        <f t="shared" si="42"/>
        <v>130</v>
      </c>
      <c r="AU73">
        <f t="shared" si="43"/>
        <v>71</v>
      </c>
      <c r="AV73">
        <v>1</v>
      </c>
      <c r="AW73">
        <v>1</v>
      </c>
      <c r="AX73">
        <v>1</v>
      </c>
      <c r="AY73">
        <v>1</v>
      </c>
      <c r="AZ73">
        <v>1</v>
      </c>
      <c r="BA73">
        <v>1</v>
      </c>
      <c r="BB73">
        <v>1</v>
      </c>
      <c r="BC73">
        <v>1</v>
      </c>
      <c r="BD73" t="s">
        <v>5</v>
      </c>
      <c r="BE73" t="s">
        <v>5</v>
      </c>
      <c r="BF73" t="s">
        <v>5</v>
      </c>
      <c r="BG73" t="s">
        <v>5</v>
      </c>
      <c r="BH73">
        <v>0</v>
      </c>
      <c r="BI73">
        <v>1</v>
      </c>
      <c r="BJ73" t="s">
        <v>129</v>
      </c>
      <c r="BM73">
        <v>130</v>
      </c>
      <c r="BN73">
        <v>0</v>
      </c>
      <c r="BO73" t="s">
        <v>127</v>
      </c>
      <c r="BP73">
        <v>1</v>
      </c>
      <c r="BQ73">
        <v>5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5</v>
      </c>
      <c r="BZ73">
        <v>130</v>
      </c>
      <c r="CA73">
        <v>71</v>
      </c>
      <c r="CF73">
        <v>0</v>
      </c>
      <c r="CG73">
        <v>0</v>
      </c>
      <c r="CM73">
        <v>0</v>
      </c>
      <c r="CN73" t="s">
        <v>5</v>
      </c>
      <c r="CO73">
        <v>0</v>
      </c>
      <c r="CP73">
        <f t="shared" si="44"/>
        <v>116.83</v>
      </c>
      <c r="CQ73">
        <f t="shared" si="45"/>
        <v>108.07</v>
      </c>
      <c r="CR73">
        <f t="shared" si="46"/>
        <v>2.15</v>
      </c>
      <c r="CS73">
        <f t="shared" si="47"/>
        <v>0.05</v>
      </c>
      <c r="CT73">
        <f t="shared" si="48"/>
        <v>6.61</v>
      </c>
      <c r="CU73">
        <f t="shared" si="49"/>
        <v>0</v>
      </c>
      <c r="CV73">
        <f t="shared" si="50"/>
        <v>0.50927749999999994</v>
      </c>
      <c r="CW73">
        <f t="shared" si="51"/>
        <v>2.9749999999999998E-3</v>
      </c>
      <c r="CX73">
        <f t="shared" si="52"/>
        <v>0</v>
      </c>
      <c r="CY73">
        <f t="shared" si="62"/>
        <v>856.7</v>
      </c>
      <c r="CZ73">
        <f t="shared" si="63"/>
        <v>467.89</v>
      </c>
      <c r="DC73" t="s">
        <v>5</v>
      </c>
      <c r="DD73" t="s">
        <v>5</v>
      </c>
      <c r="DE73" t="s">
        <v>95</v>
      </c>
      <c r="DF73" t="s">
        <v>95</v>
      </c>
      <c r="DG73" t="s">
        <v>96</v>
      </c>
      <c r="DH73" t="s">
        <v>5</v>
      </c>
      <c r="DI73" t="s">
        <v>96</v>
      </c>
      <c r="DJ73" t="s">
        <v>95</v>
      </c>
      <c r="DK73" t="s">
        <v>5</v>
      </c>
      <c r="DL73" t="s">
        <v>5</v>
      </c>
      <c r="DM73" t="s">
        <v>5</v>
      </c>
      <c r="DN73">
        <v>0</v>
      </c>
      <c r="DO73">
        <v>0</v>
      </c>
      <c r="DP73">
        <v>1</v>
      </c>
      <c r="DQ73">
        <v>1</v>
      </c>
      <c r="DR73">
        <v>1</v>
      </c>
      <c r="DS73">
        <v>1</v>
      </c>
      <c r="DT73">
        <v>1</v>
      </c>
      <c r="DU73">
        <v>1003</v>
      </c>
      <c r="DV73" t="s">
        <v>34</v>
      </c>
      <c r="DW73" t="s">
        <v>77</v>
      </c>
      <c r="DX73">
        <v>1</v>
      </c>
      <c r="EE73">
        <v>13990945</v>
      </c>
      <c r="EF73">
        <v>5</v>
      </c>
      <c r="EG73" t="s">
        <v>24</v>
      </c>
      <c r="EH73">
        <v>0</v>
      </c>
      <c r="EI73" t="s">
        <v>5</v>
      </c>
      <c r="EJ73">
        <v>1</v>
      </c>
      <c r="EK73">
        <v>130</v>
      </c>
      <c r="EL73" t="s">
        <v>39</v>
      </c>
      <c r="EM73" t="s">
        <v>5</v>
      </c>
      <c r="EO73" t="s">
        <v>5</v>
      </c>
      <c r="EQ73">
        <v>576</v>
      </c>
      <c r="ER73">
        <v>112.07</v>
      </c>
      <c r="ES73">
        <v>108.07</v>
      </c>
      <c r="ET73">
        <v>1.01</v>
      </c>
      <c r="EU73">
        <v>0.02</v>
      </c>
      <c r="EV73">
        <v>2.99</v>
      </c>
      <c r="EW73">
        <v>0.26050000000000001</v>
      </c>
      <c r="EX73">
        <v>1.4E-3</v>
      </c>
      <c r="EY73">
        <v>0</v>
      </c>
      <c r="EZ73">
        <v>0</v>
      </c>
      <c r="FQ73">
        <v>0</v>
      </c>
      <c r="FR73">
        <f t="shared" si="53"/>
        <v>0</v>
      </c>
      <c r="FS73">
        <v>0</v>
      </c>
    </row>
    <row r="74" spans="1:175">
      <c r="A74">
        <v>17</v>
      </c>
      <c r="B74">
        <v>1</v>
      </c>
      <c r="C74">
        <f>ROW(SmtRes!A371)</f>
        <v>371</v>
      </c>
      <c r="D74">
        <f>ROW(EtalonRes!A371)</f>
        <v>371</v>
      </c>
      <c r="E74" t="s">
        <v>130</v>
      </c>
      <c r="F74" t="s">
        <v>104</v>
      </c>
      <c r="G74" t="s">
        <v>105</v>
      </c>
      <c r="H74" t="s">
        <v>34</v>
      </c>
      <c r="I74">
        <v>16</v>
      </c>
      <c r="J74">
        <v>0</v>
      </c>
      <c r="O74">
        <f t="shared" si="28"/>
        <v>1145</v>
      </c>
      <c r="P74">
        <f t="shared" si="29"/>
        <v>835</v>
      </c>
      <c r="Q74">
        <f t="shared" si="30"/>
        <v>44</v>
      </c>
      <c r="R74">
        <f t="shared" si="31"/>
        <v>1</v>
      </c>
      <c r="S74">
        <f t="shared" si="32"/>
        <v>266</v>
      </c>
      <c r="T74">
        <f t="shared" si="33"/>
        <v>0</v>
      </c>
      <c r="U74">
        <f t="shared" si="34"/>
        <v>19.027623999999996</v>
      </c>
      <c r="V74">
        <f t="shared" si="35"/>
        <v>6.4599999999999991E-2</v>
      </c>
      <c r="W74">
        <f t="shared" si="36"/>
        <v>0</v>
      </c>
      <c r="X74">
        <f t="shared" si="37"/>
        <v>342</v>
      </c>
      <c r="Y74">
        <f t="shared" si="38"/>
        <v>190</v>
      </c>
      <c r="AA74">
        <v>0</v>
      </c>
      <c r="AB74">
        <f t="shared" si="39"/>
        <v>71.540000000000006</v>
      </c>
      <c r="AC74">
        <f t="shared" si="56"/>
        <v>52.2</v>
      </c>
      <c r="AD74">
        <f t="shared" si="57"/>
        <v>2.73</v>
      </c>
      <c r="AE74">
        <f t="shared" si="58"/>
        <v>7.0000000000000007E-2</v>
      </c>
      <c r="AF74">
        <f t="shared" si="59"/>
        <v>16.61</v>
      </c>
      <c r="AG74">
        <f t="shared" si="40"/>
        <v>0</v>
      </c>
      <c r="AH74">
        <f t="shared" si="60"/>
        <v>1.1892264999999997</v>
      </c>
      <c r="AI74">
        <f t="shared" si="61"/>
        <v>4.0374999999999994E-3</v>
      </c>
      <c r="AJ74">
        <f t="shared" si="41"/>
        <v>0</v>
      </c>
      <c r="AK74">
        <v>61</v>
      </c>
      <c r="AL74">
        <v>52.2</v>
      </c>
      <c r="AM74">
        <v>1.28</v>
      </c>
      <c r="AN74">
        <v>0.03</v>
      </c>
      <c r="AO74">
        <v>7.52</v>
      </c>
      <c r="AP74">
        <v>0</v>
      </c>
      <c r="AQ74">
        <v>0.60829999999999995</v>
      </c>
      <c r="AR74">
        <v>1.9E-3</v>
      </c>
      <c r="AS74">
        <v>0</v>
      </c>
      <c r="AT74">
        <f t="shared" si="42"/>
        <v>128</v>
      </c>
      <c r="AU74">
        <f t="shared" si="43"/>
        <v>71</v>
      </c>
      <c r="AV74">
        <v>1</v>
      </c>
      <c r="AW74">
        <v>1</v>
      </c>
      <c r="AX74">
        <v>1</v>
      </c>
      <c r="AY74">
        <v>1</v>
      </c>
      <c r="AZ74">
        <v>1</v>
      </c>
      <c r="BA74">
        <v>1</v>
      </c>
      <c r="BB74">
        <v>1</v>
      </c>
      <c r="BC74">
        <v>1</v>
      </c>
      <c r="BD74" t="s">
        <v>5</v>
      </c>
      <c r="BE74" t="s">
        <v>5</v>
      </c>
      <c r="BF74" t="s">
        <v>5</v>
      </c>
      <c r="BG74" t="s">
        <v>5</v>
      </c>
      <c r="BH74">
        <v>0</v>
      </c>
      <c r="BI74">
        <v>1</v>
      </c>
      <c r="BJ74" t="s">
        <v>106</v>
      </c>
      <c r="BM74">
        <v>130</v>
      </c>
      <c r="BN74">
        <v>0</v>
      </c>
      <c r="BO74" t="s">
        <v>104</v>
      </c>
      <c r="BP74">
        <v>1</v>
      </c>
      <c r="BQ74">
        <v>5</v>
      </c>
      <c r="BR74">
        <v>0</v>
      </c>
      <c r="BS74">
        <v>1</v>
      </c>
      <c r="BT74">
        <v>1</v>
      </c>
      <c r="BU74">
        <v>1</v>
      </c>
      <c r="BV74">
        <v>1</v>
      </c>
      <c r="BW74">
        <v>1</v>
      </c>
      <c r="BX74">
        <v>1</v>
      </c>
      <c r="BY74" t="s">
        <v>5</v>
      </c>
      <c r="BZ74">
        <v>128</v>
      </c>
      <c r="CA74">
        <v>71</v>
      </c>
      <c r="CF74">
        <v>0</v>
      </c>
      <c r="CG74">
        <v>0</v>
      </c>
      <c r="CM74">
        <v>0</v>
      </c>
      <c r="CN74" t="s">
        <v>5</v>
      </c>
      <c r="CO74">
        <v>0</v>
      </c>
      <c r="CP74">
        <f t="shared" si="44"/>
        <v>71.540000000000006</v>
      </c>
      <c r="CQ74">
        <f t="shared" si="45"/>
        <v>52.2</v>
      </c>
      <c r="CR74">
        <f t="shared" si="46"/>
        <v>2.73</v>
      </c>
      <c r="CS74">
        <f t="shared" si="47"/>
        <v>7.0000000000000007E-2</v>
      </c>
      <c r="CT74">
        <f t="shared" si="48"/>
        <v>16.61</v>
      </c>
      <c r="CU74">
        <f t="shared" si="49"/>
        <v>0</v>
      </c>
      <c r="CV74">
        <f t="shared" si="50"/>
        <v>1.1892264999999997</v>
      </c>
      <c r="CW74">
        <f t="shared" si="51"/>
        <v>4.0374999999999994E-3</v>
      </c>
      <c r="CX74">
        <f t="shared" si="52"/>
        <v>0</v>
      </c>
      <c r="CY74">
        <f t="shared" si="62"/>
        <v>341.76</v>
      </c>
      <c r="CZ74">
        <f t="shared" si="63"/>
        <v>189.57</v>
      </c>
      <c r="DC74" t="s">
        <v>5</v>
      </c>
      <c r="DD74" t="s">
        <v>5</v>
      </c>
      <c r="DE74" t="s">
        <v>95</v>
      </c>
      <c r="DF74" t="s">
        <v>95</v>
      </c>
      <c r="DG74" t="s">
        <v>96</v>
      </c>
      <c r="DH74" t="s">
        <v>5</v>
      </c>
      <c r="DI74" t="s">
        <v>96</v>
      </c>
      <c r="DJ74" t="s">
        <v>95</v>
      </c>
      <c r="DK74" t="s">
        <v>5</v>
      </c>
      <c r="DL74" t="s">
        <v>5</v>
      </c>
      <c r="DM74" t="s">
        <v>5</v>
      </c>
      <c r="DN74">
        <v>0</v>
      </c>
      <c r="DO74">
        <v>0</v>
      </c>
      <c r="DP74">
        <v>1</v>
      </c>
      <c r="DQ74">
        <v>1</v>
      </c>
      <c r="DR74">
        <v>1</v>
      </c>
      <c r="DS74">
        <v>1</v>
      </c>
      <c r="DT74">
        <v>1</v>
      </c>
      <c r="DU74">
        <v>1003</v>
      </c>
      <c r="DV74" t="s">
        <v>34</v>
      </c>
      <c r="DW74" t="s">
        <v>38</v>
      </c>
      <c r="DX74">
        <v>1</v>
      </c>
      <c r="EE74">
        <v>13990945</v>
      </c>
      <c r="EF74">
        <v>5</v>
      </c>
      <c r="EG74" t="s">
        <v>24</v>
      </c>
      <c r="EH74">
        <v>0</v>
      </c>
      <c r="EI74" t="s">
        <v>5</v>
      </c>
      <c r="EJ74">
        <v>1</v>
      </c>
      <c r="EK74">
        <v>130</v>
      </c>
      <c r="EL74" t="s">
        <v>39</v>
      </c>
      <c r="EM74" t="s">
        <v>5</v>
      </c>
      <c r="EO74" t="s">
        <v>5</v>
      </c>
      <c r="EQ74">
        <v>512</v>
      </c>
      <c r="ER74">
        <v>61</v>
      </c>
      <c r="ES74">
        <v>52.2</v>
      </c>
      <c r="ET74">
        <v>1.28</v>
      </c>
      <c r="EU74">
        <v>0.03</v>
      </c>
      <c r="EV74">
        <v>7.52</v>
      </c>
      <c r="EW74">
        <v>0.60829999999999995</v>
      </c>
      <c r="EX74">
        <v>1.9E-3</v>
      </c>
      <c r="EY74">
        <v>0</v>
      </c>
      <c r="EZ74">
        <v>0</v>
      </c>
      <c r="FQ74">
        <v>0</v>
      </c>
      <c r="FR74">
        <f t="shared" si="53"/>
        <v>0</v>
      </c>
      <c r="FS74">
        <v>0</v>
      </c>
    </row>
    <row r="75" spans="1:175">
      <c r="A75">
        <v>17</v>
      </c>
      <c r="B75">
        <v>1</v>
      </c>
      <c r="C75">
        <f>ROW(SmtRes!A385)</f>
        <v>385</v>
      </c>
      <c r="D75">
        <f>ROW(EtalonRes!A385)</f>
        <v>385</v>
      </c>
      <c r="E75" t="s">
        <v>131</v>
      </c>
      <c r="F75" t="s">
        <v>32</v>
      </c>
      <c r="G75" t="s">
        <v>132</v>
      </c>
      <c r="H75" t="s">
        <v>34</v>
      </c>
      <c r="I75">
        <v>40</v>
      </c>
      <c r="J75">
        <v>0</v>
      </c>
      <c r="O75">
        <f t="shared" si="28"/>
        <v>8689</v>
      </c>
      <c r="P75">
        <f t="shared" si="29"/>
        <v>7221</v>
      </c>
      <c r="Q75">
        <f t="shared" si="30"/>
        <v>239</v>
      </c>
      <c r="R75">
        <f t="shared" si="31"/>
        <v>10</v>
      </c>
      <c r="S75">
        <f t="shared" si="32"/>
        <v>1228</v>
      </c>
      <c r="T75">
        <f t="shared" si="33"/>
        <v>0</v>
      </c>
      <c r="U75">
        <f t="shared" si="34"/>
        <v>90.274079999999998</v>
      </c>
      <c r="V75">
        <f t="shared" si="35"/>
        <v>0.55249999999999999</v>
      </c>
      <c r="W75">
        <f t="shared" si="36"/>
        <v>0</v>
      </c>
      <c r="X75">
        <f t="shared" si="37"/>
        <v>1585</v>
      </c>
      <c r="Y75">
        <f t="shared" si="38"/>
        <v>879</v>
      </c>
      <c r="AA75">
        <v>0</v>
      </c>
      <c r="AB75">
        <f t="shared" si="39"/>
        <v>217.22</v>
      </c>
      <c r="AC75">
        <f t="shared" si="56"/>
        <v>180.53</v>
      </c>
      <c r="AD75">
        <f t="shared" si="57"/>
        <v>5.98</v>
      </c>
      <c r="AE75">
        <f t="shared" si="58"/>
        <v>0.24</v>
      </c>
      <c r="AF75">
        <f t="shared" si="59"/>
        <v>30.71</v>
      </c>
      <c r="AG75">
        <f t="shared" si="40"/>
        <v>0</v>
      </c>
      <c r="AH75">
        <f t="shared" si="60"/>
        <v>2.2568519999999999</v>
      </c>
      <c r="AI75">
        <f t="shared" si="61"/>
        <v>1.38125E-2</v>
      </c>
      <c r="AJ75">
        <f t="shared" si="41"/>
        <v>0</v>
      </c>
      <c r="AK75">
        <v>197.23000000000002</v>
      </c>
      <c r="AL75">
        <v>180.53</v>
      </c>
      <c r="AM75">
        <v>2.8</v>
      </c>
      <c r="AN75">
        <v>0.1</v>
      </c>
      <c r="AO75">
        <v>13.9</v>
      </c>
      <c r="AP75">
        <v>0</v>
      </c>
      <c r="AQ75">
        <v>1.1544000000000001</v>
      </c>
      <c r="AR75">
        <v>6.4999999999999997E-3</v>
      </c>
      <c r="AS75">
        <v>0</v>
      </c>
      <c r="AT75">
        <f t="shared" si="42"/>
        <v>128</v>
      </c>
      <c r="AU75">
        <f t="shared" si="43"/>
        <v>71</v>
      </c>
      <c r="AV75">
        <v>1</v>
      </c>
      <c r="AW75">
        <v>1</v>
      </c>
      <c r="AX75">
        <v>1</v>
      </c>
      <c r="AY75">
        <v>1</v>
      </c>
      <c r="AZ75">
        <v>1</v>
      </c>
      <c r="BA75">
        <v>1</v>
      </c>
      <c r="BB75">
        <v>1</v>
      </c>
      <c r="BC75">
        <v>1</v>
      </c>
      <c r="BD75" t="s">
        <v>5</v>
      </c>
      <c r="BE75" t="s">
        <v>5</v>
      </c>
      <c r="BF75" t="s">
        <v>5</v>
      </c>
      <c r="BG75" t="s">
        <v>5</v>
      </c>
      <c r="BH75">
        <v>0</v>
      </c>
      <c r="BI75">
        <v>1</v>
      </c>
      <c r="BJ75" t="s">
        <v>35</v>
      </c>
      <c r="BM75">
        <v>130</v>
      </c>
      <c r="BN75">
        <v>0</v>
      </c>
      <c r="BO75" t="s">
        <v>32</v>
      </c>
      <c r="BP75">
        <v>1</v>
      </c>
      <c r="BQ75">
        <v>5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5</v>
      </c>
      <c r="BZ75">
        <v>128</v>
      </c>
      <c r="CA75">
        <v>71</v>
      </c>
      <c r="CF75">
        <v>0</v>
      </c>
      <c r="CG75">
        <v>0</v>
      </c>
      <c r="CM75">
        <v>0</v>
      </c>
      <c r="CN75" t="s">
        <v>5</v>
      </c>
      <c r="CO75">
        <v>0</v>
      </c>
      <c r="CP75">
        <f t="shared" si="44"/>
        <v>217.22</v>
      </c>
      <c r="CQ75">
        <f t="shared" si="45"/>
        <v>180.53</v>
      </c>
      <c r="CR75">
        <f t="shared" si="46"/>
        <v>5.98</v>
      </c>
      <c r="CS75">
        <f t="shared" si="47"/>
        <v>0.24</v>
      </c>
      <c r="CT75">
        <f t="shared" si="48"/>
        <v>30.71</v>
      </c>
      <c r="CU75">
        <f t="shared" si="49"/>
        <v>0</v>
      </c>
      <c r="CV75">
        <f t="shared" si="50"/>
        <v>2.2568519999999999</v>
      </c>
      <c r="CW75">
        <f t="shared" si="51"/>
        <v>1.38125E-2</v>
      </c>
      <c r="CX75">
        <f t="shared" si="52"/>
        <v>0</v>
      </c>
      <c r="CY75">
        <f t="shared" si="62"/>
        <v>1584.64</v>
      </c>
      <c r="CZ75">
        <f t="shared" si="63"/>
        <v>878.98</v>
      </c>
      <c r="DC75" t="s">
        <v>5</v>
      </c>
      <c r="DD75" t="s">
        <v>5</v>
      </c>
      <c r="DE75" t="s">
        <v>95</v>
      </c>
      <c r="DF75" t="s">
        <v>95</v>
      </c>
      <c r="DG75" t="s">
        <v>96</v>
      </c>
      <c r="DH75" t="s">
        <v>5</v>
      </c>
      <c r="DI75" t="s">
        <v>96</v>
      </c>
      <c r="DJ75" t="s">
        <v>95</v>
      </c>
      <c r="DK75" t="s">
        <v>5</v>
      </c>
      <c r="DL75" t="s">
        <v>5</v>
      </c>
      <c r="DM75" t="s">
        <v>5</v>
      </c>
      <c r="DN75">
        <v>0</v>
      </c>
      <c r="DO75">
        <v>0</v>
      </c>
      <c r="DP75">
        <v>1</v>
      </c>
      <c r="DQ75">
        <v>1</v>
      </c>
      <c r="DR75">
        <v>1</v>
      </c>
      <c r="DS75">
        <v>1</v>
      </c>
      <c r="DT75">
        <v>1</v>
      </c>
      <c r="DU75">
        <v>1003</v>
      </c>
      <c r="DV75" t="s">
        <v>34</v>
      </c>
      <c r="DW75" t="s">
        <v>38</v>
      </c>
      <c r="DX75">
        <v>1</v>
      </c>
      <c r="EE75">
        <v>13990945</v>
      </c>
      <c r="EF75">
        <v>5</v>
      </c>
      <c r="EG75" t="s">
        <v>24</v>
      </c>
      <c r="EH75">
        <v>0</v>
      </c>
      <c r="EI75" t="s">
        <v>5</v>
      </c>
      <c r="EJ75">
        <v>1</v>
      </c>
      <c r="EK75">
        <v>130</v>
      </c>
      <c r="EL75" t="s">
        <v>39</v>
      </c>
      <c r="EM75" t="s">
        <v>5</v>
      </c>
      <c r="EO75" t="s">
        <v>5</v>
      </c>
      <c r="EQ75">
        <v>576</v>
      </c>
      <c r="ER75">
        <v>197.23</v>
      </c>
      <c r="ES75">
        <v>180.53</v>
      </c>
      <c r="ET75">
        <v>2.8</v>
      </c>
      <c r="EU75">
        <v>0.1</v>
      </c>
      <c r="EV75">
        <v>13.9</v>
      </c>
      <c r="EW75">
        <v>1.1544000000000001</v>
      </c>
      <c r="EX75">
        <v>6.4999999999999997E-3</v>
      </c>
      <c r="EY75">
        <v>0</v>
      </c>
      <c r="EZ75">
        <v>0</v>
      </c>
      <c r="FQ75">
        <v>0</v>
      </c>
      <c r="FR75">
        <f t="shared" si="53"/>
        <v>0</v>
      </c>
      <c r="FS75">
        <v>0</v>
      </c>
    </row>
    <row r="76" spans="1:175">
      <c r="A76">
        <v>17</v>
      </c>
      <c r="B76">
        <v>1</v>
      </c>
      <c r="C76">
        <f>ROW(SmtRes!A399)</f>
        <v>399</v>
      </c>
      <c r="D76">
        <f>ROW(EtalonRes!A399)</f>
        <v>399</v>
      </c>
      <c r="E76" t="s">
        <v>133</v>
      </c>
      <c r="F76" t="s">
        <v>134</v>
      </c>
      <c r="G76" t="s">
        <v>135</v>
      </c>
      <c r="H76" t="s">
        <v>34</v>
      </c>
      <c r="I76">
        <v>12</v>
      </c>
      <c r="J76">
        <v>0</v>
      </c>
      <c r="O76">
        <f t="shared" si="28"/>
        <v>1089</v>
      </c>
      <c r="P76">
        <f t="shared" si="29"/>
        <v>813</v>
      </c>
      <c r="Q76">
        <f t="shared" si="30"/>
        <v>39</v>
      </c>
      <c r="R76">
        <f t="shared" si="31"/>
        <v>1</v>
      </c>
      <c r="S76">
        <f t="shared" si="32"/>
        <v>236</v>
      </c>
      <c r="T76">
        <f t="shared" si="33"/>
        <v>0</v>
      </c>
      <c r="U76">
        <f t="shared" si="34"/>
        <v>16.902929999999998</v>
      </c>
      <c r="V76">
        <f t="shared" si="35"/>
        <v>5.8649999999999994E-2</v>
      </c>
      <c r="W76">
        <f t="shared" si="36"/>
        <v>0</v>
      </c>
      <c r="X76">
        <f t="shared" si="37"/>
        <v>303</v>
      </c>
      <c r="Y76">
        <f t="shared" si="38"/>
        <v>168</v>
      </c>
      <c r="AA76">
        <v>0</v>
      </c>
      <c r="AB76">
        <f t="shared" si="39"/>
        <v>90.75</v>
      </c>
      <c r="AC76">
        <f t="shared" si="56"/>
        <v>67.790000000000006</v>
      </c>
      <c r="AD76">
        <f t="shared" si="57"/>
        <v>3.28</v>
      </c>
      <c r="AE76">
        <f t="shared" si="58"/>
        <v>7.0000000000000007E-2</v>
      </c>
      <c r="AF76">
        <f t="shared" si="59"/>
        <v>19.68</v>
      </c>
      <c r="AG76">
        <f t="shared" si="40"/>
        <v>0</v>
      </c>
      <c r="AH76">
        <f t="shared" si="60"/>
        <v>1.4085774999999998</v>
      </c>
      <c r="AI76">
        <f t="shared" si="61"/>
        <v>4.8874999999999995E-3</v>
      </c>
      <c r="AJ76">
        <f t="shared" si="41"/>
        <v>0</v>
      </c>
      <c r="AK76">
        <v>78.240000000000009</v>
      </c>
      <c r="AL76">
        <v>67.790000000000006</v>
      </c>
      <c r="AM76">
        <v>1.54</v>
      </c>
      <c r="AN76">
        <v>0.03</v>
      </c>
      <c r="AO76">
        <v>8.91</v>
      </c>
      <c r="AP76">
        <v>0</v>
      </c>
      <c r="AQ76">
        <v>0.72050000000000003</v>
      </c>
      <c r="AR76">
        <v>2.3E-3</v>
      </c>
      <c r="AS76">
        <v>0</v>
      </c>
      <c r="AT76">
        <f t="shared" si="42"/>
        <v>128</v>
      </c>
      <c r="AU76">
        <f t="shared" si="43"/>
        <v>71</v>
      </c>
      <c r="AV76">
        <v>1</v>
      </c>
      <c r="AW76">
        <v>1</v>
      </c>
      <c r="AX76">
        <v>1</v>
      </c>
      <c r="AY76">
        <v>1</v>
      </c>
      <c r="AZ76">
        <v>1</v>
      </c>
      <c r="BA76">
        <v>1</v>
      </c>
      <c r="BB76">
        <v>1</v>
      </c>
      <c r="BC76">
        <v>1</v>
      </c>
      <c r="BD76" t="s">
        <v>5</v>
      </c>
      <c r="BE76" t="s">
        <v>5</v>
      </c>
      <c r="BF76" t="s">
        <v>5</v>
      </c>
      <c r="BG76" t="s">
        <v>5</v>
      </c>
      <c r="BH76">
        <v>0</v>
      </c>
      <c r="BI76">
        <v>1</v>
      </c>
      <c r="BJ76" t="s">
        <v>136</v>
      </c>
      <c r="BM76">
        <v>130</v>
      </c>
      <c r="BN76">
        <v>0</v>
      </c>
      <c r="BO76" t="s">
        <v>134</v>
      </c>
      <c r="BP76">
        <v>1</v>
      </c>
      <c r="BQ76">
        <v>5</v>
      </c>
      <c r="BR76">
        <v>0</v>
      </c>
      <c r="BS76">
        <v>1</v>
      </c>
      <c r="BT76">
        <v>1</v>
      </c>
      <c r="BU76">
        <v>1</v>
      </c>
      <c r="BV76">
        <v>1</v>
      </c>
      <c r="BW76">
        <v>1</v>
      </c>
      <c r="BX76">
        <v>1</v>
      </c>
      <c r="BY76" t="s">
        <v>5</v>
      </c>
      <c r="BZ76">
        <v>128</v>
      </c>
      <c r="CA76">
        <v>71</v>
      </c>
      <c r="CF76">
        <v>0</v>
      </c>
      <c r="CG76">
        <v>0</v>
      </c>
      <c r="CM76">
        <v>0</v>
      </c>
      <c r="CN76" t="s">
        <v>5</v>
      </c>
      <c r="CO76">
        <v>0</v>
      </c>
      <c r="CP76">
        <f t="shared" si="44"/>
        <v>90.75</v>
      </c>
      <c r="CQ76">
        <f t="shared" si="45"/>
        <v>67.790000000000006</v>
      </c>
      <c r="CR76">
        <f t="shared" si="46"/>
        <v>3.28</v>
      </c>
      <c r="CS76">
        <f t="shared" si="47"/>
        <v>7.0000000000000007E-2</v>
      </c>
      <c r="CT76">
        <f t="shared" si="48"/>
        <v>19.68</v>
      </c>
      <c r="CU76">
        <f t="shared" si="49"/>
        <v>0</v>
      </c>
      <c r="CV76">
        <f t="shared" si="50"/>
        <v>1.4085774999999998</v>
      </c>
      <c r="CW76">
        <f t="shared" si="51"/>
        <v>4.8874999999999995E-3</v>
      </c>
      <c r="CX76">
        <f t="shared" si="52"/>
        <v>0</v>
      </c>
      <c r="CY76">
        <f t="shared" si="62"/>
        <v>303.36</v>
      </c>
      <c r="CZ76">
        <f t="shared" si="63"/>
        <v>168.27</v>
      </c>
      <c r="DC76" t="s">
        <v>5</v>
      </c>
      <c r="DD76" t="s">
        <v>5</v>
      </c>
      <c r="DE76" t="s">
        <v>95</v>
      </c>
      <c r="DF76" t="s">
        <v>95</v>
      </c>
      <c r="DG76" t="s">
        <v>96</v>
      </c>
      <c r="DH76" t="s">
        <v>5</v>
      </c>
      <c r="DI76" t="s">
        <v>96</v>
      </c>
      <c r="DJ76" t="s">
        <v>95</v>
      </c>
      <c r="DK76" t="s">
        <v>5</v>
      </c>
      <c r="DL76" t="s">
        <v>5</v>
      </c>
      <c r="DM76" t="s">
        <v>5</v>
      </c>
      <c r="DN76">
        <v>0</v>
      </c>
      <c r="DO76">
        <v>0</v>
      </c>
      <c r="DP76">
        <v>1</v>
      </c>
      <c r="DQ76">
        <v>1</v>
      </c>
      <c r="DR76">
        <v>1</v>
      </c>
      <c r="DS76">
        <v>1</v>
      </c>
      <c r="DT76">
        <v>1</v>
      </c>
      <c r="DU76">
        <v>1003</v>
      </c>
      <c r="DV76" t="s">
        <v>34</v>
      </c>
      <c r="DW76" t="s">
        <v>38</v>
      </c>
      <c r="DX76">
        <v>1</v>
      </c>
      <c r="EE76">
        <v>13990945</v>
      </c>
      <c r="EF76">
        <v>5</v>
      </c>
      <c r="EG76" t="s">
        <v>24</v>
      </c>
      <c r="EH76">
        <v>0</v>
      </c>
      <c r="EI76" t="s">
        <v>5</v>
      </c>
      <c r="EJ76">
        <v>1</v>
      </c>
      <c r="EK76">
        <v>130</v>
      </c>
      <c r="EL76" t="s">
        <v>39</v>
      </c>
      <c r="EM76" t="s">
        <v>5</v>
      </c>
      <c r="EO76" t="s">
        <v>5</v>
      </c>
      <c r="EQ76">
        <v>512</v>
      </c>
      <c r="ER76">
        <v>78.239999999999995</v>
      </c>
      <c r="ES76">
        <v>67.790000000000006</v>
      </c>
      <c r="ET76">
        <v>1.54</v>
      </c>
      <c r="EU76">
        <v>0.03</v>
      </c>
      <c r="EV76">
        <v>8.91</v>
      </c>
      <c r="EW76">
        <v>0.72050000000000003</v>
      </c>
      <c r="EX76">
        <v>2.3E-3</v>
      </c>
      <c r="EY76">
        <v>0</v>
      </c>
      <c r="EZ76">
        <v>0</v>
      </c>
      <c r="FQ76">
        <v>0</v>
      </c>
      <c r="FR76">
        <f t="shared" si="53"/>
        <v>0</v>
      </c>
      <c r="FS76">
        <v>0</v>
      </c>
    </row>
    <row r="77" spans="1:175">
      <c r="A77">
        <v>17</v>
      </c>
      <c r="B77">
        <v>1</v>
      </c>
      <c r="C77">
        <f>ROW(SmtRes!A413)</f>
        <v>413</v>
      </c>
      <c r="D77">
        <f>ROW(EtalonRes!A413)</f>
        <v>413</v>
      </c>
      <c r="E77" t="s">
        <v>137</v>
      </c>
      <c r="F77" t="s">
        <v>138</v>
      </c>
      <c r="G77" t="s">
        <v>139</v>
      </c>
      <c r="H77" t="s">
        <v>34</v>
      </c>
      <c r="I77">
        <v>55</v>
      </c>
      <c r="J77">
        <v>0</v>
      </c>
      <c r="O77">
        <f t="shared" si="28"/>
        <v>5912</v>
      </c>
      <c r="P77">
        <f t="shared" si="29"/>
        <v>4458</v>
      </c>
      <c r="Q77">
        <f t="shared" si="30"/>
        <v>256</v>
      </c>
      <c r="R77">
        <f t="shared" si="31"/>
        <v>8</v>
      </c>
      <c r="S77">
        <f t="shared" si="32"/>
        <v>1198</v>
      </c>
      <c r="T77">
        <f t="shared" si="33"/>
        <v>0</v>
      </c>
      <c r="U77">
        <f t="shared" si="34"/>
        <v>85.7511875</v>
      </c>
      <c r="V77">
        <f t="shared" si="35"/>
        <v>0.43243750000000009</v>
      </c>
      <c r="W77">
        <f t="shared" si="36"/>
        <v>0</v>
      </c>
      <c r="X77">
        <f t="shared" si="37"/>
        <v>1544</v>
      </c>
      <c r="Y77">
        <f t="shared" si="38"/>
        <v>856</v>
      </c>
      <c r="AA77">
        <v>0</v>
      </c>
      <c r="AB77">
        <f t="shared" si="39"/>
        <v>107.49</v>
      </c>
      <c r="AC77">
        <f t="shared" si="56"/>
        <v>81.06</v>
      </c>
      <c r="AD77">
        <f t="shared" si="57"/>
        <v>4.6500000000000004</v>
      </c>
      <c r="AE77">
        <f t="shared" si="58"/>
        <v>0.14000000000000001</v>
      </c>
      <c r="AF77">
        <f t="shared" si="59"/>
        <v>21.78</v>
      </c>
      <c r="AG77">
        <f t="shared" si="40"/>
        <v>0</v>
      </c>
      <c r="AH77">
        <f t="shared" si="60"/>
        <v>1.5591124999999999</v>
      </c>
      <c r="AI77">
        <f t="shared" si="61"/>
        <v>7.8625000000000014E-3</v>
      </c>
      <c r="AJ77">
        <f t="shared" si="41"/>
        <v>0</v>
      </c>
      <c r="AK77">
        <v>93.100000000000009</v>
      </c>
      <c r="AL77">
        <v>81.06</v>
      </c>
      <c r="AM77">
        <v>2.1800000000000002</v>
      </c>
      <c r="AN77">
        <v>0.06</v>
      </c>
      <c r="AO77">
        <v>9.86</v>
      </c>
      <c r="AP77">
        <v>0</v>
      </c>
      <c r="AQ77">
        <v>0.79749999999999999</v>
      </c>
      <c r="AR77">
        <v>3.7000000000000002E-3</v>
      </c>
      <c r="AS77">
        <v>0</v>
      </c>
      <c r="AT77">
        <f t="shared" si="42"/>
        <v>128</v>
      </c>
      <c r="AU77">
        <f t="shared" si="43"/>
        <v>71</v>
      </c>
      <c r="AV77">
        <v>1</v>
      </c>
      <c r="AW77">
        <v>1</v>
      </c>
      <c r="AX77">
        <v>1</v>
      </c>
      <c r="AY77">
        <v>1</v>
      </c>
      <c r="AZ77">
        <v>1</v>
      </c>
      <c r="BA77">
        <v>1</v>
      </c>
      <c r="BB77">
        <v>1</v>
      </c>
      <c r="BC77">
        <v>1</v>
      </c>
      <c r="BD77" t="s">
        <v>5</v>
      </c>
      <c r="BE77" t="s">
        <v>5</v>
      </c>
      <c r="BF77" t="s">
        <v>5</v>
      </c>
      <c r="BG77" t="s">
        <v>5</v>
      </c>
      <c r="BH77">
        <v>0</v>
      </c>
      <c r="BI77">
        <v>1</v>
      </c>
      <c r="BJ77" t="s">
        <v>140</v>
      </c>
      <c r="BM77">
        <v>130</v>
      </c>
      <c r="BN77">
        <v>0</v>
      </c>
      <c r="BO77" t="s">
        <v>138</v>
      </c>
      <c r="BP77">
        <v>1</v>
      </c>
      <c r="BQ77">
        <v>5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5</v>
      </c>
      <c r="BZ77">
        <v>128</v>
      </c>
      <c r="CA77">
        <v>71</v>
      </c>
      <c r="CF77">
        <v>0</v>
      </c>
      <c r="CG77">
        <v>0</v>
      </c>
      <c r="CM77">
        <v>0</v>
      </c>
      <c r="CN77" t="s">
        <v>5</v>
      </c>
      <c r="CO77">
        <v>0</v>
      </c>
      <c r="CP77">
        <f t="shared" si="44"/>
        <v>107.49</v>
      </c>
      <c r="CQ77">
        <f t="shared" si="45"/>
        <v>81.06</v>
      </c>
      <c r="CR77">
        <f t="shared" si="46"/>
        <v>4.6500000000000004</v>
      </c>
      <c r="CS77">
        <f t="shared" si="47"/>
        <v>0.14000000000000001</v>
      </c>
      <c r="CT77">
        <f t="shared" si="48"/>
        <v>21.78</v>
      </c>
      <c r="CU77">
        <f t="shared" si="49"/>
        <v>0</v>
      </c>
      <c r="CV77">
        <f t="shared" si="50"/>
        <v>1.5591124999999999</v>
      </c>
      <c r="CW77">
        <f t="shared" si="51"/>
        <v>7.8625000000000014E-3</v>
      </c>
      <c r="CX77">
        <f t="shared" si="52"/>
        <v>0</v>
      </c>
      <c r="CY77">
        <f t="shared" si="62"/>
        <v>1543.68</v>
      </c>
      <c r="CZ77">
        <f t="shared" si="63"/>
        <v>856.26</v>
      </c>
      <c r="DC77" t="s">
        <v>5</v>
      </c>
      <c r="DD77" t="s">
        <v>5</v>
      </c>
      <c r="DE77" t="s">
        <v>95</v>
      </c>
      <c r="DF77" t="s">
        <v>95</v>
      </c>
      <c r="DG77" t="s">
        <v>96</v>
      </c>
      <c r="DH77" t="s">
        <v>5</v>
      </c>
      <c r="DI77" t="s">
        <v>96</v>
      </c>
      <c r="DJ77" t="s">
        <v>95</v>
      </c>
      <c r="DK77" t="s">
        <v>5</v>
      </c>
      <c r="DL77" t="s">
        <v>5</v>
      </c>
      <c r="DM77" t="s">
        <v>5</v>
      </c>
      <c r="DN77">
        <v>0</v>
      </c>
      <c r="DO77">
        <v>0</v>
      </c>
      <c r="DP77">
        <v>1</v>
      </c>
      <c r="DQ77">
        <v>1</v>
      </c>
      <c r="DR77">
        <v>1</v>
      </c>
      <c r="DS77">
        <v>1</v>
      </c>
      <c r="DT77">
        <v>1</v>
      </c>
      <c r="DU77">
        <v>1003</v>
      </c>
      <c r="DV77" t="s">
        <v>34</v>
      </c>
      <c r="DW77" t="s">
        <v>38</v>
      </c>
      <c r="DX77">
        <v>1</v>
      </c>
      <c r="EE77">
        <v>13990945</v>
      </c>
      <c r="EF77">
        <v>5</v>
      </c>
      <c r="EG77" t="s">
        <v>24</v>
      </c>
      <c r="EH77">
        <v>0</v>
      </c>
      <c r="EI77" t="s">
        <v>5</v>
      </c>
      <c r="EJ77">
        <v>1</v>
      </c>
      <c r="EK77">
        <v>130</v>
      </c>
      <c r="EL77" t="s">
        <v>39</v>
      </c>
      <c r="EM77" t="s">
        <v>5</v>
      </c>
      <c r="EO77" t="s">
        <v>5</v>
      </c>
      <c r="EQ77">
        <v>512</v>
      </c>
      <c r="ER77">
        <v>93.1</v>
      </c>
      <c r="ES77">
        <v>81.06</v>
      </c>
      <c r="ET77">
        <v>2.1800000000000002</v>
      </c>
      <c r="EU77">
        <v>0.06</v>
      </c>
      <c r="EV77">
        <v>9.86</v>
      </c>
      <c r="EW77">
        <v>0.79749999999999999</v>
      </c>
      <c r="EX77">
        <v>3.7000000000000002E-3</v>
      </c>
      <c r="EY77">
        <v>0</v>
      </c>
      <c r="EZ77">
        <v>0</v>
      </c>
      <c r="FQ77">
        <v>0</v>
      </c>
      <c r="FR77">
        <f t="shared" si="53"/>
        <v>0</v>
      </c>
      <c r="FS77">
        <v>0</v>
      </c>
    </row>
    <row r="78" spans="1:175">
      <c r="A78">
        <v>17</v>
      </c>
      <c r="B78">
        <v>1</v>
      </c>
      <c r="E78" t="s">
        <v>141</v>
      </c>
      <c r="F78" t="s">
        <v>142</v>
      </c>
      <c r="G78" t="s">
        <v>143</v>
      </c>
      <c r="H78" t="s">
        <v>144</v>
      </c>
      <c r="I78">
        <v>356.84</v>
      </c>
      <c r="J78">
        <v>0</v>
      </c>
      <c r="O78">
        <f t="shared" si="28"/>
        <v>4710</v>
      </c>
      <c r="P78">
        <f t="shared" si="29"/>
        <v>4710</v>
      </c>
      <c r="Q78">
        <f t="shared" si="30"/>
        <v>0</v>
      </c>
      <c r="R78">
        <f t="shared" si="31"/>
        <v>0</v>
      </c>
      <c r="S78">
        <f t="shared" si="32"/>
        <v>0</v>
      </c>
      <c r="T78">
        <f t="shared" si="33"/>
        <v>0</v>
      </c>
      <c r="U78">
        <f t="shared" si="34"/>
        <v>0</v>
      </c>
      <c r="V78">
        <f t="shared" si="35"/>
        <v>0</v>
      </c>
      <c r="W78">
        <f t="shared" si="36"/>
        <v>0</v>
      </c>
      <c r="X78">
        <f t="shared" si="37"/>
        <v>0</v>
      </c>
      <c r="Y78">
        <f t="shared" si="38"/>
        <v>0</v>
      </c>
      <c r="AA78">
        <v>0</v>
      </c>
      <c r="AB78">
        <f t="shared" si="39"/>
        <v>13.2</v>
      </c>
      <c r="AC78">
        <f t="shared" si="56"/>
        <v>13.2</v>
      </c>
      <c r="AD78">
        <f t="shared" ref="AD78:AF79" si="64">ROUND((ET78),2)</f>
        <v>0</v>
      </c>
      <c r="AE78">
        <f t="shared" si="64"/>
        <v>0</v>
      </c>
      <c r="AF78">
        <f t="shared" si="64"/>
        <v>0</v>
      </c>
      <c r="AG78">
        <f t="shared" si="40"/>
        <v>0</v>
      </c>
      <c r="AH78">
        <f>(EW78)</f>
        <v>0</v>
      </c>
      <c r="AI78">
        <f>(EX78)</f>
        <v>0</v>
      </c>
      <c r="AJ78">
        <f t="shared" si="41"/>
        <v>0</v>
      </c>
      <c r="AK78">
        <v>13.2</v>
      </c>
      <c r="AL78">
        <v>13.2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f t="shared" si="42"/>
        <v>0</v>
      </c>
      <c r="AU78">
        <f t="shared" si="43"/>
        <v>0</v>
      </c>
      <c r="AV78">
        <v>1</v>
      </c>
      <c r="AW78">
        <v>1</v>
      </c>
      <c r="AX78">
        <v>1</v>
      </c>
      <c r="AY78">
        <v>1</v>
      </c>
      <c r="AZ78">
        <v>1</v>
      </c>
      <c r="BA78">
        <v>1</v>
      </c>
      <c r="BB78">
        <v>1</v>
      </c>
      <c r="BC78">
        <v>1</v>
      </c>
      <c r="BD78" t="s">
        <v>5</v>
      </c>
      <c r="BE78" t="s">
        <v>5</v>
      </c>
      <c r="BF78" t="s">
        <v>5</v>
      </c>
      <c r="BG78" t="s">
        <v>5</v>
      </c>
      <c r="BH78">
        <v>3</v>
      </c>
      <c r="BI78">
        <v>1</v>
      </c>
      <c r="BJ78" t="s">
        <v>145</v>
      </c>
      <c r="BM78">
        <v>205</v>
      </c>
      <c r="BN78">
        <v>0</v>
      </c>
      <c r="BO78" t="s">
        <v>142</v>
      </c>
      <c r="BP78">
        <v>1</v>
      </c>
      <c r="BQ78">
        <v>5</v>
      </c>
      <c r="BR78">
        <v>0</v>
      </c>
      <c r="BS78">
        <v>1</v>
      </c>
      <c r="BT78">
        <v>1</v>
      </c>
      <c r="BU78">
        <v>1</v>
      </c>
      <c r="BV78">
        <v>1</v>
      </c>
      <c r="BW78">
        <v>1</v>
      </c>
      <c r="BX78">
        <v>1</v>
      </c>
      <c r="BY78" t="s">
        <v>5</v>
      </c>
      <c r="BZ78">
        <v>0</v>
      </c>
      <c r="CA78">
        <v>0</v>
      </c>
      <c r="CF78">
        <v>0</v>
      </c>
      <c r="CG78">
        <v>0</v>
      </c>
      <c r="CM78">
        <v>0</v>
      </c>
      <c r="CN78" t="s">
        <v>5</v>
      </c>
      <c r="CO78">
        <v>0</v>
      </c>
      <c r="CP78">
        <f t="shared" si="44"/>
        <v>13.2</v>
      </c>
      <c r="CQ78">
        <f t="shared" si="45"/>
        <v>13.2</v>
      </c>
      <c r="CR78">
        <f t="shared" si="46"/>
        <v>0</v>
      </c>
      <c r="CS78">
        <f t="shared" si="47"/>
        <v>0</v>
      </c>
      <c r="CT78">
        <f t="shared" si="48"/>
        <v>0</v>
      </c>
      <c r="CU78">
        <f t="shared" si="49"/>
        <v>0</v>
      </c>
      <c r="CV78">
        <f t="shared" si="50"/>
        <v>0</v>
      </c>
      <c r="CW78">
        <f t="shared" si="51"/>
        <v>0</v>
      </c>
      <c r="CX78">
        <f t="shared" si="52"/>
        <v>0</v>
      </c>
      <c r="CY78">
        <f>(0)*BX78</f>
        <v>0</v>
      </c>
      <c r="CZ78">
        <f>(0)*AX78</f>
        <v>0</v>
      </c>
      <c r="DC78" t="s">
        <v>5</v>
      </c>
      <c r="DD78" t="s">
        <v>5</v>
      </c>
      <c r="DE78" t="s">
        <v>5</v>
      </c>
      <c r="DF78" t="s">
        <v>5</v>
      </c>
      <c r="DG78" t="s">
        <v>5</v>
      </c>
      <c r="DH78" t="s">
        <v>5</v>
      </c>
      <c r="DI78" t="s">
        <v>5</v>
      </c>
      <c r="DJ78" t="s">
        <v>5</v>
      </c>
      <c r="DK78" t="s">
        <v>5</v>
      </c>
      <c r="DL78" t="s">
        <v>5</v>
      </c>
      <c r="DM78" t="s">
        <v>5</v>
      </c>
      <c r="DN78">
        <v>0</v>
      </c>
      <c r="DO78">
        <v>0</v>
      </c>
      <c r="DP78">
        <v>1</v>
      </c>
      <c r="DQ78">
        <v>1</v>
      </c>
      <c r="DR78">
        <v>1</v>
      </c>
      <c r="DS78">
        <v>1</v>
      </c>
      <c r="DT78">
        <v>1</v>
      </c>
      <c r="DU78">
        <v>1009</v>
      </c>
      <c r="DV78" t="s">
        <v>144</v>
      </c>
      <c r="DW78" t="s">
        <v>144</v>
      </c>
      <c r="DX78">
        <v>1</v>
      </c>
      <c r="EE78">
        <v>13990987</v>
      </c>
      <c r="EF78">
        <v>5</v>
      </c>
      <c r="EG78" t="s">
        <v>24</v>
      </c>
      <c r="EH78">
        <v>0</v>
      </c>
      <c r="EI78" t="s">
        <v>5</v>
      </c>
      <c r="EJ78">
        <v>1</v>
      </c>
      <c r="EK78">
        <v>205</v>
      </c>
      <c r="EL78" t="s">
        <v>102</v>
      </c>
      <c r="EM78" t="s">
        <v>5</v>
      </c>
      <c r="EO78" t="s">
        <v>5</v>
      </c>
      <c r="EQ78">
        <v>0</v>
      </c>
      <c r="ER78">
        <v>13.2</v>
      </c>
      <c r="ES78">
        <v>13.2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Q78">
        <v>0</v>
      </c>
      <c r="FR78">
        <f t="shared" si="53"/>
        <v>0</v>
      </c>
      <c r="FS78">
        <v>0</v>
      </c>
    </row>
    <row r="79" spans="1:175">
      <c r="A79">
        <v>17</v>
      </c>
      <c r="B79">
        <v>1</v>
      </c>
      <c r="E79" t="s">
        <v>146</v>
      </c>
      <c r="F79" t="s">
        <v>147</v>
      </c>
      <c r="G79" t="s">
        <v>148</v>
      </c>
      <c r="H79" t="s">
        <v>149</v>
      </c>
      <c r="I79">
        <v>0.26</v>
      </c>
      <c r="J79">
        <v>0</v>
      </c>
      <c r="O79">
        <f t="shared" si="28"/>
        <v>127</v>
      </c>
      <c r="P79">
        <f t="shared" si="29"/>
        <v>127</v>
      </c>
      <c r="Q79">
        <f t="shared" si="30"/>
        <v>0</v>
      </c>
      <c r="R79">
        <f t="shared" si="31"/>
        <v>0</v>
      </c>
      <c r="S79">
        <f t="shared" si="32"/>
        <v>0</v>
      </c>
      <c r="T79">
        <f t="shared" si="33"/>
        <v>0</v>
      </c>
      <c r="U79">
        <f t="shared" si="34"/>
        <v>0</v>
      </c>
      <c r="V79">
        <f t="shared" si="35"/>
        <v>0</v>
      </c>
      <c r="W79">
        <f t="shared" si="36"/>
        <v>0</v>
      </c>
      <c r="X79">
        <f t="shared" si="37"/>
        <v>0</v>
      </c>
      <c r="Y79">
        <f t="shared" si="38"/>
        <v>0</v>
      </c>
      <c r="AA79">
        <v>0</v>
      </c>
      <c r="AB79">
        <f t="shared" si="39"/>
        <v>490.2</v>
      </c>
      <c r="AC79">
        <f>ROUND(((3107/1.18/5.64)*1.05),2)</f>
        <v>490.2</v>
      </c>
      <c r="AD79">
        <f t="shared" si="64"/>
        <v>0</v>
      </c>
      <c r="AE79">
        <f t="shared" si="64"/>
        <v>0</v>
      </c>
      <c r="AF79">
        <f t="shared" si="64"/>
        <v>0</v>
      </c>
      <c r="AG79">
        <f t="shared" si="40"/>
        <v>0</v>
      </c>
      <c r="AH79">
        <f>(EW79)</f>
        <v>0</v>
      </c>
      <c r="AI79">
        <f>(EX79)</f>
        <v>0</v>
      </c>
      <c r="AJ79">
        <f t="shared" si="41"/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f t="shared" si="42"/>
        <v>0</v>
      </c>
      <c r="AU79">
        <f t="shared" si="43"/>
        <v>0</v>
      </c>
      <c r="AV79">
        <v>1</v>
      </c>
      <c r="AW79">
        <v>1</v>
      </c>
      <c r="AX79">
        <v>1</v>
      </c>
      <c r="AY79">
        <v>1</v>
      </c>
      <c r="AZ79">
        <v>1</v>
      </c>
      <c r="BA79">
        <v>1</v>
      </c>
      <c r="BB79">
        <v>1</v>
      </c>
      <c r="BC79">
        <v>1</v>
      </c>
      <c r="BD79" t="s">
        <v>5</v>
      </c>
      <c r="BE79" t="s">
        <v>5</v>
      </c>
      <c r="BF79" t="s">
        <v>5</v>
      </c>
      <c r="BG79" t="s">
        <v>5</v>
      </c>
      <c r="BH79">
        <v>3</v>
      </c>
      <c r="BI79">
        <v>1</v>
      </c>
      <c r="BJ79" t="s">
        <v>5</v>
      </c>
      <c r="BM79">
        <v>201</v>
      </c>
      <c r="BN79">
        <v>0</v>
      </c>
      <c r="BO79" t="s">
        <v>5</v>
      </c>
      <c r="BP79">
        <v>0</v>
      </c>
      <c r="BQ79">
        <v>1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5</v>
      </c>
      <c r="BZ79">
        <v>0</v>
      </c>
      <c r="CA79">
        <v>0</v>
      </c>
      <c r="CF79">
        <v>0</v>
      </c>
      <c r="CG79">
        <v>0</v>
      </c>
      <c r="CM79">
        <v>0</v>
      </c>
      <c r="CN79" t="s">
        <v>5</v>
      </c>
      <c r="CO79">
        <v>0</v>
      </c>
      <c r="CP79">
        <f t="shared" si="44"/>
        <v>490.2</v>
      </c>
      <c r="CQ79">
        <f t="shared" si="45"/>
        <v>490.2</v>
      </c>
      <c r="CR79">
        <f t="shared" si="46"/>
        <v>0</v>
      </c>
      <c r="CS79">
        <f t="shared" si="47"/>
        <v>0</v>
      </c>
      <c r="CT79">
        <f t="shared" si="48"/>
        <v>0</v>
      </c>
      <c r="CU79">
        <f t="shared" si="49"/>
        <v>0</v>
      </c>
      <c r="CV79">
        <f t="shared" si="50"/>
        <v>0</v>
      </c>
      <c r="CW79">
        <f t="shared" si="51"/>
        <v>0</v>
      </c>
      <c r="CX79">
        <f t="shared" si="52"/>
        <v>0</v>
      </c>
      <c r="CY79">
        <f>(0)*BX79</f>
        <v>0</v>
      </c>
      <c r="CZ79">
        <f>(0)*AX79</f>
        <v>0</v>
      </c>
      <c r="DC79" t="s">
        <v>5</v>
      </c>
      <c r="DD79" t="s">
        <v>150</v>
      </c>
      <c r="DE79" t="s">
        <v>5</v>
      </c>
      <c r="DF79" t="s">
        <v>5</v>
      </c>
      <c r="DG79" t="s">
        <v>5</v>
      </c>
      <c r="DH79" t="s">
        <v>5</v>
      </c>
      <c r="DI79" t="s">
        <v>5</v>
      </c>
      <c r="DJ79" t="s">
        <v>5</v>
      </c>
      <c r="DK79" t="s">
        <v>5</v>
      </c>
      <c r="DL79" t="s">
        <v>5</v>
      </c>
      <c r="DM79" t="s">
        <v>5</v>
      </c>
      <c r="DN79">
        <v>0</v>
      </c>
      <c r="DO79">
        <v>0</v>
      </c>
      <c r="DP79">
        <v>1</v>
      </c>
      <c r="DQ79">
        <v>1</v>
      </c>
      <c r="DR79">
        <v>1</v>
      </c>
      <c r="DS79">
        <v>1</v>
      </c>
      <c r="DT79">
        <v>1</v>
      </c>
      <c r="DU79">
        <v>1013</v>
      </c>
      <c r="DV79" t="s">
        <v>149</v>
      </c>
      <c r="DW79" t="s">
        <v>149</v>
      </c>
      <c r="DX79">
        <v>1</v>
      </c>
      <c r="EE79">
        <v>13990984</v>
      </c>
      <c r="EF79">
        <v>1</v>
      </c>
      <c r="EG79" t="s">
        <v>85</v>
      </c>
      <c r="EH79">
        <v>0</v>
      </c>
      <c r="EI79" t="s">
        <v>5</v>
      </c>
      <c r="EJ79">
        <v>1</v>
      </c>
      <c r="EK79">
        <v>201</v>
      </c>
      <c r="EL79" t="s">
        <v>151</v>
      </c>
      <c r="EM79" t="s">
        <v>5</v>
      </c>
      <c r="EO79" t="s">
        <v>5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Q79">
        <v>0</v>
      </c>
      <c r="FR79">
        <f t="shared" si="53"/>
        <v>0</v>
      </c>
      <c r="FS79">
        <v>0</v>
      </c>
    </row>
    <row r="80" spans="1:175">
      <c r="A80">
        <v>17</v>
      </c>
      <c r="B80">
        <v>1</v>
      </c>
      <c r="C80">
        <f>ROW(SmtRes!A429)</f>
        <v>429</v>
      </c>
      <c r="D80">
        <f>ROW(EtalonRes!A429)</f>
        <v>429</v>
      </c>
      <c r="E80" t="s">
        <v>152</v>
      </c>
      <c r="F80" t="s">
        <v>153</v>
      </c>
      <c r="G80" t="s">
        <v>154</v>
      </c>
      <c r="H80" t="s">
        <v>34</v>
      </c>
      <c r="I80">
        <v>80</v>
      </c>
      <c r="J80">
        <v>0</v>
      </c>
      <c r="O80">
        <f t="shared" si="28"/>
        <v>2642</v>
      </c>
      <c r="P80">
        <f t="shared" si="29"/>
        <v>1846</v>
      </c>
      <c r="Q80">
        <f t="shared" si="30"/>
        <v>87</v>
      </c>
      <c r="R80">
        <f t="shared" si="31"/>
        <v>4</v>
      </c>
      <c r="S80">
        <f t="shared" si="32"/>
        <v>709</v>
      </c>
      <c r="T80">
        <f t="shared" si="33"/>
        <v>0</v>
      </c>
      <c r="U80">
        <f t="shared" si="34"/>
        <v>51.565079999999995</v>
      </c>
      <c r="V80">
        <f t="shared" si="35"/>
        <v>0.255</v>
      </c>
      <c r="W80">
        <f t="shared" si="36"/>
        <v>0</v>
      </c>
      <c r="X80">
        <f t="shared" si="37"/>
        <v>913</v>
      </c>
      <c r="Y80">
        <f t="shared" si="38"/>
        <v>506</v>
      </c>
      <c r="AA80">
        <v>0</v>
      </c>
      <c r="AB80">
        <f t="shared" si="39"/>
        <v>33.03</v>
      </c>
      <c r="AC80">
        <f t="shared" ref="AC80:AC100" si="65">ROUND((ES80),2)</f>
        <v>23.08</v>
      </c>
      <c r="AD80">
        <f>ROUND(((((ET80*1.25)*1.7))+(((((EU80*1.25)*1.7))*1.13)-(((EU80*1.25)*1.7)))),2)</f>
        <v>1.0900000000000001</v>
      </c>
      <c r="AE80">
        <f>ROUND(((((EU80*1.25)*1.7))*1.13),2)</f>
        <v>0.05</v>
      </c>
      <c r="AF80">
        <f>ROUND(((((EV80*1.15)*1.7))*1.13),2)</f>
        <v>8.86</v>
      </c>
      <c r="AG80">
        <f t="shared" si="40"/>
        <v>0</v>
      </c>
      <c r="AH80">
        <f>(((EW80*1.15)*1.7))</f>
        <v>0.64456349999999996</v>
      </c>
      <c r="AI80">
        <f>(((EX80*1.25)*1.7))</f>
        <v>3.1874999999999998E-3</v>
      </c>
      <c r="AJ80">
        <f t="shared" si="41"/>
        <v>0</v>
      </c>
      <c r="AK80">
        <v>27.6</v>
      </c>
      <c r="AL80">
        <v>23.08</v>
      </c>
      <c r="AM80">
        <v>0.51</v>
      </c>
      <c r="AN80">
        <v>0.02</v>
      </c>
      <c r="AO80">
        <v>4.01</v>
      </c>
      <c r="AP80">
        <v>0</v>
      </c>
      <c r="AQ80">
        <v>0.32969999999999999</v>
      </c>
      <c r="AR80">
        <v>1.5E-3</v>
      </c>
      <c r="AS80">
        <v>0</v>
      </c>
      <c r="AT80">
        <f t="shared" si="42"/>
        <v>128</v>
      </c>
      <c r="AU80">
        <f t="shared" si="43"/>
        <v>71</v>
      </c>
      <c r="AV80">
        <v>1</v>
      </c>
      <c r="AW80">
        <v>1</v>
      </c>
      <c r="AX80">
        <v>1</v>
      </c>
      <c r="AY80">
        <v>1</v>
      </c>
      <c r="AZ80">
        <v>1</v>
      </c>
      <c r="BA80">
        <v>1</v>
      </c>
      <c r="BB80">
        <v>1</v>
      </c>
      <c r="BC80">
        <v>1</v>
      </c>
      <c r="BD80" t="s">
        <v>5</v>
      </c>
      <c r="BE80" t="s">
        <v>5</v>
      </c>
      <c r="BF80" t="s">
        <v>5</v>
      </c>
      <c r="BG80" t="s">
        <v>5</v>
      </c>
      <c r="BH80">
        <v>0</v>
      </c>
      <c r="BI80">
        <v>1</v>
      </c>
      <c r="BJ80" t="s">
        <v>155</v>
      </c>
      <c r="BM80">
        <v>130</v>
      </c>
      <c r="BN80">
        <v>0</v>
      </c>
      <c r="BO80" t="s">
        <v>153</v>
      </c>
      <c r="BP80">
        <v>1</v>
      </c>
      <c r="BQ80">
        <v>5</v>
      </c>
      <c r="BR80">
        <v>0</v>
      </c>
      <c r="BS80">
        <v>1</v>
      </c>
      <c r="BT80">
        <v>1</v>
      </c>
      <c r="BU80">
        <v>1</v>
      </c>
      <c r="BV80">
        <v>1</v>
      </c>
      <c r="BW80">
        <v>1</v>
      </c>
      <c r="BX80">
        <v>1</v>
      </c>
      <c r="BY80" t="s">
        <v>5</v>
      </c>
      <c r="BZ80">
        <v>128</v>
      </c>
      <c r="CA80">
        <v>71</v>
      </c>
      <c r="CF80">
        <v>0</v>
      </c>
      <c r="CG80">
        <v>0</v>
      </c>
      <c r="CM80">
        <v>0</v>
      </c>
      <c r="CN80" t="s">
        <v>5</v>
      </c>
      <c r="CO80">
        <v>0</v>
      </c>
      <c r="CP80">
        <f t="shared" si="44"/>
        <v>33.03</v>
      </c>
      <c r="CQ80">
        <f t="shared" si="45"/>
        <v>23.08</v>
      </c>
      <c r="CR80">
        <f t="shared" si="46"/>
        <v>1.0900000000000001</v>
      </c>
      <c r="CS80">
        <f t="shared" si="47"/>
        <v>0.05</v>
      </c>
      <c r="CT80">
        <f t="shared" si="48"/>
        <v>8.86</v>
      </c>
      <c r="CU80">
        <f t="shared" si="49"/>
        <v>0</v>
      </c>
      <c r="CV80">
        <f t="shared" si="50"/>
        <v>0.64456349999999996</v>
      </c>
      <c r="CW80">
        <f t="shared" si="51"/>
        <v>3.1874999999999998E-3</v>
      </c>
      <c r="CX80">
        <f t="shared" si="52"/>
        <v>0</v>
      </c>
      <c r="CY80">
        <f>(((R80+S80)*BZ80*1)/100)</f>
        <v>912.64</v>
      </c>
      <c r="CZ80">
        <f>(((R80+S80)*CA80*1)/100)</f>
        <v>506.23</v>
      </c>
      <c r="DC80" t="s">
        <v>5</v>
      </c>
      <c r="DD80" t="s">
        <v>5</v>
      </c>
      <c r="DE80" t="s">
        <v>95</v>
      </c>
      <c r="DF80" t="s">
        <v>95</v>
      </c>
      <c r="DG80" t="s">
        <v>96</v>
      </c>
      <c r="DH80" t="s">
        <v>5</v>
      </c>
      <c r="DI80" t="s">
        <v>96</v>
      </c>
      <c r="DJ80" t="s">
        <v>95</v>
      </c>
      <c r="DK80" t="s">
        <v>5</v>
      </c>
      <c r="DL80" t="s">
        <v>5</v>
      </c>
      <c r="DM80" t="s">
        <v>5</v>
      </c>
      <c r="DN80">
        <v>0</v>
      </c>
      <c r="DO80">
        <v>0</v>
      </c>
      <c r="DP80">
        <v>1</v>
      </c>
      <c r="DQ80">
        <v>1</v>
      </c>
      <c r="DR80">
        <v>1</v>
      </c>
      <c r="DS80">
        <v>1</v>
      </c>
      <c r="DT80">
        <v>1</v>
      </c>
      <c r="DU80">
        <v>1003</v>
      </c>
      <c r="DV80" t="s">
        <v>34</v>
      </c>
      <c r="DW80" t="s">
        <v>38</v>
      </c>
      <c r="DX80">
        <v>1</v>
      </c>
      <c r="EE80">
        <v>13990945</v>
      </c>
      <c r="EF80">
        <v>5</v>
      </c>
      <c r="EG80" t="s">
        <v>24</v>
      </c>
      <c r="EH80">
        <v>0</v>
      </c>
      <c r="EI80" t="s">
        <v>5</v>
      </c>
      <c r="EJ80">
        <v>1</v>
      </c>
      <c r="EK80">
        <v>130</v>
      </c>
      <c r="EL80" t="s">
        <v>39</v>
      </c>
      <c r="EM80" t="s">
        <v>5</v>
      </c>
      <c r="EO80" t="s">
        <v>5</v>
      </c>
      <c r="EQ80">
        <v>576</v>
      </c>
      <c r="ER80">
        <v>27.6</v>
      </c>
      <c r="ES80">
        <v>23.08</v>
      </c>
      <c r="ET80">
        <v>0.51</v>
      </c>
      <c r="EU80">
        <v>0.02</v>
      </c>
      <c r="EV80">
        <v>4.01</v>
      </c>
      <c r="EW80">
        <v>0.32969999999999999</v>
      </c>
      <c r="EX80">
        <v>1.5E-3</v>
      </c>
      <c r="EY80">
        <v>0</v>
      </c>
      <c r="EZ80">
        <v>0</v>
      </c>
      <c r="FQ80">
        <v>0</v>
      </c>
      <c r="FR80">
        <f t="shared" si="53"/>
        <v>0</v>
      </c>
      <c r="FS80">
        <v>0</v>
      </c>
    </row>
    <row r="81" spans="1:175">
      <c r="A81">
        <v>17</v>
      </c>
      <c r="B81">
        <v>1</v>
      </c>
      <c r="C81">
        <f>ROW(SmtRes!A445)</f>
        <v>445</v>
      </c>
      <c r="D81">
        <f>ROW(EtalonRes!A445)</f>
        <v>445</v>
      </c>
      <c r="E81" t="s">
        <v>156</v>
      </c>
      <c r="F81" t="s">
        <v>157</v>
      </c>
      <c r="G81" t="s">
        <v>158</v>
      </c>
      <c r="H81" t="s">
        <v>34</v>
      </c>
      <c r="I81">
        <v>550</v>
      </c>
      <c r="J81">
        <v>0</v>
      </c>
      <c r="O81">
        <f t="shared" si="28"/>
        <v>20367</v>
      </c>
      <c r="P81">
        <f t="shared" si="29"/>
        <v>14894</v>
      </c>
      <c r="Q81">
        <f t="shared" si="30"/>
        <v>600</v>
      </c>
      <c r="R81">
        <f t="shared" si="31"/>
        <v>28</v>
      </c>
      <c r="S81">
        <f t="shared" si="32"/>
        <v>4873</v>
      </c>
      <c r="T81">
        <f t="shared" si="33"/>
        <v>0</v>
      </c>
      <c r="U81">
        <f t="shared" si="34"/>
        <v>354.50992499999995</v>
      </c>
      <c r="V81">
        <f t="shared" si="35"/>
        <v>1.7531249999999998</v>
      </c>
      <c r="W81">
        <f t="shared" si="36"/>
        <v>0</v>
      </c>
      <c r="X81">
        <f t="shared" si="37"/>
        <v>6273</v>
      </c>
      <c r="Y81">
        <f t="shared" si="38"/>
        <v>3480</v>
      </c>
      <c r="AA81">
        <v>0</v>
      </c>
      <c r="AB81">
        <f t="shared" si="39"/>
        <v>37.03</v>
      </c>
      <c r="AC81">
        <f t="shared" si="65"/>
        <v>27.08</v>
      </c>
      <c r="AD81">
        <f>ROUND(((((ET81*1.25)*1.7))+(((((EU81*1.25)*1.7))*1.13)-(((EU81*1.25)*1.7)))),2)</f>
        <v>1.0900000000000001</v>
      </c>
      <c r="AE81">
        <f>ROUND(((((EU81*1.25)*1.7))*1.13),2)</f>
        <v>0.05</v>
      </c>
      <c r="AF81">
        <f>ROUND(((((EV81*1.15)*1.7))*1.13),2)</f>
        <v>8.86</v>
      </c>
      <c r="AG81">
        <f t="shared" si="40"/>
        <v>0</v>
      </c>
      <c r="AH81">
        <f>(((EW81*1.15)*1.7))</f>
        <v>0.64456349999999996</v>
      </c>
      <c r="AI81">
        <f>(((EX81*1.25)*1.7))</f>
        <v>3.1874999999999998E-3</v>
      </c>
      <c r="AJ81">
        <f t="shared" si="41"/>
        <v>0</v>
      </c>
      <c r="AK81">
        <v>31.6</v>
      </c>
      <c r="AL81">
        <v>27.08</v>
      </c>
      <c r="AM81">
        <v>0.51</v>
      </c>
      <c r="AN81">
        <v>0.02</v>
      </c>
      <c r="AO81">
        <v>4.01</v>
      </c>
      <c r="AP81">
        <v>0</v>
      </c>
      <c r="AQ81">
        <v>0.32969999999999999</v>
      </c>
      <c r="AR81">
        <v>1.5E-3</v>
      </c>
      <c r="AS81">
        <v>0</v>
      </c>
      <c r="AT81">
        <f t="shared" si="42"/>
        <v>128</v>
      </c>
      <c r="AU81">
        <f t="shared" si="43"/>
        <v>71</v>
      </c>
      <c r="AV81">
        <v>1</v>
      </c>
      <c r="AW81">
        <v>1</v>
      </c>
      <c r="AX81">
        <v>1</v>
      </c>
      <c r="AY81">
        <v>1</v>
      </c>
      <c r="AZ81">
        <v>1</v>
      </c>
      <c r="BA81">
        <v>1</v>
      </c>
      <c r="BB81">
        <v>1</v>
      </c>
      <c r="BC81">
        <v>1</v>
      </c>
      <c r="BD81" t="s">
        <v>5</v>
      </c>
      <c r="BE81" t="s">
        <v>5</v>
      </c>
      <c r="BF81" t="s">
        <v>5</v>
      </c>
      <c r="BG81" t="s">
        <v>5</v>
      </c>
      <c r="BH81">
        <v>0</v>
      </c>
      <c r="BI81">
        <v>1</v>
      </c>
      <c r="BJ81" t="s">
        <v>159</v>
      </c>
      <c r="BM81">
        <v>130</v>
      </c>
      <c r="BN81">
        <v>0</v>
      </c>
      <c r="BO81" t="s">
        <v>157</v>
      </c>
      <c r="BP81">
        <v>1</v>
      </c>
      <c r="BQ81">
        <v>5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5</v>
      </c>
      <c r="BZ81">
        <v>128</v>
      </c>
      <c r="CA81">
        <v>71</v>
      </c>
      <c r="CF81">
        <v>0</v>
      </c>
      <c r="CG81">
        <v>0</v>
      </c>
      <c r="CM81">
        <v>0</v>
      </c>
      <c r="CN81" t="s">
        <v>5</v>
      </c>
      <c r="CO81">
        <v>0</v>
      </c>
      <c r="CP81">
        <f t="shared" si="44"/>
        <v>37.03</v>
      </c>
      <c r="CQ81">
        <f t="shared" si="45"/>
        <v>27.08</v>
      </c>
      <c r="CR81">
        <f t="shared" si="46"/>
        <v>1.0900000000000001</v>
      </c>
      <c r="CS81">
        <f t="shared" si="47"/>
        <v>0.05</v>
      </c>
      <c r="CT81">
        <f t="shared" si="48"/>
        <v>8.86</v>
      </c>
      <c r="CU81">
        <f t="shared" si="49"/>
        <v>0</v>
      </c>
      <c r="CV81">
        <f t="shared" si="50"/>
        <v>0.64456349999999996</v>
      </c>
      <c r="CW81">
        <f t="shared" si="51"/>
        <v>3.1874999999999998E-3</v>
      </c>
      <c r="CX81">
        <f t="shared" si="52"/>
        <v>0</v>
      </c>
      <c r="CY81">
        <f>(((R81+S81)*BZ81*1)/100)</f>
        <v>6273.28</v>
      </c>
      <c r="CZ81">
        <f>(((R81+S81)*CA81*1)/100)</f>
        <v>3479.71</v>
      </c>
      <c r="DC81" t="s">
        <v>5</v>
      </c>
      <c r="DD81" t="s">
        <v>5</v>
      </c>
      <c r="DE81" t="s">
        <v>95</v>
      </c>
      <c r="DF81" t="s">
        <v>95</v>
      </c>
      <c r="DG81" t="s">
        <v>96</v>
      </c>
      <c r="DH81" t="s">
        <v>5</v>
      </c>
      <c r="DI81" t="s">
        <v>96</v>
      </c>
      <c r="DJ81" t="s">
        <v>95</v>
      </c>
      <c r="DK81" t="s">
        <v>5</v>
      </c>
      <c r="DL81" t="s">
        <v>5</v>
      </c>
      <c r="DM81" t="s">
        <v>5</v>
      </c>
      <c r="DN81">
        <v>0</v>
      </c>
      <c r="DO81">
        <v>0</v>
      </c>
      <c r="DP81">
        <v>1</v>
      </c>
      <c r="DQ81">
        <v>1</v>
      </c>
      <c r="DR81">
        <v>1</v>
      </c>
      <c r="DS81">
        <v>1</v>
      </c>
      <c r="DT81">
        <v>1</v>
      </c>
      <c r="DU81">
        <v>1003</v>
      </c>
      <c r="DV81" t="s">
        <v>34</v>
      </c>
      <c r="DW81" t="s">
        <v>38</v>
      </c>
      <c r="DX81">
        <v>1</v>
      </c>
      <c r="EE81">
        <v>13990945</v>
      </c>
      <c r="EF81">
        <v>5</v>
      </c>
      <c r="EG81" t="s">
        <v>24</v>
      </c>
      <c r="EH81">
        <v>0</v>
      </c>
      <c r="EI81" t="s">
        <v>5</v>
      </c>
      <c r="EJ81">
        <v>1</v>
      </c>
      <c r="EK81">
        <v>130</v>
      </c>
      <c r="EL81" t="s">
        <v>39</v>
      </c>
      <c r="EM81" t="s">
        <v>5</v>
      </c>
      <c r="EO81" t="s">
        <v>5</v>
      </c>
      <c r="EQ81">
        <v>576</v>
      </c>
      <c r="ER81">
        <v>31.6</v>
      </c>
      <c r="ES81">
        <v>27.08</v>
      </c>
      <c r="ET81">
        <v>0.51</v>
      </c>
      <c r="EU81">
        <v>0.02</v>
      </c>
      <c r="EV81">
        <v>4.01</v>
      </c>
      <c r="EW81">
        <v>0.32969999999999999</v>
      </c>
      <c r="EX81">
        <v>1.5E-3</v>
      </c>
      <c r="EY81">
        <v>0</v>
      </c>
      <c r="EZ81">
        <v>0</v>
      </c>
      <c r="FQ81">
        <v>0</v>
      </c>
      <c r="FR81">
        <f t="shared" si="53"/>
        <v>0</v>
      </c>
      <c r="FS81">
        <v>0</v>
      </c>
    </row>
    <row r="82" spans="1:175">
      <c r="A82">
        <v>17</v>
      </c>
      <c r="B82">
        <v>1</v>
      </c>
      <c r="C82">
        <f>ROW(SmtRes!A461)</f>
        <v>461</v>
      </c>
      <c r="D82">
        <f>ROW(EtalonRes!A461)</f>
        <v>461</v>
      </c>
      <c r="E82" t="s">
        <v>160</v>
      </c>
      <c r="F82" t="s">
        <v>161</v>
      </c>
      <c r="G82" t="s">
        <v>162</v>
      </c>
      <c r="H82" t="s">
        <v>34</v>
      </c>
      <c r="I82">
        <v>160</v>
      </c>
      <c r="J82">
        <v>0</v>
      </c>
      <c r="O82">
        <f t="shared" si="28"/>
        <v>6998</v>
      </c>
      <c r="P82">
        <f t="shared" si="29"/>
        <v>5406</v>
      </c>
      <c r="Q82">
        <f t="shared" si="30"/>
        <v>174</v>
      </c>
      <c r="R82">
        <f t="shared" si="31"/>
        <v>8</v>
      </c>
      <c r="S82">
        <f t="shared" si="32"/>
        <v>1418</v>
      </c>
      <c r="T82">
        <f t="shared" si="33"/>
        <v>0</v>
      </c>
      <c r="U82">
        <f t="shared" si="34"/>
        <v>103.13015999999999</v>
      </c>
      <c r="V82">
        <f t="shared" si="35"/>
        <v>0.51</v>
      </c>
      <c r="W82">
        <f t="shared" si="36"/>
        <v>0</v>
      </c>
      <c r="X82">
        <f t="shared" si="37"/>
        <v>1825</v>
      </c>
      <c r="Y82">
        <f t="shared" si="38"/>
        <v>1012</v>
      </c>
      <c r="AA82">
        <v>0</v>
      </c>
      <c r="AB82">
        <f t="shared" si="39"/>
        <v>43.74</v>
      </c>
      <c r="AC82">
        <f t="shared" si="65"/>
        <v>33.79</v>
      </c>
      <c r="AD82">
        <f>ROUND(((((ET82*1.25)*1.7))+(((((EU82*1.25)*1.7))*1.13)-(((EU82*1.25)*1.7)))),2)</f>
        <v>1.0900000000000001</v>
      </c>
      <c r="AE82">
        <f>ROUND(((((EU82*1.25)*1.7))*1.13),2)</f>
        <v>0.05</v>
      </c>
      <c r="AF82">
        <f>ROUND(((((EV82*1.15)*1.7))*1.13),2)</f>
        <v>8.86</v>
      </c>
      <c r="AG82">
        <f t="shared" si="40"/>
        <v>0</v>
      </c>
      <c r="AH82">
        <f>(((EW82*1.15)*1.7))</f>
        <v>0.64456349999999996</v>
      </c>
      <c r="AI82">
        <f>(((EX82*1.25)*1.7))</f>
        <v>3.1874999999999998E-3</v>
      </c>
      <c r="AJ82">
        <f t="shared" si="41"/>
        <v>0</v>
      </c>
      <c r="AK82">
        <v>38.309999999999995</v>
      </c>
      <c r="AL82">
        <v>33.79</v>
      </c>
      <c r="AM82">
        <v>0.51</v>
      </c>
      <c r="AN82">
        <v>0.02</v>
      </c>
      <c r="AO82">
        <v>4.01</v>
      </c>
      <c r="AP82">
        <v>0</v>
      </c>
      <c r="AQ82">
        <v>0.32969999999999999</v>
      </c>
      <c r="AR82">
        <v>1.5E-3</v>
      </c>
      <c r="AS82">
        <v>0</v>
      </c>
      <c r="AT82">
        <f t="shared" si="42"/>
        <v>128</v>
      </c>
      <c r="AU82">
        <f t="shared" si="43"/>
        <v>71</v>
      </c>
      <c r="AV82">
        <v>1</v>
      </c>
      <c r="AW82">
        <v>1</v>
      </c>
      <c r="AX82">
        <v>1</v>
      </c>
      <c r="AY82">
        <v>1</v>
      </c>
      <c r="AZ82">
        <v>1</v>
      </c>
      <c r="BA82">
        <v>1</v>
      </c>
      <c r="BB82">
        <v>1</v>
      </c>
      <c r="BC82">
        <v>1</v>
      </c>
      <c r="BD82" t="s">
        <v>5</v>
      </c>
      <c r="BE82" t="s">
        <v>5</v>
      </c>
      <c r="BF82" t="s">
        <v>5</v>
      </c>
      <c r="BG82" t="s">
        <v>5</v>
      </c>
      <c r="BH82">
        <v>0</v>
      </c>
      <c r="BI82">
        <v>1</v>
      </c>
      <c r="BJ82" t="s">
        <v>163</v>
      </c>
      <c r="BM82">
        <v>130</v>
      </c>
      <c r="BN82">
        <v>0</v>
      </c>
      <c r="BO82" t="s">
        <v>161</v>
      </c>
      <c r="BP82">
        <v>1</v>
      </c>
      <c r="BQ82">
        <v>5</v>
      </c>
      <c r="BR82">
        <v>0</v>
      </c>
      <c r="BS82">
        <v>1</v>
      </c>
      <c r="BT82">
        <v>1</v>
      </c>
      <c r="BU82">
        <v>1</v>
      </c>
      <c r="BV82">
        <v>1</v>
      </c>
      <c r="BW82">
        <v>1</v>
      </c>
      <c r="BX82">
        <v>1</v>
      </c>
      <c r="BY82" t="s">
        <v>5</v>
      </c>
      <c r="BZ82">
        <v>128</v>
      </c>
      <c r="CA82">
        <v>71</v>
      </c>
      <c r="CF82">
        <v>0</v>
      </c>
      <c r="CG82">
        <v>0</v>
      </c>
      <c r="CM82">
        <v>0</v>
      </c>
      <c r="CN82" t="s">
        <v>5</v>
      </c>
      <c r="CO82">
        <v>0</v>
      </c>
      <c r="CP82">
        <f t="shared" si="44"/>
        <v>43.74</v>
      </c>
      <c r="CQ82">
        <f t="shared" si="45"/>
        <v>33.79</v>
      </c>
      <c r="CR82">
        <f t="shared" si="46"/>
        <v>1.0900000000000001</v>
      </c>
      <c r="CS82">
        <f t="shared" si="47"/>
        <v>0.05</v>
      </c>
      <c r="CT82">
        <f t="shared" si="48"/>
        <v>8.86</v>
      </c>
      <c r="CU82">
        <f t="shared" si="49"/>
        <v>0</v>
      </c>
      <c r="CV82">
        <f t="shared" si="50"/>
        <v>0.64456349999999996</v>
      </c>
      <c r="CW82">
        <f t="shared" si="51"/>
        <v>3.1874999999999998E-3</v>
      </c>
      <c r="CX82">
        <f t="shared" si="52"/>
        <v>0</v>
      </c>
      <c r="CY82">
        <f>(((R82+S82)*BZ82*1)/100)</f>
        <v>1825.28</v>
      </c>
      <c r="CZ82">
        <f>(((R82+S82)*CA82*1)/100)</f>
        <v>1012.46</v>
      </c>
      <c r="DC82" t="s">
        <v>5</v>
      </c>
      <c r="DD82" t="s">
        <v>5</v>
      </c>
      <c r="DE82" t="s">
        <v>95</v>
      </c>
      <c r="DF82" t="s">
        <v>95</v>
      </c>
      <c r="DG82" t="s">
        <v>96</v>
      </c>
      <c r="DH82" t="s">
        <v>5</v>
      </c>
      <c r="DI82" t="s">
        <v>96</v>
      </c>
      <c r="DJ82" t="s">
        <v>95</v>
      </c>
      <c r="DK82" t="s">
        <v>5</v>
      </c>
      <c r="DL82" t="s">
        <v>5</v>
      </c>
      <c r="DM82" t="s">
        <v>5</v>
      </c>
      <c r="DN82">
        <v>0</v>
      </c>
      <c r="DO82">
        <v>0</v>
      </c>
      <c r="DP82">
        <v>1</v>
      </c>
      <c r="DQ82">
        <v>1</v>
      </c>
      <c r="DR82">
        <v>1</v>
      </c>
      <c r="DS82">
        <v>1</v>
      </c>
      <c r="DT82">
        <v>1</v>
      </c>
      <c r="DU82">
        <v>1003</v>
      </c>
      <c r="DV82" t="s">
        <v>34</v>
      </c>
      <c r="DW82" t="s">
        <v>38</v>
      </c>
      <c r="DX82">
        <v>1</v>
      </c>
      <c r="EE82">
        <v>13990945</v>
      </c>
      <c r="EF82">
        <v>5</v>
      </c>
      <c r="EG82" t="s">
        <v>24</v>
      </c>
      <c r="EH82">
        <v>0</v>
      </c>
      <c r="EI82" t="s">
        <v>5</v>
      </c>
      <c r="EJ82">
        <v>1</v>
      </c>
      <c r="EK82">
        <v>130</v>
      </c>
      <c r="EL82" t="s">
        <v>39</v>
      </c>
      <c r="EM82" t="s">
        <v>5</v>
      </c>
      <c r="EO82" t="s">
        <v>5</v>
      </c>
      <c r="EQ82">
        <v>576</v>
      </c>
      <c r="ER82">
        <v>38.31</v>
      </c>
      <c r="ES82">
        <v>33.79</v>
      </c>
      <c r="ET82">
        <v>0.51</v>
      </c>
      <c r="EU82">
        <v>0.02</v>
      </c>
      <c r="EV82">
        <v>4.01</v>
      </c>
      <c r="EW82">
        <v>0.32969999999999999</v>
      </c>
      <c r="EX82">
        <v>1.5E-3</v>
      </c>
      <c r="EY82">
        <v>0</v>
      </c>
      <c r="EZ82">
        <v>0</v>
      </c>
      <c r="FQ82">
        <v>0</v>
      </c>
      <c r="FR82">
        <f t="shared" si="53"/>
        <v>0</v>
      </c>
      <c r="FS82">
        <v>0</v>
      </c>
    </row>
    <row r="83" spans="1:175">
      <c r="A83">
        <v>17</v>
      </c>
      <c r="B83">
        <v>1</v>
      </c>
      <c r="C83">
        <f>ROW(SmtRes!A477)</f>
        <v>477</v>
      </c>
      <c r="D83">
        <f>ROW(EtalonRes!A477)</f>
        <v>477</v>
      </c>
      <c r="E83" t="s">
        <v>164</v>
      </c>
      <c r="F83" t="s">
        <v>165</v>
      </c>
      <c r="G83" t="s">
        <v>166</v>
      </c>
      <c r="H83" t="s">
        <v>34</v>
      </c>
      <c r="I83">
        <v>120</v>
      </c>
      <c r="J83">
        <v>0</v>
      </c>
      <c r="O83">
        <f t="shared" si="28"/>
        <v>5863</v>
      </c>
      <c r="P83">
        <f t="shared" si="29"/>
        <v>4669</v>
      </c>
      <c r="Q83">
        <f t="shared" si="30"/>
        <v>131</v>
      </c>
      <c r="R83">
        <f t="shared" si="31"/>
        <v>6</v>
      </c>
      <c r="S83">
        <f t="shared" si="32"/>
        <v>1063</v>
      </c>
      <c r="T83">
        <f t="shared" si="33"/>
        <v>0</v>
      </c>
      <c r="U83">
        <f t="shared" si="34"/>
        <v>77.347619999999992</v>
      </c>
      <c r="V83">
        <f t="shared" si="35"/>
        <v>0.38249999999999995</v>
      </c>
      <c r="W83">
        <f t="shared" si="36"/>
        <v>0</v>
      </c>
      <c r="X83">
        <f t="shared" si="37"/>
        <v>1368</v>
      </c>
      <c r="Y83">
        <f t="shared" si="38"/>
        <v>759</v>
      </c>
      <c r="AA83">
        <v>0</v>
      </c>
      <c r="AB83">
        <f t="shared" si="39"/>
        <v>48.86</v>
      </c>
      <c r="AC83">
        <f t="shared" si="65"/>
        <v>38.909999999999997</v>
      </c>
      <c r="AD83">
        <f>ROUND(((((ET83*1.25)*1.7))+(((((EU83*1.25)*1.7))*1.13)-(((EU83*1.25)*1.7)))),2)</f>
        <v>1.0900000000000001</v>
      </c>
      <c r="AE83">
        <f>ROUND(((((EU83*1.25)*1.7))*1.13),2)</f>
        <v>0.05</v>
      </c>
      <c r="AF83">
        <f>ROUND(((((EV83*1.15)*1.7))*1.13),2)</f>
        <v>8.86</v>
      </c>
      <c r="AG83">
        <f t="shared" si="40"/>
        <v>0</v>
      </c>
      <c r="AH83">
        <f>(((EW83*1.15)*1.7))</f>
        <v>0.64456349999999996</v>
      </c>
      <c r="AI83">
        <f>(((EX83*1.25)*1.7))</f>
        <v>3.1874999999999998E-3</v>
      </c>
      <c r="AJ83">
        <f t="shared" si="41"/>
        <v>0</v>
      </c>
      <c r="AK83">
        <v>43.429999999999993</v>
      </c>
      <c r="AL83">
        <v>38.909999999999997</v>
      </c>
      <c r="AM83">
        <v>0.51</v>
      </c>
      <c r="AN83">
        <v>0.02</v>
      </c>
      <c r="AO83">
        <v>4.01</v>
      </c>
      <c r="AP83">
        <v>0</v>
      </c>
      <c r="AQ83">
        <v>0.32969999999999999</v>
      </c>
      <c r="AR83">
        <v>1.5E-3</v>
      </c>
      <c r="AS83">
        <v>0</v>
      </c>
      <c r="AT83">
        <f t="shared" si="42"/>
        <v>128</v>
      </c>
      <c r="AU83">
        <f t="shared" si="43"/>
        <v>71</v>
      </c>
      <c r="AV83">
        <v>1</v>
      </c>
      <c r="AW83">
        <v>1</v>
      </c>
      <c r="AX83">
        <v>1</v>
      </c>
      <c r="AY83">
        <v>1</v>
      </c>
      <c r="AZ83">
        <v>1</v>
      </c>
      <c r="BA83">
        <v>1</v>
      </c>
      <c r="BB83">
        <v>1</v>
      </c>
      <c r="BC83">
        <v>1</v>
      </c>
      <c r="BD83" t="s">
        <v>5</v>
      </c>
      <c r="BE83" t="s">
        <v>5</v>
      </c>
      <c r="BF83" t="s">
        <v>5</v>
      </c>
      <c r="BG83" t="s">
        <v>5</v>
      </c>
      <c r="BH83">
        <v>0</v>
      </c>
      <c r="BI83">
        <v>1</v>
      </c>
      <c r="BJ83" t="s">
        <v>167</v>
      </c>
      <c r="BM83">
        <v>130</v>
      </c>
      <c r="BN83">
        <v>0</v>
      </c>
      <c r="BO83" t="s">
        <v>165</v>
      </c>
      <c r="BP83">
        <v>1</v>
      </c>
      <c r="BQ83">
        <v>5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5</v>
      </c>
      <c r="BZ83">
        <v>128</v>
      </c>
      <c r="CA83">
        <v>71</v>
      </c>
      <c r="CF83">
        <v>0</v>
      </c>
      <c r="CG83">
        <v>0</v>
      </c>
      <c r="CM83">
        <v>0</v>
      </c>
      <c r="CN83" t="s">
        <v>5</v>
      </c>
      <c r="CO83">
        <v>0</v>
      </c>
      <c r="CP83">
        <f t="shared" si="44"/>
        <v>48.86</v>
      </c>
      <c r="CQ83">
        <f t="shared" si="45"/>
        <v>38.909999999999997</v>
      </c>
      <c r="CR83">
        <f t="shared" si="46"/>
        <v>1.0900000000000001</v>
      </c>
      <c r="CS83">
        <f t="shared" si="47"/>
        <v>0.05</v>
      </c>
      <c r="CT83">
        <f t="shared" si="48"/>
        <v>8.86</v>
      </c>
      <c r="CU83">
        <f t="shared" si="49"/>
        <v>0</v>
      </c>
      <c r="CV83">
        <f t="shared" si="50"/>
        <v>0.64456349999999996</v>
      </c>
      <c r="CW83">
        <f t="shared" si="51"/>
        <v>3.1874999999999998E-3</v>
      </c>
      <c r="CX83">
        <f t="shared" si="52"/>
        <v>0</v>
      </c>
      <c r="CY83">
        <f>(((R83+S83)*BZ83*1)/100)</f>
        <v>1368.32</v>
      </c>
      <c r="CZ83">
        <f>(((R83+S83)*CA83*1)/100)</f>
        <v>758.99</v>
      </c>
      <c r="DC83" t="s">
        <v>5</v>
      </c>
      <c r="DD83" t="s">
        <v>5</v>
      </c>
      <c r="DE83" t="s">
        <v>95</v>
      </c>
      <c r="DF83" t="s">
        <v>95</v>
      </c>
      <c r="DG83" t="s">
        <v>96</v>
      </c>
      <c r="DH83" t="s">
        <v>5</v>
      </c>
      <c r="DI83" t="s">
        <v>96</v>
      </c>
      <c r="DJ83" t="s">
        <v>95</v>
      </c>
      <c r="DK83" t="s">
        <v>5</v>
      </c>
      <c r="DL83" t="s">
        <v>5</v>
      </c>
      <c r="DM83" t="s">
        <v>5</v>
      </c>
      <c r="DN83">
        <v>0</v>
      </c>
      <c r="DO83">
        <v>0</v>
      </c>
      <c r="DP83">
        <v>1</v>
      </c>
      <c r="DQ83">
        <v>1</v>
      </c>
      <c r="DR83">
        <v>1</v>
      </c>
      <c r="DS83">
        <v>1</v>
      </c>
      <c r="DT83">
        <v>1</v>
      </c>
      <c r="DU83">
        <v>1003</v>
      </c>
      <c r="DV83" t="s">
        <v>34</v>
      </c>
      <c r="DW83" t="s">
        <v>38</v>
      </c>
      <c r="DX83">
        <v>1</v>
      </c>
      <c r="EE83">
        <v>13990945</v>
      </c>
      <c r="EF83">
        <v>5</v>
      </c>
      <c r="EG83" t="s">
        <v>24</v>
      </c>
      <c r="EH83">
        <v>0</v>
      </c>
      <c r="EI83" t="s">
        <v>5</v>
      </c>
      <c r="EJ83">
        <v>1</v>
      </c>
      <c r="EK83">
        <v>130</v>
      </c>
      <c r="EL83" t="s">
        <v>39</v>
      </c>
      <c r="EM83" t="s">
        <v>5</v>
      </c>
      <c r="EO83" t="s">
        <v>5</v>
      </c>
      <c r="EQ83">
        <v>576</v>
      </c>
      <c r="ER83">
        <v>43.43</v>
      </c>
      <c r="ES83">
        <v>38.909999999999997</v>
      </c>
      <c r="ET83">
        <v>0.51</v>
      </c>
      <c r="EU83">
        <v>0.02</v>
      </c>
      <c r="EV83">
        <v>4.01</v>
      </c>
      <c r="EW83">
        <v>0.32969999999999999</v>
      </c>
      <c r="EX83">
        <v>1.5E-3</v>
      </c>
      <c r="EY83">
        <v>0</v>
      </c>
      <c r="EZ83">
        <v>0</v>
      </c>
      <c r="FQ83">
        <v>0</v>
      </c>
      <c r="FR83">
        <f t="shared" si="53"/>
        <v>0</v>
      </c>
      <c r="FS83">
        <v>0</v>
      </c>
    </row>
    <row r="84" spans="1:175">
      <c r="A84">
        <v>17</v>
      </c>
      <c r="B84">
        <v>1</v>
      </c>
      <c r="C84">
        <f>ROW(SmtRes!A493)</f>
        <v>493</v>
      </c>
      <c r="D84">
        <f>ROW(EtalonRes!A493)</f>
        <v>493</v>
      </c>
      <c r="E84" t="s">
        <v>168</v>
      </c>
      <c r="F84" t="s">
        <v>169</v>
      </c>
      <c r="G84" t="s">
        <v>170</v>
      </c>
      <c r="H84" t="s">
        <v>34</v>
      </c>
      <c r="I84">
        <v>52</v>
      </c>
      <c r="J84">
        <v>0</v>
      </c>
      <c r="O84">
        <f t="shared" si="28"/>
        <v>2869</v>
      </c>
      <c r="P84">
        <f t="shared" si="29"/>
        <v>2351</v>
      </c>
      <c r="Q84">
        <f t="shared" si="30"/>
        <v>57</v>
      </c>
      <c r="R84">
        <f t="shared" si="31"/>
        <v>3</v>
      </c>
      <c r="S84">
        <f t="shared" si="32"/>
        <v>461</v>
      </c>
      <c r="T84">
        <f t="shared" si="33"/>
        <v>0</v>
      </c>
      <c r="U84">
        <f t="shared" si="34"/>
        <v>33.517302000000001</v>
      </c>
      <c r="V84">
        <f t="shared" si="35"/>
        <v>0.16574999999999998</v>
      </c>
      <c r="W84">
        <f t="shared" si="36"/>
        <v>0</v>
      </c>
      <c r="X84">
        <f t="shared" si="37"/>
        <v>594</v>
      </c>
      <c r="Y84">
        <f t="shared" si="38"/>
        <v>329</v>
      </c>
      <c r="AA84">
        <v>0</v>
      </c>
      <c r="AB84">
        <f t="shared" si="39"/>
        <v>55.17</v>
      </c>
      <c r="AC84">
        <f t="shared" si="65"/>
        <v>45.22</v>
      </c>
      <c r="AD84">
        <f>ROUND(((((ET84*1.25)*1.7))+(((((EU84*1.25)*1.7))*1.13)-(((EU84*1.25)*1.7)))),2)</f>
        <v>1.0900000000000001</v>
      </c>
      <c r="AE84">
        <f>ROUND(((((EU84*1.25)*1.7))*1.13),2)</f>
        <v>0.05</v>
      </c>
      <c r="AF84">
        <f>ROUND(((((EV84*1.15)*1.7))*1.13),2)</f>
        <v>8.86</v>
      </c>
      <c r="AG84">
        <f t="shared" si="40"/>
        <v>0</v>
      </c>
      <c r="AH84">
        <f>(((EW84*1.15)*1.7))</f>
        <v>0.64456349999999996</v>
      </c>
      <c r="AI84">
        <f>(((EX84*1.25)*1.7))</f>
        <v>3.1874999999999998E-3</v>
      </c>
      <c r="AJ84">
        <f t="shared" si="41"/>
        <v>0</v>
      </c>
      <c r="AK84">
        <v>49.739999999999995</v>
      </c>
      <c r="AL84">
        <v>45.22</v>
      </c>
      <c r="AM84">
        <v>0.51</v>
      </c>
      <c r="AN84">
        <v>0.02</v>
      </c>
      <c r="AO84">
        <v>4.01</v>
      </c>
      <c r="AP84">
        <v>0</v>
      </c>
      <c r="AQ84">
        <v>0.32969999999999999</v>
      </c>
      <c r="AR84">
        <v>1.5E-3</v>
      </c>
      <c r="AS84">
        <v>0</v>
      </c>
      <c r="AT84">
        <f t="shared" si="42"/>
        <v>128</v>
      </c>
      <c r="AU84">
        <f t="shared" si="43"/>
        <v>71</v>
      </c>
      <c r="AV84">
        <v>1</v>
      </c>
      <c r="AW84">
        <v>1</v>
      </c>
      <c r="AX84">
        <v>1</v>
      </c>
      <c r="AY84">
        <v>1</v>
      </c>
      <c r="AZ84">
        <v>1</v>
      </c>
      <c r="BA84">
        <v>1</v>
      </c>
      <c r="BB84">
        <v>1</v>
      </c>
      <c r="BC84">
        <v>1</v>
      </c>
      <c r="BD84" t="s">
        <v>5</v>
      </c>
      <c r="BE84" t="s">
        <v>5</v>
      </c>
      <c r="BF84" t="s">
        <v>5</v>
      </c>
      <c r="BG84" t="s">
        <v>5</v>
      </c>
      <c r="BH84">
        <v>0</v>
      </c>
      <c r="BI84">
        <v>1</v>
      </c>
      <c r="BJ84" t="s">
        <v>171</v>
      </c>
      <c r="BM84">
        <v>130</v>
      </c>
      <c r="BN84">
        <v>0</v>
      </c>
      <c r="BO84" t="s">
        <v>169</v>
      </c>
      <c r="BP84">
        <v>1</v>
      </c>
      <c r="BQ84">
        <v>5</v>
      </c>
      <c r="BR84">
        <v>0</v>
      </c>
      <c r="BS84">
        <v>1</v>
      </c>
      <c r="BT84">
        <v>1</v>
      </c>
      <c r="BU84">
        <v>1</v>
      </c>
      <c r="BV84">
        <v>1</v>
      </c>
      <c r="BW84">
        <v>1</v>
      </c>
      <c r="BX84">
        <v>1</v>
      </c>
      <c r="BY84" t="s">
        <v>5</v>
      </c>
      <c r="BZ84">
        <v>128</v>
      </c>
      <c r="CA84">
        <v>71</v>
      </c>
      <c r="CF84">
        <v>0</v>
      </c>
      <c r="CG84">
        <v>0</v>
      </c>
      <c r="CM84">
        <v>0</v>
      </c>
      <c r="CN84" t="s">
        <v>5</v>
      </c>
      <c r="CO84">
        <v>0</v>
      </c>
      <c r="CP84">
        <f t="shared" si="44"/>
        <v>55.17</v>
      </c>
      <c r="CQ84">
        <f t="shared" si="45"/>
        <v>45.22</v>
      </c>
      <c r="CR84">
        <f t="shared" si="46"/>
        <v>1.0900000000000001</v>
      </c>
      <c r="CS84">
        <f t="shared" si="47"/>
        <v>0.05</v>
      </c>
      <c r="CT84">
        <f t="shared" si="48"/>
        <v>8.86</v>
      </c>
      <c r="CU84">
        <f t="shared" si="49"/>
        <v>0</v>
      </c>
      <c r="CV84">
        <f t="shared" si="50"/>
        <v>0.64456349999999996</v>
      </c>
      <c r="CW84">
        <f t="shared" si="51"/>
        <v>3.1874999999999998E-3</v>
      </c>
      <c r="CX84">
        <f t="shared" si="52"/>
        <v>0</v>
      </c>
      <c r="CY84">
        <f>(((R84+S84)*BZ84*1)/100)</f>
        <v>593.91999999999996</v>
      </c>
      <c r="CZ84">
        <f>(((R84+S84)*CA84*1)/100)</f>
        <v>329.44</v>
      </c>
      <c r="DC84" t="s">
        <v>5</v>
      </c>
      <c r="DD84" t="s">
        <v>5</v>
      </c>
      <c r="DE84" t="s">
        <v>95</v>
      </c>
      <c r="DF84" t="s">
        <v>95</v>
      </c>
      <c r="DG84" t="s">
        <v>96</v>
      </c>
      <c r="DH84" t="s">
        <v>5</v>
      </c>
      <c r="DI84" t="s">
        <v>96</v>
      </c>
      <c r="DJ84" t="s">
        <v>95</v>
      </c>
      <c r="DK84" t="s">
        <v>5</v>
      </c>
      <c r="DL84" t="s">
        <v>5</v>
      </c>
      <c r="DM84" t="s">
        <v>5</v>
      </c>
      <c r="DN84">
        <v>0</v>
      </c>
      <c r="DO84">
        <v>0</v>
      </c>
      <c r="DP84">
        <v>1</v>
      </c>
      <c r="DQ84">
        <v>1</v>
      </c>
      <c r="DR84">
        <v>1</v>
      </c>
      <c r="DS84">
        <v>1</v>
      </c>
      <c r="DT84">
        <v>1</v>
      </c>
      <c r="DU84">
        <v>1003</v>
      </c>
      <c r="DV84" t="s">
        <v>34</v>
      </c>
      <c r="DW84" t="s">
        <v>38</v>
      </c>
      <c r="DX84">
        <v>1</v>
      </c>
      <c r="EE84">
        <v>13990945</v>
      </c>
      <c r="EF84">
        <v>5</v>
      </c>
      <c r="EG84" t="s">
        <v>24</v>
      </c>
      <c r="EH84">
        <v>0</v>
      </c>
      <c r="EI84" t="s">
        <v>5</v>
      </c>
      <c r="EJ84">
        <v>1</v>
      </c>
      <c r="EK84">
        <v>130</v>
      </c>
      <c r="EL84" t="s">
        <v>39</v>
      </c>
      <c r="EM84" t="s">
        <v>5</v>
      </c>
      <c r="EO84" t="s">
        <v>5</v>
      </c>
      <c r="EQ84">
        <v>576</v>
      </c>
      <c r="ER84">
        <v>49.74</v>
      </c>
      <c r="ES84">
        <v>45.22</v>
      </c>
      <c r="ET84">
        <v>0.51</v>
      </c>
      <c r="EU84">
        <v>0.02</v>
      </c>
      <c r="EV84">
        <v>4.01</v>
      </c>
      <c r="EW84">
        <v>0.32969999999999999</v>
      </c>
      <c r="EX84">
        <v>1.5E-3</v>
      </c>
      <c r="EY84">
        <v>0</v>
      </c>
      <c r="EZ84">
        <v>0</v>
      </c>
      <c r="FQ84">
        <v>0</v>
      </c>
      <c r="FR84">
        <f t="shared" si="53"/>
        <v>0</v>
      </c>
      <c r="FS84">
        <v>0</v>
      </c>
    </row>
    <row r="85" spans="1:175">
      <c r="A85">
        <v>17</v>
      </c>
      <c r="B85">
        <v>1</v>
      </c>
      <c r="E85" t="s">
        <v>172</v>
      </c>
      <c r="F85" t="s">
        <v>173</v>
      </c>
      <c r="G85" t="s">
        <v>174</v>
      </c>
      <c r="H85" t="s">
        <v>175</v>
      </c>
      <c r="I85">
        <v>84</v>
      </c>
      <c r="J85">
        <v>0</v>
      </c>
      <c r="O85">
        <f t="shared" ref="O85:O116" si="66">ROUND(CP85*I85,0)</f>
        <v>1756</v>
      </c>
      <c r="P85">
        <f t="shared" ref="P85:P116" si="67">ROUND(CQ85*I85,0)</f>
        <v>1756</v>
      </c>
      <c r="Q85">
        <f t="shared" ref="Q85:Q116" si="68">ROUND(CR85*I85,0)</f>
        <v>0</v>
      </c>
      <c r="R85">
        <f t="shared" ref="R85:R116" si="69">ROUND(CS85*I85,0)</f>
        <v>0</v>
      </c>
      <c r="S85">
        <f t="shared" ref="S85:S116" si="70">ROUND(CT85*I85,0)</f>
        <v>0</v>
      </c>
      <c r="T85">
        <f t="shared" ref="T85:T116" si="71">ROUND(CU85*I85,0)</f>
        <v>0</v>
      </c>
      <c r="U85">
        <f t="shared" ref="U85:U116" si="72">CV85*I85</f>
        <v>0</v>
      </c>
      <c r="V85">
        <f t="shared" ref="V85:V116" si="73">CW85*I85</f>
        <v>0</v>
      </c>
      <c r="W85">
        <f t="shared" ref="W85:W116" si="74">ROUND(CX85*I85,0)</f>
        <v>0</v>
      </c>
      <c r="X85">
        <f t="shared" ref="X85:X116" si="75">ROUND(CY85,0)</f>
        <v>0</v>
      </c>
      <c r="Y85">
        <f t="shared" ref="Y85:Y116" si="76">ROUND(CZ85,0)</f>
        <v>0</v>
      </c>
      <c r="AA85">
        <v>0</v>
      </c>
      <c r="AB85">
        <f t="shared" ref="AB85:AB116" si="77">ROUND((AC85+AD85+AF85),2)</f>
        <v>20.9</v>
      </c>
      <c r="AC85">
        <f t="shared" si="65"/>
        <v>20.9</v>
      </c>
      <c r="AD85">
        <f t="shared" ref="AD85:AF86" si="78">ROUND((ET85),2)</f>
        <v>0</v>
      </c>
      <c r="AE85">
        <f t="shared" si="78"/>
        <v>0</v>
      </c>
      <c r="AF85">
        <f t="shared" si="78"/>
        <v>0</v>
      </c>
      <c r="AG85">
        <f t="shared" ref="AG85:AG115" si="79">ROUND((AP85),2)</f>
        <v>0</v>
      </c>
      <c r="AH85">
        <f>(EW85)</f>
        <v>0</v>
      </c>
      <c r="AI85">
        <f>(EX85)</f>
        <v>0</v>
      </c>
      <c r="AJ85">
        <f t="shared" ref="AJ85:AJ115" si="80">ROUND((AS85),2)</f>
        <v>0</v>
      </c>
      <c r="AK85">
        <v>20.9</v>
      </c>
      <c r="AL85">
        <v>20.9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f t="shared" ref="AT85:AT116" si="81">BZ85</f>
        <v>0</v>
      </c>
      <c r="AU85">
        <f t="shared" ref="AU85:AU116" si="82">CA85</f>
        <v>0</v>
      </c>
      <c r="AV85">
        <v>1</v>
      </c>
      <c r="AW85">
        <v>1</v>
      </c>
      <c r="AX85">
        <v>1</v>
      </c>
      <c r="AY85">
        <v>1</v>
      </c>
      <c r="AZ85">
        <v>1</v>
      </c>
      <c r="BA85">
        <v>1</v>
      </c>
      <c r="BB85">
        <v>1</v>
      </c>
      <c r="BC85">
        <v>1</v>
      </c>
      <c r="BD85" t="s">
        <v>5</v>
      </c>
      <c r="BE85" t="s">
        <v>5</v>
      </c>
      <c r="BF85" t="s">
        <v>5</v>
      </c>
      <c r="BG85" t="s">
        <v>5</v>
      </c>
      <c r="BH85">
        <v>3</v>
      </c>
      <c r="BI85">
        <v>1</v>
      </c>
      <c r="BJ85" t="s">
        <v>176</v>
      </c>
      <c r="BM85">
        <v>205</v>
      </c>
      <c r="BN85">
        <v>0</v>
      </c>
      <c r="BO85" t="s">
        <v>173</v>
      </c>
      <c r="BP85">
        <v>1</v>
      </c>
      <c r="BQ85">
        <v>5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5</v>
      </c>
      <c r="BZ85">
        <v>0</v>
      </c>
      <c r="CA85">
        <v>0</v>
      </c>
      <c r="CF85">
        <v>0</v>
      </c>
      <c r="CG85">
        <v>0</v>
      </c>
      <c r="CM85">
        <v>0</v>
      </c>
      <c r="CN85" t="s">
        <v>5</v>
      </c>
      <c r="CO85">
        <v>0</v>
      </c>
      <c r="CP85">
        <f t="shared" ref="CP85:CP116" si="83">(AB85)*AZ85</f>
        <v>20.9</v>
      </c>
      <c r="CQ85">
        <f t="shared" ref="CQ85:CQ116" si="84">(AC85)*BC85</f>
        <v>20.9</v>
      </c>
      <c r="CR85">
        <f t="shared" ref="CR85:CR116" si="85">(AD85)*BB85</f>
        <v>0</v>
      </c>
      <c r="CS85">
        <f t="shared" ref="CS85:CS116" si="86">(AE85)*BS85</f>
        <v>0</v>
      </c>
      <c r="CT85">
        <f t="shared" ref="CT85:CT116" si="87">(AF85)*BA85</f>
        <v>0</v>
      </c>
      <c r="CU85">
        <f t="shared" ref="CU85:CU116" si="88">(AG85)*BT85</f>
        <v>0</v>
      </c>
      <c r="CV85">
        <f t="shared" ref="CV85:CV116" si="89">(AH85)*BU85</f>
        <v>0</v>
      </c>
      <c r="CW85">
        <f t="shared" ref="CW85:CW116" si="90">(AI85)*BV85</f>
        <v>0</v>
      </c>
      <c r="CX85">
        <f t="shared" ref="CX85:CX116" si="91">(AJ85)*BW85</f>
        <v>0</v>
      </c>
      <c r="CY85">
        <f>(0)*BX85</f>
        <v>0</v>
      </c>
      <c r="CZ85">
        <f>(0)*AX85</f>
        <v>0</v>
      </c>
      <c r="DC85" t="s">
        <v>5</v>
      </c>
      <c r="DD85" t="s">
        <v>5</v>
      </c>
      <c r="DE85" t="s">
        <v>5</v>
      </c>
      <c r="DF85" t="s">
        <v>5</v>
      </c>
      <c r="DG85" t="s">
        <v>5</v>
      </c>
      <c r="DH85" t="s">
        <v>5</v>
      </c>
      <c r="DI85" t="s">
        <v>5</v>
      </c>
      <c r="DJ85" t="s">
        <v>5</v>
      </c>
      <c r="DK85" t="s">
        <v>5</v>
      </c>
      <c r="DL85" t="s">
        <v>5</v>
      </c>
      <c r="DM85" t="s">
        <v>5</v>
      </c>
      <c r="DN85">
        <v>0</v>
      </c>
      <c r="DO85">
        <v>0</v>
      </c>
      <c r="DP85">
        <v>1</v>
      </c>
      <c r="DQ85">
        <v>1</v>
      </c>
      <c r="DR85">
        <v>1</v>
      </c>
      <c r="DS85">
        <v>1</v>
      </c>
      <c r="DT85">
        <v>1</v>
      </c>
      <c r="DU85">
        <v>1013</v>
      </c>
      <c r="DV85" t="s">
        <v>175</v>
      </c>
      <c r="DW85" t="s">
        <v>175</v>
      </c>
      <c r="DX85">
        <v>1</v>
      </c>
      <c r="EE85">
        <v>13990987</v>
      </c>
      <c r="EF85">
        <v>5</v>
      </c>
      <c r="EG85" t="s">
        <v>24</v>
      </c>
      <c r="EH85">
        <v>0</v>
      </c>
      <c r="EI85" t="s">
        <v>5</v>
      </c>
      <c r="EJ85">
        <v>1</v>
      </c>
      <c r="EK85">
        <v>205</v>
      </c>
      <c r="EL85" t="s">
        <v>102</v>
      </c>
      <c r="EM85" t="s">
        <v>5</v>
      </c>
      <c r="EO85" t="s">
        <v>5</v>
      </c>
      <c r="EQ85">
        <v>0</v>
      </c>
      <c r="ER85">
        <v>0</v>
      </c>
      <c r="ES85">
        <v>20.9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Q85">
        <v>0</v>
      </c>
      <c r="FR85">
        <f t="shared" ref="FR85:FR116" si="92">ROUND(IF(AND(AA85=0,BI85=3),P85,0),0)</f>
        <v>0</v>
      </c>
      <c r="FS85">
        <v>0</v>
      </c>
    </row>
    <row r="86" spans="1:175">
      <c r="A86">
        <v>17</v>
      </c>
      <c r="B86">
        <v>1</v>
      </c>
      <c r="E86" t="s">
        <v>177</v>
      </c>
      <c r="F86" t="s">
        <v>178</v>
      </c>
      <c r="G86" t="s">
        <v>179</v>
      </c>
      <c r="H86" t="s">
        <v>175</v>
      </c>
      <c r="I86">
        <v>142</v>
      </c>
      <c r="J86">
        <v>0</v>
      </c>
      <c r="O86">
        <f t="shared" si="66"/>
        <v>4061</v>
      </c>
      <c r="P86">
        <f t="shared" si="67"/>
        <v>4061</v>
      </c>
      <c r="Q86">
        <f t="shared" si="68"/>
        <v>0</v>
      </c>
      <c r="R86">
        <f t="shared" si="69"/>
        <v>0</v>
      </c>
      <c r="S86">
        <f t="shared" si="70"/>
        <v>0</v>
      </c>
      <c r="T86">
        <f t="shared" si="71"/>
        <v>0</v>
      </c>
      <c r="U86">
        <f t="shared" si="72"/>
        <v>0</v>
      </c>
      <c r="V86">
        <f t="shared" si="73"/>
        <v>0</v>
      </c>
      <c r="W86">
        <f t="shared" si="74"/>
        <v>0</v>
      </c>
      <c r="X86">
        <f t="shared" si="75"/>
        <v>0</v>
      </c>
      <c r="Y86">
        <f t="shared" si="76"/>
        <v>0</v>
      </c>
      <c r="AA86">
        <v>0</v>
      </c>
      <c r="AB86">
        <f t="shared" si="77"/>
        <v>28.6</v>
      </c>
      <c r="AC86">
        <f t="shared" si="65"/>
        <v>28.6</v>
      </c>
      <c r="AD86">
        <f t="shared" si="78"/>
        <v>0</v>
      </c>
      <c r="AE86">
        <f t="shared" si="78"/>
        <v>0</v>
      </c>
      <c r="AF86">
        <f t="shared" si="78"/>
        <v>0</v>
      </c>
      <c r="AG86">
        <f t="shared" si="79"/>
        <v>0</v>
      </c>
      <c r="AH86">
        <f>(EW86)</f>
        <v>0</v>
      </c>
      <c r="AI86">
        <f>(EX86)</f>
        <v>0</v>
      </c>
      <c r="AJ86">
        <f t="shared" si="80"/>
        <v>0</v>
      </c>
      <c r="AK86">
        <v>28.6</v>
      </c>
      <c r="AL86">
        <v>28.6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f t="shared" si="81"/>
        <v>0</v>
      </c>
      <c r="AU86">
        <f t="shared" si="82"/>
        <v>0</v>
      </c>
      <c r="AV86">
        <v>1</v>
      </c>
      <c r="AW86">
        <v>1</v>
      </c>
      <c r="AX86">
        <v>1</v>
      </c>
      <c r="AY86">
        <v>1</v>
      </c>
      <c r="AZ86">
        <v>1</v>
      </c>
      <c r="BA86">
        <v>1</v>
      </c>
      <c r="BB86">
        <v>1</v>
      </c>
      <c r="BC86">
        <v>1</v>
      </c>
      <c r="BD86" t="s">
        <v>5</v>
      </c>
      <c r="BE86" t="s">
        <v>5</v>
      </c>
      <c r="BF86" t="s">
        <v>5</v>
      </c>
      <c r="BG86" t="s">
        <v>5</v>
      </c>
      <c r="BH86">
        <v>3</v>
      </c>
      <c r="BI86">
        <v>1</v>
      </c>
      <c r="BJ86" t="s">
        <v>180</v>
      </c>
      <c r="BM86">
        <v>205</v>
      </c>
      <c r="BN86">
        <v>0</v>
      </c>
      <c r="BO86" t="s">
        <v>178</v>
      </c>
      <c r="BP86">
        <v>1</v>
      </c>
      <c r="BQ86">
        <v>5</v>
      </c>
      <c r="BR86">
        <v>0</v>
      </c>
      <c r="BS86">
        <v>1</v>
      </c>
      <c r="BT86">
        <v>1</v>
      </c>
      <c r="BU86">
        <v>1</v>
      </c>
      <c r="BV86">
        <v>1</v>
      </c>
      <c r="BW86">
        <v>1</v>
      </c>
      <c r="BX86">
        <v>1</v>
      </c>
      <c r="BY86" t="s">
        <v>5</v>
      </c>
      <c r="BZ86">
        <v>0</v>
      </c>
      <c r="CA86">
        <v>0</v>
      </c>
      <c r="CF86">
        <v>0</v>
      </c>
      <c r="CG86">
        <v>0</v>
      </c>
      <c r="CM86">
        <v>0</v>
      </c>
      <c r="CN86" t="s">
        <v>5</v>
      </c>
      <c r="CO86">
        <v>0</v>
      </c>
      <c r="CP86">
        <f t="shared" si="83"/>
        <v>28.6</v>
      </c>
      <c r="CQ86">
        <f t="shared" si="84"/>
        <v>28.6</v>
      </c>
      <c r="CR86">
        <f t="shared" si="85"/>
        <v>0</v>
      </c>
      <c r="CS86">
        <f t="shared" si="86"/>
        <v>0</v>
      </c>
      <c r="CT86">
        <f t="shared" si="87"/>
        <v>0</v>
      </c>
      <c r="CU86">
        <f t="shared" si="88"/>
        <v>0</v>
      </c>
      <c r="CV86">
        <f t="shared" si="89"/>
        <v>0</v>
      </c>
      <c r="CW86">
        <f t="shared" si="90"/>
        <v>0</v>
      </c>
      <c r="CX86">
        <f t="shared" si="91"/>
        <v>0</v>
      </c>
      <c r="CY86">
        <f>(0)*BX86</f>
        <v>0</v>
      </c>
      <c r="CZ86">
        <f>(0)*AX86</f>
        <v>0</v>
      </c>
      <c r="DC86" t="s">
        <v>5</v>
      </c>
      <c r="DD86" t="s">
        <v>5</v>
      </c>
      <c r="DE86" t="s">
        <v>5</v>
      </c>
      <c r="DF86" t="s">
        <v>5</v>
      </c>
      <c r="DG86" t="s">
        <v>5</v>
      </c>
      <c r="DH86" t="s">
        <v>5</v>
      </c>
      <c r="DI86" t="s">
        <v>5</v>
      </c>
      <c r="DJ86" t="s">
        <v>5</v>
      </c>
      <c r="DK86" t="s">
        <v>5</v>
      </c>
      <c r="DL86" t="s">
        <v>5</v>
      </c>
      <c r="DM86" t="s">
        <v>5</v>
      </c>
      <c r="DN86">
        <v>0</v>
      </c>
      <c r="DO86">
        <v>0</v>
      </c>
      <c r="DP86">
        <v>1</v>
      </c>
      <c r="DQ86">
        <v>1</v>
      </c>
      <c r="DR86">
        <v>1</v>
      </c>
      <c r="DS86">
        <v>1</v>
      </c>
      <c r="DT86">
        <v>1</v>
      </c>
      <c r="DU86">
        <v>1013</v>
      </c>
      <c r="DV86" t="s">
        <v>175</v>
      </c>
      <c r="DW86" t="s">
        <v>175</v>
      </c>
      <c r="DX86">
        <v>1</v>
      </c>
      <c r="EE86">
        <v>13990987</v>
      </c>
      <c r="EF86">
        <v>5</v>
      </c>
      <c r="EG86" t="s">
        <v>24</v>
      </c>
      <c r="EH86">
        <v>0</v>
      </c>
      <c r="EI86" t="s">
        <v>5</v>
      </c>
      <c r="EJ86">
        <v>1</v>
      </c>
      <c r="EK86">
        <v>205</v>
      </c>
      <c r="EL86" t="s">
        <v>102</v>
      </c>
      <c r="EM86" t="s">
        <v>5</v>
      </c>
      <c r="EO86" t="s">
        <v>5</v>
      </c>
      <c r="EQ86">
        <v>0</v>
      </c>
      <c r="ER86">
        <v>0</v>
      </c>
      <c r="ES86">
        <v>28.6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Q86">
        <v>0</v>
      </c>
      <c r="FR86">
        <f t="shared" si="92"/>
        <v>0</v>
      </c>
      <c r="FS86">
        <v>0</v>
      </c>
    </row>
    <row r="87" spans="1:175">
      <c r="A87">
        <v>17</v>
      </c>
      <c r="B87">
        <v>1</v>
      </c>
      <c r="C87">
        <f>ROW(SmtRes!A504)</f>
        <v>504</v>
      </c>
      <c r="D87">
        <f>ROW(EtalonRes!A504)</f>
        <v>504</v>
      </c>
      <c r="E87" t="s">
        <v>181</v>
      </c>
      <c r="F87" t="s">
        <v>182</v>
      </c>
      <c r="G87" t="s">
        <v>183</v>
      </c>
      <c r="H87" t="s">
        <v>184</v>
      </c>
      <c r="I87">
        <v>1</v>
      </c>
      <c r="J87">
        <v>0</v>
      </c>
      <c r="O87">
        <f t="shared" si="66"/>
        <v>530</v>
      </c>
      <c r="P87">
        <f t="shared" si="67"/>
        <v>480</v>
      </c>
      <c r="Q87">
        <f t="shared" si="68"/>
        <v>17</v>
      </c>
      <c r="R87">
        <f t="shared" si="69"/>
        <v>0</v>
      </c>
      <c r="S87">
        <f t="shared" si="70"/>
        <v>32</v>
      </c>
      <c r="T87">
        <f t="shared" si="71"/>
        <v>0</v>
      </c>
      <c r="U87">
        <f t="shared" si="72"/>
        <v>2.3655499999999998</v>
      </c>
      <c r="V87">
        <f t="shared" si="73"/>
        <v>2.1250000000000002E-2</v>
      </c>
      <c r="W87">
        <f t="shared" si="74"/>
        <v>0</v>
      </c>
      <c r="X87">
        <f t="shared" si="75"/>
        <v>42</v>
      </c>
      <c r="Y87">
        <f t="shared" si="76"/>
        <v>23</v>
      </c>
      <c r="AA87">
        <v>0</v>
      </c>
      <c r="AB87">
        <f t="shared" si="77"/>
        <v>529.73</v>
      </c>
      <c r="AC87">
        <f t="shared" si="65"/>
        <v>480.07</v>
      </c>
      <c r="AD87">
        <f>ROUND(((((ET87*1.25)*1.7))+(((((EU87*1.25)*1.7))*1.13)-(((EU87*1.25)*1.7)))),2)</f>
        <v>17.47</v>
      </c>
      <c r="AE87">
        <f>ROUND(((((EU87*1.25)*1.7))*1.13),2)</f>
        <v>0.38</v>
      </c>
      <c r="AF87">
        <f>ROUND(((((EV87*1.15)*1.7))*1.13),2)</f>
        <v>32.19</v>
      </c>
      <c r="AG87">
        <f t="shared" si="79"/>
        <v>0</v>
      </c>
      <c r="AH87">
        <f>(((EW87*1.15)*1.7))</f>
        <v>2.3655499999999998</v>
      </c>
      <c r="AI87">
        <f>(((EX87*1.25)*1.7))</f>
        <v>2.1250000000000002E-2</v>
      </c>
      <c r="AJ87">
        <f t="shared" si="80"/>
        <v>0</v>
      </c>
      <c r="AK87">
        <v>502.84</v>
      </c>
      <c r="AL87">
        <v>480.07</v>
      </c>
      <c r="AM87">
        <v>8.1999999999999993</v>
      </c>
      <c r="AN87">
        <v>0.16</v>
      </c>
      <c r="AO87">
        <v>14.57</v>
      </c>
      <c r="AP87">
        <v>0</v>
      </c>
      <c r="AQ87">
        <v>1.21</v>
      </c>
      <c r="AR87">
        <v>0.01</v>
      </c>
      <c r="AS87">
        <v>0</v>
      </c>
      <c r="AT87">
        <f t="shared" si="81"/>
        <v>130</v>
      </c>
      <c r="AU87">
        <f t="shared" si="82"/>
        <v>71</v>
      </c>
      <c r="AV87">
        <v>1</v>
      </c>
      <c r="AW87">
        <v>1</v>
      </c>
      <c r="AX87">
        <v>1</v>
      </c>
      <c r="AY87">
        <v>1</v>
      </c>
      <c r="AZ87">
        <v>1</v>
      </c>
      <c r="BA87">
        <v>1</v>
      </c>
      <c r="BB87">
        <v>1</v>
      </c>
      <c r="BC87">
        <v>1</v>
      </c>
      <c r="BD87" t="s">
        <v>5</v>
      </c>
      <c r="BE87" t="s">
        <v>5</v>
      </c>
      <c r="BF87" t="s">
        <v>5</v>
      </c>
      <c r="BG87" t="s">
        <v>5</v>
      </c>
      <c r="BH87">
        <v>0</v>
      </c>
      <c r="BI87">
        <v>1</v>
      </c>
      <c r="BJ87" t="s">
        <v>185</v>
      </c>
      <c r="BM87">
        <v>130</v>
      </c>
      <c r="BN87">
        <v>0</v>
      </c>
      <c r="BO87" t="s">
        <v>182</v>
      </c>
      <c r="BP87">
        <v>1</v>
      </c>
      <c r="BQ87">
        <v>5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5</v>
      </c>
      <c r="BZ87">
        <v>130</v>
      </c>
      <c r="CA87">
        <v>71</v>
      </c>
      <c r="CF87">
        <v>0</v>
      </c>
      <c r="CG87">
        <v>0</v>
      </c>
      <c r="CM87">
        <v>0</v>
      </c>
      <c r="CN87" t="s">
        <v>5</v>
      </c>
      <c r="CO87">
        <v>0</v>
      </c>
      <c r="CP87">
        <f t="shared" si="83"/>
        <v>529.73</v>
      </c>
      <c r="CQ87">
        <f t="shared" si="84"/>
        <v>480.07</v>
      </c>
      <c r="CR87">
        <f t="shared" si="85"/>
        <v>17.47</v>
      </c>
      <c r="CS87">
        <f t="shared" si="86"/>
        <v>0.38</v>
      </c>
      <c r="CT87">
        <f t="shared" si="87"/>
        <v>32.19</v>
      </c>
      <c r="CU87">
        <f t="shared" si="88"/>
        <v>0</v>
      </c>
      <c r="CV87">
        <f t="shared" si="89"/>
        <v>2.3655499999999998</v>
      </c>
      <c r="CW87">
        <f t="shared" si="90"/>
        <v>2.1250000000000002E-2</v>
      </c>
      <c r="CX87">
        <f t="shared" si="91"/>
        <v>0</v>
      </c>
      <c r="CY87">
        <f>(((R87+S87)*BZ87*1)/100)</f>
        <v>41.6</v>
      </c>
      <c r="CZ87">
        <f>(((R87+S87)*CA87*1)/100)</f>
        <v>22.72</v>
      </c>
      <c r="DC87" t="s">
        <v>5</v>
      </c>
      <c r="DD87" t="s">
        <v>5</v>
      </c>
      <c r="DE87" t="s">
        <v>95</v>
      </c>
      <c r="DF87" t="s">
        <v>95</v>
      </c>
      <c r="DG87" t="s">
        <v>96</v>
      </c>
      <c r="DH87" t="s">
        <v>5</v>
      </c>
      <c r="DI87" t="s">
        <v>96</v>
      </c>
      <c r="DJ87" t="s">
        <v>95</v>
      </c>
      <c r="DK87" t="s">
        <v>5</v>
      </c>
      <c r="DL87" t="s">
        <v>5</v>
      </c>
      <c r="DM87" t="s">
        <v>5</v>
      </c>
      <c r="DN87">
        <v>0</v>
      </c>
      <c r="DO87">
        <v>0</v>
      </c>
      <c r="DP87">
        <v>1</v>
      </c>
      <c r="DQ87">
        <v>1</v>
      </c>
      <c r="DR87">
        <v>1</v>
      </c>
      <c r="DS87">
        <v>1</v>
      </c>
      <c r="DT87">
        <v>1</v>
      </c>
      <c r="DU87">
        <v>1010</v>
      </c>
      <c r="DV87" t="s">
        <v>184</v>
      </c>
      <c r="DW87" t="s">
        <v>184</v>
      </c>
      <c r="DX87">
        <v>1</v>
      </c>
      <c r="EE87">
        <v>13990945</v>
      </c>
      <c r="EF87">
        <v>5</v>
      </c>
      <c r="EG87" t="s">
        <v>24</v>
      </c>
      <c r="EH87">
        <v>0</v>
      </c>
      <c r="EI87" t="s">
        <v>5</v>
      </c>
      <c r="EJ87">
        <v>1</v>
      </c>
      <c r="EK87">
        <v>130</v>
      </c>
      <c r="EL87" t="s">
        <v>39</v>
      </c>
      <c r="EM87" t="s">
        <v>5</v>
      </c>
      <c r="EO87" t="s">
        <v>5</v>
      </c>
      <c r="EQ87">
        <v>512</v>
      </c>
      <c r="ER87">
        <v>502.84</v>
      </c>
      <c r="ES87">
        <v>480.07</v>
      </c>
      <c r="ET87">
        <v>8.1999999999999993</v>
      </c>
      <c r="EU87">
        <v>0.16</v>
      </c>
      <c r="EV87">
        <v>14.57</v>
      </c>
      <c r="EW87">
        <v>1.21</v>
      </c>
      <c r="EX87">
        <v>0.01</v>
      </c>
      <c r="EY87">
        <v>0</v>
      </c>
      <c r="EZ87">
        <v>0</v>
      </c>
      <c r="FQ87">
        <v>0</v>
      </c>
      <c r="FR87">
        <f t="shared" si="92"/>
        <v>0</v>
      </c>
      <c r="FS87">
        <v>0</v>
      </c>
    </row>
    <row r="88" spans="1:175">
      <c r="A88">
        <v>17</v>
      </c>
      <c r="B88">
        <v>1</v>
      </c>
      <c r="C88">
        <f>ROW(SmtRes!A517)</f>
        <v>517</v>
      </c>
      <c r="D88">
        <f>ROW(EtalonRes!A517)</f>
        <v>517</v>
      </c>
      <c r="E88" t="s">
        <v>186</v>
      </c>
      <c r="F88" t="s">
        <v>187</v>
      </c>
      <c r="G88" t="s">
        <v>188</v>
      </c>
      <c r="H88" t="s">
        <v>184</v>
      </c>
      <c r="I88">
        <v>2</v>
      </c>
      <c r="J88">
        <v>0</v>
      </c>
      <c r="O88">
        <f t="shared" si="66"/>
        <v>2132</v>
      </c>
      <c r="P88">
        <f t="shared" si="67"/>
        <v>1931</v>
      </c>
      <c r="Q88">
        <f t="shared" si="68"/>
        <v>45</v>
      </c>
      <c r="R88">
        <f t="shared" si="69"/>
        <v>2</v>
      </c>
      <c r="S88">
        <f t="shared" si="70"/>
        <v>155</v>
      </c>
      <c r="T88">
        <f t="shared" si="71"/>
        <v>0</v>
      </c>
      <c r="U88">
        <f t="shared" si="72"/>
        <v>11.417199999999999</v>
      </c>
      <c r="V88">
        <f t="shared" si="73"/>
        <v>8.5000000000000006E-2</v>
      </c>
      <c r="W88">
        <f t="shared" si="74"/>
        <v>0</v>
      </c>
      <c r="X88">
        <f t="shared" si="75"/>
        <v>204</v>
      </c>
      <c r="Y88">
        <f t="shared" si="76"/>
        <v>111</v>
      </c>
      <c r="AA88">
        <v>0</v>
      </c>
      <c r="AB88">
        <f t="shared" si="77"/>
        <v>1065.8900000000001</v>
      </c>
      <c r="AC88">
        <f t="shared" si="65"/>
        <v>965.69</v>
      </c>
      <c r="AD88">
        <f>ROUND(((((ET88*1.25)*1.7))+(((((EU88*1.25)*1.7))*1.13)-(((EU88*1.25)*1.7)))),2)</f>
        <v>22.53</v>
      </c>
      <c r="AE88">
        <f>ROUND(((((EU88*1.25)*1.7))*1.13),2)</f>
        <v>0.79</v>
      </c>
      <c r="AF88">
        <f>ROUND(((((EV88*1.15)*1.7))*1.13),2)</f>
        <v>77.67</v>
      </c>
      <c r="AG88">
        <f t="shared" si="79"/>
        <v>0</v>
      </c>
      <c r="AH88">
        <f>(((EW88*1.15)*1.7))</f>
        <v>5.7085999999999997</v>
      </c>
      <c r="AI88">
        <f>(((EX88*1.25)*1.7))</f>
        <v>4.2500000000000003E-2</v>
      </c>
      <c r="AJ88">
        <f t="shared" si="80"/>
        <v>0</v>
      </c>
      <c r="AK88">
        <v>1011.41</v>
      </c>
      <c r="AL88">
        <v>965.69</v>
      </c>
      <c r="AM88">
        <v>10.56</v>
      </c>
      <c r="AN88">
        <v>0.33</v>
      </c>
      <c r="AO88">
        <v>35.159999999999997</v>
      </c>
      <c r="AP88">
        <v>0</v>
      </c>
      <c r="AQ88">
        <v>2.92</v>
      </c>
      <c r="AR88">
        <v>0.02</v>
      </c>
      <c r="AS88">
        <v>0</v>
      </c>
      <c r="AT88">
        <f t="shared" si="81"/>
        <v>130</v>
      </c>
      <c r="AU88">
        <f t="shared" si="82"/>
        <v>71</v>
      </c>
      <c r="AV88">
        <v>1</v>
      </c>
      <c r="AW88">
        <v>1</v>
      </c>
      <c r="AX88">
        <v>1</v>
      </c>
      <c r="AY88">
        <v>1</v>
      </c>
      <c r="AZ88">
        <v>1</v>
      </c>
      <c r="BA88">
        <v>1</v>
      </c>
      <c r="BB88">
        <v>1</v>
      </c>
      <c r="BC88">
        <v>1</v>
      </c>
      <c r="BD88" t="s">
        <v>5</v>
      </c>
      <c r="BE88" t="s">
        <v>5</v>
      </c>
      <c r="BF88" t="s">
        <v>5</v>
      </c>
      <c r="BG88" t="s">
        <v>5</v>
      </c>
      <c r="BH88">
        <v>0</v>
      </c>
      <c r="BI88">
        <v>1</v>
      </c>
      <c r="BJ88" t="s">
        <v>189</v>
      </c>
      <c r="BM88">
        <v>130</v>
      </c>
      <c r="BN88">
        <v>0</v>
      </c>
      <c r="BO88" t="s">
        <v>187</v>
      </c>
      <c r="BP88">
        <v>1</v>
      </c>
      <c r="BQ88">
        <v>5</v>
      </c>
      <c r="BR88">
        <v>0</v>
      </c>
      <c r="BS88">
        <v>1</v>
      </c>
      <c r="BT88">
        <v>1</v>
      </c>
      <c r="BU88">
        <v>1</v>
      </c>
      <c r="BV88">
        <v>1</v>
      </c>
      <c r="BW88">
        <v>1</v>
      </c>
      <c r="BX88">
        <v>1</v>
      </c>
      <c r="BY88" t="s">
        <v>5</v>
      </c>
      <c r="BZ88">
        <v>130</v>
      </c>
      <c r="CA88">
        <v>71</v>
      </c>
      <c r="CF88">
        <v>0</v>
      </c>
      <c r="CG88">
        <v>0</v>
      </c>
      <c r="CM88">
        <v>0</v>
      </c>
      <c r="CN88" t="s">
        <v>5</v>
      </c>
      <c r="CO88">
        <v>0</v>
      </c>
      <c r="CP88">
        <f t="shared" si="83"/>
        <v>1065.8900000000001</v>
      </c>
      <c r="CQ88">
        <f t="shared" si="84"/>
        <v>965.69</v>
      </c>
      <c r="CR88">
        <f t="shared" si="85"/>
        <v>22.53</v>
      </c>
      <c r="CS88">
        <f t="shared" si="86"/>
        <v>0.79</v>
      </c>
      <c r="CT88">
        <f t="shared" si="87"/>
        <v>77.67</v>
      </c>
      <c r="CU88">
        <f t="shared" si="88"/>
        <v>0</v>
      </c>
      <c r="CV88">
        <f t="shared" si="89"/>
        <v>5.7085999999999997</v>
      </c>
      <c r="CW88">
        <f t="shared" si="90"/>
        <v>4.2500000000000003E-2</v>
      </c>
      <c r="CX88">
        <f t="shared" si="91"/>
        <v>0</v>
      </c>
      <c r="CY88">
        <f>(((R88+S88)*BZ88*1)/100)</f>
        <v>204.1</v>
      </c>
      <c r="CZ88">
        <f>(((R88+S88)*CA88*1)/100)</f>
        <v>111.47</v>
      </c>
      <c r="DC88" t="s">
        <v>5</v>
      </c>
      <c r="DD88" t="s">
        <v>5</v>
      </c>
      <c r="DE88" t="s">
        <v>95</v>
      </c>
      <c r="DF88" t="s">
        <v>95</v>
      </c>
      <c r="DG88" t="s">
        <v>96</v>
      </c>
      <c r="DH88" t="s">
        <v>5</v>
      </c>
      <c r="DI88" t="s">
        <v>96</v>
      </c>
      <c r="DJ88" t="s">
        <v>95</v>
      </c>
      <c r="DK88" t="s">
        <v>5</v>
      </c>
      <c r="DL88" t="s">
        <v>5</v>
      </c>
      <c r="DM88" t="s">
        <v>5</v>
      </c>
      <c r="DN88">
        <v>0</v>
      </c>
      <c r="DO88">
        <v>0</v>
      </c>
      <c r="DP88">
        <v>1</v>
      </c>
      <c r="DQ88">
        <v>1</v>
      </c>
      <c r="DR88">
        <v>1</v>
      </c>
      <c r="DS88">
        <v>1</v>
      </c>
      <c r="DT88">
        <v>1</v>
      </c>
      <c r="DU88">
        <v>1010</v>
      </c>
      <c r="DV88" t="s">
        <v>184</v>
      </c>
      <c r="DW88" t="s">
        <v>184</v>
      </c>
      <c r="DX88">
        <v>1</v>
      </c>
      <c r="EE88">
        <v>13990945</v>
      </c>
      <c r="EF88">
        <v>5</v>
      </c>
      <c r="EG88" t="s">
        <v>24</v>
      </c>
      <c r="EH88">
        <v>0</v>
      </c>
      <c r="EI88" t="s">
        <v>5</v>
      </c>
      <c r="EJ88">
        <v>1</v>
      </c>
      <c r="EK88">
        <v>130</v>
      </c>
      <c r="EL88" t="s">
        <v>39</v>
      </c>
      <c r="EM88" t="s">
        <v>5</v>
      </c>
      <c r="EO88" t="s">
        <v>5</v>
      </c>
      <c r="EQ88">
        <v>512</v>
      </c>
      <c r="ER88">
        <v>1011.41</v>
      </c>
      <c r="ES88">
        <v>965.69</v>
      </c>
      <c r="ET88">
        <v>10.56</v>
      </c>
      <c r="EU88">
        <v>0.33</v>
      </c>
      <c r="EV88">
        <v>35.159999999999997</v>
      </c>
      <c r="EW88">
        <v>2.92</v>
      </c>
      <c r="EX88">
        <v>0.02</v>
      </c>
      <c r="EY88">
        <v>0</v>
      </c>
      <c r="EZ88">
        <v>0</v>
      </c>
      <c r="FQ88">
        <v>0</v>
      </c>
      <c r="FR88">
        <f t="shared" si="92"/>
        <v>0</v>
      </c>
      <c r="FS88">
        <v>0</v>
      </c>
    </row>
    <row r="89" spans="1:175">
      <c r="A89">
        <v>17</v>
      </c>
      <c r="B89">
        <v>1</v>
      </c>
      <c r="C89">
        <f>ROW(SmtRes!A525)</f>
        <v>525</v>
      </c>
      <c r="D89">
        <f>ROW(EtalonRes!A525)</f>
        <v>525</v>
      </c>
      <c r="E89" t="s">
        <v>190</v>
      </c>
      <c r="F89" t="s">
        <v>191</v>
      </c>
      <c r="G89" t="s">
        <v>192</v>
      </c>
      <c r="H89" t="s">
        <v>184</v>
      </c>
      <c r="I89">
        <v>18</v>
      </c>
      <c r="J89">
        <v>0</v>
      </c>
      <c r="O89">
        <f t="shared" si="66"/>
        <v>1164</v>
      </c>
      <c r="P89">
        <f t="shared" si="67"/>
        <v>351</v>
      </c>
      <c r="Q89">
        <f t="shared" si="68"/>
        <v>141</v>
      </c>
      <c r="R89">
        <f t="shared" si="69"/>
        <v>0</v>
      </c>
      <c r="S89">
        <f t="shared" si="70"/>
        <v>671</v>
      </c>
      <c r="T89">
        <f t="shared" si="71"/>
        <v>0</v>
      </c>
      <c r="U89">
        <f t="shared" si="72"/>
        <v>51.729299999999995</v>
      </c>
      <c r="V89">
        <f t="shared" si="73"/>
        <v>0</v>
      </c>
      <c r="W89">
        <f t="shared" si="74"/>
        <v>0</v>
      </c>
      <c r="X89">
        <f t="shared" si="75"/>
        <v>859</v>
      </c>
      <c r="Y89">
        <f t="shared" si="76"/>
        <v>476</v>
      </c>
      <c r="AA89">
        <v>0</v>
      </c>
      <c r="AB89">
        <f t="shared" si="77"/>
        <v>64.64</v>
      </c>
      <c r="AC89">
        <f t="shared" si="65"/>
        <v>19.489999999999998</v>
      </c>
      <c r="AD89">
        <f>ROUND(((((ET89*1.25)*1.7))+(((((EU89*1.25)*1.7))*1.13)-(((EU89*1.25)*1.7)))),2)</f>
        <v>7.86</v>
      </c>
      <c r="AE89">
        <f>ROUND(((((EU89*1.25)*1.7))*1.13),2)</f>
        <v>0</v>
      </c>
      <c r="AF89">
        <f>ROUND(((((EV89*1.15)*1.7))*1.13),2)</f>
        <v>37.29</v>
      </c>
      <c r="AG89">
        <f t="shared" si="79"/>
        <v>0</v>
      </c>
      <c r="AH89">
        <f>(((EW89*1.15)*1.7))</f>
        <v>2.8738499999999996</v>
      </c>
      <c r="AI89">
        <f>(((EX89*1.25)*1.7))</f>
        <v>0</v>
      </c>
      <c r="AJ89">
        <f t="shared" si="80"/>
        <v>0</v>
      </c>
      <c r="AK89">
        <v>40.069999999999993</v>
      </c>
      <c r="AL89">
        <v>19.489999999999998</v>
      </c>
      <c r="AM89">
        <v>3.7</v>
      </c>
      <c r="AN89">
        <v>0</v>
      </c>
      <c r="AO89">
        <v>16.88</v>
      </c>
      <c r="AP89">
        <v>0</v>
      </c>
      <c r="AQ89">
        <v>1.47</v>
      </c>
      <c r="AR89">
        <v>0</v>
      </c>
      <c r="AS89">
        <v>0</v>
      </c>
      <c r="AT89">
        <f t="shared" si="81"/>
        <v>128</v>
      </c>
      <c r="AU89">
        <f t="shared" si="82"/>
        <v>71</v>
      </c>
      <c r="AV89">
        <v>1</v>
      </c>
      <c r="AW89">
        <v>1</v>
      </c>
      <c r="AX89">
        <v>1</v>
      </c>
      <c r="AY89">
        <v>1</v>
      </c>
      <c r="AZ89">
        <v>1</v>
      </c>
      <c r="BA89">
        <v>1</v>
      </c>
      <c r="BB89">
        <v>1</v>
      </c>
      <c r="BC89">
        <v>1</v>
      </c>
      <c r="BD89" t="s">
        <v>5</v>
      </c>
      <c r="BE89" t="s">
        <v>5</v>
      </c>
      <c r="BF89" t="s">
        <v>5</v>
      </c>
      <c r="BG89" t="s">
        <v>5</v>
      </c>
      <c r="BH89">
        <v>0</v>
      </c>
      <c r="BI89">
        <v>1</v>
      </c>
      <c r="BJ89" t="s">
        <v>193</v>
      </c>
      <c r="BM89">
        <v>130</v>
      </c>
      <c r="BN89">
        <v>0</v>
      </c>
      <c r="BO89" t="s">
        <v>191</v>
      </c>
      <c r="BP89">
        <v>1</v>
      </c>
      <c r="BQ89">
        <v>5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5</v>
      </c>
      <c r="BZ89">
        <v>128</v>
      </c>
      <c r="CA89">
        <v>71</v>
      </c>
      <c r="CF89">
        <v>0</v>
      </c>
      <c r="CG89">
        <v>0</v>
      </c>
      <c r="CM89">
        <v>0</v>
      </c>
      <c r="CN89" t="s">
        <v>5</v>
      </c>
      <c r="CO89">
        <v>0</v>
      </c>
      <c r="CP89">
        <f t="shared" si="83"/>
        <v>64.64</v>
      </c>
      <c r="CQ89">
        <f t="shared" si="84"/>
        <v>19.489999999999998</v>
      </c>
      <c r="CR89">
        <f t="shared" si="85"/>
        <v>7.86</v>
      </c>
      <c r="CS89">
        <f t="shared" si="86"/>
        <v>0</v>
      </c>
      <c r="CT89">
        <f t="shared" si="87"/>
        <v>37.29</v>
      </c>
      <c r="CU89">
        <f t="shared" si="88"/>
        <v>0</v>
      </c>
      <c r="CV89">
        <f t="shared" si="89"/>
        <v>2.8738499999999996</v>
      </c>
      <c r="CW89">
        <f t="shared" si="90"/>
        <v>0</v>
      </c>
      <c r="CX89">
        <f t="shared" si="91"/>
        <v>0</v>
      </c>
      <c r="CY89">
        <f>(((R89+S89)*BZ89*1)/100)</f>
        <v>858.88</v>
      </c>
      <c r="CZ89">
        <f>(((R89+S89)*CA89*1)/100)</f>
        <v>476.41</v>
      </c>
      <c r="DC89" t="s">
        <v>5</v>
      </c>
      <c r="DD89" t="s">
        <v>5</v>
      </c>
      <c r="DE89" t="s">
        <v>95</v>
      </c>
      <c r="DF89" t="s">
        <v>95</v>
      </c>
      <c r="DG89" t="s">
        <v>96</v>
      </c>
      <c r="DH89" t="s">
        <v>5</v>
      </c>
      <c r="DI89" t="s">
        <v>96</v>
      </c>
      <c r="DJ89" t="s">
        <v>95</v>
      </c>
      <c r="DK89" t="s">
        <v>5</v>
      </c>
      <c r="DL89" t="s">
        <v>5</v>
      </c>
      <c r="DM89" t="s">
        <v>5</v>
      </c>
      <c r="DN89">
        <v>0</v>
      </c>
      <c r="DO89">
        <v>0</v>
      </c>
      <c r="DP89">
        <v>1</v>
      </c>
      <c r="DQ89">
        <v>1</v>
      </c>
      <c r="DR89">
        <v>1</v>
      </c>
      <c r="DS89">
        <v>1</v>
      </c>
      <c r="DT89">
        <v>1</v>
      </c>
      <c r="DU89">
        <v>1010</v>
      </c>
      <c r="DV89" t="s">
        <v>184</v>
      </c>
      <c r="DW89" t="s">
        <v>184</v>
      </c>
      <c r="DX89">
        <v>1</v>
      </c>
      <c r="EE89">
        <v>13990945</v>
      </c>
      <c r="EF89">
        <v>5</v>
      </c>
      <c r="EG89" t="s">
        <v>24</v>
      </c>
      <c r="EH89">
        <v>0</v>
      </c>
      <c r="EI89" t="s">
        <v>5</v>
      </c>
      <c r="EJ89">
        <v>1</v>
      </c>
      <c r="EK89">
        <v>130</v>
      </c>
      <c r="EL89" t="s">
        <v>39</v>
      </c>
      <c r="EM89" t="s">
        <v>5</v>
      </c>
      <c r="EO89" t="s">
        <v>5</v>
      </c>
      <c r="EQ89">
        <v>512</v>
      </c>
      <c r="ER89">
        <v>40.07</v>
      </c>
      <c r="ES89">
        <v>19.489999999999998</v>
      </c>
      <c r="ET89">
        <v>3.7</v>
      </c>
      <c r="EU89">
        <v>0</v>
      </c>
      <c r="EV89">
        <v>16.88</v>
      </c>
      <c r="EW89">
        <v>1.47</v>
      </c>
      <c r="EX89">
        <v>0</v>
      </c>
      <c r="EY89">
        <v>0</v>
      </c>
      <c r="EZ89">
        <v>0</v>
      </c>
      <c r="FQ89">
        <v>0</v>
      </c>
      <c r="FR89">
        <f t="shared" si="92"/>
        <v>0</v>
      </c>
      <c r="FS89">
        <v>0</v>
      </c>
    </row>
    <row r="90" spans="1:175">
      <c r="A90">
        <v>17</v>
      </c>
      <c r="B90">
        <v>1</v>
      </c>
      <c r="E90" t="s">
        <v>194</v>
      </c>
      <c r="F90" t="s">
        <v>195</v>
      </c>
      <c r="G90" t="s">
        <v>196</v>
      </c>
      <c r="H90" t="s">
        <v>175</v>
      </c>
      <c r="I90">
        <v>18</v>
      </c>
      <c r="J90">
        <v>0</v>
      </c>
      <c r="O90">
        <f t="shared" si="66"/>
        <v>1145</v>
      </c>
      <c r="P90">
        <f t="shared" si="67"/>
        <v>1145</v>
      </c>
      <c r="Q90">
        <f t="shared" si="68"/>
        <v>0</v>
      </c>
      <c r="R90">
        <f t="shared" si="69"/>
        <v>0</v>
      </c>
      <c r="S90">
        <f t="shared" si="70"/>
        <v>0</v>
      </c>
      <c r="T90">
        <f t="shared" si="71"/>
        <v>0</v>
      </c>
      <c r="U90">
        <f t="shared" si="72"/>
        <v>0</v>
      </c>
      <c r="V90">
        <f t="shared" si="73"/>
        <v>0</v>
      </c>
      <c r="W90">
        <f t="shared" si="74"/>
        <v>0</v>
      </c>
      <c r="X90">
        <f t="shared" si="75"/>
        <v>0</v>
      </c>
      <c r="Y90">
        <f t="shared" si="76"/>
        <v>0</v>
      </c>
      <c r="AA90">
        <v>0</v>
      </c>
      <c r="AB90">
        <f t="shared" si="77"/>
        <v>63.6</v>
      </c>
      <c r="AC90">
        <f t="shared" si="65"/>
        <v>63.6</v>
      </c>
      <c r="AD90">
        <f t="shared" ref="AD90:AF91" si="93">ROUND((ET90),2)</f>
        <v>0</v>
      </c>
      <c r="AE90">
        <f t="shared" si="93"/>
        <v>0</v>
      </c>
      <c r="AF90">
        <f t="shared" si="93"/>
        <v>0</v>
      </c>
      <c r="AG90">
        <f t="shared" si="79"/>
        <v>0</v>
      </c>
      <c r="AH90">
        <f>(EW90)</f>
        <v>0</v>
      </c>
      <c r="AI90">
        <f>(EX90)</f>
        <v>0</v>
      </c>
      <c r="AJ90">
        <f t="shared" si="80"/>
        <v>0</v>
      </c>
      <c r="AK90">
        <v>63.6</v>
      </c>
      <c r="AL90">
        <v>63.6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f t="shared" si="81"/>
        <v>0</v>
      </c>
      <c r="AU90">
        <f t="shared" si="82"/>
        <v>0</v>
      </c>
      <c r="AV90">
        <v>1</v>
      </c>
      <c r="AW90">
        <v>1</v>
      </c>
      <c r="AX90">
        <v>1</v>
      </c>
      <c r="AY90">
        <v>1</v>
      </c>
      <c r="AZ90">
        <v>1</v>
      </c>
      <c r="BA90">
        <v>1</v>
      </c>
      <c r="BB90">
        <v>1</v>
      </c>
      <c r="BC90">
        <v>1</v>
      </c>
      <c r="BD90" t="s">
        <v>5</v>
      </c>
      <c r="BE90" t="s">
        <v>5</v>
      </c>
      <c r="BF90" t="s">
        <v>5</v>
      </c>
      <c r="BG90" t="s">
        <v>5</v>
      </c>
      <c r="BH90">
        <v>3</v>
      </c>
      <c r="BI90">
        <v>1</v>
      </c>
      <c r="BJ90" t="s">
        <v>197</v>
      </c>
      <c r="BM90">
        <v>205</v>
      </c>
      <c r="BN90">
        <v>0</v>
      </c>
      <c r="BO90" t="s">
        <v>195</v>
      </c>
      <c r="BP90">
        <v>1</v>
      </c>
      <c r="BQ90">
        <v>5</v>
      </c>
      <c r="BR90">
        <v>0</v>
      </c>
      <c r="BS90">
        <v>1</v>
      </c>
      <c r="BT90">
        <v>1</v>
      </c>
      <c r="BU90">
        <v>1</v>
      </c>
      <c r="BV90">
        <v>1</v>
      </c>
      <c r="BW90">
        <v>1</v>
      </c>
      <c r="BX90">
        <v>1</v>
      </c>
      <c r="BY90" t="s">
        <v>5</v>
      </c>
      <c r="BZ90">
        <v>0</v>
      </c>
      <c r="CA90">
        <v>0</v>
      </c>
      <c r="CF90">
        <v>0</v>
      </c>
      <c r="CG90">
        <v>0</v>
      </c>
      <c r="CM90">
        <v>0</v>
      </c>
      <c r="CN90" t="s">
        <v>5</v>
      </c>
      <c r="CO90">
        <v>0</v>
      </c>
      <c r="CP90">
        <f t="shared" si="83"/>
        <v>63.6</v>
      </c>
      <c r="CQ90">
        <f t="shared" si="84"/>
        <v>63.6</v>
      </c>
      <c r="CR90">
        <f t="shared" si="85"/>
        <v>0</v>
      </c>
      <c r="CS90">
        <f t="shared" si="86"/>
        <v>0</v>
      </c>
      <c r="CT90">
        <f t="shared" si="87"/>
        <v>0</v>
      </c>
      <c r="CU90">
        <f t="shared" si="88"/>
        <v>0</v>
      </c>
      <c r="CV90">
        <f t="shared" si="89"/>
        <v>0</v>
      </c>
      <c r="CW90">
        <f t="shared" si="90"/>
        <v>0</v>
      </c>
      <c r="CX90">
        <f t="shared" si="91"/>
        <v>0</v>
      </c>
      <c r="CY90">
        <f>(0)*BX90</f>
        <v>0</v>
      </c>
      <c r="CZ90">
        <f>(0)*AX90</f>
        <v>0</v>
      </c>
      <c r="DC90" t="s">
        <v>5</v>
      </c>
      <c r="DD90" t="s">
        <v>5</v>
      </c>
      <c r="DE90" t="s">
        <v>5</v>
      </c>
      <c r="DF90" t="s">
        <v>5</v>
      </c>
      <c r="DG90" t="s">
        <v>5</v>
      </c>
      <c r="DH90" t="s">
        <v>5</v>
      </c>
      <c r="DI90" t="s">
        <v>5</v>
      </c>
      <c r="DJ90" t="s">
        <v>5</v>
      </c>
      <c r="DK90" t="s">
        <v>5</v>
      </c>
      <c r="DL90" t="s">
        <v>5</v>
      </c>
      <c r="DM90" t="s">
        <v>5</v>
      </c>
      <c r="DN90">
        <v>0</v>
      </c>
      <c r="DO90">
        <v>0</v>
      </c>
      <c r="DP90">
        <v>1</v>
      </c>
      <c r="DQ90">
        <v>1</v>
      </c>
      <c r="DR90">
        <v>1</v>
      </c>
      <c r="DS90">
        <v>1</v>
      </c>
      <c r="DT90">
        <v>1</v>
      </c>
      <c r="DU90">
        <v>1013</v>
      </c>
      <c r="DV90" t="s">
        <v>175</v>
      </c>
      <c r="DW90" t="s">
        <v>175</v>
      </c>
      <c r="DX90">
        <v>1</v>
      </c>
      <c r="EE90">
        <v>13990987</v>
      </c>
      <c r="EF90">
        <v>5</v>
      </c>
      <c r="EG90" t="s">
        <v>24</v>
      </c>
      <c r="EH90">
        <v>0</v>
      </c>
      <c r="EI90" t="s">
        <v>5</v>
      </c>
      <c r="EJ90">
        <v>1</v>
      </c>
      <c r="EK90">
        <v>205</v>
      </c>
      <c r="EL90" t="s">
        <v>102</v>
      </c>
      <c r="EM90" t="s">
        <v>5</v>
      </c>
      <c r="EO90" t="s">
        <v>5</v>
      </c>
      <c r="EQ90">
        <v>0</v>
      </c>
      <c r="ER90">
        <v>63.6</v>
      </c>
      <c r="ES90">
        <v>63.6</v>
      </c>
      <c r="ET90">
        <v>0</v>
      </c>
      <c r="EU90">
        <v>0</v>
      </c>
      <c r="EV90">
        <v>0</v>
      </c>
      <c r="EW90">
        <v>0</v>
      </c>
      <c r="EX90">
        <v>0</v>
      </c>
      <c r="EY90">
        <v>0</v>
      </c>
      <c r="EZ90">
        <v>0</v>
      </c>
      <c r="FQ90">
        <v>0</v>
      </c>
      <c r="FR90">
        <f t="shared" si="92"/>
        <v>0</v>
      </c>
      <c r="FS90">
        <v>0</v>
      </c>
    </row>
    <row r="91" spans="1:175">
      <c r="A91">
        <v>17</v>
      </c>
      <c r="B91">
        <v>1</v>
      </c>
      <c r="E91" t="s">
        <v>198</v>
      </c>
      <c r="F91" t="s">
        <v>199</v>
      </c>
      <c r="G91" t="s">
        <v>200</v>
      </c>
      <c r="H91" t="s">
        <v>175</v>
      </c>
      <c r="I91">
        <v>36</v>
      </c>
      <c r="J91">
        <v>0</v>
      </c>
      <c r="O91">
        <f t="shared" si="66"/>
        <v>1195</v>
      </c>
      <c r="P91">
        <f t="shared" si="67"/>
        <v>1195</v>
      </c>
      <c r="Q91">
        <f t="shared" si="68"/>
        <v>0</v>
      </c>
      <c r="R91">
        <f t="shared" si="69"/>
        <v>0</v>
      </c>
      <c r="S91">
        <f t="shared" si="70"/>
        <v>0</v>
      </c>
      <c r="T91">
        <f t="shared" si="71"/>
        <v>0</v>
      </c>
      <c r="U91">
        <f t="shared" si="72"/>
        <v>0</v>
      </c>
      <c r="V91">
        <f t="shared" si="73"/>
        <v>0</v>
      </c>
      <c r="W91">
        <f t="shared" si="74"/>
        <v>0</v>
      </c>
      <c r="X91">
        <f t="shared" si="75"/>
        <v>0</v>
      </c>
      <c r="Y91">
        <f t="shared" si="76"/>
        <v>0</v>
      </c>
      <c r="AA91">
        <v>0</v>
      </c>
      <c r="AB91">
        <f t="shared" si="77"/>
        <v>33.200000000000003</v>
      </c>
      <c r="AC91">
        <f t="shared" si="65"/>
        <v>33.200000000000003</v>
      </c>
      <c r="AD91">
        <f t="shared" si="93"/>
        <v>0</v>
      </c>
      <c r="AE91">
        <f t="shared" si="93"/>
        <v>0</v>
      </c>
      <c r="AF91">
        <f t="shared" si="93"/>
        <v>0</v>
      </c>
      <c r="AG91">
        <f t="shared" si="79"/>
        <v>0</v>
      </c>
      <c r="AH91">
        <f>(EW91)</f>
        <v>0</v>
      </c>
      <c r="AI91">
        <f>(EX91)</f>
        <v>0</v>
      </c>
      <c r="AJ91">
        <f t="shared" si="80"/>
        <v>0</v>
      </c>
      <c r="AK91">
        <v>33.200000000000003</v>
      </c>
      <c r="AL91">
        <v>33.200000000000003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f t="shared" si="81"/>
        <v>0</v>
      </c>
      <c r="AU91">
        <f t="shared" si="82"/>
        <v>0</v>
      </c>
      <c r="AV91">
        <v>1</v>
      </c>
      <c r="AW91">
        <v>1</v>
      </c>
      <c r="AX91">
        <v>1</v>
      </c>
      <c r="AY91">
        <v>1</v>
      </c>
      <c r="AZ91">
        <v>1</v>
      </c>
      <c r="BA91">
        <v>1</v>
      </c>
      <c r="BB91">
        <v>1</v>
      </c>
      <c r="BC91">
        <v>1</v>
      </c>
      <c r="BD91" t="s">
        <v>5</v>
      </c>
      <c r="BE91" t="s">
        <v>5</v>
      </c>
      <c r="BF91" t="s">
        <v>5</v>
      </c>
      <c r="BG91" t="s">
        <v>5</v>
      </c>
      <c r="BH91">
        <v>3</v>
      </c>
      <c r="BI91">
        <v>1</v>
      </c>
      <c r="BJ91" t="s">
        <v>201</v>
      </c>
      <c r="BM91">
        <v>205</v>
      </c>
      <c r="BN91">
        <v>0</v>
      </c>
      <c r="BO91" t="s">
        <v>199</v>
      </c>
      <c r="BP91">
        <v>1</v>
      </c>
      <c r="BQ91">
        <v>5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5</v>
      </c>
      <c r="BZ91">
        <v>0</v>
      </c>
      <c r="CA91">
        <v>0</v>
      </c>
      <c r="CF91">
        <v>0</v>
      </c>
      <c r="CG91">
        <v>0</v>
      </c>
      <c r="CM91">
        <v>0</v>
      </c>
      <c r="CN91" t="s">
        <v>5</v>
      </c>
      <c r="CO91">
        <v>0</v>
      </c>
      <c r="CP91">
        <f t="shared" si="83"/>
        <v>33.200000000000003</v>
      </c>
      <c r="CQ91">
        <f t="shared" si="84"/>
        <v>33.200000000000003</v>
      </c>
      <c r="CR91">
        <f t="shared" si="85"/>
        <v>0</v>
      </c>
      <c r="CS91">
        <f t="shared" si="86"/>
        <v>0</v>
      </c>
      <c r="CT91">
        <f t="shared" si="87"/>
        <v>0</v>
      </c>
      <c r="CU91">
        <f t="shared" si="88"/>
        <v>0</v>
      </c>
      <c r="CV91">
        <f t="shared" si="89"/>
        <v>0</v>
      </c>
      <c r="CW91">
        <f t="shared" si="90"/>
        <v>0</v>
      </c>
      <c r="CX91">
        <f t="shared" si="91"/>
        <v>0</v>
      </c>
      <c r="CY91">
        <f>(0)*BX91</f>
        <v>0</v>
      </c>
      <c r="CZ91">
        <f>(0)*AX91</f>
        <v>0</v>
      </c>
      <c r="DC91" t="s">
        <v>5</v>
      </c>
      <c r="DD91" t="s">
        <v>5</v>
      </c>
      <c r="DE91" t="s">
        <v>5</v>
      </c>
      <c r="DF91" t="s">
        <v>5</v>
      </c>
      <c r="DG91" t="s">
        <v>5</v>
      </c>
      <c r="DH91" t="s">
        <v>5</v>
      </c>
      <c r="DI91" t="s">
        <v>5</v>
      </c>
      <c r="DJ91" t="s">
        <v>5</v>
      </c>
      <c r="DK91" t="s">
        <v>5</v>
      </c>
      <c r="DL91" t="s">
        <v>5</v>
      </c>
      <c r="DM91" t="s">
        <v>5</v>
      </c>
      <c r="DN91">
        <v>0</v>
      </c>
      <c r="DO91">
        <v>0</v>
      </c>
      <c r="DP91">
        <v>1</v>
      </c>
      <c r="DQ91">
        <v>1</v>
      </c>
      <c r="DR91">
        <v>1</v>
      </c>
      <c r="DS91">
        <v>1</v>
      </c>
      <c r="DT91">
        <v>1</v>
      </c>
      <c r="DU91">
        <v>1013</v>
      </c>
      <c r="DV91" t="s">
        <v>175</v>
      </c>
      <c r="DW91" t="s">
        <v>175</v>
      </c>
      <c r="DX91">
        <v>1</v>
      </c>
      <c r="EE91">
        <v>13990987</v>
      </c>
      <c r="EF91">
        <v>5</v>
      </c>
      <c r="EG91" t="s">
        <v>24</v>
      </c>
      <c r="EH91">
        <v>0</v>
      </c>
      <c r="EI91" t="s">
        <v>5</v>
      </c>
      <c r="EJ91">
        <v>1</v>
      </c>
      <c r="EK91">
        <v>205</v>
      </c>
      <c r="EL91" t="s">
        <v>102</v>
      </c>
      <c r="EM91" t="s">
        <v>5</v>
      </c>
      <c r="EO91" t="s">
        <v>5</v>
      </c>
      <c r="EQ91">
        <v>0</v>
      </c>
      <c r="ER91">
        <v>33.200000000000003</v>
      </c>
      <c r="ES91">
        <v>33.200000000000003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Q91">
        <v>0</v>
      </c>
      <c r="FR91">
        <f t="shared" si="92"/>
        <v>0</v>
      </c>
      <c r="FS91">
        <v>0</v>
      </c>
    </row>
    <row r="92" spans="1:175">
      <c r="A92">
        <v>17</v>
      </c>
      <c r="B92">
        <v>1</v>
      </c>
      <c r="C92">
        <f>ROW(SmtRes!A533)</f>
        <v>533</v>
      </c>
      <c r="D92">
        <f>ROW(EtalonRes!A533)</f>
        <v>533</v>
      </c>
      <c r="E92" t="s">
        <v>202</v>
      </c>
      <c r="F92" t="s">
        <v>203</v>
      </c>
      <c r="G92" t="s">
        <v>204</v>
      </c>
      <c r="H92" t="s">
        <v>184</v>
      </c>
      <c r="I92">
        <v>4</v>
      </c>
      <c r="J92">
        <v>0</v>
      </c>
      <c r="O92">
        <f t="shared" si="66"/>
        <v>303</v>
      </c>
      <c r="P92">
        <f t="shared" si="67"/>
        <v>114</v>
      </c>
      <c r="Q92">
        <f t="shared" si="68"/>
        <v>40</v>
      </c>
      <c r="R92">
        <f t="shared" si="69"/>
        <v>0</v>
      </c>
      <c r="S92">
        <f t="shared" si="70"/>
        <v>149</v>
      </c>
      <c r="T92">
        <f t="shared" si="71"/>
        <v>0</v>
      </c>
      <c r="U92">
        <f t="shared" si="72"/>
        <v>11.495399999999998</v>
      </c>
      <c r="V92">
        <f t="shared" si="73"/>
        <v>0</v>
      </c>
      <c r="W92">
        <f t="shared" si="74"/>
        <v>0</v>
      </c>
      <c r="X92">
        <f t="shared" si="75"/>
        <v>191</v>
      </c>
      <c r="Y92">
        <f t="shared" si="76"/>
        <v>106</v>
      </c>
      <c r="AA92">
        <v>0</v>
      </c>
      <c r="AB92">
        <f t="shared" si="77"/>
        <v>75.760000000000005</v>
      </c>
      <c r="AC92">
        <f t="shared" si="65"/>
        <v>28.55</v>
      </c>
      <c r="AD92">
        <f>ROUND(((((ET92*1.25)*1.7))+(((((EU92*1.25)*1.7))*1.13)-(((EU92*1.25)*1.7)))),2)</f>
        <v>9.92</v>
      </c>
      <c r="AE92">
        <f>ROUND(((((EU92*1.25)*1.7))*1.13),2)</f>
        <v>0</v>
      </c>
      <c r="AF92">
        <f>ROUND(((((EV92*1.15)*1.7))*1.13),2)</f>
        <v>37.29</v>
      </c>
      <c r="AG92">
        <f t="shared" si="79"/>
        <v>0</v>
      </c>
      <c r="AH92">
        <f>(((EW92*1.15)*1.7))</f>
        <v>2.8738499999999996</v>
      </c>
      <c r="AI92">
        <f>(((EX92*1.25)*1.7))</f>
        <v>0</v>
      </c>
      <c r="AJ92">
        <f t="shared" si="80"/>
        <v>0</v>
      </c>
      <c r="AK92">
        <v>50.099999999999994</v>
      </c>
      <c r="AL92">
        <v>28.55</v>
      </c>
      <c r="AM92">
        <v>4.67</v>
      </c>
      <c r="AN92">
        <v>0</v>
      </c>
      <c r="AO92">
        <v>16.88</v>
      </c>
      <c r="AP92">
        <v>0</v>
      </c>
      <c r="AQ92">
        <v>1.47</v>
      </c>
      <c r="AR92">
        <v>0</v>
      </c>
      <c r="AS92">
        <v>0</v>
      </c>
      <c r="AT92">
        <f t="shared" si="81"/>
        <v>128</v>
      </c>
      <c r="AU92">
        <f t="shared" si="82"/>
        <v>71</v>
      </c>
      <c r="AV92">
        <v>1</v>
      </c>
      <c r="AW92">
        <v>1</v>
      </c>
      <c r="AX92">
        <v>1</v>
      </c>
      <c r="AY92">
        <v>1</v>
      </c>
      <c r="AZ92">
        <v>1</v>
      </c>
      <c r="BA92">
        <v>1</v>
      </c>
      <c r="BB92">
        <v>1</v>
      </c>
      <c r="BC92">
        <v>1</v>
      </c>
      <c r="BD92" t="s">
        <v>5</v>
      </c>
      <c r="BE92" t="s">
        <v>5</v>
      </c>
      <c r="BF92" t="s">
        <v>5</v>
      </c>
      <c r="BG92" t="s">
        <v>5</v>
      </c>
      <c r="BH92">
        <v>0</v>
      </c>
      <c r="BI92">
        <v>1</v>
      </c>
      <c r="BJ92" t="s">
        <v>205</v>
      </c>
      <c r="BM92">
        <v>130</v>
      </c>
      <c r="BN92">
        <v>0</v>
      </c>
      <c r="BO92" t="s">
        <v>203</v>
      </c>
      <c r="BP92">
        <v>1</v>
      </c>
      <c r="BQ92">
        <v>5</v>
      </c>
      <c r="BR92">
        <v>0</v>
      </c>
      <c r="BS92">
        <v>1</v>
      </c>
      <c r="BT92">
        <v>1</v>
      </c>
      <c r="BU92">
        <v>1</v>
      </c>
      <c r="BV92">
        <v>1</v>
      </c>
      <c r="BW92">
        <v>1</v>
      </c>
      <c r="BX92">
        <v>1</v>
      </c>
      <c r="BY92" t="s">
        <v>5</v>
      </c>
      <c r="BZ92">
        <v>128</v>
      </c>
      <c r="CA92">
        <v>71</v>
      </c>
      <c r="CF92">
        <v>0</v>
      </c>
      <c r="CG92">
        <v>0</v>
      </c>
      <c r="CM92">
        <v>0</v>
      </c>
      <c r="CN92" t="s">
        <v>5</v>
      </c>
      <c r="CO92">
        <v>0</v>
      </c>
      <c r="CP92">
        <f t="shared" si="83"/>
        <v>75.760000000000005</v>
      </c>
      <c r="CQ92">
        <f t="shared" si="84"/>
        <v>28.55</v>
      </c>
      <c r="CR92">
        <f t="shared" si="85"/>
        <v>9.92</v>
      </c>
      <c r="CS92">
        <f t="shared" si="86"/>
        <v>0</v>
      </c>
      <c r="CT92">
        <f t="shared" si="87"/>
        <v>37.29</v>
      </c>
      <c r="CU92">
        <f t="shared" si="88"/>
        <v>0</v>
      </c>
      <c r="CV92">
        <f t="shared" si="89"/>
        <v>2.8738499999999996</v>
      </c>
      <c r="CW92">
        <f t="shared" si="90"/>
        <v>0</v>
      </c>
      <c r="CX92">
        <f t="shared" si="91"/>
        <v>0</v>
      </c>
      <c r="CY92">
        <f>(((R92+S92)*BZ92*1)/100)</f>
        <v>190.72</v>
      </c>
      <c r="CZ92">
        <f>(((R92+S92)*CA92*1)/100)</f>
        <v>105.79</v>
      </c>
      <c r="DC92" t="s">
        <v>5</v>
      </c>
      <c r="DD92" t="s">
        <v>5</v>
      </c>
      <c r="DE92" t="s">
        <v>95</v>
      </c>
      <c r="DF92" t="s">
        <v>95</v>
      </c>
      <c r="DG92" t="s">
        <v>96</v>
      </c>
      <c r="DH92" t="s">
        <v>5</v>
      </c>
      <c r="DI92" t="s">
        <v>96</v>
      </c>
      <c r="DJ92" t="s">
        <v>95</v>
      </c>
      <c r="DK92" t="s">
        <v>5</v>
      </c>
      <c r="DL92" t="s">
        <v>5</v>
      </c>
      <c r="DM92" t="s">
        <v>5</v>
      </c>
      <c r="DN92">
        <v>0</v>
      </c>
      <c r="DO92">
        <v>0</v>
      </c>
      <c r="DP92">
        <v>1</v>
      </c>
      <c r="DQ92">
        <v>1</v>
      </c>
      <c r="DR92">
        <v>1</v>
      </c>
      <c r="DS92">
        <v>1</v>
      </c>
      <c r="DT92">
        <v>1</v>
      </c>
      <c r="DU92">
        <v>1010</v>
      </c>
      <c r="DV92" t="s">
        <v>184</v>
      </c>
      <c r="DW92" t="s">
        <v>184</v>
      </c>
      <c r="DX92">
        <v>1</v>
      </c>
      <c r="EE92">
        <v>13990945</v>
      </c>
      <c r="EF92">
        <v>5</v>
      </c>
      <c r="EG92" t="s">
        <v>24</v>
      </c>
      <c r="EH92">
        <v>0</v>
      </c>
      <c r="EI92" t="s">
        <v>5</v>
      </c>
      <c r="EJ92">
        <v>1</v>
      </c>
      <c r="EK92">
        <v>130</v>
      </c>
      <c r="EL92" t="s">
        <v>39</v>
      </c>
      <c r="EM92" t="s">
        <v>5</v>
      </c>
      <c r="EO92" t="s">
        <v>5</v>
      </c>
      <c r="EQ92">
        <v>512</v>
      </c>
      <c r="ER92">
        <v>50.1</v>
      </c>
      <c r="ES92">
        <v>28.55</v>
      </c>
      <c r="ET92">
        <v>4.67</v>
      </c>
      <c r="EU92">
        <v>0</v>
      </c>
      <c r="EV92">
        <v>16.88</v>
      </c>
      <c r="EW92">
        <v>1.47</v>
      </c>
      <c r="EX92">
        <v>0</v>
      </c>
      <c r="EY92">
        <v>0</v>
      </c>
      <c r="EZ92">
        <v>0</v>
      </c>
      <c r="FQ92">
        <v>0</v>
      </c>
      <c r="FR92">
        <f t="shared" si="92"/>
        <v>0</v>
      </c>
      <c r="FS92">
        <v>0</v>
      </c>
    </row>
    <row r="93" spans="1:175">
      <c r="A93">
        <v>17</v>
      </c>
      <c r="B93">
        <v>1</v>
      </c>
      <c r="E93" t="s">
        <v>206</v>
      </c>
      <c r="F93" t="s">
        <v>207</v>
      </c>
      <c r="G93" t="s">
        <v>208</v>
      </c>
      <c r="H93" t="s">
        <v>175</v>
      </c>
      <c r="I93">
        <v>1</v>
      </c>
      <c r="J93">
        <v>0</v>
      </c>
      <c r="O93">
        <f t="shared" si="66"/>
        <v>212</v>
      </c>
      <c r="P93">
        <f t="shared" si="67"/>
        <v>212</v>
      </c>
      <c r="Q93">
        <f t="shared" si="68"/>
        <v>0</v>
      </c>
      <c r="R93">
        <f t="shared" si="69"/>
        <v>0</v>
      </c>
      <c r="S93">
        <f t="shared" si="70"/>
        <v>0</v>
      </c>
      <c r="T93">
        <f t="shared" si="71"/>
        <v>0</v>
      </c>
      <c r="U93">
        <f t="shared" si="72"/>
        <v>0</v>
      </c>
      <c r="V93">
        <f t="shared" si="73"/>
        <v>0</v>
      </c>
      <c r="W93">
        <f t="shared" si="74"/>
        <v>0</v>
      </c>
      <c r="X93">
        <f t="shared" si="75"/>
        <v>0</v>
      </c>
      <c r="Y93">
        <f t="shared" si="76"/>
        <v>0</v>
      </c>
      <c r="AA93">
        <v>0</v>
      </c>
      <c r="AB93">
        <f t="shared" si="77"/>
        <v>212</v>
      </c>
      <c r="AC93">
        <f t="shared" si="65"/>
        <v>212</v>
      </c>
      <c r="AD93">
        <f t="shared" ref="AD93:AF96" si="94">ROUND((ET93),2)</f>
        <v>0</v>
      </c>
      <c r="AE93">
        <f t="shared" si="94"/>
        <v>0</v>
      </c>
      <c r="AF93">
        <f t="shared" si="94"/>
        <v>0</v>
      </c>
      <c r="AG93">
        <f t="shared" si="79"/>
        <v>0</v>
      </c>
      <c r="AH93">
        <f t="shared" ref="AH93:AI96" si="95">(EW93)</f>
        <v>0</v>
      </c>
      <c r="AI93">
        <f t="shared" si="95"/>
        <v>0</v>
      </c>
      <c r="AJ93">
        <f t="shared" si="80"/>
        <v>0</v>
      </c>
      <c r="AK93">
        <v>212</v>
      </c>
      <c r="AL93">
        <v>212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f t="shared" si="81"/>
        <v>0</v>
      </c>
      <c r="AU93">
        <f t="shared" si="82"/>
        <v>0</v>
      </c>
      <c r="AV93">
        <v>1</v>
      </c>
      <c r="AW93">
        <v>1</v>
      </c>
      <c r="AX93">
        <v>1</v>
      </c>
      <c r="AY93">
        <v>1</v>
      </c>
      <c r="AZ93">
        <v>1</v>
      </c>
      <c r="BA93">
        <v>1</v>
      </c>
      <c r="BB93">
        <v>1</v>
      </c>
      <c r="BC93">
        <v>1</v>
      </c>
      <c r="BD93" t="s">
        <v>5</v>
      </c>
      <c r="BE93" t="s">
        <v>5</v>
      </c>
      <c r="BF93" t="s">
        <v>5</v>
      </c>
      <c r="BG93" t="s">
        <v>5</v>
      </c>
      <c r="BH93">
        <v>3</v>
      </c>
      <c r="BI93">
        <v>1</v>
      </c>
      <c r="BJ93" t="s">
        <v>209</v>
      </c>
      <c r="BM93">
        <v>205</v>
      </c>
      <c r="BN93">
        <v>0</v>
      </c>
      <c r="BO93" t="s">
        <v>207</v>
      </c>
      <c r="BP93">
        <v>1</v>
      </c>
      <c r="BQ93">
        <v>5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5</v>
      </c>
      <c r="BZ93">
        <v>0</v>
      </c>
      <c r="CA93">
        <v>0</v>
      </c>
      <c r="CF93">
        <v>0</v>
      </c>
      <c r="CG93">
        <v>0</v>
      </c>
      <c r="CM93">
        <v>0</v>
      </c>
      <c r="CN93" t="s">
        <v>5</v>
      </c>
      <c r="CO93">
        <v>0</v>
      </c>
      <c r="CP93">
        <f t="shared" si="83"/>
        <v>212</v>
      </c>
      <c r="CQ93">
        <f t="shared" si="84"/>
        <v>212</v>
      </c>
      <c r="CR93">
        <f t="shared" si="85"/>
        <v>0</v>
      </c>
      <c r="CS93">
        <f t="shared" si="86"/>
        <v>0</v>
      </c>
      <c r="CT93">
        <f t="shared" si="87"/>
        <v>0</v>
      </c>
      <c r="CU93">
        <f t="shared" si="88"/>
        <v>0</v>
      </c>
      <c r="CV93">
        <f t="shared" si="89"/>
        <v>0</v>
      </c>
      <c r="CW93">
        <f t="shared" si="90"/>
        <v>0</v>
      </c>
      <c r="CX93">
        <f t="shared" si="91"/>
        <v>0</v>
      </c>
      <c r="CY93">
        <f>(0)*BX93</f>
        <v>0</v>
      </c>
      <c r="CZ93">
        <f>(0)*AX93</f>
        <v>0</v>
      </c>
      <c r="DC93" t="s">
        <v>5</v>
      </c>
      <c r="DD93" t="s">
        <v>5</v>
      </c>
      <c r="DE93" t="s">
        <v>5</v>
      </c>
      <c r="DF93" t="s">
        <v>5</v>
      </c>
      <c r="DG93" t="s">
        <v>5</v>
      </c>
      <c r="DH93" t="s">
        <v>5</v>
      </c>
      <c r="DI93" t="s">
        <v>5</v>
      </c>
      <c r="DJ93" t="s">
        <v>5</v>
      </c>
      <c r="DK93" t="s">
        <v>5</v>
      </c>
      <c r="DL93" t="s">
        <v>5</v>
      </c>
      <c r="DM93" t="s">
        <v>5</v>
      </c>
      <c r="DN93">
        <v>0</v>
      </c>
      <c r="DO93">
        <v>0</v>
      </c>
      <c r="DP93">
        <v>1</v>
      </c>
      <c r="DQ93">
        <v>1</v>
      </c>
      <c r="DR93">
        <v>1</v>
      </c>
      <c r="DS93">
        <v>1</v>
      </c>
      <c r="DT93">
        <v>1</v>
      </c>
      <c r="DU93">
        <v>1013</v>
      </c>
      <c r="DV93" t="s">
        <v>175</v>
      </c>
      <c r="DW93" t="s">
        <v>175</v>
      </c>
      <c r="DX93">
        <v>1</v>
      </c>
      <c r="EE93">
        <v>13990987</v>
      </c>
      <c r="EF93">
        <v>5</v>
      </c>
      <c r="EG93" t="s">
        <v>24</v>
      </c>
      <c r="EH93">
        <v>0</v>
      </c>
      <c r="EI93" t="s">
        <v>5</v>
      </c>
      <c r="EJ93">
        <v>1</v>
      </c>
      <c r="EK93">
        <v>205</v>
      </c>
      <c r="EL93" t="s">
        <v>102</v>
      </c>
      <c r="EM93" t="s">
        <v>5</v>
      </c>
      <c r="EO93" t="s">
        <v>5</v>
      </c>
      <c r="EQ93">
        <v>0</v>
      </c>
      <c r="ER93">
        <v>212</v>
      </c>
      <c r="ES93">
        <v>212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Q93">
        <v>0</v>
      </c>
      <c r="FR93">
        <f t="shared" si="92"/>
        <v>0</v>
      </c>
      <c r="FS93">
        <v>0</v>
      </c>
    </row>
    <row r="94" spans="1:175">
      <c r="A94">
        <v>17</v>
      </c>
      <c r="B94">
        <v>1</v>
      </c>
      <c r="E94" t="s">
        <v>210</v>
      </c>
      <c r="F94" t="s">
        <v>211</v>
      </c>
      <c r="G94" t="s">
        <v>212</v>
      </c>
      <c r="H94" t="s">
        <v>175</v>
      </c>
      <c r="I94">
        <v>3</v>
      </c>
      <c r="J94">
        <v>0</v>
      </c>
      <c r="O94">
        <f t="shared" si="66"/>
        <v>306</v>
      </c>
      <c r="P94">
        <f t="shared" si="67"/>
        <v>306</v>
      </c>
      <c r="Q94">
        <f t="shared" si="68"/>
        <v>0</v>
      </c>
      <c r="R94">
        <f t="shared" si="69"/>
        <v>0</v>
      </c>
      <c r="S94">
        <f t="shared" si="70"/>
        <v>0</v>
      </c>
      <c r="T94">
        <f t="shared" si="71"/>
        <v>0</v>
      </c>
      <c r="U94">
        <f t="shared" si="72"/>
        <v>0</v>
      </c>
      <c r="V94">
        <f t="shared" si="73"/>
        <v>0</v>
      </c>
      <c r="W94">
        <f t="shared" si="74"/>
        <v>0</v>
      </c>
      <c r="X94">
        <f t="shared" si="75"/>
        <v>0</v>
      </c>
      <c r="Y94">
        <f t="shared" si="76"/>
        <v>0</v>
      </c>
      <c r="AA94">
        <v>0</v>
      </c>
      <c r="AB94">
        <f t="shared" si="77"/>
        <v>102</v>
      </c>
      <c r="AC94">
        <f t="shared" si="65"/>
        <v>102</v>
      </c>
      <c r="AD94">
        <f t="shared" si="94"/>
        <v>0</v>
      </c>
      <c r="AE94">
        <f t="shared" si="94"/>
        <v>0</v>
      </c>
      <c r="AF94">
        <f t="shared" si="94"/>
        <v>0</v>
      </c>
      <c r="AG94">
        <f t="shared" si="79"/>
        <v>0</v>
      </c>
      <c r="AH94">
        <f t="shared" si="95"/>
        <v>0</v>
      </c>
      <c r="AI94">
        <f t="shared" si="95"/>
        <v>0</v>
      </c>
      <c r="AJ94">
        <f t="shared" si="80"/>
        <v>0</v>
      </c>
      <c r="AK94">
        <v>102</v>
      </c>
      <c r="AL94">
        <v>102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f t="shared" si="81"/>
        <v>0</v>
      </c>
      <c r="AU94">
        <f t="shared" si="82"/>
        <v>0</v>
      </c>
      <c r="AV94">
        <v>1</v>
      </c>
      <c r="AW94">
        <v>1</v>
      </c>
      <c r="AX94">
        <v>1</v>
      </c>
      <c r="AY94">
        <v>1</v>
      </c>
      <c r="AZ94">
        <v>1</v>
      </c>
      <c r="BA94">
        <v>1</v>
      </c>
      <c r="BB94">
        <v>1</v>
      </c>
      <c r="BC94">
        <v>1</v>
      </c>
      <c r="BD94" t="s">
        <v>5</v>
      </c>
      <c r="BE94" t="s">
        <v>5</v>
      </c>
      <c r="BF94" t="s">
        <v>5</v>
      </c>
      <c r="BG94" t="s">
        <v>5</v>
      </c>
      <c r="BH94">
        <v>3</v>
      </c>
      <c r="BI94">
        <v>1</v>
      </c>
      <c r="BJ94" t="s">
        <v>213</v>
      </c>
      <c r="BM94">
        <v>205</v>
      </c>
      <c r="BN94">
        <v>0</v>
      </c>
      <c r="BO94" t="s">
        <v>211</v>
      </c>
      <c r="BP94">
        <v>1</v>
      </c>
      <c r="BQ94">
        <v>5</v>
      </c>
      <c r="BR94">
        <v>0</v>
      </c>
      <c r="BS94">
        <v>1</v>
      </c>
      <c r="BT94">
        <v>1</v>
      </c>
      <c r="BU94">
        <v>1</v>
      </c>
      <c r="BV94">
        <v>1</v>
      </c>
      <c r="BW94">
        <v>1</v>
      </c>
      <c r="BX94">
        <v>1</v>
      </c>
      <c r="BY94" t="s">
        <v>5</v>
      </c>
      <c r="BZ94">
        <v>0</v>
      </c>
      <c r="CA94">
        <v>0</v>
      </c>
      <c r="CF94">
        <v>0</v>
      </c>
      <c r="CG94">
        <v>0</v>
      </c>
      <c r="CM94">
        <v>0</v>
      </c>
      <c r="CN94" t="s">
        <v>5</v>
      </c>
      <c r="CO94">
        <v>0</v>
      </c>
      <c r="CP94">
        <f t="shared" si="83"/>
        <v>102</v>
      </c>
      <c r="CQ94">
        <f t="shared" si="84"/>
        <v>102</v>
      </c>
      <c r="CR94">
        <f t="shared" si="85"/>
        <v>0</v>
      </c>
      <c r="CS94">
        <f t="shared" si="86"/>
        <v>0</v>
      </c>
      <c r="CT94">
        <f t="shared" si="87"/>
        <v>0</v>
      </c>
      <c r="CU94">
        <f t="shared" si="88"/>
        <v>0</v>
      </c>
      <c r="CV94">
        <f t="shared" si="89"/>
        <v>0</v>
      </c>
      <c r="CW94">
        <f t="shared" si="90"/>
        <v>0</v>
      </c>
      <c r="CX94">
        <f t="shared" si="91"/>
        <v>0</v>
      </c>
      <c r="CY94">
        <f>(0)*BX94</f>
        <v>0</v>
      </c>
      <c r="CZ94">
        <f>(0)*AX94</f>
        <v>0</v>
      </c>
      <c r="DC94" t="s">
        <v>5</v>
      </c>
      <c r="DD94" t="s">
        <v>5</v>
      </c>
      <c r="DE94" t="s">
        <v>5</v>
      </c>
      <c r="DF94" t="s">
        <v>5</v>
      </c>
      <c r="DG94" t="s">
        <v>5</v>
      </c>
      <c r="DH94" t="s">
        <v>5</v>
      </c>
      <c r="DI94" t="s">
        <v>5</v>
      </c>
      <c r="DJ94" t="s">
        <v>5</v>
      </c>
      <c r="DK94" t="s">
        <v>5</v>
      </c>
      <c r="DL94" t="s">
        <v>5</v>
      </c>
      <c r="DM94" t="s">
        <v>5</v>
      </c>
      <c r="DN94">
        <v>0</v>
      </c>
      <c r="DO94">
        <v>0</v>
      </c>
      <c r="DP94">
        <v>1</v>
      </c>
      <c r="DQ94">
        <v>1</v>
      </c>
      <c r="DR94">
        <v>1</v>
      </c>
      <c r="DS94">
        <v>1</v>
      </c>
      <c r="DT94">
        <v>1</v>
      </c>
      <c r="DU94">
        <v>1013</v>
      </c>
      <c r="DV94" t="s">
        <v>175</v>
      </c>
      <c r="DW94" t="s">
        <v>175</v>
      </c>
      <c r="DX94">
        <v>1</v>
      </c>
      <c r="EE94">
        <v>13990987</v>
      </c>
      <c r="EF94">
        <v>5</v>
      </c>
      <c r="EG94" t="s">
        <v>24</v>
      </c>
      <c r="EH94">
        <v>0</v>
      </c>
      <c r="EI94" t="s">
        <v>5</v>
      </c>
      <c r="EJ94">
        <v>1</v>
      </c>
      <c r="EK94">
        <v>205</v>
      </c>
      <c r="EL94" t="s">
        <v>102</v>
      </c>
      <c r="EM94" t="s">
        <v>5</v>
      </c>
      <c r="EO94" t="s">
        <v>5</v>
      </c>
      <c r="EQ94">
        <v>0</v>
      </c>
      <c r="ER94">
        <v>102</v>
      </c>
      <c r="ES94">
        <v>102</v>
      </c>
      <c r="ET94">
        <v>0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Q94">
        <v>0</v>
      </c>
      <c r="FR94">
        <f t="shared" si="92"/>
        <v>0</v>
      </c>
      <c r="FS94">
        <v>0</v>
      </c>
    </row>
    <row r="95" spans="1:175">
      <c r="A95">
        <v>17</v>
      </c>
      <c r="B95">
        <v>1</v>
      </c>
      <c r="E95" t="s">
        <v>214</v>
      </c>
      <c r="F95" t="s">
        <v>215</v>
      </c>
      <c r="G95" t="s">
        <v>216</v>
      </c>
      <c r="H95" t="s">
        <v>175</v>
      </c>
      <c r="I95">
        <v>2</v>
      </c>
      <c r="J95">
        <v>0</v>
      </c>
      <c r="O95">
        <f t="shared" si="66"/>
        <v>99</v>
      </c>
      <c r="P95">
        <f t="shared" si="67"/>
        <v>99</v>
      </c>
      <c r="Q95">
        <f t="shared" si="68"/>
        <v>0</v>
      </c>
      <c r="R95">
        <f t="shared" si="69"/>
        <v>0</v>
      </c>
      <c r="S95">
        <f t="shared" si="70"/>
        <v>0</v>
      </c>
      <c r="T95">
        <f t="shared" si="71"/>
        <v>0</v>
      </c>
      <c r="U95">
        <f t="shared" si="72"/>
        <v>0</v>
      </c>
      <c r="V95">
        <f t="shared" si="73"/>
        <v>0</v>
      </c>
      <c r="W95">
        <f t="shared" si="74"/>
        <v>0</v>
      </c>
      <c r="X95">
        <f t="shared" si="75"/>
        <v>0</v>
      </c>
      <c r="Y95">
        <f t="shared" si="76"/>
        <v>0</v>
      </c>
      <c r="AA95">
        <v>0</v>
      </c>
      <c r="AB95">
        <f t="shared" si="77"/>
        <v>49.6</v>
      </c>
      <c r="AC95">
        <f t="shared" si="65"/>
        <v>49.6</v>
      </c>
      <c r="AD95">
        <f t="shared" si="94"/>
        <v>0</v>
      </c>
      <c r="AE95">
        <f t="shared" si="94"/>
        <v>0</v>
      </c>
      <c r="AF95">
        <f t="shared" si="94"/>
        <v>0</v>
      </c>
      <c r="AG95">
        <f t="shared" si="79"/>
        <v>0</v>
      </c>
      <c r="AH95">
        <f t="shared" si="95"/>
        <v>0</v>
      </c>
      <c r="AI95">
        <f t="shared" si="95"/>
        <v>0</v>
      </c>
      <c r="AJ95">
        <f t="shared" si="80"/>
        <v>0</v>
      </c>
      <c r="AK95">
        <v>49.6</v>
      </c>
      <c r="AL95">
        <v>49.6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f t="shared" si="81"/>
        <v>0</v>
      </c>
      <c r="AU95">
        <f t="shared" si="82"/>
        <v>0</v>
      </c>
      <c r="AV95">
        <v>1</v>
      </c>
      <c r="AW95">
        <v>1</v>
      </c>
      <c r="AX95">
        <v>1</v>
      </c>
      <c r="AY95">
        <v>1</v>
      </c>
      <c r="AZ95">
        <v>1</v>
      </c>
      <c r="BA95">
        <v>1</v>
      </c>
      <c r="BB95">
        <v>1</v>
      </c>
      <c r="BC95">
        <v>1</v>
      </c>
      <c r="BD95" t="s">
        <v>5</v>
      </c>
      <c r="BE95" t="s">
        <v>5</v>
      </c>
      <c r="BF95" t="s">
        <v>5</v>
      </c>
      <c r="BG95" t="s">
        <v>5</v>
      </c>
      <c r="BH95">
        <v>3</v>
      </c>
      <c r="BI95">
        <v>1</v>
      </c>
      <c r="BJ95" t="s">
        <v>217</v>
      </c>
      <c r="BM95">
        <v>205</v>
      </c>
      <c r="BN95">
        <v>0</v>
      </c>
      <c r="BO95" t="s">
        <v>215</v>
      </c>
      <c r="BP95">
        <v>1</v>
      </c>
      <c r="BQ95">
        <v>5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5</v>
      </c>
      <c r="BZ95">
        <v>0</v>
      </c>
      <c r="CA95">
        <v>0</v>
      </c>
      <c r="CF95">
        <v>0</v>
      </c>
      <c r="CG95">
        <v>0</v>
      </c>
      <c r="CM95">
        <v>0</v>
      </c>
      <c r="CN95" t="s">
        <v>5</v>
      </c>
      <c r="CO95">
        <v>0</v>
      </c>
      <c r="CP95">
        <f t="shared" si="83"/>
        <v>49.6</v>
      </c>
      <c r="CQ95">
        <f t="shared" si="84"/>
        <v>49.6</v>
      </c>
      <c r="CR95">
        <f t="shared" si="85"/>
        <v>0</v>
      </c>
      <c r="CS95">
        <f t="shared" si="86"/>
        <v>0</v>
      </c>
      <c r="CT95">
        <f t="shared" si="87"/>
        <v>0</v>
      </c>
      <c r="CU95">
        <f t="shared" si="88"/>
        <v>0</v>
      </c>
      <c r="CV95">
        <f t="shared" si="89"/>
        <v>0</v>
      </c>
      <c r="CW95">
        <f t="shared" si="90"/>
        <v>0</v>
      </c>
      <c r="CX95">
        <f t="shared" si="91"/>
        <v>0</v>
      </c>
      <c r="CY95">
        <f>(0)*BX95</f>
        <v>0</v>
      </c>
      <c r="CZ95">
        <f>(0)*AX95</f>
        <v>0</v>
      </c>
      <c r="DC95" t="s">
        <v>5</v>
      </c>
      <c r="DD95" t="s">
        <v>5</v>
      </c>
      <c r="DE95" t="s">
        <v>5</v>
      </c>
      <c r="DF95" t="s">
        <v>5</v>
      </c>
      <c r="DG95" t="s">
        <v>5</v>
      </c>
      <c r="DH95" t="s">
        <v>5</v>
      </c>
      <c r="DI95" t="s">
        <v>5</v>
      </c>
      <c r="DJ95" t="s">
        <v>5</v>
      </c>
      <c r="DK95" t="s">
        <v>5</v>
      </c>
      <c r="DL95" t="s">
        <v>5</v>
      </c>
      <c r="DM95" t="s">
        <v>5</v>
      </c>
      <c r="DN95">
        <v>0</v>
      </c>
      <c r="DO95">
        <v>0</v>
      </c>
      <c r="DP95">
        <v>1</v>
      </c>
      <c r="DQ95">
        <v>1</v>
      </c>
      <c r="DR95">
        <v>1</v>
      </c>
      <c r="DS95">
        <v>1</v>
      </c>
      <c r="DT95">
        <v>1</v>
      </c>
      <c r="DU95">
        <v>1013</v>
      </c>
      <c r="DV95" t="s">
        <v>175</v>
      </c>
      <c r="DW95" t="s">
        <v>175</v>
      </c>
      <c r="DX95">
        <v>1</v>
      </c>
      <c r="EE95">
        <v>13990987</v>
      </c>
      <c r="EF95">
        <v>5</v>
      </c>
      <c r="EG95" t="s">
        <v>24</v>
      </c>
      <c r="EH95">
        <v>0</v>
      </c>
      <c r="EI95" t="s">
        <v>5</v>
      </c>
      <c r="EJ95">
        <v>1</v>
      </c>
      <c r="EK95">
        <v>205</v>
      </c>
      <c r="EL95" t="s">
        <v>102</v>
      </c>
      <c r="EM95" t="s">
        <v>5</v>
      </c>
      <c r="EO95" t="s">
        <v>5</v>
      </c>
      <c r="EQ95">
        <v>0</v>
      </c>
      <c r="ER95">
        <v>49.6</v>
      </c>
      <c r="ES95">
        <v>49.6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Q95">
        <v>0</v>
      </c>
      <c r="FR95">
        <f t="shared" si="92"/>
        <v>0</v>
      </c>
      <c r="FS95">
        <v>0</v>
      </c>
    </row>
    <row r="96" spans="1:175">
      <c r="A96">
        <v>17</v>
      </c>
      <c r="B96">
        <v>1</v>
      </c>
      <c r="E96" t="s">
        <v>218</v>
      </c>
      <c r="F96" t="s">
        <v>219</v>
      </c>
      <c r="G96" t="s">
        <v>220</v>
      </c>
      <c r="H96" t="s">
        <v>175</v>
      </c>
      <c r="I96">
        <v>6</v>
      </c>
      <c r="J96">
        <v>0</v>
      </c>
      <c r="O96">
        <f t="shared" si="66"/>
        <v>237</v>
      </c>
      <c r="P96">
        <f t="shared" si="67"/>
        <v>237</v>
      </c>
      <c r="Q96">
        <f t="shared" si="68"/>
        <v>0</v>
      </c>
      <c r="R96">
        <f t="shared" si="69"/>
        <v>0</v>
      </c>
      <c r="S96">
        <f t="shared" si="70"/>
        <v>0</v>
      </c>
      <c r="T96">
        <f t="shared" si="71"/>
        <v>0</v>
      </c>
      <c r="U96">
        <f t="shared" si="72"/>
        <v>0</v>
      </c>
      <c r="V96">
        <f t="shared" si="73"/>
        <v>0</v>
      </c>
      <c r="W96">
        <f t="shared" si="74"/>
        <v>0</v>
      </c>
      <c r="X96">
        <f t="shared" si="75"/>
        <v>0</v>
      </c>
      <c r="Y96">
        <f t="shared" si="76"/>
        <v>0</v>
      </c>
      <c r="AA96">
        <v>0</v>
      </c>
      <c r="AB96">
        <f t="shared" si="77"/>
        <v>39.5</v>
      </c>
      <c r="AC96">
        <f t="shared" si="65"/>
        <v>39.5</v>
      </c>
      <c r="AD96">
        <f t="shared" si="94"/>
        <v>0</v>
      </c>
      <c r="AE96">
        <f t="shared" si="94"/>
        <v>0</v>
      </c>
      <c r="AF96">
        <f t="shared" si="94"/>
        <v>0</v>
      </c>
      <c r="AG96">
        <f t="shared" si="79"/>
        <v>0</v>
      </c>
      <c r="AH96">
        <f t="shared" si="95"/>
        <v>0</v>
      </c>
      <c r="AI96">
        <f t="shared" si="95"/>
        <v>0</v>
      </c>
      <c r="AJ96">
        <f t="shared" si="80"/>
        <v>0</v>
      </c>
      <c r="AK96">
        <v>39.5</v>
      </c>
      <c r="AL96">
        <v>39.5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f t="shared" si="81"/>
        <v>0</v>
      </c>
      <c r="AU96">
        <f t="shared" si="82"/>
        <v>0</v>
      </c>
      <c r="AV96">
        <v>1</v>
      </c>
      <c r="AW96">
        <v>1</v>
      </c>
      <c r="AX96">
        <v>1</v>
      </c>
      <c r="AY96">
        <v>1</v>
      </c>
      <c r="AZ96">
        <v>1</v>
      </c>
      <c r="BA96">
        <v>1</v>
      </c>
      <c r="BB96">
        <v>1</v>
      </c>
      <c r="BC96">
        <v>1</v>
      </c>
      <c r="BD96" t="s">
        <v>5</v>
      </c>
      <c r="BE96" t="s">
        <v>5</v>
      </c>
      <c r="BF96" t="s">
        <v>5</v>
      </c>
      <c r="BG96" t="s">
        <v>5</v>
      </c>
      <c r="BH96">
        <v>3</v>
      </c>
      <c r="BI96">
        <v>1</v>
      </c>
      <c r="BJ96" t="s">
        <v>221</v>
      </c>
      <c r="BM96">
        <v>205</v>
      </c>
      <c r="BN96">
        <v>0</v>
      </c>
      <c r="BO96" t="s">
        <v>219</v>
      </c>
      <c r="BP96">
        <v>1</v>
      </c>
      <c r="BQ96">
        <v>5</v>
      </c>
      <c r="BR96">
        <v>0</v>
      </c>
      <c r="BS96">
        <v>1</v>
      </c>
      <c r="BT96">
        <v>1</v>
      </c>
      <c r="BU96">
        <v>1</v>
      </c>
      <c r="BV96">
        <v>1</v>
      </c>
      <c r="BW96">
        <v>1</v>
      </c>
      <c r="BX96">
        <v>1</v>
      </c>
      <c r="BY96" t="s">
        <v>5</v>
      </c>
      <c r="BZ96">
        <v>0</v>
      </c>
      <c r="CA96">
        <v>0</v>
      </c>
      <c r="CF96">
        <v>0</v>
      </c>
      <c r="CG96">
        <v>0</v>
      </c>
      <c r="CM96">
        <v>0</v>
      </c>
      <c r="CN96" t="s">
        <v>5</v>
      </c>
      <c r="CO96">
        <v>0</v>
      </c>
      <c r="CP96">
        <f t="shared" si="83"/>
        <v>39.5</v>
      </c>
      <c r="CQ96">
        <f t="shared" si="84"/>
        <v>39.5</v>
      </c>
      <c r="CR96">
        <f t="shared" si="85"/>
        <v>0</v>
      </c>
      <c r="CS96">
        <f t="shared" si="86"/>
        <v>0</v>
      </c>
      <c r="CT96">
        <f t="shared" si="87"/>
        <v>0</v>
      </c>
      <c r="CU96">
        <f t="shared" si="88"/>
        <v>0</v>
      </c>
      <c r="CV96">
        <f t="shared" si="89"/>
        <v>0</v>
      </c>
      <c r="CW96">
        <f t="shared" si="90"/>
        <v>0</v>
      </c>
      <c r="CX96">
        <f t="shared" si="91"/>
        <v>0</v>
      </c>
      <c r="CY96">
        <f>(0)*BX96</f>
        <v>0</v>
      </c>
      <c r="CZ96">
        <f>(0)*AX96</f>
        <v>0</v>
      </c>
      <c r="DC96" t="s">
        <v>5</v>
      </c>
      <c r="DD96" t="s">
        <v>5</v>
      </c>
      <c r="DE96" t="s">
        <v>5</v>
      </c>
      <c r="DF96" t="s">
        <v>5</v>
      </c>
      <c r="DG96" t="s">
        <v>5</v>
      </c>
      <c r="DH96" t="s">
        <v>5</v>
      </c>
      <c r="DI96" t="s">
        <v>5</v>
      </c>
      <c r="DJ96" t="s">
        <v>5</v>
      </c>
      <c r="DK96" t="s">
        <v>5</v>
      </c>
      <c r="DL96" t="s">
        <v>5</v>
      </c>
      <c r="DM96" t="s">
        <v>5</v>
      </c>
      <c r="DN96">
        <v>0</v>
      </c>
      <c r="DO96">
        <v>0</v>
      </c>
      <c r="DP96">
        <v>1</v>
      </c>
      <c r="DQ96">
        <v>1</v>
      </c>
      <c r="DR96">
        <v>1</v>
      </c>
      <c r="DS96">
        <v>1</v>
      </c>
      <c r="DT96">
        <v>1</v>
      </c>
      <c r="DU96">
        <v>1013</v>
      </c>
      <c r="DV96" t="s">
        <v>175</v>
      </c>
      <c r="DW96" t="s">
        <v>175</v>
      </c>
      <c r="DX96">
        <v>1</v>
      </c>
      <c r="EE96">
        <v>13990987</v>
      </c>
      <c r="EF96">
        <v>5</v>
      </c>
      <c r="EG96" t="s">
        <v>24</v>
      </c>
      <c r="EH96">
        <v>0</v>
      </c>
      <c r="EI96" t="s">
        <v>5</v>
      </c>
      <c r="EJ96">
        <v>1</v>
      </c>
      <c r="EK96">
        <v>205</v>
      </c>
      <c r="EL96" t="s">
        <v>102</v>
      </c>
      <c r="EM96" t="s">
        <v>5</v>
      </c>
      <c r="EO96" t="s">
        <v>5</v>
      </c>
      <c r="EQ96">
        <v>0</v>
      </c>
      <c r="ER96">
        <v>39.5</v>
      </c>
      <c r="ES96">
        <v>39.5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Q96">
        <v>0</v>
      </c>
      <c r="FR96">
        <f t="shared" si="92"/>
        <v>0</v>
      </c>
      <c r="FS96">
        <v>0</v>
      </c>
    </row>
    <row r="97" spans="1:175">
      <c r="A97">
        <v>17</v>
      </c>
      <c r="B97">
        <v>1</v>
      </c>
      <c r="C97">
        <f>ROW(SmtRes!A544)</f>
        <v>544</v>
      </c>
      <c r="D97">
        <f>ROW(EtalonRes!A544)</f>
        <v>544</v>
      </c>
      <c r="E97" t="s">
        <v>222</v>
      </c>
      <c r="F97" t="s">
        <v>223</v>
      </c>
      <c r="G97" t="s">
        <v>224</v>
      </c>
      <c r="H97" t="s">
        <v>184</v>
      </c>
      <c r="I97">
        <v>1</v>
      </c>
      <c r="J97">
        <v>0</v>
      </c>
      <c r="O97">
        <f t="shared" si="66"/>
        <v>147</v>
      </c>
      <c r="P97">
        <f t="shared" si="67"/>
        <v>53</v>
      </c>
      <c r="Q97">
        <f t="shared" si="68"/>
        <v>20</v>
      </c>
      <c r="R97">
        <f t="shared" si="69"/>
        <v>1</v>
      </c>
      <c r="S97">
        <f t="shared" si="70"/>
        <v>74</v>
      </c>
      <c r="T97">
        <f t="shared" si="71"/>
        <v>0</v>
      </c>
      <c r="U97">
        <f t="shared" si="72"/>
        <v>5.6890499999999999</v>
      </c>
      <c r="V97">
        <f t="shared" si="73"/>
        <v>4.2500000000000003E-2</v>
      </c>
      <c r="W97">
        <f t="shared" si="74"/>
        <v>0</v>
      </c>
      <c r="X97">
        <f t="shared" si="75"/>
        <v>96</v>
      </c>
      <c r="Y97">
        <f t="shared" si="76"/>
        <v>53</v>
      </c>
      <c r="AA97">
        <v>0</v>
      </c>
      <c r="AB97">
        <f t="shared" si="77"/>
        <v>146.62</v>
      </c>
      <c r="AC97">
        <f t="shared" si="65"/>
        <v>53.3</v>
      </c>
      <c r="AD97">
        <f>ROUND(((((ET97*1.25)*1.7))+(((((EU97*1.25)*1.7))*1.13)-(((EU97*1.25)*1.7)))),2)</f>
        <v>19.510000000000002</v>
      </c>
      <c r="AE97">
        <f>ROUND(((((EU97*1.25)*1.7))*1.13),2)</f>
        <v>0.77</v>
      </c>
      <c r="AF97">
        <f>ROUND(((((EV97*1.15)*1.7))*1.13),2)</f>
        <v>73.81</v>
      </c>
      <c r="AG97">
        <f t="shared" si="79"/>
        <v>0</v>
      </c>
      <c r="AH97">
        <f>(((EW97*1.15)*1.7))</f>
        <v>5.6890499999999999</v>
      </c>
      <c r="AI97">
        <f>(((EX97*1.25)*1.7))</f>
        <v>4.2500000000000003E-2</v>
      </c>
      <c r="AJ97">
        <f t="shared" si="80"/>
        <v>0</v>
      </c>
      <c r="AK97">
        <v>95.85</v>
      </c>
      <c r="AL97">
        <v>53.3</v>
      </c>
      <c r="AM97">
        <v>9.14</v>
      </c>
      <c r="AN97">
        <v>0.32</v>
      </c>
      <c r="AO97">
        <v>33.409999999999997</v>
      </c>
      <c r="AP97">
        <v>0</v>
      </c>
      <c r="AQ97">
        <v>2.91</v>
      </c>
      <c r="AR97">
        <v>0.02</v>
      </c>
      <c r="AS97">
        <v>0</v>
      </c>
      <c r="AT97">
        <f t="shared" si="81"/>
        <v>128</v>
      </c>
      <c r="AU97">
        <f t="shared" si="82"/>
        <v>71</v>
      </c>
      <c r="AV97">
        <v>1</v>
      </c>
      <c r="AW97">
        <v>1</v>
      </c>
      <c r="AX97">
        <v>1</v>
      </c>
      <c r="AY97">
        <v>1</v>
      </c>
      <c r="AZ97">
        <v>1</v>
      </c>
      <c r="BA97">
        <v>1</v>
      </c>
      <c r="BB97">
        <v>1</v>
      </c>
      <c r="BC97">
        <v>1</v>
      </c>
      <c r="BD97" t="s">
        <v>5</v>
      </c>
      <c r="BE97" t="s">
        <v>5</v>
      </c>
      <c r="BF97" t="s">
        <v>5</v>
      </c>
      <c r="BG97" t="s">
        <v>5</v>
      </c>
      <c r="BH97">
        <v>0</v>
      </c>
      <c r="BI97">
        <v>1</v>
      </c>
      <c r="BJ97" t="s">
        <v>225</v>
      </c>
      <c r="BM97">
        <v>130</v>
      </c>
      <c r="BN97">
        <v>0</v>
      </c>
      <c r="BO97" t="s">
        <v>223</v>
      </c>
      <c r="BP97">
        <v>1</v>
      </c>
      <c r="BQ97">
        <v>5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5</v>
      </c>
      <c r="BZ97">
        <v>128</v>
      </c>
      <c r="CA97">
        <v>71</v>
      </c>
      <c r="CF97">
        <v>0</v>
      </c>
      <c r="CG97">
        <v>0</v>
      </c>
      <c r="CM97">
        <v>0</v>
      </c>
      <c r="CN97" t="s">
        <v>5</v>
      </c>
      <c r="CO97">
        <v>0</v>
      </c>
      <c r="CP97">
        <f t="shared" si="83"/>
        <v>146.62</v>
      </c>
      <c r="CQ97">
        <f t="shared" si="84"/>
        <v>53.3</v>
      </c>
      <c r="CR97">
        <f t="shared" si="85"/>
        <v>19.510000000000002</v>
      </c>
      <c r="CS97">
        <f t="shared" si="86"/>
        <v>0.77</v>
      </c>
      <c r="CT97">
        <f t="shared" si="87"/>
        <v>73.81</v>
      </c>
      <c r="CU97">
        <f t="shared" si="88"/>
        <v>0</v>
      </c>
      <c r="CV97">
        <f t="shared" si="89"/>
        <v>5.6890499999999999</v>
      </c>
      <c r="CW97">
        <f t="shared" si="90"/>
        <v>4.2500000000000003E-2</v>
      </c>
      <c r="CX97">
        <f t="shared" si="91"/>
        <v>0</v>
      </c>
      <c r="CY97">
        <f>(((R97+S97)*BZ97*1)/100)</f>
        <v>96</v>
      </c>
      <c r="CZ97">
        <f>(((R97+S97)*CA97*1)/100)</f>
        <v>53.25</v>
      </c>
      <c r="DC97" t="s">
        <v>5</v>
      </c>
      <c r="DD97" t="s">
        <v>5</v>
      </c>
      <c r="DE97" t="s">
        <v>95</v>
      </c>
      <c r="DF97" t="s">
        <v>95</v>
      </c>
      <c r="DG97" t="s">
        <v>96</v>
      </c>
      <c r="DH97" t="s">
        <v>5</v>
      </c>
      <c r="DI97" t="s">
        <v>96</v>
      </c>
      <c r="DJ97" t="s">
        <v>95</v>
      </c>
      <c r="DK97" t="s">
        <v>5</v>
      </c>
      <c r="DL97" t="s">
        <v>5</v>
      </c>
      <c r="DM97" t="s">
        <v>5</v>
      </c>
      <c r="DN97">
        <v>0</v>
      </c>
      <c r="DO97">
        <v>0</v>
      </c>
      <c r="DP97">
        <v>1</v>
      </c>
      <c r="DQ97">
        <v>1</v>
      </c>
      <c r="DR97">
        <v>1</v>
      </c>
      <c r="DS97">
        <v>1</v>
      </c>
      <c r="DT97">
        <v>1</v>
      </c>
      <c r="DU97">
        <v>1010</v>
      </c>
      <c r="DV97" t="s">
        <v>184</v>
      </c>
      <c r="DW97" t="s">
        <v>184</v>
      </c>
      <c r="DX97">
        <v>1</v>
      </c>
      <c r="EE97">
        <v>13990945</v>
      </c>
      <c r="EF97">
        <v>5</v>
      </c>
      <c r="EG97" t="s">
        <v>24</v>
      </c>
      <c r="EH97">
        <v>0</v>
      </c>
      <c r="EI97" t="s">
        <v>5</v>
      </c>
      <c r="EJ97">
        <v>1</v>
      </c>
      <c r="EK97">
        <v>130</v>
      </c>
      <c r="EL97" t="s">
        <v>39</v>
      </c>
      <c r="EM97" t="s">
        <v>5</v>
      </c>
      <c r="EO97" t="s">
        <v>5</v>
      </c>
      <c r="EQ97">
        <v>512</v>
      </c>
      <c r="ER97">
        <v>95.85</v>
      </c>
      <c r="ES97">
        <v>53.3</v>
      </c>
      <c r="ET97">
        <v>9.14</v>
      </c>
      <c r="EU97">
        <v>0.32</v>
      </c>
      <c r="EV97">
        <v>33.409999999999997</v>
      </c>
      <c r="EW97">
        <v>2.91</v>
      </c>
      <c r="EX97">
        <v>0.02</v>
      </c>
      <c r="EY97">
        <v>0</v>
      </c>
      <c r="EZ97">
        <v>0</v>
      </c>
      <c r="FQ97">
        <v>0</v>
      </c>
      <c r="FR97">
        <f t="shared" si="92"/>
        <v>0</v>
      </c>
      <c r="FS97">
        <v>0</v>
      </c>
    </row>
    <row r="98" spans="1:175">
      <c r="A98">
        <v>17</v>
      </c>
      <c r="B98">
        <v>1</v>
      </c>
      <c r="E98" t="s">
        <v>226</v>
      </c>
      <c r="F98" t="s">
        <v>227</v>
      </c>
      <c r="G98" t="s">
        <v>228</v>
      </c>
      <c r="H98" t="s">
        <v>175</v>
      </c>
      <c r="I98">
        <v>1</v>
      </c>
      <c r="J98">
        <v>0</v>
      </c>
      <c r="O98">
        <f t="shared" si="66"/>
        <v>507</v>
      </c>
      <c r="P98">
        <f t="shared" si="67"/>
        <v>507</v>
      </c>
      <c r="Q98">
        <f t="shared" si="68"/>
        <v>0</v>
      </c>
      <c r="R98">
        <f t="shared" si="69"/>
        <v>0</v>
      </c>
      <c r="S98">
        <f t="shared" si="70"/>
        <v>0</v>
      </c>
      <c r="T98">
        <f t="shared" si="71"/>
        <v>0</v>
      </c>
      <c r="U98">
        <f t="shared" si="72"/>
        <v>0</v>
      </c>
      <c r="V98">
        <f t="shared" si="73"/>
        <v>0</v>
      </c>
      <c r="W98">
        <f t="shared" si="74"/>
        <v>0</v>
      </c>
      <c r="X98">
        <f t="shared" si="75"/>
        <v>0</v>
      </c>
      <c r="Y98">
        <f t="shared" si="76"/>
        <v>0</v>
      </c>
      <c r="AA98">
        <v>0</v>
      </c>
      <c r="AB98">
        <f t="shared" si="77"/>
        <v>507</v>
      </c>
      <c r="AC98">
        <f t="shared" si="65"/>
        <v>507</v>
      </c>
      <c r="AD98">
        <f t="shared" ref="AD98:AF99" si="96">ROUND((ET98),2)</f>
        <v>0</v>
      </c>
      <c r="AE98">
        <f t="shared" si="96"/>
        <v>0</v>
      </c>
      <c r="AF98">
        <f t="shared" si="96"/>
        <v>0</v>
      </c>
      <c r="AG98">
        <f t="shared" si="79"/>
        <v>0</v>
      </c>
      <c r="AH98">
        <f>(EW98)</f>
        <v>0</v>
      </c>
      <c r="AI98">
        <f>(EX98)</f>
        <v>0</v>
      </c>
      <c r="AJ98">
        <f t="shared" si="80"/>
        <v>0</v>
      </c>
      <c r="AK98">
        <v>507</v>
      </c>
      <c r="AL98">
        <v>507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f t="shared" si="81"/>
        <v>0</v>
      </c>
      <c r="AU98">
        <f t="shared" si="82"/>
        <v>0</v>
      </c>
      <c r="AV98">
        <v>1</v>
      </c>
      <c r="AW98">
        <v>1</v>
      </c>
      <c r="AX98">
        <v>1</v>
      </c>
      <c r="AY98">
        <v>1</v>
      </c>
      <c r="AZ98">
        <v>1</v>
      </c>
      <c r="BA98">
        <v>1</v>
      </c>
      <c r="BB98">
        <v>1</v>
      </c>
      <c r="BC98">
        <v>1</v>
      </c>
      <c r="BD98" t="s">
        <v>5</v>
      </c>
      <c r="BE98" t="s">
        <v>5</v>
      </c>
      <c r="BF98" t="s">
        <v>5</v>
      </c>
      <c r="BG98" t="s">
        <v>5</v>
      </c>
      <c r="BH98">
        <v>3</v>
      </c>
      <c r="BI98">
        <v>1</v>
      </c>
      <c r="BJ98" t="s">
        <v>229</v>
      </c>
      <c r="BM98">
        <v>205</v>
      </c>
      <c r="BN98">
        <v>0</v>
      </c>
      <c r="BO98" t="s">
        <v>227</v>
      </c>
      <c r="BP98">
        <v>1</v>
      </c>
      <c r="BQ98">
        <v>5</v>
      </c>
      <c r="BR98">
        <v>0</v>
      </c>
      <c r="BS98">
        <v>1</v>
      </c>
      <c r="BT98">
        <v>1</v>
      </c>
      <c r="BU98">
        <v>1</v>
      </c>
      <c r="BV98">
        <v>1</v>
      </c>
      <c r="BW98">
        <v>1</v>
      </c>
      <c r="BX98">
        <v>1</v>
      </c>
      <c r="BY98" t="s">
        <v>5</v>
      </c>
      <c r="BZ98">
        <v>0</v>
      </c>
      <c r="CA98">
        <v>0</v>
      </c>
      <c r="CF98">
        <v>0</v>
      </c>
      <c r="CG98">
        <v>0</v>
      </c>
      <c r="CM98">
        <v>0</v>
      </c>
      <c r="CN98" t="s">
        <v>5</v>
      </c>
      <c r="CO98">
        <v>0</v>
      </c>
      <c r="CP98">
        <f t="shared" si="83"/>
        <v>507</v>
      </c>
      <c r="CQ98">
        <f t="shared" si="84"/>
        <v>507</v>
      </c>
      <c r="CR98">
        <f t="shared" si="85"/>
        <v>0</v>
      </c>
      <c r="CS98">
        <f t="shared" si="86"/>
        <v>0</v>
      </c>
      <c r="CT98">
        <f t="shared" si="87"/>
        <v>0</v>
      </c>
      <c r="CU98">
        <f t="shared" si="88"/>
        <v>0</v>
      </c>
      <c r="CV98">
        <f t="shared" si="89"/>
        <v>0</v>
      </c>
      <c r="CW98">
        <f t="shared" si="90"/>
        <v>0</v>
      </c>
      <c r="CX98">
        <f t="shared" si="91"/>
        <v>0</v>
      </c>
      <c r="CY98">
        <f>(0)*BX98</f>
        <v>0</v>
      </c>
      <c r="CZ98">
        <f>(0)*AX98</f>
        <v>0</v>
      </c>
      <c r="DC98" t="s">
        <v>5</v>
      </c>
      <c r="DD98" t="s">
        <v>5</v>
      </c>
      <c r="DE98" t="s">
        <v>5</v>
      </c>
      <c r="DF98" t="s">
        <v>5</v>
      </c>
      <c r="DG98" t="s">
        <v>5</v>
      </c>
      <c r="DH98" t="s">
        <v>5</v>
      </c>
      <c r="DI98" t="s">
        <v>5</v>
      </c>
      <c r="DJ98" t="s">
        <v>5</v>
      </c>
      <c r="DK98" t="s">
        <v>5</v>
      </c>
      <c r="DL98" t="s">
        <v>5</v>
      </c>
      <c r="DM98" t="s">
        <v>5</v>
      </c>
      <c r="DN98">
        <v>0</v>
      </c>
      <c r="DO98">
        <v>0</v>
      </c>
      <c r="DP98">
        <v>1</v>
      </c>
      <c r="DQ98">
        <v>1</v>
      </c>
      <c r="DR98">
        <v>1</v>
      </c>
      <c r="DS98">
        <v>1</v>
      </c>
      <c r="DT98">
        <v>1</v>
      </c>
      <c r="DU98">
        <v>1013</v>
      </c>
      <c r="DV98" t="s">
        <v>175</v>
      </c>
      <c r="DW98" t="s">
        <v>175</v>
      </c>
      <c r="DX98">
        <v>1</v>
      </c>
      <c r="EE98">
        <v>13990987</v>
      </c>
      <c r="EF98">
        <v>5</v>
      </c>
      <c r="EG98" t="s">
        <v>24</v>
      </c>
      <c r="EH98">
        <v>0</v>
      </c>
      <c r="EI98" t="s">
        <v>5</v>
      </c>
      <c r="EJ98">
        <v>1</v>
      </c>
      <c r="EK98">
        <v>205</v>
      </c>
      <c r="EL98" t="s">
        <v>102</v>
      </c>
      <c r="EM98" t="s">
        <v>5</v>
      </c>
      <c r="EO98" t="s">
        <v>5</v>
      </c>
      <c r="EQ98">
        <v>0</v>
      </c>
      <c r="ER98">
        <v>507</v>
      </c>
      <c r="ES98">
        <v>507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Q98">
        <v>0</v>
      </c>
      <c r="FR98">
        <f t="shared" si="92"/>
        <v>0</v>
      </c>
      <c r="FS98">
        <v>0</v>
      </c>
    </row>
    <row r="99" spans="1:175">
      <c r="A99">
        <v>17</v>
      </c>
      <c r="B99">
        <v>1</v>
      </c>
      <c r="E99" t="s">
        <v>230</v>
      </c>
      <c r="F99" t="s">
        <v>231</v>
      </c>
      <c r="G99" t="s">
        <v>232</v>
      </c>
      <c r="H99" t="s">
        <v>175</v>
      </c>
      <c r="I99">
        <v>2</v>
      </c>
      <c r="J99">
        <v>0</v>
      </c>
      <c r="O99">
        <f t="shared" si="66"/>
        <v>133</v>
      </c>
      <c r="P99">
        <f t="shared" si="67"/>
        <v>133</v>
      </c>
      <c r="Q99">
        <f t="shared" si="68"/>
        <v>0</v>
      </c>
      <c r="R99">
        <f t="shared" si="69"/>
        <v>0</v>
      </c>
      <c r="S99">
        <f t="shared" si="70"/>
        <v>0</v>
      </c>
      <c r="T99">
        <f t="shared" si="71"/>
        <v>0</v>
      </c>
      <c r="U99">
        <f t="shared" si="72"/>
        <v>0</v>
      </c>
      <c r="V99">
        <f t="shared" si="73"/>
        <v>0</v>
      </c>
      <c r="W99">
        <f t="shared" si="74"/>
        <v>0</v>
      </c>
      <c r="X99">
        <f t="shared" si="75"/>
        <v>0</v>
      </c>
      <c r="Y99">
        <f t="shared" si="76"/>
        <v>0</v>
      </c>
      <c r="AA99">
        <v>0</v>
      </c>
      <c r="AB99">
        <f t="shared" si="77"/>
        <v>66.5</v>
      </c>
      <c r="AC99">
        <f t="shared" si="65"/>
        <v>66.5</v>
      </c>
      <c r="AD99">
        <f t="shared" si="96"/>
        <v>0</v>
      </c>
      <c r="AE99">
        <f t="shared" si="96"/>
        <v>0</v>
      </c>
      <c r="AF99">
        <f t="shared" si="96"/>
        <v>0</v>
      </c>
      <c r="AG99">
        <f t="shared" si="79"/>
        <v>0</v>
      </c>
      <c r="AH99">
        <f>(EW99)</f>
        <v>0</v>
      </c>
      <c r="AI99">
        <f>(EX99)</f>
        <v>0</v>
      </c>
      <c r="AJ99">
        <f t="shared" si="80"/>
        <v>0</v>
      </c>
      <c r="AK99">
        <v>66.5</v>
      </c>
      <c r="AL99">
        <v>66.5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f t="shared" si="81"/>
        <v>0</v>
      </c>
      <c r="AU99">
        <f t="shared" si="82"/>
        <v>0</v>
      </c>
      <c r="AV99">
        <v>1</v>
      </c>
      <c r="AW99">
        <v>1</v>
      </c>
      <c r="AX99">
        <v>1</v>
      </c>
      <c r="AY99">
        <v>1</v>
      </c>
      <c r="AZ99">
        <v>1</v>
      </c>
      <c r="BA99">
        <v>1</v>
      </c>
      <c r="BB99">
        <v>1</v>
      </c>
      <c r="BC99">
        <v>1</v>
      </c>
      <c r="BD99" t="s">
        <v>5</v>
      </c>
      <c r="BE99" t="s">
        <v>5</v>
      </c>
      <c r="BF99" t="s">
        <v>5</v>
      </c>
      <c r="BG99" t="s">
        <v>5</v>
      </c>
      <c r="BH99">
        <v>3</v>
      </c>
      <c r="BI99">
        <v>1</v>
      </c>
      <c r="BJ99" t="s">
        <v>233</v>
      </c>
      <c r="BM99">
        <v>205</v>
      </c>
      <c r="BN99">
        <v>0</v>
      </c>
      <c r="BO99" t="s">
        <v>231</v>
      </c>
      <c r="BP99">
        <v>1</v>
      </c>
      <c r="BQ99">
        <v>5</v>
      </c>
      <c r="BR99">
        <v>0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5</v>
      </c>
      <c r="BZ99">
        <v>0</v>
      </c>
      <c r="CA99">
        <v>0</v>
      </c>
      <c r="CF99">
        <v>0</v>
      </c>
      <c r="CG99">
        <v>0</v>
      </c>
      <c r="CM99">
        <v>0</v>
      </c>
      <c r="CN99" t="s">
        <v>5</v>
      </c>
      <c r="CO99">
        <v>0</v>
      </c>
      <c r="CP99">
        <f t="shared" si="83"/>
        <v>66.5</v>
      </c>
      <c r="CQ99">
        <f t="shared" si="84"/>
        <v>66.5</v>
      </c>
      <c r="CR99">
        <f t="shared" si="85"/>
        <v>0</v>
      </c>
      <c r="CS99">
        <f t="shared" si="86"/>
        <v>0</v>
      </c>
      <c r="CT99">
        <f t="shared" si="87"/>
        <v>0</v>
      </c>
      <c r="CU99">
        <f t="shared" si="88"/>
        <v>0</v>
      </c>
      <c r="CV99">
        <f t="shared" si="89"/>
        <v>0</v>
      </c>
      <c r="CW99">
        <f t="shared" si="90"/>
        <v>0</v>
      </c>
      <c r="CX99">
        <f t="shared" si="91"/>
        <v>0</v>
      </c>
      <c r="CY99">
        <f>(0)*BX99</f>
        <v>0</v>
      </c>
      <c r="CZ99">
        <f>(0)*AX99</f>
        <v>0</v>
      </c>
      <c r="DC99" t="s">
        <v>5</v>
      </c>
      <c r="DD99" t="s">
        <v>5</v>
      </c>
      <c r="DE99" t="s">
        <v>5</v>
      </c>
      <c r="DF99" t="s">
        <v>5</v>
      </c>
      <c r="DG99" t="s">
        <v>5</v>
      </c>
      <c r="DH99" t="s">
        <v>5</v>
      </c>
      <c r="DI99" t="s">
        <v>5</v>
      </c>
      <c r="DJ99" t="s">
        <v>5</v>
      </c>
      <c r="DK99" t="s">
        <v>5</v>
      </c>
      <c r="DL99" t="s">
        <v>5</v>
      </c>
      <c r="DM99" t="s">
        <v>5</v>
      </c>
      <c r="DN99">
        <v>0</v>
      </c>
      <c r="DO99">
        <v>0</v>
      </c>
      <c r="DP99">
        <v>1</v>
      </c>
      <c r="DQ99">
        <v>1</v>
      </c>
      <c r="DR99">
        <v>1</v>
      </c>
      <c r="DS99">
        <v>1</v>
      </c>
      <c r="DT99">
        <v>1</v>
      </c>
      <c r="DU99">
        <v>1013</v>
      </c>
      <c r="DV99" t="s">
        <v>175</v>
      </c>
      <c r="DW99" t="s">
        <v>175</v>
      </c>
      <c r="DX99">
        <v>1</v>
      </c>
      <c r="EE99">
        <v>13990987</v>
      </c>
      <c r="EF99">
        <v>5</v>
      </c>
      <c r="EG99" t="s">
        <v>24</v>
      </c>
      <c r="EH99">
        <v>0</v>
      </c>
      <c r="EI99" t="s">
        <v>5</v>
      </c>
      <c r="EJ99">
        <v>1</v>
      </c>
      <c r="EK99">
        <v>205</v>
      </c>
      <c r="EL99" t="s">
        <v>102</v>
      </c>
      <c r="EM99" t="s">
        <v>5</v>
      </c>
      <c r="EO99" t="s">
        <v>5</v>
      </c>
      <c r="EQ99">
        <v>0</v>
      </c>
      <c r="ER99">
        <v>66.5</v>
      </c>
      <c r="ES99">
        <v>66.5</v>
      </c>
      <c r="ET99">
        <v>0</v>
      </c>
      <c r="EU99">
        <v>0</v>
      </c>
      <c r="EV99">
        <v>0</v>
      </c>
      <c r="EW99">
        <v>0</v>
      </c>
      <c r="EX99">
        <v>0</v>
      </c>
      <c r="EY99">
        <v>0</v>
      </c>
      <c r="EZ99">
        <v>0</v>
      </c>
      <c r="FQ99">
        <v>0</v>
      </c>
      <c r="FR99">
        <f t="shared" si="92"/>
        <v>0</v>
      </c>
      <c r="FS99">
        <v>0</v>
      </c>
    </row>
    <row r="100" spans="1:175">
      <c r="A100">
        <v>17</v>
      </c>
      <c r="B100">
        <v>1</v>
      </c>
      <c r="C100">
        <f>ROW(SmtRes!A552)</f>
        <v>552</v>
      </c>
      <c r="D100">
        <f>ROW(EtalonRes!A552)</f>
        <v>552</v>
      </c>
      <c r="E100" t="s">
        <v>234</v>
      </c>
      <c r="F100" t="s">
        <v>191</v>
      </c>
      <c r="G100" t="s">
        <v>192</v>
      </c>
      <c r="H100" t="s">
        <v>184</v>
      </c>
      <c r="I100">
        <v>3</v>
      </c>
      <c r="J100">
        <v>0</v>
      </c>
      <c r="O100">
        <f t="shared" si="66"/>
        <v>194</v>
      </c>
      <c r="P100">
        <f t="shared" si="67"/>
        <v>58</v>
      </c>
      <c r="Q100">
        <f t="shared" si="68"/>
        <v>24</v>
      </c>
      <c r="R100">
        <f t="shared" si="69"/>
        <v>0</v>
      </c>
      <c r="S100">
        <f t="shared" si="70"/>
        <v>112</v>
      </c>
      <c r="T100">
        <f t="shared" si="71"/>
        <v>0</v>
      </c>
      <c r="U100">
        <f t="shared" si="72"/>
        <v>8.6215499999999992</v>
      </c>
      <c r="V100">
        <f t="shared" si="73"/>
        <v>0</v>
      </c>
      <c r="W100">
        <f t="shared" si="74"/>
        <v>0</v>
      </c>
      <c r="X100">
        <f t="shared" si="75"/>
        <v>143</v>
      </c>
      <c r="Y100">
        <f t="shared" si="76"/>
        <v>80</v>
      </c>
      <c r="AA100">
        <v>0</v>
      </c>
      <c r="AB100">
        <f t="shared" si="77"/>
        <v>64.64</v>
      </c>
      <c r="AC100">
        <f t="shared" si="65"/>
        <v>19.489999999999998</v>
      </c>
      <c r="AD100">
        <f>ROUND(((((ET100*1.25)*1.7))+(((((EU100*1.25)*1.7))*1.13)-(((EU100*1.25)*1.7)))),2)</f>
        <v>7.86</v>
      </c>
      <c r="AE100">
        <f>ROUND(((((EU100*1.25)*1.7))*1.13),2)</f>
        <v>0</v>
      </c>
      <c r="AF100">
        <f>ROUND(((((EV100*1.15)*1.7))*1.13),2)</f>
        <v>37.29</v>
      </c>
      <c r="AG100">
        <f t="shared" si="79"/>
        <v>0</v>
      </c>
      <c r="AH100">
        <f>(((EW100*1.15)*1.7))</f>
        <v>2.8738499999999996</v>
      </c>
      <c r="AI100">
        <f>(((EX100*1.25)*1.7))</f>
        <v>0</v>
      </c>
      <c r="AJ100">
        <f t="shared" si="80"/>
        <v>0</v>
      </c>
      <c r="AK100">
        <v>40.069999999999993</v>
      </c>
      <c r="AL100">
        <v>19.489999999999998</v>
      </c>
      <c r="AM100">
        <v>3.7</v>
      </c>
      <c r="AN100">
        <v>0</v>
      </c>
      <c r="AO100">
        <v>16.88</v>
      </c>
      <c r="AP100">
        <v>0</v>
      </c>
      <c r="AQ100">
        <v>1.47</v>
      </c>
      <c r="AR100">
        <v>0</v>
      </c>
      <c r="AS100">
        <v>0</v>
      </c>
      <c r="AT100">
        <f t="shared" si="81"/>
        <v>128</v>
      </c>
      <c r="AU100">
        <f t="shared" si="82"/>
        <v>71</v>
      </c>
      <c r="AV100">
        <v>1</v>
      </c>
      <c r="AW100">
        <v>1</v>
      </c>
      <c r="AX100">
        <v>1</v>
      </c>
      <c r="AY100">
        <v>1</v>
      </c>
      <c r="AZ100">
        <v>1</v>
      </c>
      <c r="BA100">
        <v>1</v>
      </c>
      <c r="BB100">
        <v>1</v>
      </c>
      <c r="BC100">
        <v>1</v>
      </c>
      <c r="BD100" t="s">
        <v>5</v>
      </c>
      <c r="BE100" t="s">
        <v>5</v>
      </c>
      <c r="BF100" t="s">
        <v>5</v>
      </c>
      <c r="BG100" t="s">
        <v>5</v>
      </c>
      <c r="BH100">
        <v>0</v>
      </c>
      <c r="BI100">
        <v>1</v>
      </c>
      <c r="BJ100" t="s">
        <v>193</v>
      </c>
      <c r="BM100">
        <v>130</v>
      </c>
      <c r="BN100">
        <v>0</v>
      </c>
      <c r="BO100" t="s">
        <v>191</v>
      </c>
      <c r="BP100">
        <v>1</v>
      </c>
      <c r="BQ100">
        <v>5</v>
      </c>
      <c r="BR100">
        <v>0</v>
      </c>
      <c r="BS100">
        <v>1</v>
      </c>
      <c r="BT100">
        <v>1</v>
      </c>
      <c r="BU100">
        <v>1</v>
      </c>
      <c r="BV100">
        <v>1</v>
      </c>
      <c r="BW100">
        <v>1</v>
      </c>
      <c r="BX100">
        <v>1</v>
      </c>
      <c r="BY100" t="s">
        <v>5</v>
      </c>
      <c r="BZ100">
        <v>128</v>
      </c>
      <c r="CA100">
        <v>71</v>
      </c>
      <c r="CF100">
        <v>0</v>
      </c>
      <c r="CG100">
        <v>0</v>
      </c>
      <c r="CM100">
        <v>0</v>
      </c>
      <c r="CN100" t="s">
        <v>5</v>
      </c>
      <c r="CO100">
        <v>0</v>
      </c>
      <c r="CP100">
        <f t="shared" si="83"/>
        <v>64.64</v>
      </c>
      <c r="CQ100">
        <f t="shared" si="84"/>
        <v>19.489999999999998</v>
      </c>
      <c r="CR100">
        <f t="shared" si="85"/>
        <v>7.86</v>
      </c>
      <c r="CS100">
        <f t="shared" si="86"/>
        <v>0</v>
      </c>
      <c r="CT100">
        <f t="shared" si="87"/>
        <v>37.29</v>
      </c>
      <c r="CU100">
        <f t="shared" si="88"/>
        <v>0</v>
      </c>
      <c r="CV100">
        <f t="shared" si="89"/>
        <v>2.8738499999999996</v>
      </c>
      <c r="CW100">
        <f t="shared" si="90"/>
        <v>0</v>
      </c>
      <c r="CX100">
        <f t="shared" si="91"/>
        <v>0</v>
      </c>
      <c r="CY100">
        <f>(((R100+S100)*BZ100*1)/100)</f>
        <v>143.36000000000001</v>
      </c>
      <c r="CZ100">
        <f>(((R100+S100)*CA100*1)/100)</f>
        <v>79.52</v>
      </c>
      <c r="DC100" t="s">
        <v>5</v>
      </c>
      <c r="DD100" t="s">
        <v>5</v>
      </c>
      <c r="DE100" t="s">
        <v>95</v>
      </c>
      <c r="DF100" t="s">
        <v>95</v>
      </c>
      <c r="DG100" t="s">
        <v>96</v>
      </c>
      <c r="DH100" t="s">
        <v>5</v>
      </c>
      <c r="DI100" t="s">
        <v>96</v>
      </c>
      <c r="DJ100" t="s">
        <v>95</v>
      </c>
      <c r="DK100" t="s">
        <v>5</v>
      </c>
      <c r="DL100" t="s">
        <v>5</v>
      </c>
      <c r="DM100" t="s">
        <v>5</v>
      </c>
      <c r="DN100">
        <v>0</v>
      </c>
      <c r="DO100">
        <v>0</v>
      </c>
      <c r="DP100">
        <v>1</v>
      </c>
      <c r="DQ100">
        <v>1</v>
      </c>
      <c r="DR100">
        <v>1</v>
      </c>
      <c r="DS100">
        <v>1</v>
      </c>
      <c r="DT100">
        <v>1</v>
      </c>
      <c r="DU100">
        <v>1010</v>
      </c>
      <c r="DV100" t="s">
        <v>184</v>
      </c>
      <c r="DW100" t="s">
        <v>184</v>
      </c>
      <c r="DX100">
        <v>1</v>
      </c>
      <c r="EE100">
        <v>13990945</v>
      </c>
      <c r="EF100">
        <v>5</v>
      </c>
      <c r="EG100" t="s">
        <v>24</v>
      </c>
      <c r="EH100">
        <v>0</v>
      </c>
      <c r="EI100" t="s">
        <v>5</v>
      </c>
      <c r="EJ100">
        <v>1</v>
      </c>
      <c r="EK100">
        <v>130</v>
      </c>
      <c r="EL100" t="s">
        <v>39</v>
      </c>
      <c r="EM100" t="s">
        <v>5</v>
      </c>
      <c r="EO100" t="s">
        <v>5</v>
      </c>
      <c r="EQ100">
        <v>512</v>
      </c>
      <c r="ER100">
        <v>40.07</v>
      </c>
      <c r="ES100">
        <v>19.489999999999998</v>
      </c>
      <c r="ET100">
        <v>3.7</v>
      </c>
      <c r="EU100">
        <v>0</v>
      </c>
      <c r="EV100">
        <v>16.88</v>
      </c>
      <c r="EW100">
        <v>1.47</v>
      </c>
      <c r="EX100">
        <v>0</v>
      </c>
      <c r="EY100">
        <v>0</v>
      </c>
      <c r="EZ100">
        <v>0</v>
      </c>
      <c r="FQ100">
        <v>0</v>
      </c>
      <c r="FR100">
        <f t="shared" si="92"/>
        <v>0</v>
      </c>
      <c r="FS100">
        <v>0</v>
      </c>
    </row>
    <row r="101" spans="1:175">
      <c r="A101">
        <v>17</v>
      </c>
      <c r="B101">
        <v>1</v>
      </c>
      <c r="E101" t="s">
        <v>235</v>
      </c>
      <c r="F101" t="s">
        <v>236</v>
      </c>
      <c r="G101" t="s">
        <v>237</v>
      </c>
      <c r="H101" t="s">
        <v>238</v>
      </c>
      <c r="I101">
        <v>3</v>
      </c>
      <c r="J101">
        <v>0</v>
      </c>
      <c r="O101">
        <f t="shared" si="66"/>
        <v>2639</v>
      </c>
      <c r="P101">
        <f t="shared" si="67"/>
        <v>2639</v>
      </c>
      <c r="Q101">
        <f t="shared" si="68"/>
        <v>0</v>
      </c>
      <c r="R101">
        <f t="shared" si="69"/>
        <v>0</v>
      </c>
      <c r="S101">
        <f t="shared" si="70"/>
        <v>0</v>
      </c>
      <c r="T101">
        <f t="shared" si="71"/>
        <v>0</v>
      </c>
      <c r="U101">
        <f t="shared" si="72"/>
        <v>0</v>
      </c>
      <c r="V101">
        <f t="shared" si="73"/>
        <v>0</v>
      </c>
      <c r="W101">
        <f t="shared" si="74"/>
        <v>0</v>
      </c>
      <c r="X101">
        <f t="shared" si="75"/>
        <v>0</v>
      </c>
      <c r="Y101">
        <f t="shared" si="76"/>
        <v>0</v>
      </c>
      <c r="AA101">
        <v>0</v>
      </c>
      <c r="AB101">
        <f t="shared" si="77"/>
        <v>879.58</v>
      </c>
      <c r="AC101">
        <f>ROUND(((5575/1.18/5.64)*1.05),2)</f>
        <v>879.58</v>
      </c>
      <c r="AD101">
        <f t="shared" ref="AD101:AF102" si="97">ROUND((ET101),2)</f>
        <v>0</v>
      </c>
      <c r="AE101">
        <f t="shared" si="97"/>
        <v>0</v>
      </c>
      <c r="AF101">
        <f t="shared" si="97"/>
        <v>0</v>
      </c>
      <c r="AG101">
        <f t="shared" si="79"/>
        <v>0</v>
      </c>
      <c r="AH101">
        <f>(EW101)</f>
        <v>0</v>
      </c>
      <c r="AI101">
        <f>(EX101)</f>
        <v>0</v>
      </c>
      <c r="AJ101">
        <f t="shared" si="80"/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f t="shared" si="81"/>
        <v>0</v>
      </c>
      <c r="AU101">
        <f t="shared" si="82"/>
        <v>0</v>
      </c>
      <c r="AV101">
        <v>1</v>
      </c>
      <c r="AW101">
        <v>1</v>
      </c>
      <c r="AX101">
        <v>1</v>
      </c>
      <c r="AY101">
        <v>1</v>
      </c>
      <c r="AZ101">
        <v>1</v>
      </c>
      <c r="BA101">
        <v>1</v>
      </c>
      <c r="BB101">
        <v>1</v>
      </c>
      <c r="BC101">
        <v>1</v>
      </c>
      <c r="BD101" t="s">
        <v>5</v>
      </c>
      <c r="BE101" t="s">
        <v>5</v>
      </c>
      <c r="BF101" t="s">
        <v>5</v>
      </c>
      <c r="BG101" t="s">
        <v>5</v>
      </c>
      <c r="BH101">
        <v>3</v>
      </c>
      <c r="BI101">
        <v>1</v>
      </c>
      <c r="BJ101" t="s">
        <v>5</v>
      </c>
      <c r="BM101">
        <v>205</v>
      </c>
      <c r="BN101">
        <v>0</v>
      </c>
      <c r="BO101" t="s">
        <v>5</v>
      </c>
      <c r="BP101">
        <v>0</v>
      </c>
      <c r="BQ101">
        <v>5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5</v>
      </c>
      <c r="BZ101">
        <v>0</v>
      </c>
      <c r="CA101">
        <v>0</v>
      </c>
      <c r="CF101">
        <v>0</v>
      </c>
      <c r="CG101">
        <v>0</v>
      </c>
      <c r="CM101">
        <v>0</v>
      </c>
      <c r="CN101" t="s">
        <v>5</v>
      </c>
      <c r="CO101">
        <v>0</v>
      </c>
      <c r="CP101">
        <f t="shared" si="83"/>
        <v>879.58</v>
      </c>
      <c r="CQ101">
        <f t="shared" si="84"/>
        <v>879.58</v>
      </c>
      <c r="CR101">
        <f t="shared" si="85"/>
        <v>0</v>
      </c>
      <c r="CS101">
        <f t="shared" si="86"/>
        <v>0</v>
      </c>
      <c r="CT101">
        <f t="shared" si="87"/>
        <v>0</v>
      </c>
      <c r="CU101">
        <f t="shared" si="88"/>
        <v>0</v>
      </c>
      <c r="CV101">
        <f t="shared" si="89"/>
        <v>0</v>
      </c>
      <c r="CW101">
        <f t="shared" si="90"/>
        <v>0</v>
      </c>
      <c r="CX101">
        <f t="shared" si="91"/>
        <v>0</v>
      </c>
      <c r="CY101">
        <f>(0)*BX101</f>
        <v>0</v>
      </c>
      <c r="CZ101">
        <f>(0)*AX101</f>
        <v>0</v>
      </c>
      <c r="DC101" t="s">
        <v>5</v>
      </c>
      <c r="DD101" t="s">
        <v>239</v>
      </c>
      <c r="DE101" t="s">
        <v>5</v>
      </c>
      <c r="DF101" t="s">
        <v>5</v>
      </c>
      <c r="DG101" t="s">
        <v>5</v>
      </c>
      <c r="DH101" t="s">
        <v>5</v>
      </c>
      <c r="DI101" t="s">
        <v>5</v>
      </c>
      <c r="DJ101" t="s">
        <v>5</v>
      </c>
      <c r="DK101" t="s">
        <v>5</v>
      </c>
      <c r="DL101" t="s">
        <v>5</v>
      </c>
      <c r="DM101" t="s">
        <v>5</v>
      </c>
      <c r="DN101">
        <v>0</v>
      </c>
      <c r="DO101">
        <v>0</v>
      </c>
      <c r="DP101">
        <v>1</v>
      </c>
      <c r="DQ101">
        <v>1</v>
      </c>
      <c r="DR101">
        <v>1</v>
      </c>
      <c r="DS101">
        <v>1</v>
      </c>
      <c r="DT101">
        <v>1</v>
      </c>
      <c r="DU101">
        <v>1013</v>
      </c>
      <c r="DV101" t="s">
        <v>238</v>
      </c>
      <c r="DW101" t="s">
        <v>238</v>
      </c>
      <c r="DX101">
        <v>1</v>
      </c>
      <c r="EE101">
        <v>13990987</v>
      </c>
      <c r="EF101">
        <v>5</v>
      </c>
      <c r="EG101" t="s">
        <v>24</v>
      </c>
      <c r="EH101">
        <v>0</v>
      </c>
      <c r="EI101" t="s">
        <v>5</v>
      </c>
      <c r="EJ101">
        <v>1</v>
      </c>
      <c r="EK101">
        <v>205</v>
      </c>
      <c r="EL101" t="s">
        <v>102</v>
      </c>
      <c r="EM101" t="s">
        <v>5</v>
      </c>
      <c r="EO101" t="s">
        <v>5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Q101">
        <v>0</v>
      </c>
      <c r="FR101">
        <f t="shared" si="92"/>
        <v>0</v>
      </c>
      <c r="FS101">
        <v>0</v>
      </c>
    </row>
    <row r="102" spans="1:175">
      <c r="A102">
        <v>17</v>
      </c>
      <c r="B102">
        <v>1</v>
      </c>
      <c r="E102" t="s">
        <v>240</v>
      </c>
      <c r="F102" t="s">
        <v>241</v>
      </c>
      <c r="G102" t="s">
        <v>242</v>
      </c>
      <c r="H102" t="s">
        <v>175</v>
      </c>
      <c r="I102">
        <v>6</v>
      </c>
      <c r="J102">
        <v>0</v>
      </c>
      <c r="O102">
        <f t="shared" si="66"/>
        <v>131</v>
      </c>
      <c r="P102">
        <f t="shared" si="67"/>
        <v>131</v>
      </c>
      <c r="Q102">
        <f t="shared" si="68"/>
        <v>0</v>
      </c>
      <c r="R102">
        <f t="shared" si="69"/>
        <v>0</v>
      </c>
      <c r="S102">
        <f t="shared" si="70"/>
        <v>0</v>
      </c>
      <c r="T102">
        <f t="shared" si="71"/>
        <v>0</v>
      </c>
      <c r="U102">
        <f t="shared" si="72"/>
        <v>0</v>
      </c>
      <c r="V102">
        <f t="shared" si="73"/>
        <v>0</v>
      </c>
      <c r="W102">
        <f t="shared" si="74"/>
        <v>0</v>
      </c>
      <c r="X102">
        <f t="shared" si="75"/>
        <v>0</v>
      </c>
      <c r="Y102">
        <f t="shared" si="76"/>
        <v>0</v>
      </c>
      <c r="AA102">
        <v>0</v>
      </c>
      <c r="AB102">
        <f t="shared" si="77"/>
        <v>21.8</v>
      </c>
      <c r="AC102">
        <f>ROUND((ES102),2)</f>
        <v>21.8</v>
      </c>
      <c r="AD102">
        <f t="shared" si="97"/>
        <v>0</v>
      </c>
      <c r="AE102">
        <f t="shared" si="97"/>
        <v>0</v>
      </c>
      <c r="AF102">
        <f t="shared" si="97"/>
        <v>0</v>
      </c>
      <c r="AG102">
        <f t="shared" si="79"/>
        <v>0</v>
      </c>
      <c r="AH102">
        <f>(EW102)</f>
        <v>0</v>
      </c>
      <c r="AI102">
        <f>(EX102)</f>
        <v>0</v>
      </c>
      <c r="AJ102">
        <f t="shared" si="80"/>
        <v>0</v>
      </c>
      <c r="AK102">
        <v>21.8</v>
      </c>
      <c r="AL102">
        <v>21.8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f t="shared" si="81"/>
        <v>0</v>
      </c>
      <c r="AU102">
        <f t="shared" si="82"/>
        <v>0</v>
      </c>
      <c r="AV102">
        <v>1</v>
      </c>
      <c r="AW102">
        <v>1</v>
      </c>
      <c r="AX102">
        <v>1</v>
      </c>
      <c r="AY102">
        <v>1</v>
      </c>
      <c r="AZ102">
        <v>1</v>
      </c>
      <c r="BA102">
        <v>1</v>
      </c>
      <c r="BB102">
        <v>1</v>
      </c>
      <c r="BC102">
        <v>1</v>
      </c>
      <c r="BD102" t="s">
        <v>5</v>
      </c>
      <c r="BE102" t="s">
        <v>5</v>
      </c>
      <c r="BF102" t="s">
        <v>5</v>
      </c>
      <c r="BG102" t="s">
        <v>5</v>
      </c>
      <c r="BH102">
        <v>3</v>
      </c>
      <c r="BI102">
        <v>1</v>
      </c>
      <c r="BJ102" t="s">
        <v>243</v>
      </c>
      <c r="BM102">
        <v>205</v>
      </c>
      <c r="BN102">
        <v>0</v>
      </c>
      <c r="BO102" t="s">
        <v>241</v>
      </c>
      <c r="BP102">
        <v>1</v>
      </c>
      <c r="BQ102">
        <v>5</v>
      </c>
      <c r="BR102">
        <v>0</v>
      </c>
      <c r="BS102">
        <v>1</v>
      </c>
      <c r="BT102">
        <v>1</v>
      </c>
      <c r="BU102">
        <v>1</v>
      </c>
      <c r="BV102">
        <v>1</v>
      </c>
      <c r="BW102">
        <v>1</v>
      </c>
      <c r="BX102">
        <v>1</v>
      </c>
      <c r="BY102" t="s">
        <v>5</v>
      </c>
      <c r="BZ102">
        <v>0</v>
      </c>
      <c r="CA102">
        <v>0</v>
      </c>
      <c r="CF102">
        <v>0</v>
      </c>
      <c r="CG102">
        <v>0</v>
      </c>
      <c r="CM102">
        <v>0</v>
      </c>
      <c r="CN102" t="s">
        <v>5</v>
      </c>
      <c r="CO102">
        <v>0</v>
      </c>
      <c r="CP102">
        <f t="shared" si="83"/>
        <v>21.8</v>
      </c>
      <c r="CQ102">
        <f t="shared" si="84"/>
        <v>21.8</v>
      </c>
      <c r="CR102">
        <f t="shared" si="85"/>
        <v>0</v>
      </c>
      <c r="CS102">
        <f t="shared" si="86"/>
        <v>0</v>
      </c>
      <c r="CT102">
        <f t="shared" si="87"/>
        <v>0</v>
      </c>
      <c r="CU102">
        <f t="shared" si="88"/>
        <v>0</v>
      </c>
      <c r="CV102">
        <f t="shared" si="89"/>
        <v>0</v>
      </c>
      <c r="CW102">
        <f t="shared" si="90"/>
        <v>0</v>
      </c>
      <c r="CX102">
        <f t="shared" si="91"/>
        <v>0</v>
      </c>
      <c r="CY102">
        <f>(0)*BX102</f>
        <v>0</v>
      </c>
      <c r="CZ102">
        <f>(0)*AX102</f>
        <v>0</v>
      </c>
      <c r="DC102" t="s">
        <v>5</v>
      </c>
      <c r="DD102" t="s">
        <v>5</v>
      </c>
      <c r="DE102" t="s">
        <v>5</v>
      </c>
      <c r="DF102" t="s">
        <v>5</v>
      </c>
      <c r="DG102" t="s">
        <v>5</v>
      </c>
      <c r="DH102" t="s">
        <v>5</v>
      </c>
      <c r="DI102" t="s">
        <v>5</v>
      </c>
      <c r="DJ102" t="s">
        <v>5</v>
      </c>
      <c r="DK102" t="s">
        <v>5</v>
      </c>
      <c r="DL102" t="s">
        <v>5</v>
      </c>
      <c r="DM102" t="s">
        <v>5</v>
      </c>
      <c r="DN102">
        <v>0</v>
      </c>
      <c r="DO102">
        <v>0</v>
      </c>
      <c r="DP102">
        <v>1</v>
      </c>
      <c r="DQ102">
        <v>1</v>
      </c>
      <c r="DR102">
        <v>1</v>
      </c>
      <c r="DS102">
        <v>1</v>
      </c>
      <c r="DT102">
        <v>1</v>
      </c>
      <c r="DU102">
        <v>1013</v>
      </c>
      <c r="DV102" t="s">
        <v>175</v>
      </c>
      <c r="DW102" t="s">
        <v>175</v>
      </c>
      <c r="DX102">
        <v>1</v>
      </c>
      <c r="EE102">
        <v>13990987</v>
      </c>
      <c r="EF102">
        <v>5</v>
      </c>
      <c r="EG102" t="s">
        <v>24</v>
      </c>
      <c r="EH102">
        <v>0</v>
      </c>
      <c r="EI102" t="s">
        <v>5</v>
      </c>
      <c r="EJ102">
        <v>1</v>
      </c>
      <c r="EK102">
        <v>205</v>
      </c>
      <c r="EL102" t="s">
        <v>102</v>
      </c>
      <c r="EM102" t="s">
        <v>5</v>
      </c>
      <c r="EO102" t="s">
        <v>5</v>
      </c>
      <c r="EQ102">
        <v>0</v>
      </c>
      <c r="ER102">
        <v>21.8</v>
      </c>
      <c r="ES102">
        <v>21.8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Q102">
        <v>0</v>
      </c>
      <c r="FR102">
        <f t="shared" si="92"/>
        <v>0</v>
      </c>
      <c r="FS102">
        <v>0</v>
      </c>
    </row>
    <row r="103" spans="1:175">
      <c r="A103">
        <v>17</v>
      </c>
      <c r="B103">
        <v>1</v>
      </c>
      <c r="C103">
        <f>ROW(SmtRes!A560)</f>
        <v>560</v>
      </c>
      <c r="D103">
        <f>ROW(EtalonRes!A560)</f>
        <v>560</v>
      </c>
      <c r="E103" t="s">
        <v>244</v>
      </c>
      <c r="F103" t="s">
        <v>203</v>
      </c>
      <c r="G103" t="s">
        <v>204</v>
      </c>
      <c r="H103" t="s">
        <v>184</v>
      </c>
      <c r="I103">
        <v>1</v>
      </c>
      <c r="J103">
        <v>0</v>
      </c>
      <c r="O103">
        <f t="shared" si="66"/>
        <v>76</v>
      </c>
      <c r="P103">
        <f t="shared" si="67"/>
        <v>29</v>
      </c>
      <c r="Q103">
        <f t="shared" si="68"/>
        <v>10</v>
      </c>
      <c r="R103">
        <f t="shared" si="69"/>
        <v>0</v>
      </c>
      <c r="S103">
        <f t="shared" si="70"/>
        <v>37</v>
      </c>
      <c r="T103">
        <f t="shared" si="71"/>
        <v>0</v>
      </c>
      <c r="U103">
        <f t="shared" si="72"/>
        <v>2.8738499999999996</v>
      </c>
      <c r="V103">
        <f t="shared" si="73"/>
        <v>0</v>
      </c>
      <c r="W103">
        <f t="shared" si="74"/>
        <v>0</v>
      </c>
      <c r="X103">
        <f t="shared" si="75"/>
        <v>47</v>
      </c>
      <c r="Y103">
        <f t="shared" si="76"/>
        <v>26</v>
      </c>
      <c r="AA103">
        <v>0</v>
      </c>
      <c r="AB103">
        <f t="shared" si="77"/>
        <v>75.760000000000005</v>
      </c>
      <c r="AC103">
        <f>ROUND((ES103),2)</f>
        <v>28.55</v>
      </c>
      <c r="AD103">
        <f>ROUND(((((ET103*1.25)*1.7))+(((((EU103*1.25)*1.7))*1.13)-(((EU103*1.25)*1.7)))),2)</f>
        <v>9.92</v>
      </c>
      <c r="AE103">
        <f>ROUND(((((EU103*1.25)*1.7))*1.13),2)</f>
        <v>0</v>
      </c>
      <c r="AF103">
        <f>ROUND(((((EV103*1.15)*1.7))*1.13),2)</f>
        <v>37.29</v>
      </c>
      <c r="AG103">
        <f t="shared" si="79"/>
        <v>0</v>
      </c>
      <c r="AH103">
        <f>(((EW103*1.15)*1.7))</f>
        <v>2.8738499999999996</v>
      </c>
      <c r="AI103">
        <f>(((EX103*1.25)*1.7))</f>
        <v>0</v>
      </c>
      <c r="AJ103">
        <f t="shared" si="80"/>
        <v>0</v>
      </c>
      <c r="AK103">
        <v>50.099999999999994</v>
      </c>
      <c r="AL103">
        <v>28.55</v>
      </c>
      <c r="AM103">
        <v>4.67</v>
      </c>
      <c r="AN103">
        <v>0</v>
      </c>
      <c r="AO103">
        <v>16.88</v>
      </c>
      <c r="AP103">
        <v>0</v>
      </c>
      <c r="AQ103">
        <v>1.47</v>
      </c>
      <c r="AR103">
        <v>0</v>
      </c>
      <c r="AS103">
        <v>0</v>
      </c>
      <c r="AT103">
        <f t="shared" si="81"/>
        <v>128</v>
      </c>
      <c r="AU103">
        <f t="shared" si="82"/>
        <v>71</v>
      </c>
      <c r="AV103">
        <v>1</v>
      </c>
      <c r="AW103">
        <v>1</v>
      </c>
      <c r="AX103">
        <v>1</v>
      </c>
      <c r="AY103">
        <v>1</v>
      </c>
      <c r="AZ103">
        <v>1</v>
      </c>
      <c r="BA103">
        <v>1</v>
      </c>
      <c r="BB103">
        <v>1</v>
      </c>
      <c r="BC103">
        <v>1</v>
      </c>
      <c r="BD103" t="s">
        <v>5</v>
      </c>
      <c r="BE103" t="s">
        <v>5</v>
      </c>
      <c r="BF103" t="s">
        <v>5</v>
      </c>
      <c r="BG103" t="s">
        <v>5</v>
      </c>
      <c r="BH103">
        <v>0</v>
      </c>
      <c r="BI103">
        <v>1</v>
      </c>
      <c r="BJ103" t="s">
        <v>205</v>
      </c>
      <c r="BM103">
        <v>130</v>
      </c>
      <c r="BN103">
        <v>0</v>
      </c>
      <c r="BO103" t="s">
        <v>203</v>
      </c>
      <c r="BP103">
        <v>1</v>
      </c>
      <c r="BQ103">
        <v>5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5</v>
      </c>
      <c r="BZ103">
        <v>128</v>
      </c>
      <c r="CA103">
        <v>71</v>
      </c>
      <c r="CF103">
        <v>0</v>
      </c>
      <c r="CG103">
        <v>0</v>
      </c>
      <c r="CM103">
        <v>0</v>
      </c>
      <c r="CN103" t="s">
        <v>5</v>
      </c>
      <c r="CO103">
        <v>0</v>
      </c>
      <c r="CP103">
        <f t="shared" si="83"/>
        <v>75.760000000000005</v>
      </c>
      <c r="CQ103">
        <f t="shared" si="84"/>
        <v>28.55</v>
      </c>
      <c r="CR103">
        <f t="shared" si="85"/>
        <v>9.92</v>
      </c>
      <c r="CS103">
        <f t="shared" si="86"/>
        <v>0</v>
      </c>
      <c r="CT103">
        <f t="shared" si="87"/>
        <v>37.29</v>
      </c>
      <c r="CU103">
        <f t="shared" si="88"/>
        <v>0</v>
      </c>
      <c r="CV103">
        <f t="shared" si="89"/>
        <v>2.8738499999999996</v>
      </c>
      <c r="CW103">
        <f t="shared" si="90"/>
        <v>0</v>
      </c>
      <c r="CX103">
        <f t="shared" si="91"/>
        <v>0</v>
      </c>
      <c r="CY103">
        <f>(((R103+S103)*BZ103*1)/100)</f>
        <v>47.36</v>
      </c>
      <c r="CZ103">
        <f>(((R103+S103)*CA103*1)/100)</f>
        <v>26.27</v>
      </c>
      <c r="DC103" t="s">
        <v>5</v>
      </c>
      <c r="DD103" t="s">
        <v>5</v>
      </c>
      <c r="DE103" t="s">
        <v>95</v>
      </c>
      <c r="DF103" t="s">
        <v>95</v>
      </c>
      <c r="DG103" t="s">
        <v>96</v>
      </c>
      <c r="DH103" t="s">
        <v>5</v>
      </c>
      <c r="DI103" t="s">
        <v>96</v>
      </c>
      <c r="DJ103" t="s">
        <v>95</v>
      </c>
      <c r="DK103" t="s">
        <v>5</v>
      </c>
      <c r="DL103" t="s">
        <v>5</v>
      </c>
      <c r="DM103" t="s">
        <v>5</v>
      </c>
      <c r="DN103">
        <v>0</v>
      </c>
      <c r="DO103">
        <v>0</v>
      </c>
      <c r="DP103">
        <v>1</v>
      </c>
      <c r="DQ103">
        <v>1</v>
      </c>
      <c r="DR103">
        <v>1</v>
      </c>
      <c r="DS103">
        <v>1</v>
      </c>
      <c r="DT103">
        <v>1</v>
      </c>
      <c r="DU103">
        <v>1010</v>
      </c>
      <c r="DV103" t="s">
        <v>184</v>
      </c>
      <c r="DW103" t="s">
        <v>184</v>
      </c>
      <c r="DX103">
        <v>1</v>
      </c>
      <c r="EE103">
        <v>13990945</v>
      </c>
      <c r="EF103">
        <v>5</v>
      </c>
      <c r="EG103" t="s">
        <v>24</v>
      </c>
      <c r="EH103">
        <v>0</v>
      </c>
      <c r="EI103" t="s">
        <v>5</v>
      </c>
      <c r="EJ103">
        <v>1</v>
      </c>
      <c r="EK103">
        <v>130</v>
      </c>
      <c r="EL103" t="s">
        <v>39</v>
      </c>
      <c r="EM103" t="s">
        <v>5</v>
      </c>
      <c r="EO103" t="s">
        <v>5</v>
      </c>
      <c r="EQ103">
        <v>512</v>
      </c>
      <c r="ER103">
        <v>50.1</v>
      </c>
      <c r="ES103">
        <v>28.55</v>
      </c>
      <c r="ET103">
        <v>4.67</v>
      </c>
      <c r="EU103">
        <v>0</v>
      </c>
      <c r="EV103">
        <v>16.88</v>
      </c>
      <c r="EW103">
        <v>1.47</v>
      </c>
      <c r="EX103">
        <v>0</v>
      </c>
      <c r="EY103">
        <v>0</v>
      </c>
      <c r="EZ103">
        <v>0</v>
      </c>
      <c r="FQ103">
        <v>0</v>
      </c>
      <c r="FR103">
        <f t="shared" si="92"/>
        <v>0</v>
      </c>
      <c r="FS103">
        <v>0</v>
      </c>
    </row>
    <row r="104" spans="1:175">
      <c r="A104">
        <v>17</v>
      </c>
      <c r="B104">
        <v>1</v>
      </c>
      <c r="E104" t="s">
        <v>245</v>
      </c>
      <c r="F104" t="s">
        <v>236</v>
      </c>
      <c r="G104" t="s">
        <v>246</v>
      </c>
      <c r="H104" t="s">
        <v>238</v>
      </c>
      <c r="I104">
        <v>1</v>
      </c>
      <c r="J104">
        <v>0</v>
      </c>
      <c r="O104">
        <f t="shared" si="66"/>
        <v>896</v>
      </c>
      <c r="P104">
        <f t="shared" si="67"/>
        <v>896</v>
      </c>
      <c r="Q104">
        <f t="shared" si="68"/>
        <v>0</v>
      </c>
      <c r="R104">
        <f t="shared" si="69"/>
        <v>0</v>
      </c>
      <c r="S104">
        <f t="shared" si="70"/>
        <v>0</v>
      </c>
      <c r="T104">
        <f t="shared" si="71"/>
        <v>0</v>
      </c>
      <c r="U104">
        <f t="shared" si="72"/>
        <v>0</v>
      </c>
      <c r="V104">
        <f t="shared" si="73"/>
        <v>0</v>
      </c>
      <c r="W104">
        <f t="shared" si="74"/>
        <v>0</v>
      </c>
      <c r="X104">
        <f t="shared" si="75"/>
        <v>0</v>
      </c>
      <c r="Y104">
        <f t="shared" si="76"/>
        <v>0</v>
      </c>
      <c r="AA104">
        <v>0</v>
      </c>
      <c r="AB104">
        <f t="shared" si="77"/>
        <v>895.67</v>
      </c>
      <c r="AC104">
        <f>ROUND(((5677/1.18/5.64)*1.05),2)</f>
        <v>895.67</v>
      </c>
      <c r="AD104">
        <f t="shared" ref="AD104:AF105" si="98">ROUND((ET104),2)</f>
        <v>0</v>
      </c>
      <c r="AE104">
        <f t="shared" si="98"/>
        <v>0</v>
      </c>
      <c r="AF104">
        <f t="shared" si="98"/>
        <v>0</v>
      </c>
      <c r="AG104">
        <f t="shared" si="79"/>
        <v>0</v>
      </c>
      <c r="AH104">
        <f>(EW104)</f>
        <v>0</v>
      </c>
      <c r="AI104">
        <f>(EX104)</f>
        <v>0</v>
      </c>
      <c r="AJ104">
        <f t="shared" si="80"/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f t="shared" si="81"/>
        <v>0</v>
      </c>
      <c r="AU104">
        <f t="shared" si="82"/>
        <v>0</v>
      </c>
      <c r="AV104">
        <v>1</v>
      </c>
      <c r="AW104">
        <v>1</v>
      </c>
      <c r="AX104">
        <v>1</v>
      </c>
      <c r="AY104">
        <v>1</v>
      </c>
      <c r="AZ104">
        <v>1</v>
      </c>
      <c r="BA104">
        <v>1</v>
      </c>
      <c r="BB104">
        <v>1</v>
      </c>
      <c r="BC104">
        <v>1</v>
      </c>
      <c r="BD104" t="s">
        <v>5</v>
      </c>
      <c r="BE104" t="s">
        <v>5</v>
      </c>
      <c r="BF104" t="s">
        <v>5</v>
      </c>
      <c r="BG104" t="s">
        <v>5</v>
      </c>
      <c r="BH104">
        <v>3</v>
      </c>
      <c r="BI104">
        <v>1</v>
      </c>
      <c r="BJ104" t="s">
        <v>5</v>
      </c>
      <c r="BM104">
        <v>205</v>
      </c>
      <c r="BN104">
        <v>0</v>
      </c>
      <c r="BO104" t="s">
        <v>5</v>
      </c>
      <c r="BP104">
        <v>0</v>
      </c>
      <c r="BQ104">
        <v>5</v>
      </c>
      <c r="BR104">
        <v>0</v>
      </c>
      <c r="BS104">
        <v>1</v>
      </c>
      <c r="BT104">
        <v>1</v>
      </c>
      <c r="BU104">
        <v>1</v>
      </c>
      <c r="BV104">
        <v>1</v>
      </c>
      <c r="BW104">
        <v>1</v>
      </c>
      <c r="BX104">
        <v>1</v>
      </c>
      <c r="BY104" t="s">
        <v>5</v>
      </c>
      <c r="BZ104">
        <v>0</v>
      </c>
      <c r="CA104">
        <v>0</v>
      </c>
      <c r="CF104">
        <v>0</v>
      </c>
      <c r="CG104">
        <v>0</v>
      </c>
      <c r="CM104">
        <v>0</v>
      </c>
      <c r="CN104" t="s">
        <v>5</v>
      </c>
      <c r="CO104">
        <v>0</v>
      </c>
      <c r="CP104">
        <f t="shared" si="83"/>
        <v>895.67</v>
      </c>
      <c r="CQ104">
        <f t="shared" si="84"/>
        <v>895.67</v>
      </c>
      <c r="CR104">
        <f t="shared" si="85"/>
        <v>0</v>
      </c>
      <c r="CS104">
        <f t="shared" si="86"/>
        <v>0</v>
      </c>
      <c r="CT104">
        <f t="shared" si="87"/>
        <v>0</v>
      </c>
      <c r="CU104">
        <f t="shared" si="88"/>
        <v>0</v>
      </c>
      <c r="CV104">
        <f t="shared" si="89"/>
        <v>0</v>
      </c>
      <c r="CW104">
        <f t="shared" si="90"/>
        <v>0</v>
      </c>
      <c r="CX104">
        <f t="shared" si="91"/>
        <v>0</v>
      </c>
      <c r="CY104">
        <f>(0)*BX104</f>
        <v>0</v>
      </c>
      <c r="CZ104">
        <f>(0)*AX104</f>
        <v>0</v>
      </c>
      <c r="DC104" t="s">
        <v>5</v>
      </c>
      <c r="DD104" t="s">
        <v>247</v>
      </c>
      <c r="DE104" t="s">
        <v>5</v>
      </c>
      <c r="DF104" t="s">
        <v>5</v>
      </c>
      <c r="DG104" t="s">
        <v>5</v>
      </c>
      <c r="DH104" t="s">
        <v>5</v>
      </c>
      <c r="DI104" t="s">
        <v>5</v>
      </c>
      <c r="DJ104" t="s">
        <v>5</v>
      </c>
      <c r="DK104" t="s">
        <v>5</v>
      </c>
      <c r="DL104" t="s">
        <v>5</v>
      </c>
      <c r="DM104" t="s">
        <v>5</v>
      </c>
      <c r="DN104">
        <v>0</v>
      </c>
      <c r="DO104">
        <v>0</v>
      </c>
      <c r="DP104">
        <v>1</v>
      </c>
      <c r="DQ104">
        <v>1</v>
      </c>
      <c r="DR104">
        <v>1</v>
      </c>
      <c r="DS104">
        <v>1</v>
      </c>
      <c r="DT104">
        <v>1</v>
      </c>
      <c r="DU104">
        <v>1013</v>
      </c>
      <c r="DV104" t="s">
        <v>238</v>
      </c>
      <c r="DW104" t="s">
        <v>238</v>
      </c>
      <c r="DX104">
        <v>1</v>
      </c>
      <c r="EE104">
        <v>13990987</v>
      </c>
      <c r="EF104">
        <v>5</v>
      </c>
      <c r="EG104" t="s">
        <v>24</v>
      </c>
      <c r="EH104">
        <v>0</v>
      </c>
      <c r="EI104" t="s">
        <v>5</v>
      </c>
      <c r="EJ104">
        <v>1</v>
      </c>
      <c r="EK104">
        <v>205</v>
      </c>
      <c r="EL104" t="s">
        <v>102</v>
      </c>
      <c r="EM104" t="s">
        <v>5</v>
      </c>
      <c r="EO104" t="s">
        <v>5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Q104">
        <v>0</v>
      </c>
      <c r="FR104">
        <f t="shared" si="92"/>
        <v>0</v>
      </c>
      <c r="FS104">
        <v>0</v>
      </c>
    </row>
    <row r="105" spans="1:175">
      <c r="A105">
        <v>17</v>
      </c>
      <c r="B105">
        <v>1</v>
      </c>
      <c r="E105" t="s">
        <v>248</v>
      </c>
      <c r="F105" t="s">
        <v>249</v>
      </c>
      <c r="G105" t="s">
        <v>250</v>
      </c>
      <c r="H105" t="s">
        <v>175</v>
      </c>
      <c r="I105">
        <v>2</v>
      </c>
      <c r="J105">
        <v>0</v>
      </c>
      <c r="O105">
        <f t="shared" si="66"/>
        <v>90</v>
      </c>
      <c r="P105">
        <f t="shared" si="67"/>
        <v>90</v>
      </c>
      <c r="Q105">
        <f t="shared" si="68"/>
        <v>0</v>
      </c>
      <c r="R105">
        <f t="shared" si="69"/>
        <v>0</v>
      </c>
      <c r="S105">
        <f t="shared" si="70"/>
        <v>0</v>
      </c>
      <c r="T105">
        <f t="shared" si="71"/>
        <v>0</v>
      </c>
      <c r="U105">
        <f t="shared" si="72"/>
        <v>0</v>
      </c>
      <c r="V105">
        <f t="shared" si="73"/>
        <v>0</v>
      </c>
      <c r="W105">
        <f t="shared" si="74"/>
        <v>0</v>
      </c>
      <c r="X105">
        <f t="shared" si="75"/>
        <v>0</v>
      </c>
      <c r="Y105">
        <f t="shared" si="76"/>
        <v>0</v>
      </c>
      <c r="AA105">
        <v>0</v>
      </c>
      <c r="AB105">
        <f t="shared" si="77"/>
        <v>45.2</v>
      </c>
      <c r="AC105">
        <f t="shared" ref="AC105:AC115" si="99">ROUND((ES105),2)</f>
        <v>45.2</v>
      </c>
      <c r="AD105">
        <f t="shared" si="98"/>
        <v>0</v>
      </c>
      <c r="AE105">
        <f t="shared" si="98"/>
        <v>0</v>
      </c>
      <c r="AF105">
        <f t="shared" si="98"/>
        <v>0</v>
      </c>
      <c r="AG105">
        <f t="shared" si="79"/>
        <v>0</v>
      </c>
      <c r="AH105">
        <f>(EW105)</f>
        <v>0</v>
      </c>
      <c r="AI105">
        <f>(EX105)</f>
        <v>0</v>
      </c>
      <c r="AJ105">
        <f t="shared" si="80"/>
        <v>0</v>
      </c>
      <c r="AK105">
        <v>45.2</v>
      </c>
      <c r="AL105">
        <v>45.2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f t="shared" si="81"/>
        <v>0</v>
      </c>
      <c r="AU105">
        <f t="shared" si="82"/>
        <v>0</v>
      </c>
      <c r="AV105">
        <v>1</v>
      </c>
      <c r="AW105">
        <v>1</v>
      </c>
      <c r="AX105">
        <v>1</v>
      </c>
      <c r="AY105">
        <v>1</v>
      </c>
      <c r="AZ105">
        <v>1</v>
      </c>
      <c r="BA105">
        <v>1</v>
      </c>
      <c r="BB105">
        <v>1</v>
      </c>
      <c r="BC105">
        <v>1</v>
      </c>
      <c r="BD105" t="s">
        <v>5</v>
      </c>
      <c r="BE105" t="s">
        <v>5</v>
      </c>
      <c r="BF105" t="s">
        <v>5</v>
      </c>
      <c r="BG105" t="s">
        <v>5</v>
      </c>
      <c r="BH105">
        <v>3</v>
      </c>
      <c r="BI105">
        <v>1</v>
      </c>
      <c r="BJ105" t="s">
        <v>251</v>
      </c>
      <c r="BM105">
        <v>205</v>
      </c>
      <c r="BN105">
        <v>0</v>
      </c>
      <c r="BO105" t="s">
        <v>249</v>
      </c>
      <c r="BP105">
        <v>1</v>
      </c>
      <c r="BQ105">
        <v>5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5</v>
      </c>
      <c r="BZ105">
        <v>0</v>
      </c>
      <c r="CA105">
        <v>0</v>
      </c>
      <c r="CF105">
        <v>0</v>
      </c>
      <c r="CG105">
        <v>0</v>
      </c>
      <c r="CM105">
        <v>0</v>
      </c>
      <c r="CN105" t="s">
        <v>5</v>
      </c>
      <c r="CO105">
        <v>0</v>
      </c>
      <c r="CP105">
        <f t="shared" si="83"/>
        <v>45.2</v>
      </c>
      <c r="CQ105">
        <f t="shared" si="84"/>
        <v>45.2</v>
      </c>
      <c r="CR105">
        <f t="shared" si="85"/>
        <v>0</v>
      </c>
      <c r="CS105">
        <f t="shared" si="86"/>
        <v>0</v>
      </c>
      <c r="CT105">
        <f t="shared" si="87"/>
        <v>0</v>
      </c>
      <c r="CU105">
        <f t="shared" si="88"/>
        <v>0</v>
      </c>
      <c r="CV105">
        <f t="shared" si="89"/>
        <v>0</v>
      </c>
      <c r="CW105">
        <f t="shared" si="90"/>
        <v>0</v>
      </c>
      <c r="CX105">
        <f t="shared" si="91"/>
        <v>0</v>
      </c>
      <c r="CY105">
        <f>(0)*BX105</f>
        <v>0</v>
      </c>
      <c r="CZ105">
        <f>(0)*AX105</f>
        <v>0</v>
      </c>
      <c r="DC105" t="s">
        <v>5</v>
      </c>
      <c r="DD105" t="s">
        <v>5</v>
      </c>
      <c r="DE105" t="s">
        <v>5</v>
      </c>
      <c r="DF105" t="s">
        <v>5</v>
      </c>
      <c r="DG105" t="s">
        <v>5</v>
      </c>
      <c r="DH105" t="s">
        <v>5</v>
      </c>
      <c r="DI105" t="s">
        <v>5</v>
      </c>
      <c r="DJ105" t="s">
        <v>5</v>
      </c>
      <c r="DK105" t="s">
        <v>5</v>
      </c>
      <c r="DL105" t="s">
        <v>5</v>
      </c>
      <c r="DM105" t="s">
        <v>5</v>
      </c>
      <c r="DN105">
        <v>0</v>
      </c>
      <c r="DO105">
        <v>0</v>
      </c>
      <c r="DP105">
        <v>1</v>
      </c>
      <c r="DQ105">
        <v>1</v>
      </c>
      <c r="DR105">
        <v>1</v>
      </c>
      <c r="DS105">
        <v>1</v>
      </c>
      <c r="DT105">
        <v>1</v>
      </c>
      <c r="DU105">
        <v>1013</v>
      </c>
      <c r="DV105" t="s">
        <v>175</v>
      </c>
      <c r="DW105" t="s">
        <v>175</v>
      </c>
      <c r="DX105">
        <v>1</v>
      </c>
      <c r="EE105">
        <v>13990987</v>
      </c>
      <c r="EF105">
        <v>5</v>
      </c>
      <c r="EG105" t="s">
        <v>24</v>
      </c>
      <c r="EH105">
        <v>0</v>
      </c>
      <c r="EI105" t="s">
        <v>5</v>
      </c>
      <c r="EJ105">
        <v>1</v>
      </c>
      <c r="EK105">
        <v>205</v>
      </c>
      <c r="EL105" t="s">
        <v>102</v>
      </c>
      <c r="EM105" t="s">
        <v>5</v>
      </c>
      <c r="EO105" t="s">
        <v>5</v>
      </c>
      <c r="EQ105">
        <v>0</v>
      </c>
      <c r="ER105">
        <v>45.2</v>
      </c>
      <c r="ES105">
        <v>45.2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Q105">
        <v>0</v>
      </c>
      <c r="FR105">
        <f t="shared" si="92"/>
        <v>0</v>
      </c>
      <c r="FS105">
        <v>0</v>
      </c>
    </row>
    <row r="106" spans="1:175">
      <c r="A106">
        <v>17</v>
      </c>
      <c r="B106">
        <v>1</v>
      </c>
      <c r="C106">
        <f>ROW(SmtRes!A571)</f>
        <v>571</v>
      </c>
      <c r="D106">
        <f>ROW(EtalonRes!A571)</f>
        <v>571</v>
      </c>
      <c r="E106" t="s">
        <v>252</v>
      </c>
      <c r="F106" t="s">
        <v>223</v>
      </c>
      <c r="G106" t="s">
        <v>253</v>
      </c>
      <c r="H106" t="s">
        <v>184</v>
      </c>
      <c r="I106">
        <v>2</v>
      </c>
      <c r="J106">
        <v>0</v>
      </c>
      <c r="O106">
        <f t="shared" si="66"/>
        <v>293</v>
      </c>
      <c r="P106">
        <f t="shared" si="67"/>
        <v>107</v>
      </c>
      <c r="Q106">
        <f t="shared" si="68"/>
        <v>39</v>
      </c>
      <c r="R106">
        <f t="shared" si="69"/>
        <v>2</v>
      </c>
      <c r="S106">
        <f t="shared" si="70"/>
        <v>148</v>
      </c>
      <c r="T106">
        <f t="shared" si="71"/>
        <v>0</v>
      </c>
      <c r="U106">
        <f t="shared" si="72"/>
        <v>11.3781</v>
      </c>
      <c r="V106">
        <f t="shared" si="73"/>
        <v>8.5000000000000006E-2</v>
      </c>
      <c r="W106">
        <f t="shared" si="74"/>
        <v>0</v>
      </c>
      <c r="X106">
        <f t="shared" si="75"/>
        <v>192</v>
      </c>
      <c r="Y106">
        <f t="shared" si="76"/>
        <v>107</v>
      </c>
      <c r="AA106">
        <v>0</v>
      </c>
      <c r="AB106">
        <f t="shared" si="77"/>
        <v>146.62</v>
      </c>
      <c r="AC106">
        <f t="shared" si="99"/>
        <v>53.3</v>
      </c>
      <c r="AD106">
        <f>ROUND(((((ET106*1.25)*1.7))+(((((EU106*1.25)*1.7))*1.13)-(((EU106*1.25)*1.7)))),2)</f>
        <v>19.510000000000002</v>
      </c>
      <c r="AE106">
        <f>ROUND(((((EU106*1.25)*1.7))*1.13),2)</f>
        <v>0.77</v>
      </c>
      <c r="AF106">
        <f>ROUND(((((EV106*1.15)*1.7))*1.13),2)</f>
        <v>73.81</v>
      </c>
      <c r="AG106">
        <f t="shared" si="79"/>
        <v>0</v>
      </c>
      <c r="AH106">
        <f>(((EW106*1.15)*1.7))</f>
        <v>5.6890499999999999</v>
      </c>
      <c r="AI106">
        <f>(((EX106*1.25)*1.7))</f>
        <v>4.2500000000000003E-2</v>
      </c>
      <c r="AJ106">
        <f t="shared" si="80"/>
        <v>0</v>
      </c>
      <c r="AK106">
        <v>95.85</v>
      </c>
      <c r="AL106">
        <v>53.3</v>
      </c>
      <c r="AM106">
        <v>9.14</v>
      </c>
      <c r="AN106">
        <v>0.32</v>
      </c>
      <c r="AO106">
        <v>33.409999999999997</v>
      </c>
      <c r="AP106">
        <v>0</v>
      </c>
      <c r="AQ106">
        <v>2.91</v>
      </c>
      <c r="AR106">
        <v>0.02</v>
      </c>
      <c r="AS106">
        <v>0</v>
      </c>
      <c r="AT106">
        <f t="shared" si="81"/>
        <v>128</v>
      </c>
      <c r="AU106">
        <f t="shared" si="82"/>
        <v>71</v>
      </c>
      <c r="AV106">
        <v>1</v>
      </c>
      <c r="AW106">
        <v>1</v>
      </c>
      <c r="AX106">
        <v>1</v>
      </c>
      <c r="AY106">
        <v>1</v>
      </c>
      <c r="AZ106">
        <v>1</v>
      </c>
      <c r="BA106">
        <v>1</v>
      </c>
      <c r="BB106">
        <v>1</v>
      </c>
      <c r="BC106">
        <v>1</v>
      </c>
      <c r="BD106" t="s">
        <v>5</v>
      </c>
      <c r="BE106" t="s">
        <v>5</v>
      </c>
      <c r="BF106" t="s">
        <v>5</v>
      </c>
      <c r="BG106" t="s">
        <v>5</v>
      </c>
      <c r="BH106">
        <v>0</v>
      </c>
      <c r="BI106">
        <v>1</v>
      </c>
      <c r="BJ106" t="s">
        <v>225</v>
      </c>
      <c r="BM106">
        <v>130</v>
      </c>
      <c r="BN106">
        <v>0</v>
      </c>
      <c r="BO106" t="s">
        <v>223</v>
      </c>
      <c r="BP106">
        <v>1</v>
      </c>
      <c r="BQ106">
        <v>5</v>
      </c>
      <c r="BR106">
        <v>0</v>
      </c>
      <c r="BS106">
        <v>1</v>
      </c>
      <c r="BT106">
        <v>1</v>
      </c>
      <c r="BU106">
        <v>1</v>
      </c>
      <c r="BV106">
        <v>1</v>
      </c>
      <c r="BW106">
        <v>1</v>
      </c>
      <c r="BX106">
        <v>1</v>
      </c>
      <c r="BY106" t="s">
        <v>5</v>
      </c>
      <c r="BZ106">
        <v>128</v>
      </c>
      <c r="CA106">
        <v>71</v>
      </c>
      <c r="CF106">
        <v>0</v>
      </c>
      <c r="CG106">
        <v>0</v>
      </c>
      <c r="CM106">
        <v>0</v>
      </c>
      <c r="CN106" t="s">
        <v>5</v>
      </c>
      <c r="CO106">
        <v>0</v>
      </c>
      <c r="CP106">
        <f t="shared" si="83"/>
        <v>146.62</v>
      </c>
      <c r="CQ106">
        <f t="shared" si="84"/>
        <v>53.3</v>
      </c>
      <c r="CR106">
        <f t="shared" si="85"/>
        <v>19.510000000000002</v>
      </c>
      <c r="CS106">
        <f t="shared" si="86"/>
        <v>0.77</v>
      </c>
      <c r="CT106">
        <f t="shared" si="87"/>
        <v>73.81</v>
      </c>
      <c r="CU106">
        <f t="shared" si="88"/>
        <v>0</v>
      </c>
      <c r="CV106">
        <f t="shared" si="89"/>
        <v>5.6890499999999999</v>
      </c>
      <c r="CW106">
        <f t="shared" si="90"/>
        <v>4.2500000000000003E-2</v>
      </c>
      <c r="CX106">
        <f t="shared" si="91"/>
        <v>0</v>
      </c>
      <c r="CY106">
        <f>(((R106+S106)*BZ106*1)/100)</f>
        <v>192</v>
      </c>
      <c r="CZ106">
        <f>(((R106+S106)*CA106*1)/100)</f>
        <v>106.5</v>
      </c>
      <c r="DC106" t="s">
        <v>5</v>
      </c>
      <c r="DD106" t="s">
        <v>5</v>
      </c>
      <c r="DE106" t="s">
        <v>95</v>
      </c>
      <c r="DF106" t="s">
        <v>95</v>
      </c>
      <c r="DG106" t="s">
        <v>96</v>
      </c>
      <c r="DH106" t="s">
        <v>5</v>
      </c>
      <c r="DI106" t="s">
        <v>96</v>
      </c>
      <c r="DJ106" t="s">
        <v>95</v>
      </c>
      <c r="DK106" t="s">
        <v>5</v>
      </c>
      <c r="DL106" t="s">
        <v>5</v>
      </c>
      <c r="DM106" t="s">
        <v>5</v>
      </c>
      <c r="DN106">
        <v>0</v>
      </c>
      <c r="DO106">
        <v>0</v>
      </c>
      <c r="DP106">
        <v>1</v>
      </c>
      <c r="DQ106">
        <v>1</v>
      </c>
      <c r="DR106">
        <v>1</v>
      </c>
      <c r="DS106">
        <v>1</v>
      </c>
      <c r="DT106">
        <v>1</v>
      </c>
      <c r="DU106">
        <v>1010</v>
      </c>
      <c r="DV106" t="s">
        <v>184</v>
      </c>
      <c r="DW106" t="s">
        <v>184</v>
      </c>
      <c r="DX106">
        <v>1</v>
      </c>
      <c r="EE106">
        <v>13990945</v>
      </c>
      <c r="EF106">
        <v>5</v>
      </c>
      <c r="EG106" t="s">
        <v>24</v>
      </c>
      <c r="EH106">
        <v>0</v>
      </c>
      <c r="EI106" t="s">
        <v>5</v>
      </c>
      <c r="EJ106">
        <v>1</v>
      </c>
      <c r="EK106">
        <v>130</v>
      </c>
      <c r="EL106" t="s">
        <v>39</v>
      </c>
      <c r="EM106" t="s">
        <v>5</v>
      </c>
      <c r="EO106" t="s">
        <v>5</v>
      </c>
      <c r="EQ106">
        <v>512</v>
      </c>
      <c r="ER106">
        <v>95.85</v>
      </c>
      <c r="ES106">
        <v>53.3</v>
      </c>
      <c r="ET106">
        <v>9.14</v>
      </c>
      <c r="EU106">
        <v>0.32</v>
      </c>
      <c r="EV106">
        <v>33.409999999999997</v>
      </c>
      <c r="EW106">
        <v>2.91</v>
      </c>
      <c r="EX106">
        <v>0.02</v>
      </c>
      <c r="EY106">
        <v>0</v>
      </c>
      <c r="EZ106">
        <v>0</v>
      </c>
      <c r="FQ106">
        <v>0</v>
      </c>
      <c r="FR106">
        <f t="shared" si="92"/>
        <v>0</v>
      </c>
      <c r="FS106">
        <v>0</v>
      </c>
    </row>
    <row r="107" spans="1:175">
      <c r="A107">
        <v>17</v>
      </c>
      <c r="B107">
        <v>1</v>
      </c>
      <c r="E107" t="s">
        <v>254</v>
      </c>
      <c r="F107" t="s">
        <v>227</v>
      </c>
      <c r="G107" t="s">
        <v>228</v>
      </c>
      <c r="H107" t="s">
        <v>175</v>
      </c>
      <c r="I107">
        <v>2</v>
      </c>
      <c r="J107">
        <v>0</v>
      </c>
      <c r="O107">
        <f t="shared" si="66"/>
        <v>1014</v>
      </c>
      <c r="P107">
        <f t="shared" si="67"/>
        <v>1014</v>
      </c>
      <c r="Q107">
        <f t="shared" si="68"/>
        <v>0</v>
      </c>
      <c r="R107">
        <f t="shared" si="69"/>
        <v>0</v>
      </c>
      <c r="S107">
        <f t="shared" si="70"/>
        <v>0</v>
      </c>
      <c r="T107">
        <f t="shared" si="71"/>
        <v>0</v>
      </c>
      <c r="U107">
        <f t="shared" si="72"/>
        <v>0</v>
      </c>
      <c r="V107">
        <f t="shared" si="73"/>
        <v>0</v>
      </c>
      <c r="W107">
        <f t="shared" si="74"/>
        <v>0</v>
      </c>
      <c r="X107">
        <f t="shared" si="75"/>
        <v>0</v>
      </c>
      <c r="Y107">
        <f t="shared" si="76"/>
        <v>0</v>
      </c>
      <c r="AA107">
        <v>0</v>
      </c>
      <c r="AB107">
        <f t="shared" si="77"/>
        <v>507</v>
      </c>
      <c r="AC107">
        <f t="shared" si="99"/>
        <v>507</v>
      </c>
      <c r="AD107">
        <f t="shared" ref="AD107:AF108" si="100">ROUND((ET107),2)</f>
        <v>0</v>
      </c>
      <c r="AE107">
        <f t="shared" si="100"/>
        <v>0</v>
      </c>
      <c r="AF107">
        <f t="shared" si="100"/>
        <v>0</v>
      </c>
      <c r="AG107">
        <f t="shared" si="79"/>
        <v>0</v>
      </c>
      <c r="AH107">
        <f>(EW107)</f>
        <v>0</v>
      </c>
      <c r="AI107">
        <f>(EX107)</f>
        <v>0</v>
      </c>
      <c r="AJ107">
        <f t="shared" si="80"/>
        <v>0</v>
      </c>
      <c r="AK107">
        <v>507</v>
      </c>
      <c r="AL107">
        <v>507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f t="shared" si="81"/>
        <v>0</v>
      </c>
      <c r="AU107">
        <f t="shared" si="82"/>
        <v>0</v>
      </c>
      <c r="AV107">
        <v>1</v>
      </c>
      <c r="AW107">
        <v>1</v>
      </c>
      <c r="AX107">
        <v>1</v>
      </c>
      <c r="AY107">
        <v>1</v>
      </c>
      <c r="AZ107">
        <v>1</v>
      </c>
      <c r="BA107">
        <v>1</v>
      </c>
      <c r="BB107">
        <v>1</v>
      </c>
      <c r="BC107">
        <v>1</v>
      </c>
      <c r="BD107" t="s">
        <v>5</v>
      </c>
      <c r="BE107" t="s">
        <v>5</v>
      </c>
      <c r="BF107" t="s">
        <v>5</v>
      </c>
      <c r="BG107" t="s">
        <v>5</v>
      </c>
      <c r="BH107">
        <v>3</v>
      </c>
      <c r="BI107">
        <v>1</v>
      </c>
      <c r="BJ107" t="s">
        <v>229</v>
      </c>
      <c r="BM107">
        <v>205</v>
      </c>
      <c r="BN107">
        <v>0</v>
      </c>
      <c r="BO107" t="s">
        <v>227</v>
      </c>
      <c r="BP107">
        <v>1</v>
      </c>
      <c r="BQ107">
        <v>5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5</v>
      </c>
      <c r="BZ107">
        <v>0</v>
      </c>
      <c r="CA107">
        <v>0</v>
      </c>
      <c r="CF107">
        <v>0</v>
      </c>
      <c r="CG107">
        <v>0</v>
      </c>
      <c r="CM107">
        <v>0</v>
      </c>
      <c r="CN107" t="s">
        <v>5</v>
      </c>
      <c r="CO107">
        <v>0</v>
      </c>
      <c r="CP107">
        <f t="shared" si="83"/>
        <v>507</v>
      </c>
      <c r="CQ107">
        <f t="shared" si="84"/>
        <v>507</v>
      </c>
      <c r="CR107">
        <f t="shared" si="85"/>
        <v>0</v>
      </c>
      <c r="CS107">
        <f t="shared" si="86"/>
        <v>0</v>
      </c>
      <c r="CT107">
        <f t="shared" si="87"/>
        <v>0</v>
      </c>
      <c r="CU107">
        <f t="shared" si="88"/>
        <v>0</v>
      </c>
      <c r="CV107">
        <f t="shared" si="89"/>
        <v>0</v>
      </c>
      <c r="CW107">
        <f t="shared" si="90"/>
        <v>0</v>
      </c>
      <c r="CX107">
        <f t="shared" si="91"/>
        <v>0</v>
      </c>
      <c r="CY107">
        <f>(0)*BX107</f>
        <v>0</v>
      </c>
      <c r="CZ107">
        <f>(0)*AX107</f>
        <v>0</v>
      </c>
      <c r="DC107" t="s">
        <v>5</v>
      </c>
      <c r="DD107" t="s">
        <v>5</v>
      </c>
      <c r="DE107" t="s">
        <v>5</v>
      </c>
      <c r="DF107" t="s">
        <v>5</v>
      </c>
      <c r="DG107" t="s">
        <v>5</v>
      </c>
      <c r="DH107" t="s">
        <v>5</v>
      </c>
      <c r="DI107" t="s">
        <v>5</v>
      </c>
      <c r="DJ107" t="s">
        <v>5</v>
      </c>
      <c r="DK107" t="s">
        <v>5</v>
      </c>
      <c r="DL107" t="s">
        <v>5</v>
      </c>
      <c r="DM107" t="s">
        <v>5</v>
      </c>
      <c r="DN107">
        <v>0</v>
      </c>
      <c r="DO107">
        <v>0</v>
      </c>
      <c r="DP107">
        <v>1</v>
      </c>
      <c r="DQ107">
        <v>1</v>
      </c>
      <c r="DR107">
        <v>1</v>
      </c>
      <c r="DS107">
        <v>1</v>
      </c>
      <c r="DT107">
        <v>1</v>
      </c>
      <c r="DU107">
        <v>1013</v>
      </c>
      <c r="DV107" t="s">
        <v>175</v>
      </c>
      <c r="DW107" t="s">
        <v>175</v>
      </c>
      <c r="DX107">
        <v>1</v>
      </c>
      <c r="EE107">
        <v>13990987</v>
      </c>
      <c r="EF107">
        <v>5</v>
      </c>
      <c r="EG107" t="s">
        <v>24</v>
      </c>
      <c r="EH107">
        <v>0</v>
      </c>
      <c r="EI107" t="s">
        <v>5</v>
      </c>
      <c r="EJ107">
        <v>1</v>
      </c>
      <c r="EK107">
        <v>205</v>
      </c>
      <c r="EL107" t="s">
        <v>102</v>
      </c>
      <c r="EM107" t="s">
        <v>5</v>
      </c>
      <c r="EO107" t="s">
        <v>5</v>
      </c>
      <c r="EQ107">
        <v>0</v>
      </c>
      <c r="ER107">
        <v>507</v>
      </c>
      <c r="ES107">
        <v>507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Q107">
        <v>0</v>
      </c>
      <c r="FR107">
        <f t="shared" si="92"/>
        <v>0</v>
      </c>
      <c r="FS107">
        <v>0</v>
      </c>
    </row>
    <row r="108" spans="1:175">
      <c r="A108">
        <v>17</v>
      </c>
      <c r="B108">
        <v>1</v>
      </c>
      <c r="E108" t="s">
        <v>255</v>
      </c>
      <c r="F108" t="s">
        <v>256</v>
      </c>
      <c r="G108" t="s">
        <v>257</v>
      </c>
      <c r="H108" t="s">
        <v>175</v>
      </c>
      <c r="I108">
        <v>4</v>
      </c>
      <c r="J108">
        <v>0</v>
      </c>
      <c r="O108">
        <f t="shared" si="66"/>
        <v>404</v>
      </c>
      <c r="P108">
        <f t="shared" si="67"/>
        <v>404</v>
      </c>
      <c r="Q108">
        <f t="shared" si="68"/>
        <v>0</v>
      </c>
      <c r="R108">
        <f t="shared" si="69"/>
        <v>0</v>
      </c>
      <c r="S108">
        <f t="shared" si="70"/>
        <v>0</v>
      </c>
      <c r="T108">
        <f t="shared" si="71"/>
        <v>0</v>
      </c>
      <c r="U108">
        <f t="shared" si="72"/>
        <v>0</v>
      </c>
      <c r="V108">
        <f t="shared" si="73"/>
        <v>0</v>
      </c>
      <c r="W108">
        <f t="shared" si="74"/>
        <v>0</v>
      </c>
      <c r="X108">
        <f t="shared" si="75"/>
        <v>0</v>
      </c>
      <c r="Y108">
        <f t="shared" si="76"/>
        <v>0</v>
      </c>
      <c r="AA108">
        <v>0</v>
      </c>
      <c r="AB108">
        <f t="shared" si="77"/>
        <v>101</v>
      </c>
      <c r="AC108">
        <f t="shared" si="99"/>
        <v>101</v>
      </c>
      <c r="AD108">
        <f t="shared" si="100"/>
        <v>0</v>
      </c>
      <c r="AE108">
        <f t="shared" si="100"/>
        <v>0</v>
      </c>
      <c r="AF108">
        <f t="shared" si="100"/>
        <v>0</v>
      </c>
      <c r="AG108">
        <f t="shared" si="79"/>
        <v>0</v>
      </c>
      <c r="AH108">
        <f>(EW108)</f>
        <v>0</v>
      </c>
      <c r="AI108">
        <f>(EX108)</f>
        <v>0</v>
      </c>
      <c r="AJ108">
        <f t="shared" si="80"/>
        <v>0</v>
      </c>
      <c r="AK108">
        <v>101</v>
      </c>
      <c r="AL108">
        <v>101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f t="shared" si="81"/>
        <v>0</v>
      </c>
      <c r="AU108">
        <f t="shared" si="82"/>
        <v>0</v>
      </c>
      <c r="AV108">
        <v>1</v>
      </c>
      <c r="AW108">
        <v>1</v>
      </c>
      <c r="AX108">
        <v>1</v>
      </c>
      <c r="AY108">
        <v>1</v>
      </c>
      <c r="AZ108">
        <v>1</v>
      </c>
      <c r="BA108">
        <v>1</v>
      </c>
      <c r="BB108">
        <v>1</v>
      </c>
      <c r="BC108">
        <v>1</v>
      </c>
      <c r="BD108" t="s">
        <v>5</v>
      </c>
      <c r="BE108" t="s">
        <v>5</v>
      </c>
      <c r="BF108" t="s">
        <v>5</v>
      </c>
      <c r="BG108" t="s">
        <v>5</v>
      </c>
      <c r="BH108">
        <v>3</v>
      </c>
      <c r="BI108">
        <v>1</v>
      </c>
      <c r="BJ108" t="s">
        <v>258</v>
      </c>
      <c r="BM108">
        <v>205</v>
      </c>
      <c r="BN108">
        <v>0</v>
      </c>
      <c r="BO108" t="s">
        <v>256</v>
      </c>
      <c r="BP108">
        <v>1</v>
      </c>
      <c r="BQ108">
        <v>5</v>
      </c>
      <c r="BR108">
        <v>0</v>
      </c>
      <c r="BS108">
        <v>1</v>
      </c>
      <c r="BT108">
        <v>1</v>
      </c>
      <c r="BU108">
        <v>1</v>
      </c>
      <c r="BV108">
        <v>1</v>
      </c>
      <c r="BW108">
        <v>1</v>
      </c>
      <c r="BX108">
        <v>1</v>
      </c>
      <c r="BY108" t="s">
        <v>5</v>
      </c>
      <c r="BZ108">
        <v>0</v>
      </c>
      <c r="CA108">
        <v>0</v>
      </c>
      <c r="CF108">
        <v>0</v>
      </c>
      <c r="CG108">
        <v>0</v>
      </c>
      <c r="CM108">
        <v>0</v>
      </c>
      <c r="CN108" t="s">
        <v>5</v>
      </c>
      <c r="CO108">
        <v>0</v>
      </c>
      <c r="CP108">
        <f t="shared" si="83"/>
        <v>101</v>
      </c>
      <c r="CQ108">
        <f t="shared" si="84"/>
        <v>101</v>
      </c>
      <c r="CR108">
        <f t="shared" si="85"/>
        <v>0</v>
      </c>
      <c r="CS108">
        <f t="shared" si="86"/>
        <v>0</v>
      </c>
      <c r="CT108">
        <f t="shared" si="87"/>
        <v>0</v>
      </c>
      <c r="CU108">
        <f t="shared" si="88"/>
        <v>0</v>
      </c>
      <c r="CV108">
        <f t="shared" si="89"/>
        <v>0</v>
      </c>
      <c r="CW108">
        <f t="shared" si="90"/>
        <v>0</v>
      </c>
      <c r="CX108">
        <f t="shared" si="91"/>
        <v>0</v>
      </c>
      <c r="CY108">
        <f>(0)*BX108</f>
        <v>0</v>
      </c>
      <c r="CZ108">
        <f>(0)*AX108</f>
        <v>0</v>
      </c>
      <c r="DC108" t="s">
        <v>5</v>
      </c>
      <c r="DD108" t="s">
        <v>5</v>
      </c>
      <c r="DE108" t="s">
        <v>5</v>
      </c>
      <c r="DF108" t="s">
        <v>5</v>
      </c>
      <c r="DG108" t="s">
        <v>5</v>
      </c>
      <c r="DH108" t="s">
        <v>5</v>
      </c>
      <c r="DI108" t="s">
        <v>5</v>
      </c>
      <c r="DJ108" t="s">
        <v>5</v>
      </c>
      <c r="DK108" t="s">
        <v>5</v>
      </c>
      <c r="DL108" t="s">
        <v>5</v>
      </c>
      <c r="DM108" t="s">
        <v>5</v>
      </c>
      <c r="DN108">
        <v>0</v>
      </c>
      <c r="DO108">
        <v>0</v>
      </c>
      <c r="DP108">
        <v>1</v>
      </c>
      <c r="DQ108">
        <v>1</v>
      </c>
      <c r="DR108">
        <v>1</v>
      </c>
      <c r="DS108">
        <v>1</v>
      </c>
      <c r="DT108">
        <v>1</v>
      </c>
      <c r="DU108">
        <v>1013</v>
      </c>
      <c r="DV108" t="s">
        <v>175</v>
      </c>
      <c r="DW108" t="s">
        <v>175</v>
      </c>
      <c r="DX108">
        <v>1</v>
      </c>
      <c r="EE108">
        <v>13990987</v>
      </c>
      <c r="EF108">
        <v>5</v>
      </c>
      <c r="EG108" t="s">
        <v>24</v>
      </c>
      <c r="EH108">
        <v>0</v>
      </c>
      <c r="EI108" t="s">
        <v>5</v>
      </c>
      <c r="EJ108">
        <v>1</v>
      </c>
      <c r="EK108">
        <v>205</v>
      </c>
      <c r="EL108" t="s">
        <v>102</v>
      </c>
      <c r="EM108" t="s">
        <v>5</v>
      </c>
      <c r="EO108" t="s">
        <v>5</v>
      </c>
      <c r="EQ108">
        <v>0</v>
      </c>
      <c r="ER108">
        <v>101</v>
      </c>
      <c r="ES108">
        <v>101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Q108">
        <v>0</v>
      </c>
      <c r="FR108">
        <f t="shared" si="92"/>
        <v>0</v>
      </c>
      <c r="FS108">
        <v>0</v>
      </c>
    </row>
    <row r="109" spans="1:175">
      <c r="A109">
        <v>17</v>
      </c>
      <c r="B109">
        <v>1</v>
      </c>
      <c r="C109">
        <f>ROW(SmtRes!A581)</f>
        <v>581</v>
      </c>
      <c r="D109">
        <f>ROW(EtalonRes!A581)</f>
        <v>581</v>
      </c>
      <c r="E109" t="s">
        <v>259</v>
      </c>
      <c r="F109" t="s">
        <v>260</v>
      </c>
      <c r="G109" t="s">
        <v>261</v>
      </c>
      <c r="H109" t="s">
        <v>262</v>
      </c>
      <c r="I109">
        <f>(55+52+100)/10</f>
        <v>20.7</v>
      </c>
      <c r="J109">
        <v>0</v>
      </c>
      <c r="O109">
        <f t="shared" si="66"/>
        <v>21542</v>
      </c>
      <c r="P109">
        <f t="shared" si="67"/>
        <v>18430</v>
      </c>
      <c r="Q109">
        <f t="shared" si="68"/>
        <v>1094</v>
      </c>
      <c r="R109">
        <f t="shared" si="69"/>
        <v>0</v>
      </c>
      <c r="S109">
        <f t="shared" si="70"/>
        <v>2018</v>
      </c>
      <c r="T109">
        <f t="shared" si="71"/>
        <v>0</v>
      </c>
      <c r="U109">
        <f t="shared" si="72"/>
        <v>142.44911999999999</v>
      </c>
      <c r="V109">
        <f t="shared" si="73"/>
        <v>0</v>
      </c>
      <c r="W109">
        <f t="shared" si="74"/>
        <v>0</v>
      </c>
      <c r="X109">
        <f t="shared" si="75"/>
        <v>2018</v>
      </c>
      <c r="Y109">
        <f t="shared" si="76"/>
        <v>1211</v>
      </c>
      <c r="AA109">
        <v>0</v>
      </c>
      <c r="AB109">
        <f t="shared" si="77"/>
        <v>1040.7</v>
      </c>
      <c r="AC109">
        <f t="shared" si="99"/>
        <v>890.34</v>
      </c>
      <c r="AD109">
        <f>ROUND(((((ET109*1.25)*1.7))+(((((EU109*1.25)*1.7))*1.13)-(((EU109*1.25)*1.7)))),2)</f>
        <v>52.85</v>
      </c>
      <c r="AE109">
        <f>ROUND(((((EU109*1.25)*1.7))*1.13),2)</f>
        <v>0</v>
      </c>
      <c r="AF109">
        <f>ROUND(((((EV109*1.15)*1.7))*1.13),2)</f>
        <v>97.51</v>
      </c>
      <c r="AG109">
        <f t="shared" si="79"/>
        <v>0</v>
      </c>
      <c r="AH109">
        <f>(((EW109*1.15)*1.7))</f>
        <v>6.8815999999999997</v>
      </c>
      <c r="AI109">
        <f>(((EX109*1.25)*1.7))</f>
        <v>0</v>
      </c>
      <c r="AJ109">
        <f t="shared" si="80"/>
        <v>0</v>
      </c>
      <c r="AK109">
        <v>959.35</v>
      </c>
      <c r="AL109">
        <v>890.34</v>
      </c>
      <c r="AM109">
        <v>24.87</v>
      </c>
      <c r="AN109">
        <v>0</v>
      </c>
      <c r="AO109">
        <v>44.14</v>
      </c>
      <c r="AP109">
        <v>0</v>
      </c>
      <c r="AQ109">
        <v>3.52</v>
      </c>
      <c r="AR109">
        <v>0</v>
      </c>
      <c r="AS109">
        <v>0</v>
      </c>
      <c r="AT109">
        <f t="shared" si="81"/>
        <v>100</v>
      </c>
      <c r="AU109">
        <f t="shared" si="82"/>
        <v>60</v>
      </c>
      <c r="AV109">
        <v>1</v>
      </c>
      <c r="AW109">
        <v>1</v>
      </c>
      <c r="AX109">
        <v>1</v>
      </c>
      <c r="AY109">
        <v>1</v>
      </c>
      <c r="AZ109">
        <v>1</v>
      </c>
      <c r="BA109">
        <v>1</v>
      </c>
      <c r="BB109">
        <v>1</v>
      </c>
      <c r="BC109">
        <v>1</v>
      </c>
      <c r="BD109" t="s">
        <v>5</v>
      </c>
      <c r="BE109" t="s">
        <v>5</v>
      </c>
      <c r="BF109" t="s">
        <v>5</v>
      </c>
      <c r="BG109" t="s">
        <v>5</v>
      </c>
      <c r="BH109">
        <v>0</v>
      </c>
      <c r="BI109">
        <v>1</v>
      </c>
      <c r="BJ109" t="s">
        <v>263</v>
      </c>
      <c r="BM109">
        <v>134</v>
      </c>
      <c r="BN109">
        <v>0</v>
      </c>
      <c r="BO109" t="s">
        <v>260</v>
      </c>
      <c r="BP109">
        <v>1</v>
      </c>
      <c r="BQ109">
        <v>1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5</v>
      </c>
      <c r="BZ109">
        <v>100</v>
      </c>
      <c r="CA109">
        <v>60</v>
      </c>
      <c r="CF109">
        <v>0</v>
      </c>
      <c r="CG109">
        <v>0</v>
      </c>
      <c r="CM109">
        <v>0</v>
      </c>
      <c r="CN109" t="s">
        <v>5</v>
      </c>
      <c r="CO109">
        <v>0</v>
      </c>
      <c r="CP109">
        <f t="shared" si="83"/>
        <v>1040.7</v>
      </c>
      <c r="CQ109">
        <f t="shared" si="84"/>
        <v>890.34</v>
      </c>
      <c r="CR109">
        <f t="shared" si="85"/>
        <v>52.85</v>
      </c>
      <c r="CS109">
        <f t="shared" si="86"/>
        <v>0</v>
      </c>
      <c r="CT109">
        <f t="shared" si="87"/>
        <v>97.51</v>
      </c>
      <c r="CU109">
        <f t="shared" si="88"/>
        <v>0</v>
      </c>
      <c r="CV109">
        <f t="shared" si="89"/>
        <v>6.8815999999999997</v>
      </c>
      <c r="CW109">
        <f t="shared" si="90"/>
        <v>0</v>
      </c>
      <c r="CX109">
        <f t="shared" si="91"/>
        <v>0</v>
      </c>
      <c r="CY109">
        <f>(((R109+S109)*BZ109*1)/100)</f>
        <v>2018</v>
      </c>
      <c r="CZ109">
        <f>(((R109+S109)*CA109*1)/100)</f>
        <v>1210.8</v>
      </c>
      <c r="DC109" t="s">
        <v>5</v>
      </c>
      <c r="DD109" t="s">
        <v>5</v>
      </c>
      <c r="DE109" t="s">
        <v>95</v>
      </c>
      <c r="DF109" t="s">
        <v>95</v>
      </c>
      <c r="DG109" t="s">
        <v>96</v>
      </c>
      <c r="DH109" t="s">
        <v>5</v>
      </c>
      <c r="DI109" t="s">
        <v>96</v>
      </c>
      <c r="DJ109" t="s">
        <v>95</v>
      </c>
      <c r="DK109" t="s">
        <v>5</v>
      </c>
      <c r="DL109" t="s">
        <v>5</v>
      </c>
      <c r="DM109" t="s">
        <v>5</v>
      </c>
      <c r="DN109">
        <v>0</v>
      </c>
      <c r="DO109">
        <v>0</v>
      </c>
      <c r="DP109">
        <v>1</v>
      </c>
      <c r="DQ109">
        <v>1</v>
      </c>
      <c r="DR109">
        <v>1</v>
      </c>
      <c r="DS109">
        <v>1</v>
      </c>
      <c r="DT109">
        <v>1</v>
      </c>
      <c r="DU109">
        <v>1003</v>
      </c>
      <c r="DV109" t="s">
        <v>262</v>
      </c>
      <c r="DW109" t="s">
        <v>264</v>
      </c>
      <c r="DX109">
        <v>10</v>
      </c>
      <c r="EE109">
        <v>13990949</v>
      </c>
      <c r="EF109">
        <v>1</v>
      </c>
      <c r="EG109" t="s">
        <v>85</v>
      </c>
      <c r="EH109">
        <v>0</v>
      </c>
      <c r="EI109" t="s">
        <v>5</v>
      </c>
      <c r="EJ109">
        <v>1</v>
      </c>
      <c r="EK109">
        <v>134</v>
      </c>
      <c r="EL109" t="s">
        <v>265</v>
      </c>
      <c r="EM109" t="s">
        <v>5</v>
      </c>
      <c r="EO109" t="s">
        <v>5</v>
      </c>
      <c r="EQ109">
        <v>512</v>
      </c>
      <c r="ER109">
        <v>959.35</v>
      </c>
      <c r="ES109">
        <v>890.34</v>
      </c>
      <c r="ET109">
        <v>24.87</v>
      </c>
      <c r="EU109">
        <v>0</v>
      </c>
      <c r="EV109">
        <v>44.14</v>
      </c>
      <c r="EW109">
        <v>3.52</v>
      </c>
      <c r="EX109">
        <v>0</v>
      </c>
      <c r="EY109">
        <v>0</v>
      </c>
      <c r="EZ109">
        <v>0</v>
      </c>
      <c r="FQ109">
        <v>0</v>
      </c>
      <c r="FR109">
        <f t="shared" si="92"/>
        <v>0</v>
      </c>
      <c r="FS109">
        <v>0</v>
      </c>
    </row>
    <row r="110" spans="1:175">
      <c r="A110">
        <v>17</v>
      </c>
      <c r="B110">
        <v>1</v>
      </c>
      <c r="E110" t="s">
        <v>266</v>
      </c>
      <c r="F110" t="s">
        <v>267</v>
      </c>
      <c r="G110" t="s">
        <v>268</v>
      </c>
      <c r="H110" t="s">
        <v>100</v>
      </c>
      <c r="I110">
        <v>55</v>
      </c>
      <c r="J110">
        <v>0</v>
      </c>
      <c r="O110">
        <f t="shared" si="66"/>
        <v>1348</v>
      </c>
      <c r="P110">
        <f t="shared" si="67"/>
        <v>1348</v>
      </c>
      <c r="Q110">
        <f t="shared" si="68"/>
        <v>0</v>
      </c>
      <c r="R110">
        <f t="shared" si="69"/>
        <v>0</v>
      </c>
      <c r="S110">
        <f t="shared" si="70"/>
        <v>0</v>
      </c>
      <c r="T110">
        <f t="shared" si="71"/>
        <v>0</v>
      </c>
      <c r="U110">
        <f t="shared" si="72"/>
        <v>0</v>
      </c>
      <c r="V110">
        <f t="shared" si="73"/>
        <v>0</v>
      </c>
      <c r="W110">
        <f t="shared" si="74"/>
        <v>0</v>
      </c>
      <c r="X110">
        <f t="shared" si="75"/>
        <v>0</v>
      </c>
      <c r="Y110">
        <f t="shared" si="76"/>
        <v>0</v>
      </c>
      <c r="AA110">
        <v>0</v>
      </c>
      <c r="AB110">
        <f t="shared" si="77"/>
        <v>24.5</v>
      </c>
      <c r="AC110">
        <f t="shared" si="99"/>
        <v>24.5</v>
      </c>
      <c r="AD110">
        <f t="shared" ref="AD110:AF112" si="101">ROUND((ET110),2)</f>
        <v>0</v>
      </c>
      <c r="AE110">
        <f t="shared" si="101"/>
        <v>0</v>
      </c>
      <c r="AF110">
        <f t="shared" si="101"/>
        <v>0</v>
      </c>
      <c r="AG110">
        <f t="shared" si="79"/>
        <v>0</v>
      </c>
      <c r="AH110">
        <f t="shared" ref="AH110:AI112" si="102">(EW110)</f>
        <v>0</v>
      </c>
      <c r="AI110">
        <f t="shared" si="102"/>
        <v>0</v>
      </c>
      <c r="AJ110">
        <f t="shared" si="80"/>
        <v>0</v>
      </c>
      <c r="AK110">
        <v>24.5</v>
      </c>
      <c r="AL110">
        <v>24.5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f t="shared" si="81"/>
        <v>0</v>
      </c>
      <c r="AU110">
        <f t="shared" si="82"/>
        <v>0</v>
      </c>
      <c r="AV110">
        <v>1</v>
      </c>
      <c r="AW110">
        <v>1</v>
      </c>
      <c r="AX110">
        <v>1</v>
      </c>
      <c r="AY110">
        <v>1</v>
      </c>
      <c r="AZ110">
        <v>1</v>
      </c>
      <c r="BA110">
        <v>1</v>
      </c>
      <c r="BB110">
        <v>1</v>
      </c>
      <c r="BC110">
        <v>1</v>
      </c>
      <c r="BD110" t="s">
        <v>5</v>
      </c>
      <c r="BE110" t="s">
        <v>5</v>
      </c>
      <c r="BF110" t="s">
        <v>5</v>
      </c>
      <c r="BG110" t="s">
        <v>5</v>
      </c>
      <c r="BH110">
        <v>3</v>
      </c>
      <c r="BI110">
        <v>1</v>
      </c>
      <c r="BJ110" t="s">
        <v>269</v>
      </c>
      <c r="BM110">
        <v>201</v>
      </c>
      <c r="BN110">
        <v>0</v>
      </c>
      <c r="BO110" t="s">
        <v>267</v>
      </c>
      <c r="BP110">
        <v>1</v>
      </c>
      <c r="BQ110">
        <v>1</v>
      </c>
      <c r="BR110">
        <v>0</v>
      </c>
      <c r="BS110">
        <v>1</v>
      </c>
      <c r="BT110">
        <v>1</v>
      </c>
      <c r="BU110">
        <v>1</v>
      </c>
      <c r="BV110">
        <v>1</v>
      </c>
      <c r="BW110">
        <v>1</v>
      </c>
      <c r="BX110">
        <v>1</v>
      </c>
      <c r="BY110" t="s">
        <v>5</v>
      </c>
      <c r="BZ110">
        <v>0</v>
      </c>
      <c r="CA110">
        <v>0</v>
      </c>
      <c r="CF110">
        <v>0</v>
      </c>
      <c r="CG110">
        <v>0</v>
      </c>
      <c r="CM110">
        <v>0</v>
      </c>
      <c r="CN110" t="s">
        <v>5</v>
      </c>
      <c r="CO110">
        <v>0</v>
      </c>
      <c r="CP110">
        <f t="shared" si="83"/>
        <v>24.5</v>
      </c>
      <c r="CQ110">
        <f t="shared" si="84"/>
        <v>24.5</v>
      </c>
      <c r="CR110">
        <f t="shared" si="85"/>
        <v>0</v>
      </c>
      <c r="CS110">
        <f t="shared" si="86"/>
        <v>0</v>
      </c>
      <c r="CT110">
        <f t="shared" si="87"/>
        <v>0</v>
      </c>
      <c r="CU110">
        <f t="shared" si="88"/>
        <v>0</v>
      </c>
      <c r="CV110">
        <f t="shared" si="89"/>
        <v>0</v>
      </c>
      <c r="CW110">
        <f t="shared" si="90"/>
        <v>0</v>
      </c>
      <c r="CX110">
        <f t="shared" si="91"/>
        <v>0</v>
      </c>
      <c r="CY110">
        <f>(0)*BX110</f>
        <v>0</v>
      </c>
      <c r="CZ110">
        <f>(0)*AX110</f>
        <v>0</v>
      </c>
      <c r="DC110" t="s">
        <v>5</v>
      </c>
      <c r="DD110" t="s">
        <v>5</v>
      </c>
      <c r="DE110" t="s">
        <v>5</v>
      </c>
      <c r="DF110" t="s">
        <v>5</v>
      </c>
      <c r="DG110" t="s">
        <v>5</v>
      </c>
      <c r="DH110" t="s">
        <v>5</v>
      </c>
      <c r="DI110" t="s">
        <v>5</v>
      </c>
      <c r="DJ110" t="s">
        <v>5</v>
      </c>
      <c r="DK110" t="s">
        <v>5</v>
      </c>
      <c r="DL110" t="s">
        <v>5</v>
      </c>
      <c r="DM110" t="s">
        <v>5</v>
      </c>
      <c r="DN110">
        <v>0</v>
      </c>
      <c r="DO110">
        <v>0</v>
      </c>
      <c r="DP110">
        <v>1</v>
      </c>
      <c r="DQ110">
        <v>1</v>
      </c>
      <c r="DR110">
        <v>1</v>
      </c>
      <c r="DS110">
        <v>1</v>
      </c>
      <c r="DT110">
        <v>1</v>
      </c>
      <c r="DU110">
        <v>1003</v>
      </c>
      <c r="DV110" t="s">
        <v>100</v>
      </c>
      <c r="DW110" t="s">
        <v>100</v>
      </c>
      <c r="DX110">
        <v>1</v>
      </c>
      <c r="EE110">
        <v>13990984</v>
      </c>
      <c r="EF110">
        <v>1</v>
      </c>
      <c r="EG110" t="s">
        <v>85</v>
      </c>
      <c r="EH110">
        <v>0</v>
      </c>
      <c r="EI110" t="s">
        <v>5</v>
      </c>
      <c r="EJ110">
        <v>1</v>
      </c>
      <c r="EK110">
        <v>201</v>
      </c>
      <c r="EL110" t="s">
        <v>151</v>
      </c>
      <c r="EM110" t="s">
        <v>5</v>
      </c>
      <c r="EO110" t="s">
        <v>5</v>
      </c>
      <c r="EQ110">
        <v>0</v>
      </c>
      <c r="ER110">
        <v>24.5</v>
      </c>
      <c r="ES110">
        <v>24.5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Q110">
        <v>0</v>
      </c>
      <c r="FR110">
        <f t="shared" si="92"/>
        <v>0</v>
      </c>
      <c r="FS110">
        <v>0</v>
      </c>
    </row>
    <row r="111" spans="1:175">
      <c r="A111">
        <v>17</v>
      </c>
      <c r="B111">
        <v>1</v>
      </c>
      <c r="E111" t="s">
        <v>270</v>
      </c>
      <c r="F111" t="s">
        <v>271</v>
      </c>
      <c r="G111" t="s">
        <v>272</v>
      </c>
      <c r="H111" t="s">
        <v>100</v>
      </c>
      <c r="I111">
        <v>52</v>
      </c>
      <c r="J111">
        <v>0</v>
      </c>
      <c r="O111">
        <f t="shared" si="66"/>
        <v>593</v>
      </c>
      <c r="P111">
        <f t="shared" si="67"/>
        <v>593</v>
      </c>
      <c r="Q111">
        <f t="shared" si="68"/>
        <v>0</v>
      </c>
      <c r="R111">
        <f t="shared" si="69"/>
        <v>0</v>
      </c>
      <c r="S111">
        <f t="shared" si="70"/>
        <v>0</v>
      </c>
      <c r="T111">
        <f t="shared" si="71"/>
        <v>0</v>
      </c>
      <c r="U111">
        <f t="shared" si="72"/>
        <v>0</v>
      </c>
      <c r="V111">
        <f t="shared" si="73"/>
        <v>0</v>
      </c>
      <c r="W111">
        <f t="shared" si="74"/>
        <v>0</v>
      </c>
      <c r="X111">
        <f t="shared" si="75"/>
        <v>0</v>
      </c>
      <c r="Y111">
        <f t="shared" si="76"/>
        <v>0</v>
      </c>
      <c r="AA111">
        <v>0</v>
      </c>
      <c r="AB111">
        <f t="shared" si="77"/>
        <v>11.4</v>
      </c>
      <c r="AC111">
        <f t="shared" si="99"/>
        <v>11.4</v>
      </c>
      <c r="AD111">
        <f t="shared" si="101"/>
        <v>0</v>
      </c>
      <c r="AE111">
        <f t="shared" si="101"/>
        <v>0</v>
      </c>
      <c r="AF111">
        <f t="shared" si="101"/>
        <v>0</v>
      </c>
      <c r="AG111">
        <f t="shared" si="79"/>
        <v>0</v>
      </c>
      <c r="AH111">
        <f t="shared" si="102"/>
        <v>0</v>
      </c>
      <c r="AI111">
        <f t="shared" si="102"/>
        <v>0</v>
      </c>
      <c r="AJ111">
        <f t="shared" si="80"/>
        <v>0</v>
      </c>
      <c r="AK111">
        <v>11.4</v>
      </c>
      <c r="AL111">
        <v>11.4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f t="shared" si="81"/>
        <v>0</v>
      </c>
      <c r="AU111">
        <f t="shared" si="82"/>
        <v>0</v>
      </c>
      <c r="AV111">
        <v>1</v>
      </c>
      <c r="AW111">
        <v>1</v>
      </c>
      <c r="AX111">
        <v>1</v>
      </c>
      <c r="AY111">
        <v>1</v>
      </c>
      <c r="AZ111">
        <v>1</v>
      </c>
      <c r="BA111">
        <v>1</v>
      </c>
      <c r="BB111">
        <v>1</v>
      </c>
      <c r="BC111">
        <v>1</v>
      </c>
      <c r="BD111" t="s">
        <v>5</v>
      </c>
      <c r="BE111" t="s">
        <v>5</v>
      </c>
      <c r="BF111" t="s">
        <v>5</v>
      </c>
      <c r="BG111" t="s">
        <v>5</v>
      </c>
      <c r="BH111">
        <v>3</v>
      </c>
      <c r="BI111">
        <v>1</v>
      </c>
      <c r="BJ111" t="s">
        <v>273</v>
      </c>
      <c r="BM111">
        <v>201</v>
      </c>
      <c r="BN111">
        <v>0</v>
      </c>
      <c r="BO111" t="s">
        <v>271</v>
      </c>
      <c r="BP111">
        <v>1</v>
      </c>
      <c r="BQ111">
        <v>1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5</v>
      </c>
      <c r="BZ111">
        <v>0</v>
      </c>
      <c r="CA111">
        <v>0</v>
      </c>
      <c r="CF111">
        <v>0</v>
      </c>
      <c r="CG111">
        <v>0</v>
      </c>
      <c r="CM111">
        <v>0</v>
      </c>
      <c r="CN111" t="s">
        <v>5</v>
      </c>
      <c r="CO111">
        <v>0</v>
      </c>
      <c r="CP111">
        <f t="shared" si="83"/>
        <v>11.4</v>
      </c>
      <c r="CQ111">
        <f t="shared" si="84"/>
        <v>11.4</v>
      </c>
      <c r="CR111">
        <f t="shared" si="85"/>
        <v>0</v>
      </c>
      <c r="CS111">
        <f t="shared" si="86"/>
        <v>0</v>
      </c>
      <c r="CT111">
        <f t="shared" si="87"/>
        <v>0</v>
      </c>
      <c r="CU111">
        <f t="shared" si="88"/>
        <v>0</v>
      </c>
      <c r="CV111">
        <f t="shared" si="89"/>
        <v>0</v>
      </c>
      <c r="CW111">
        <f t="shared" si="90"/>
        <v>0</v>
      </c>
      <c r="CX111">
        <f t="shared" si="91"/>
        <v>0</v>
      </c>
      <c r="CY111">
        <f>(0)*BX111</f>
        <v>0</v>
      </c>
      <c r="CZ111">
        <f>(0)*AX111</f>
        <v>0</v>
      </c>
      <c r="DC111" t="s">
        <v>5</v>
      </c>
      <c r="DD111" t="s">
        <v>5</v>
      </c>
      <c r="DE111" t="s">
        <v>5</v>
      </c>
      <c r="DF111" t="s">
        <v>5</v>
      </c>
      <c r="DG111" t="s">
        <v>5</v>
      </c>
      <c r="DH111" t="s">
        <v>5</v>
      </c>
      <c r="DI111" t="s">
        <v>5</v>
      </c>
      <c r="DJ111" t="s">
        <v>5</v>
      </c>
      <c r="DK111" t="s">
        <v>5</v>
      </c>
      <c r="DL111" t="s">
        <v>5</v>
      </c>
      <c r="DM111" t="s">
        <v>5</v>
      </c>
      <c r="DN111">
        <v>0</v>
      </c>
      <c r="DO111">
        <v>0</v>
      </c>
      <c r="DP111">
        <v>1</v>
      </c>
      <c r="DQ111">
        <v>1</v>
      </c>
      <c r="DR111">
        <v>1</v>
      </c>
      <c r="DS111">
        <v>1</v>
      </c>
      <c r="DT111">
        <v>1</v>
      </c>
      <c r="DU111">
        <v>1003</v>
      </c>
      <c r="DV111" t="s">
        <v>100</v>
      </c>
      <c r="DW111" t="s">
        <v>100</v>
      </c>
      <c r="DX111">
        <v>1</v>
      </c>
      <c r="EE111">
        <v>13990984</v>
      </c>
      <c r="EF111">
        <v>1</v>
      </c>
      <c r="EG111" t="s">
        <v>85</v>
      </c>
      <c r="EH111">
        <v>0</v>
      </c>
      <c r="EI111" t="s">
        <v>5</v>
      </c>
      <c r="EJ111">
        <v>1</v>
      </c>
      <c r="EK111">
        <v>201</v>
      </c>
      <c r="EL111" t="s">
        <v>151</v>
      </c>
      <c r="EM111" t="s">
        <v>5</v>
      </c>
      <c r="EO111" t="s">
        <v>5</v>
      </c>
      <c r="EQ111">
        <v>0</v>
      </c>
      <c r="ER111">
        <v>11.4</v>
      </c>
      <c r="ES111">
        <v>11.4</v>
      </c>
      <c r="ET111">
        <v>0</v>
      </c>
      <c r="EU111">
        <v>0</v>
      </c>
      <c r="EV111">
        <v>0</v>
      </c>
      <c r="EW111">
        <v>0</v>
      </c>
      <c r="EX111">
        <v>0</v>
      </c>
      <c r="EY111">
        <v>0</v>
      </c>
      <c r="EZ111">
        <v>0</v>
      </c>
      <c r="FQ111">
        <v>0</v>
      </c>
      <c r="FR111">
        <f t="shared" si="92"/>
        <v>0</v>
      </c>
      <c r="FS111">
        <v>0</v>
      </c>
    </row>
    <row r="112" spans="1:175">
      <c r="A112">
        <v>17</v>
      </c>
      <c r="B112">
        <v>1</v>
      </c>
      <c r="E112" t="s">
        <v>274</v>
      </c>
      <c r="F112" t="s">
        <v>275</v>
      </c>
      <c r="G112" t="s">
        <v>276</v>
      </c>
      <c r="H112" t="s">
        <v>100</v>
      </c>
      <c r="I112">
        <v>100</v>
      </c>
      <c r="J112">
        <v>0</v>
      </c>
      <c r="O112">
        <f t="shared" si="66"/>
        <v>708</v>
      </c>
      <c r="P112">
        <f t="shared" si="67"/>
        <v>708</v>
      </c>
      <c r="Q112">
        <f t="shared" si="68"/>
        <v>0</v>
      </c>
      <c r="R112">
        <f t="shared" si="69"/>
        <v>0</v>
      </c>
      <c r="S112">
        <f t="shared" si="70"/>
        <v>0</v>
      </c>
      <c r="T112">
        <f t="shared" si="71"/>
        <v>0</v>
      </c>
      <c r="U112">
        <f t="shared" si="72"/>
        <v>0</v>
      </c>
      <c r="V112">
        <f t="shared" si="73"/>
        <v>0</v>
      </c>
      <c r="W112">
        <f t="shared" si="74"/>
        <v>0</v>
      </c>
      <c r="X112">
        <f t="shared" si="75"/>
        <v>0</v>
      </c>
      <c r="Y112">
        <f t="shared" si="76"/>
        <v>0</v>
      </c>
      <c r="AA112">
        <v>0</v>
      </c>
      <c r="AB112">
        <f t="shared" si="77"/>
        <v>7.08</v>
      </c>
      <c r="AC112">
        <f t="shared" si="99"/>
        <v>7.08</v>
      </c>
      <c r="AD112">
        <f t="shared" si="101"/>
        <v>0</v>
      </c>
      <c r="AE112">
        <f t="shared" si="101"/>
        <v>0</v>
      </c>
      <c r="AF112">
        <f t="shared" si="101"/>
        <v>0</v>
      </c>
      <c r="AG112">
        <f t="shared" si="79"/>
        <v>0</v>
      </c>
      <c r="AH112">
        <f t="shared" si="102"/>
        <v>0</v>
      </c>
      <c r="AI112">
        <f t="shared" si="102"/>
        <v>0</v>
      </c>
      <c r="AJ112">
        <f t="shared" si="80"/>
        <v>0</v>
      </c>
      <c r="AK112">
        <v>7.08</v>
      </c>
      <c r="AL112">
        <v>7.08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f t="shared" si="81"/>
        <v>0</v>
      </c>
      <c r="AU112">
        <f t="shared" si="82"/>
        <v>0</v>
      </c>
      <c r="AV112">
        <v>1</v>
      </c>
      <c r="AW112">
        <v>1</v>
      </c>
      <c r="AX112">
        <v>1</v>
      </c>
      <c r="AY112">
        <v>1</v>
      </c>
      <c r="AZ112">
        <v>1</v>
      </c>
      <c r="BA112">
        <v>1</v>
      </c>
      <c r="BB112">
        <v>1</v>
      </c>
      <c r="BC112">
        <v>1</v>
      </c>
      <c r="BD112" t="s">
        <v>5</v>
      </c>
      <c r="BE112" t="s">
        <v>5</v>
      </c>
      <c r="BF112" t="s">
        <v>5</v>
      </c>
      <c r="BG112" t="s">
        <v>5</v>
      </c>
      <c r="BH112">
        <v>3</v>
      </c>
      <c r="BI112">
        <v>1</v>
      </c>
      <c r="BJ112" t="s">
        <v>277</v>
      </c>
      <c r="BM112">
        <v>201</v>
      </c>
      <c r="BN112">
        <v>0</v>
      </c>
      <c r="BO112" t="s">
        <v>275</v>
      </c>
      <c r="BP112">
        <v>1</v>
      </c>
      <c r="BQ112">
        <v>1</v>
      </c>
      <c r="BR112">
        <v>0</v>
      </c>
      <c r="BS112">
        <v>1</v>
      </c>
      <c r="BT112">
        <v>1</v>
      </c>
      <c r="BU112">
        <v>1</v>
      </c>
      <c r="BV112">
        <v>1</v>
      </c>
      <c r="BW112">
        <v>1</v>
      </c>
      <c r="BX112">
        <v>1</v>
      </c>
      <c r="BY112" t="s">
        <v>5</v>
      </c>
      <c r="BZ112">
        <v>0</v>
      </c>
      <c r="CA112">
        <v>0</v>
      </c>
      <c r="CF112">
        <v>0</v>
      </c>
      <c r="CG112">
        <v>0</v>
      </c>
      <c r="CM112">
        <v>0</v>
      </c>
      <c r="CN112" t="s">
        <v>5</v>
      </c>
      <c r="CO112">
        <v>0</v>
      </c>
      <c r="CP112">
        <f t="shared" si="83"/>
        <v>7.08</v>
      </c>
      <c r="CQ112">
        <f t="shared" si="84"/>
        <v>7.08</v>
      </c>
      <c r="CR112">
        <f t="shared" si="85"/>
        <v>0</v>
      </c>
      <c r="CS112">
        <f t="shared" si="86"/>
        <v>0</v>
      </c>
      <c r="CT112">
        <f t="shared" si="87"/>
        <v>0</v>
      </c>
      <c r="CU112">
        <f t="shared" si="88"/>
        <v>0</v>
      </c>
      <c r="CV112">
        <f t="shared" si="89"/>
        <v>0</v>
      </c>
      <c r="CW112">
        <f t="shared" si="90"/>
        <v>0</v>
      </c>
      <c r="CX112">
        <f t="shared" si="91"/>
        <v>0</v>
      </c>
      <c r="CY112">
        <f>(0)*BX112</f>
        <v>0</v>
      </c>
      <c r="CZ112">
        <f>(0)*AX112</f>
        <v>0</v>
      </c>
      <c r="DC112" t="s">
        <v>5</v>
      </c>
      <c r="DD112" t="s">
        <v>5</v>
      </c>
      <c r="DE112" t="s">
        <v>5</v>
      </c>
      <c r="DF112" t="s">
        <v>5</v>
      </c>
      <c r="DG112" t="s">
        <v>5</v>
      </c>
      <c r="DH112" t="s">
        <v>5</v>
      </c>
      <c r="DI112" t="s">
        <v>5</v>
      </c>
      <c r="DJ112" t="s">
        <v>5</v>
      </c>
      <c r="DK112" t="s">
        <v>5</v>
      </c>
      <c r="DL112" t="s">
        <v>5</v>
      </c>
      <c r="DM112" t="s">
        <v>5</v>
      </c>
      <c r="DN112">
        <v>0</v>
      </c>
      <c r="DO112">
        <v>0</v>
      </c>
      <c r="DP112">
        <v>1</v>
      </c>
      <c r="DQ112">
        <v>1</v>
      </c>
      <c r="DR112">
        <v>1</v>
      </c>
      <c r="DS112">
        <v>1</v>
      </c>
      <c r="DT112">
        <v>1</v>
      </c>
      <c r="DU112">
        <v>1003</v>
      </c>
      <c r="DV112" t="s">
        <v>100</v>
      </c>
      <c r="DW112" t="s">
        <v>100</v>
      </c>
      <c r="DX112">
        <v>1</v>
      </c>
      <c r="EE112">
        <v>13990984</v>
      </c>
      <c r="EF112">
        <v>1</v>
      </c>
      <c r="EG112" t="s">
        <v>85</v>
      </c>
      <c r="EH112">
        <v>0</v>
      </c>
      <c r="EI112" t="s">
        <v>5</v>
      </c>
      <c r="EJ112">
        <v>1</v>
      </c>
      <c r="EK112">
        <v>201</v>
      </c>
      <c r="EL112" t="s">
        <v>151</v>
      </c>
      <c r="EM112" t="s">
        <v>5</v>
      </c>
      <c r="EO112" t="s">
        <v>5</v>
      </c>
      <c r="EQ112">
        <v>0</v>
      </c>
      <c r="ER112">
        <v>7.08</v>
      </c>
      <c r="ES112">
        <v>7.08</v>
      </c>
      <c r="ET112">
        <v>0</v>
      </c>
      <c r="EU112">
        <v>0</v>
      </c>
      <c r="EV112">
        <v>0</v>
      </c>
      <c r="EW112">
        <v>0</v>
      </c>
      <c r="EX112">
        <v>0</v>
      </c>
      <c r="EY112">
        <v>0</v>
      </c>
      <c r="EZ112">
        <v>0</v>
      </c>
      <c r="FQ112">
        <v>0</v>
      </c>
      <c r="FR112">
        <f t="shared" si="92"/>
        <v>0</v>
      </c>
      <c r="FS112">
        <v>0</v>
      </c>
    </row>
    <row r="113" spans="1:175">
      <c r="A113">
        <v>17</v>
      </c>
      <c r="B113">
        <v>1</v>
      </c>
      <c r="C113">
        <f>ROW(SmtRes!A589)</f>
        <v>589</v>
      </c>
      <c r="D113">
        <f>ROW(EtalonRes!A589)</f>
        <v>589</v>
      </c>
      <c r="E113" t="s">
        <v>278</v>
      </c>
      <c r="F113" t="s">
        <v>279</v>
      </c>
      <c r="G113" t="s">
        <v>280</v>
      </c>
      <c r="H113" t="s">
        <v>281</v>
      </c>
      <c r="I113">
        <v>3.7448000000000001</v>
      </c>
      <c r="J113">
        <v>0</v>
      </c>
      <c r="O113">
        <f t="shared" si="66"/>
        <v>1657</v>
      </c>
      <c r="P113">
        <f t="shared" si="67"/>
        <v>938</v>
      </c>
      <c r="Q113">
        <f t="shared" si="68"/>
        <v>80</v>
      </c>
      <c r="R113">
        <f t="shared" si="69"/>
        <v>1</v>
      </c>
      <c r="S113">
        <f t="shared" si="70"/>
        <v>639</v>
      </c>
      <c r="T113">
        <f t="shared" si="71"/>
        <v>0</v>
      </c>
      <c r="U113">
        <f t="shared" si="72"/>
        <v>38.874956039999994</v>
      </c>
      <c r="V113">
        <f t="shared" si="73"/>
        <v>7.9577000000000009E-2</v>
      </c>
      <c r="W113">
        <f t="shared" si="74"/>
        <v>0</v>
      </c>
      <c r="X113">
        <f t="shared" si="75"/>
        <v>576</v>
      </c>
      <c r="Y113">
        <f t="shared" si="76"/>
        <v>384</v>
      </c>
      <c r="AA113">
        <v>0</v>
      </c>
      <c r="AB113">
        <f t="shared" si="77"/>
        <v>442.36</v>
      </c>
      <c r="AC113">
        <f t="shared" si="99"/>
        <v>250.36</v>
      </c>
      <c r="AD113">
        <f>ROUND(((((ET113*1.25)*1.7))+(((((EU113*1.25)*1.7))*1.13)-(((EU113*1.25)*1.7)))),2)</f>
        <v>21.43</v>
      </c>
      <c r="AE113">
        <f>ROUND(((((EU113*1.25)*1.7))*1.13),2)</f>
        <v>0.28999999999999998</v>
      </c>
      <c r="AF113">
        <f>ROUND(((((EV113*1.15)*1.7))*1.13),2)</f>
        <v>170.57</v>
      </c>
      <c r="AG113">
        <f t="shared" si="79"/>
        <v>0</v>
      </c>
      <c r="AH113">
        <f>(((EW113*1.15)*1.7))</f>
        <v>10.381049999999998</v>
      </c>
      <c r="AI113">
        <f>(((EX113*1.25)*1.7))</f>
        <v>2.1250000000000002E-2</v>
      </c>
      <c r="AJ113">
        <f t="shared" si="80"/>
        <v>0</v>
      </c>
      <c r="AK113">
        <v>337.64</v>
      </c>
      <c r="AL113">
        <v>250.36</v>
      </c>
      <c r="AM113">
        <v>10.07</v>
      </c>
      <c r="AN113">
        <v>0.12</v>
      </c>
      <c r="AO113">
        <v>77.209999999999994</v>
      </c>
      <c r="AP113">
        <v>0</v>
      </c>
      <c r="AQ113">
        <v>5.31</v>
      </c>
      <c r="AR113">
        <v>0.01</v>
      </c>
      <c r="AS113">
        <v>0</v>
      </c>
      <c r="AT113">
        <f t="shared" si="81"/>
        <v>90</v>
      </c>
      <c r="AU113">
        <f t="shared" si="82"/>
        <v>60</v>
      </c>
      <c r="AV113">
        <v>1</v>
      </c>
      <c r="AW113">
        <v>1</v>
      </c>
      <c r="AX113">
        <v>1</v>
      </c>
      <c r="AY113">
        <v>1</v>
      </c>
      <c r="AZ113">
        <v>1</v>
      </c>
      <c r="BA113">
        <v>1</v>
      </c>
      <c r="BB113">
        <v>1</v>
      </c>
      <c r="BC113">
        <v>1</v>
      </c>
      <c r="BD113" t="s">
        <v>5</v>
      </c>
      <c r="BE113" t="s">
        <v>5</v>
      </c>
      <c r="BF113" t="s">
        <v>5</v>
      </c>
      <c r="BG113" t="s">
        <v>5</v>
      </c>
      <c r="BH113">
        <v>0</v>
      </c>
      <c r="BI113">
        <v>1</v>
      </c>
      <c r="BJ113" t="s">
        <v>282</v>
      </c>
      <c r="BM113">
        <v>127</v>
      </c>
      <c r="BN113">
        <v>0</v>
      </c>
      <c r="BO113" t="s">
        <v>279</v>
      </c>
      <c r="BP113">
        <v>1</v>
      </c>
      <c r="BQ113">
        <v>1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5</v>
      </c>
      <c r="BZ113">
        <v>90</v>
      </c>
      <c r="CA113">
        <v>60</v>
      </c>
      <c r="CF113">
        <v>0</v>
      </c>
      <c r="CG113">
        <v>0</v>
      </c>
      <c r="CM113">
        <v>0</v>
      </c>
      <c r="CN113" t="s">
        <v>5</v>
      </c>
      <c r="CO113">
        <v>0</v>
      </c>
      <c r="CP113">
        <f t="shared" si="83"/>
        <v>442.36</v>
      </c>
      <c r="CQ113">
        <f t="shared" si="84"/>
        <v>250.36</v>
      </c>
      <c r="CR113">
        <f t="shared" si="85"/>
        <v>21.43</v>
      </c>
      <c r="CS113">
        <f t="shared" si="86"/>
        <v>0.28999999999999998</v>
      </c>
      <c r="CT113">
        <f t="shared" si="87"/>
        <v>170.57</v>
      </c>
      <c r="CU113">
        <f t="shared" si="88"/>
        <v>0</v>
      </c>
      <c r="CV113">
        <f t="shared" si="89"/>
        <v>10.381049999999998</v>
      </c>
      <c r="CW113">
        <f t="shared" si="90"/>
        <v>2.1250000000000002E-2</v>
      </c>
      <c r="CX113">
        <f t="shared" si="91"/>
        <v>0</v>
      </c>
      <c r="CY113">
        <f t="shared" ref="CY113:CY132" si="103">(((R113+S113)*BZ113*1)/100)</f>
        <v>576</v>
      </c>
      <c r="CZ113">
        <f t="shared" ref="CZ113:CZ132" si="104">(((R113+S113)*CA113*1)/100)</f>
        <v>384</v>
      </c>
      <c r="DC113" t="s">
        <v>5</v>
      </c>
      <c r="DD113" t="s">
        <v>5</v>
      </c>
      <c r="DE113" t="s">
        <v>95</v>
      </c>
      <c r="DF113" t="s">
        <v>95</v>
      </c>
      <c r="DG113" t="s">
        <v>96</v>
      </c>
      <c r="DH113" t="s">
        <v>5</v>
      </c>
      <c r="DI113" t="s">
        <v>96</v>
      </c>
      <c r="DJ113" t="s">
        <v>95</v>
      </c>
      <c r="DK113" t="s">
        <v>5</v>
      </c>
      <c r="DL113" t="s">
        <v>5</v>
      </c>
      <c r="DM113" t="s">
        <v>5</v>
      </c>
      <c r="DN113">
        <v>0</v>
      </c>
      <c r="DO113">
        <v>0</v>
      </c>
      <c r="DP113">
        <v>1</v>
      </c>
      <c r="DQ113">
        <v>1</v>
      </c>
      <c r="DR113">
        <v>1</v>
      </c>
      <c r="DS113">
        <v>1</v>
      </c>
      <c r="DT113">
        <v>1</v>
      </c>
      <c r="DU113">
        <v>1013</v>
      </c>
      <c r="DV113" t="s">
        <v>281</v>
      </c>
      <c r="DW113" t="s">
        <v>283</v>
      </c>
      <c r="DX113">
        <v>1</v>
      </c>
      <c r="EE113">
        <v>13991000</v>
      </c>
      <c r="EF113">
        <v>1</v>
      </c>
      <c r="EG113" t="s">
        <v>85</v>
      </c>
      <c r="EH113">
        <v>0</v>
      </c>
      <c r="EI113" t="s">
        <v>5</v>
      </c>
      <c r="EJ113">
        <v>1</v>
      </c>
      <c r="EK113">
        <v>127</v>
      </c>
      <c r="EL113" t="s">
        <v>284</v>
      </c>
      <c r="EM113" t="s">
        <v>5</v>
      </c>
      <c r="EO113" t="s">
        <v>5</v>
      </c>
      <c r="EQ113">
        <v>512</v>
      </c>
      <c r="ER113">
        <v>337.64</v>
      </c>
      <c r="ES113">
        <v>250.36</v>
      </c>
      <c r="ET113">
        <v>10.07</v>
      </c>
      <c r="EU113">
        <v>0.12</v>
      </c>
      <c r="EV113">
        <v>77.209999999999994</v>
      </c>
      <c r="EW113">
        <v>5.31</v>
      </c>
      <c r="EX113">
        <v>0.01</v>
      </c>
      <c r="EY113">
        <v>0</v>
      </c>
      <c r="EZ113">
        <v>0</v>
      </c>
      <c r="FQ113">
        <v>0</v>
      </c>
      <c r="FR113">
        <f t="shared" si="92"/>
        <v>0</v>
      </c>
      <c r="FS113">
        <v>0</v>
      </c>
    </row>
    <row r="114" spans="1:175">
      <c r="A114">
        <v>17</v>
      </c>
      <c r="B114">
        <v>1</v>
      </c>
      <c r="C114">
        <f>ROW(SmtRes!A598)</f>
        <v>598</v>
      </c>
      <c r="D114">
        <f>ROW(EtalonRes!A598)</f>
        <v>598</v>
      </c>
      <c r="E114" t="s">
        <v>285</v>
      </c>
      <c r="F114" t="s">
        <v>286</v>
      </c>
      <c r="G114" t="s">
        <v>287</v>
      </c>
      <c r="H114" t="s">
        <v>281</v>
      </c>
      <c r="I114">
        <v>3.7448000000000001</v>
      </c>
      <c r="J114">
        <v>0</v>
      </c>
      <c r="O114">
        <f t="shared" si="66"/>
        <v>3228</v>
      </c>
      <c r="P114">
        <f t="shared" si="67"/>
        <v>2893</v>
      </c>
      <c r="Q114">
        <f t="shared" si="68"/>
        <v>80</v>
      </c>
      <c r="R114">
        <f t="shared" si="69"/>
        <v>1</v>
      </c>
      <c r="S114">
        <f t="shared" si="70"/>
        <v>254</v>
      </c>
      <c r="T114">
        <f t="shared" si="71"/>
        <v>0</v>
      </c>
      <c r="U114">
        <f t="shared" si="72"/>
        <v>18.156288320000002</v>
      </c>
      <c r="V114">
        <f t="shared" si="73"/>
        <v>7.9577000000000009E-2</v>
      </c>
      <c r="W114">
        <f t="shared" si="74"/>
        <v>0</v>
      </c>
      <c r="X114">
        <f t="shared" si="75"/>
        <v>230</v>
      </c>
      <c r="Y114">
        <f t="shared" si="76"/>
        <v>153</v>
      </c>
      <c r="AA114">
        <v>0</v>
      </c>
      <c r="AB114">
        <f t="shared" si="77"/>
        <v>861.88</v>
      </c>
      <c r="AC114">
        <f t="shared" si="99"/>
        <v>772.52</v>
      </c>
      <c r="AD114">
        <f>ROUND(((((ET114*1.25)*1.7))+(((((EU114*1.25)*1.7))*1.13)-(((EU114*1.25)*1.7)))),2)</f>
        <v>21.43</v>
      </c>
      <c r="AE114">
        <f>ROUND(((((EU114*1.25)*1.7))*1.13),2)</f>
        <v>0.28999999999999998</v>
      </c>
      <c r="AF114">
        <f>ROUND(((((EV114*1.15)*1.7))*1.13),2)</f>
        <v>67.930000000000007</v>
      </c>
      <c r="AG114">
        <f t="shared" si="79"/>
        <v>0</v>
      </c>
      <c r="AH114">
        <f>(((EW114*1.15)*1.7))</f>
        <v>4.8483999999999998</v>
      </c>
      <c r="AI114">
        <f>(((EX114*1.25)*1.7))</f>
        <v>2.1250000000000002E-2</v>
      </c>
      <c r="AJ114">
        <f t="shared" si="80"/>
        <v>0</v>
      </c>
      <c r="AK114">
        <v>813.34</v>
      </c>
      <c r="AL114">
        <v>772.52</v>
      </c>
      <c r="AM114">
        <v>10.07</v>
      </c>
      <c r="AN114">
        <v>0.12</v>
      </c>
      <c r="AO114">
        <v>30.75</v>
      </c>
      <c r="AP114">
        <v>0</v>
      </c>
      <c r="AQ114">
        <v>2.48</v>
      </c>
      <c r="AR114">
        <v>0.01</v>
      </c>
      <c r="AS114">
        <v>0</v>
      </c>
      <c r="AT114">
        <f t="shared" si="81"/>
        <v>90</v>
      </c>
      <c r="AU114">
        <f t="shared" si="82"/>
        <v>60</v>
      </c>
      <c r="AV114">
        <v>1</v>
      </c>
      <c r="AW114">
        <v>1</v>
      </c>
      <c r="AX114">
        <v>1</v>
      </c>
      <c r="AY114">
        <v>1</v>
      </c>
      <c r="AZ114">
        <v>1</v>
      </c>
      <c r="BA114">
        <v>1</v>
      </c>
      <c r="BB114">
        <v>1</v>
      </c>
      <c r="BC114">
        <v>1</v>
      </c>
      <c r="BD114" t="s">
        <v>5</v>
      </c>
      <c r="BE114" t="s">
        <v>5</v>
      </c>
      <c r="BF114" t="s">
        <v>5</v>
      </c>
      <c r="BG114" t="s">
        <v>5</v>
      </c>
      <c r="BH114">
        <v>0</v>
      </c>
      <c r="BI114">
        <v>1</v>
      </c>
      <c r="BJ114" t="s">
        <v>288</v>
      </c>
      <c r="BM114">
        <v>127</v>
      </c>
      <c r="BN114">
        <v>0</v>
      </c>
      <c r="BO114" t="s">
        <v>286</v>
      </c>
      <c r="BP114">
        <v>1</v>
      </c>
      <c r="BQ114">
        <v>1</v>
      </c>
      <c r="BR114">
        <v>0</v>
      </c>
      <c r="BS114">
        <v>1</v>
      </c>
      <c r="BT114">
        <v>1</v>
      </c>
      <c r="BU114">
        <v>1</v>
      </c>
      <c r="BV114">
        <v>1</v>
      </c>
      <c r="BW114">
        <v>1</v>
      </c>
      <c r="BX114">
        <v>1</v>
      </c>
      <c r="BY114" t="s">
        <v>5</v>
      </c>
      <c r="BZ114">
        <v>90</v>
      </c>
      <c r="CA114">
        <v>60</v>
      </c>
      <c r="CF114">
        <v>0</v>
      </c>
      <c r="CG114">
        <v>0</v>
      </c>
      <c r="CM114">
        <v>0</v>
      </c>
      <c r="CN114" t="s">
        <v>5</v>
      </c>
      <c r="CO114">
        <v>0</v>
      </c>
      <c r="CP114">
        <f t="shared" si="83"/>
        <v>861.88</v>
      </c>
      <c r="CQ114">
        <f t="shared" si="84"/>
        <v>772.52</v>
      </c>
      <c r="CR114">
        <f t="shared" si="85"/>
        <v>21.43</v>
      </c>
      <c r="CS114">
        <f t="shared" si="86"/>
        <v>0.28999999999999998</v>
      </c>
      <c r="CT114">
        <f t="shared" si="87"/>
        <v>67.930000000000007</v>
      </c>
      <c r="CU114">
        <f t="shared" si="88"/>
        <v>0</v>
      </c>
      <c r="CV114">
        <f t="shared" si="89"/>
        <v>4.8483999999999998</v>
      </c>
      <c r="CW114">
        <f t="shared" si="90"/>
        <v>2.1250000000000002E-2</v>
      </c>
      <c r="CX114">
        <f t="shared" si="91"/>
        <v>0</v>
      </c>
      <c r="CY114">
        <f t="shared" si="103"/>
        <v>229.5</v>
      </c>
      <c r="CZ114">
        <f t="shared" si="104"/>
        <v>153</v>
      </c>
      <c r="DC114" t="s">
        <v>5</v>
      </c>
      <c r="DD114" t="s">
        <v>5</v>
      </c>
      <c r="DE114" t="s">
        <v>95</v>
      </c>
      <c r="DF114" t="s">
        <v>95</v>
      </c>
      <c r="DG114" t="s">
        <v>96</v>
      </c>
      <c r="DH114" t="s">
        <v>5</v>
      </c>
      <c r="DI114" t="s">
        <v>96</v>
      </c>
      <c r="DJ114" t="s">
        <v>95</v>
      </c>
      <c r="DK114" t="s">
        <v>5</v>
      </c>
      <c r="DL114" t="s">
        <v>5</v>
      </c>
      <c r="DM114" t="s">
        <v>5</v>
      </c>
      <c r="DN114">
        <v>0</v>
      </c>
      <c r="DO114">
        <v>0</v>
      </c>
      <c r="DP114">
        <v>1</v>
      </c>
      <c r="DQ114">
        <v>1</v>
      </c>
      <c r="DR114">
        <v>1</v>
      </c>
      <c r="DS114">
        <v>1</v>
      </c>
      <c r="DT114">
        <v>1</v>
      </c>
      <c r="DU114">
        <v>1013</v>
      </c>
      <c r="DV114" t="s">
        <v>281</v>
      </c>
      <c r="DW114" t="s">
        <v>283</v>
      </c>
      <c r="DX114">
        <v>1</v>
      </c>
      <c r="EE114">
        <v>13991000</v>
      </c>
      <c r="EF114">
        <v>1</v>
      </c>
      <c r="EG114" t="s">
        <v>85</v>
      </c>
      <c r="EH114">
        <v>0</v>
      </c>
      <c r="EI114" t="s">
        <v>5</v>
      </c>
      <c r="EJ114">
        <v>1</v>
      </c>
      <c r="EK114">
        <v>127</v>
      </c>
      <c r="EL114" t="s">
        <v>284</v>
      </c>
      <c r="EM114" t="s">
        <v>5</v>
      </c>
      <c r="EO114" t="s">
        <v>5</v>
      </c>
      <c r="EQ114">
        <v>512</v>
      </c>
      <c r="ER114">
        <v>813.34</v>
      </c>
      <c r="ES114">
        <v>772.52</v>
      </c>
      <c r="ET114">
        <v>10.07</v>
      </c>
      <c r="EU114">
        <v>0.12</v>
      </c>
      <c r="EV114">
        <v>30.75</v>
      </c>
      <c r="EW114">
        <v>2.48</v>
      </c>
      <c r="EX114">
        <v>0.01</v>
      </c>
      <c r="EY114">
        <v>0</v>
      </c>
      <c r="EZ114">
        <v>0</v>
      </c>
      <c r="FQ114">
        <v>0</v>
      </c>
      <c r="FR114">
        <f t="shared" si="92"/>
        <v>0</v>
      </c>
      <c r="FS114">
        <v>0</v>
      </c>
    </row>
    <row r="115" spans="1:175">
      <c r="A115">
        <v>17</v>
      </c>
      <c r="B115">
        <v>1</v>
      </c>
      <c r="C115">
        <f>ROW(SmtRes!A604)</f>
        <v>604</v>
      </c>
      <c r="D115">
        <f>ROW(EtalonRes!A604)</f>
        <v>604</v>
      </c>
      <c r="E115" t="s">
        <v>289</v>
      </c>
      <c r="F115" t="s">
        <v>290</v>
      </c>
      <c r="G115" t="s">
        <v>291</v>
      </c>
      <c r="H115" t="s">
        <v>292</v>
      </c>
      <c r="I115">
        <v>188</v>
      </c>
      <c r="J115">
        <v>0</v>
      </c>
      <c r="O115">
        <f t="shared" si="66"/>
        <v>1057</v>
      </c>
      <c r="P115">
        <f t="shared" si="67"/>
        <v>60</v>
      </c>
      <c r="Q115">
        <f t="shared" si="68"/>
        <v>0</v>
      </c>
      <c r="R115">
        <f t="shared" si="69"/>
        <v>0</v>
      </c>
      <c r="S115">
        <f t="shared" si="70"/>
        <v>996</v>
      </c>
      <c r="T115">
        <f t="shared" si="71"/>
        <v>0</v>
      </c>
      <c r="U115">
        <f t="shared" si="72"/>
        <v>70.311999999999998</v>
      </c>
      <c r="V115">
        <f t="shared" si="73"/>
        <v>0</v>
      </c>
      <c r="W115">
        <f t="shared" si="74"/>
        <v>0</v>
      </c>
      <c r="X115">
        <f t="shared" si="75"/>
        <v>1006</v>
      </c>
      <c r="Y115">
        <f t="shared" si="76"/>
        <v>598</v>
      </c>
      <c r="AA115">
        <v>0</v>
      </c>
      <c r="AB115">
        <f t="shared" si="77"/>
        <v>5.62</v>
      </c>
      <c r="AC115">
        <f t="shared" si="99"/>
        <v>0.32</v>
      </c>
      <c r="AD115">
        <f>ROUND((((ET115*1.7))+((((EU115*1.7))*1.13)-((EU115*1.7)))),2)</f>
        <v>0</v>
      </c>
      <c r="AE115">
        <f>ROUND((((EU115*1.7))*1.13),2)</f>
        <v>0</v>
      </c>
      <c r="AF115">
        <f>ROUND((((EV115*1.7))*1.13),2)</f>
        <v>5.3</v>
      </c>
      <c r="AG115">
        <f t="shared" si="79"/>
        <v>0</v>
      </c>
      <c r="AH115">
        <f>((EW115*1.7))</f>
        <v>0.374</v>
      </c>
      <c r="AI115">
        <f>((EX115*1.7))</f>
        <v>0</v>
      </c>
      <c r="AJ115">
        <f t="shared" si="80"/>
        <v>0</v>
      </c>
      <c r="AK115">
        <v>3.0799999999999996</v>
      </c>
      <c r="AL115">
        <v>0.32</v>
      </c>
      <c r="AM115">
        <v>0</v>
      </c>
      <c r="AN115">
        <v>0</v>
      </c>
      <c r="AO115">
        <v>2.76</v>
      </c>
      <c r="AP115">
        <v>0</v>
      </c>
      <c r="AQ115">
        <v>0.22</v>
      </c>
      <c r="AR115">
        <v>0</v>
      </c>
      <c r="AS115">
        <v>0</v>
      </c>
      <c r="AT115">
        <f t="shared" si="81"/>
        <v>101</v>
      </c>
      <c r="AU115">
        <f t="shared" si="82"/>
        <v>60</v>
      </c>
      <c r="AV115">
        <v>1</v>
      </c>
      <c r="AW115">
        <v>1</v>
      </c>
      <c r="AX115">
        <v>1</v>
      </c>
      <c r="AY115">
        <v>1</v>
      </c>
      <c r="AZ115">
        <v>1</v>
      </c>
      <c r="BA115">
        <v>1</v>
      </c>
      <c r="BB115">
        <v>1</v>
      </c>
      <c r="BC115">
        <v>1</v>
      </c>
      <c r="BD115" t="s">
        <v>5</v>
      </c>
      <c r="BE115" t="s">
        <v>5</v>
      </c>
      <c r="BF115" t="s">
        <v>5</v>
      </c>
      <c r="BG115" t="s">
        <v>5</v>
      </c>
      <c r="BH115">
        <v>0</v>
      </c>
      <c r="BI115">
        <v>1</v>
      </c>
      <c r="BJ115" t="s">
        <v>293</v>
      </c>
      <c r="BM115">
        <v>197</v>
      </c>
      <c r="BN115">
        <v>0</v>
      </c>
      <c r="BO115" t="s">
        <v>290</v>
      </c>
      <c r="BP115">
        <v>1</v>
      </c>
      <c r="BQ115">
        <v>4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5</v>
      </c>
      <c r="BZ115">
        <v>101</v>
      </c>
      <c r="CA115">
        <v>60</v>
      </c>
      <c r="CF115">
        <v>0</v>
      </c>
      <c r="CG115">
        <v>0</v>
      </c>
      <c r="CM115">
        <v>0</v>
      </c>
      <c r="CN115" t="s">
        <v>5</v>
      </c>
      <c r="CO115">
        <v>0</v>
      </c>
      <c r="CP115">
        <f t="shared" si="83"/>
        <v>5.62</v>
      </c>
      <c r="CQ115">
        <f t="shared" si="84"/>
        <v>0.32</v>
      </c>
      <c r="CR115">
        <f t="shared" si="85"/>
        <v>0</v>
      </c>
      <c r="CS115">
        <f t="shared" si="86"/>
        <v>0</v>
      </c>
      <c r="CT115">
        <f t="shared" si="87"/>
        <v>5.3</v>
      </c>
      <c r="CU115">
        <f t="shared" si="88"/>
        <v>0</v>
      </c>
      <c r="CV115">
        <f t="shared" si="89"/>
        <v>0.374</v>
      </c>
      <c r="CW115">
        <f t="shared" si="90"/>
        <v>0</v>
      </c>
      <c r="CX115">
        <f t="shared" si="91"/>
        <v>0</v>
      </c>
      <c r="CY115">
        <f t="shared" si="103"/>
        <v>1005.96</v>
      </c>
      <c r="CZ115">
        <f t="shared" si="104"/>
        <v>597.6</v>
      </c>
      <c r="DC115" t="s">
        <v>5</v>
      </c>
      <c r="DD115" t="s">
        <v>5</v>
      </c>
      <c r="DE115" t="s">
        <v>294</v>
      </c>
      <c r="DF115" t="s">
        <v>294</v>
      </c>
      <c r="DG115" t="s">
        <v>294</v>
      </c>
      <c r="DH115" t="s">
        <v>5</v>
      </c>
      <c r="DI115" t="s">
        <v>294</v>
      </c>
      <c r="DJ115" t="s">
        <v>294</v>
      </c>
      <c r="DK115" t="s">
        <v>5</v>
      </c>
      <c r="DL115" t="s">
        <v>5</v>
      </c>
      <c r="DM115" t="s">
        <v>5</v>
      </c>
      <c r="DN115">
        <v>0</v>
      </c>
      <c r="DO115">
        <v>0</v>
      </c>
      <c r="DP115">
        <v>1</v>
      </c>
      <c r="DQ115">
        <v>1</v>
      </c>
      <c r="DR115">
        <v>1</v>
      </c>
      <c r="DS115">
        <v>1</v>
      </c>
      <c r="DT115">
        <v>1</v>
      </c>
      <c r="DU115">
        <v>1013</v>
      </c>
      <c r="DV115" t="s">
        <v>292</v>
      </c>
      <c r="DW115" t="s">
        <v>292</v>
      </c>
      <c r="DX115">
        <v>1</v>
      </c>
      <c r="EE115">
        <v>13991030</v>
      </c>
      <c r="EF115">
        <v>4</v>
      </c>
      <c r="EG115" t="s">
        <v>92</v>
      </c>
      <c r="EH115">
        <v>0</v>
      </c>
      <c r="EI115" t="s">
        <v>5</v>
      </c>
      <c r="EJ115">
        <v>1</v>
      </c>
      <c r="EK115">
        <v>197</v>
      </c>
      <c r="EL115" t="s">
        <v>295</v>
      </c>
      <c r="EM115" t="s">
        <v>5</v>
      </c>
      <c r="EO115" t="s">
        <v>5</v>
      </c>
      <c r="EQ115">
        <v>64</v>
      </c>
      <c r="ER115">
        <v>3.08</v>
      </c>
      <c r="ES115">
        <v>0.32</v>
      </c>
      <c r="ET115">
        <v>0</v>
      </c>
      <c r="EU115">
        <v>0</v>
      </c>
      <c r="EV115">
        <v>2.76</v>
      </c>
      <c r="EW115">
        <v>0.22</v>
      </c>
      <c r="EX115">
        <v>0</v>
      </c>
      <c r="EY115">
        <v>0</v>
      </c>
      <c r="EZ115">
        <v>0</v>
      </c>
      <c r="FQ115">
        <v>0</v>
      </c>
      <c r="FR115">
        <f t="shared" si="92"/>
        <v>0</v>
      </c>
      <c r="FS115">
        <v>0</v>
      </c>
    </row>
    <row r="116" spans="1:175">
      <c r="A116">
        <v>18</v>
      </c>
      <c r="B116">
        <v>1</v>
      </c>
      <c r="C116">
        <v>601</v>
      </c>
      <c r="E116" t="s">
        <v>296</v>
      </c>
      <c r="F116" t="s">
        <v>297</v>
      </c>
      <c r="G116" t="s">
        <v>298</v>
      </c>
      <c r="H116" t="s">
        <v>299</v>
      </c>
      <c r="I116">
        <f>I115*J116</f>
        <v>0.188</v>
      </c>
      <c r="J116">
        <v>1E-3</v>
      </c>
      <c r="O116">
        <f t="shared" si="66"/>
        <v>0</v>
      </c>
      <c r="P116">
        <f t="shared" si="67"/>
        <v>0</v>
      </c>
      <c r="Q116">
        <f t="shared" si="68"/>
        <v>0</v>
      </c>
      <c r="R116">
        <f t="shared" si="69"/>
        <v>0</v>
      </c>
      <c r="S116">
        <f t="shared" si="70"/>
        <v>0</v>
      </c>
      <c r="T116">
        <f t="shared" si="71"/>
        <v>0</v>
      </c>
      <c r="U116">
        <f t="shared" si="72"/>
        <v>0</v>
      </c>
      <c r="V116">
        <f t="shared" si="73"/>
        <v>0</v>
      </c>
      <c r="W116">
        <f t="shared" si="74"/>
        <v>0</v>
      </c>
      <c r="X116">
        <f t="shared" si="75"/>
        <v>0</v>
      </c>
      <c r="Y116">
        <f t="shared" si="76"/>
        <v>0</v>
      </c>
      <c r="AA116">
        <v>0</v>
      </c>
      <c r="AB116">
        <f t="shared" si="77"/>
        <v>0</v>
      </c>
      <c r="AC116">
        <f>ROUND(AL116,2)</f>
        <v>0</v>
      </c>
      <c r="AD116">
        <f>ROUND((AM116+((AN116*1.13)-AN116)),2)</f>
        <v>0</v>
      </c>
      <c r="AE116">
        <f>ROUND((AN116*1.13),2)</f>
        <v>0</v>
      </c>
      <c r="AF116">
        <f>ROUND((AO116*1.13),2)</f>
        <v>0</v>
      </c>
      <c r="AG116">
        <f>ROUND(AP116,2)</f>
        <v>0</v>
      </c>
      <c r="AH116">
        <f>AQ116</f>
        <v>0</v>
      </c>
      <c r="AI116">
        <f>AR116</f>
        <v>0</v>
      </c>
      <c r="AJ116">
        <f>ROUND(AS116,2)</f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f t="shared" si="81"/>
        <v>101</v>
      </c>
      <c r="AU116">
        <f t="shared" si="82"/>
        <v>60</v>
      </c>
      <c r="AV116">
        <v>1</v>
      </c>
      <c r="AW116">
        <v>1</v>
      </c>
      <c r="AX116">
        <v>1</v>
      </c>
      <c r="AY116">
        <v>1</v>
      </c>
      <c r="AZ116">
        <v>1</v>
      </c>
      <c r="BA116">
        <v>1</v>
      </c>
      <c r="BB116">
        <v>1</v>
      </c>
      <c r="BC116">
        <v>1</v>
      </c>
      <c r="BD116" t="s">
        <v>5</v>
      </c>
      <c r="BE116" t="s">
        <v>5</v>
      </c>
      <c r="BF116" t="s">
        <v>5</v>
      </c>
      <c r="BG116" t="s">
        <v>5</v>
      </c>
      <c r="BH116">
        <v>3</v>
      </c>
      <c r="BI116">
        <v>1</v>
      </c>
      <c r="BJ116" t="s">
        <v>300</v>
      </c>
      <c r="BM116">
        <v>197</v>
      </c>
      <c r="BN116">
        <v>0</v>
      </c>
      <c r="BO116" t="s">
        <v>297</v>
      </c>
      <c r="BP116">
        <v>1</v>
      </c>
      <c r="BQ116">
        <v>4</v>
      </c>
      <c r="BR116">
        <v>0</v>
      </c>
      <c r="BS116">
        <v>1</v>
      </c>
      <c r="BT116">
        <v>1</v>
      </c>
      <c r="BU116">
        <v>1</v>
      </c>
      <c r="BV116">
        <v>1</v>
      </c>
      <c r="BW116">
        <v>1</v>
      </c>
      <c r="BX116">
        <v>1</v>
      </c>
      <c r="BY116" t="s">
        <v>5</v>
      </c>
      <c r="BZ116">
        <v>101</v>
      </c>
      <c r="CA116">
        <v>60</v>
      </c>
      <c r="CF116">
        <v>0</v>
      </c>
      <c r="CG116">
        <v>0</v>
      </c>
      <c r="CM116">
        <v>0</v>
      </c>
      <c r="CN116" t="s">
        <v>5</v>
      </c>
      <c r="CO116">
        <v>0</v>
      </c>
      <c r="CP116">
        <f t="shared" si="83"/>
        <v>0</v>
      </c>
      <c r="CQ116">
        <f t="shared" si="84"/>
        <v>0</v>
      </c>
      <c r="CR116">
        <f t="shared" si="85"/>
        <v>0</v>
      </c>
      <c r="CS116">
        <f t="shared" si="86"/>
        <v>0</v>
      </c>
      <c r="CT116">
        <f t="shared" si="87"/>
        <v>0</v>
      </c>
      <c r="CU116">
        <f t="shared" si="88"/>
        <v>0</v>
      </c>
      <c r="CV116">
        <f t="shared" si="89"/>
        <v>0</v>
      </c>
      <c r="CW116">
        <f t="shared" si="90"/>
        <v>0</v>
      </c>
      <c r="CX116">
        <f t="shared" si="91"/>
        <v>0</v>
      </c>
      <c r="CY116">
        <f t="shared" si="103"/>
        <v>0</v>
      </c>
      <c r="CZ116">
        <f t="shared" si="104"/>
        <v>0</v>
      </c>
      <c r="DC116" t="s">
        <v>5</v>
      </c>
      <c r="DD116" t="s">
        <v>5</v>
      </c>
      <c r="DE116" t="s">
        <v>5</v>
      </c>
      <c r="DF116" t="s">
        <v>5</v>
      </c>
      <c r="DG116" t="s">
        <v>5</v>
      </c>
      <c r="DH116" t="s">
        <v>5</v>
      </c>
      <c r="DI116" t="s">
        <v>5</v>
      </c>
      <c r="DJ116" t="s">
        <v>5</v>
      </c>
      <c r="DK116" t="s">
        <v>5</v>
      </c>
      <c r="DL116" t="s">
        <v>5</v>
      </c>
      <c r="DM116" t="s">
        <v>5</v>
      </c>
      <c r="DN116">
        <v>0</v>
      </c>
      <c r="DO116">
        <v>0</v>
      </c>
      <c r="DP116">
        <v>1</v>
      </c>
      <c r="DQ116">
        <v>1</v>
      </c>
      <c r="DR116">
        <v>1</v>
      </c>
      <c r="DS116">
        <v>1</v>
      </c>
      <c r="DT116">
        <v>1</v>
      </c>
      <c r="DU116">
        <v>1002</v>
      </c>
      <c r="DV116" t="s">
        <v>299</v>
      </c>
      <c r="DW116" t="s">
        <v>299</v>
      </c>
      <c r="DX116">
        <v>1</v>
      </c>
      <c r="EE116">
        <v>13991030</v>
      </c>
      <c r="EF116">
        <v>4</v>
      </c>
      <c r="EG116" t="s">
        <v>92</v>
      </c>
      <c r="EH116">
        <v>0</v>
      </c>
      <c r="EI116" t="s">
        <v>5</v>
      </c>
      <c r="EJ116">
        <v>1</v>
      </c>
      <c r="EK116">
        <v>197</v>
      </c>
      <c r="EL116" t="s">
        <v>295</v>
      </c>
      <c r="EM116" t="s">
        <v>5</v>
      </c>
      <c r="EO116" t="s">
        <v>5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EZ116">
        <v>0</v>
      </c>
      <c r="FQ116">
        <v>0</v>
      </c>
      <c r="FR116">
        <f t="shared" si="92"/>
        <v>0</v>
      </c>
      <c r="FS116">
        <v>0</v>
      </c>
    </row>
    <row r="117" spans="1:175">
      <c r="A117">
        <v>17</v>
      </c>
      <c r="B117">
        <v>1</v>
      </c>
      <c r="C117">
        <f>ROW(SmtRes!A610)</f>
        <v>610</v>
      </c>
      <c r="D117">
        <f>ROW(EtalonRes!A610)</f>
        <v>610</v>
      </c>
      <c r="E117" t="s">
        <v>301</v>
      </c>
      <c r="F117" t="s">
        <v>302</v>
      </c>
      <c r="G117" t="s">
        <v>303</v>
      </c>
      <c r="H117" t="s">
        <v>292</v>
      </c>
      <c r="I117">
        <v>23</v>
      </c>
      <c r="J117">
        <v>0</v>
      </c>
      <c r="O117">
        <f t="shared" ref="O117:O134" si="105">ROUND(CP117*I117,0)</f>
        <v>179</v>
      </c>
      <c r="P117">
        <f t="shared" ref="P117:P134" si="106">ROUND(CQ117*I117,0)</f>
        <v>13</v>
      </c>
      <c r="Q117">
        <f t="shared" ref="Q117:Q134" si="107">ROUND(CR117*I117,0)</f>
        <v>0</v>
      </c>
      <c r="R117">
        <f t="shared" ref="R117:R134" si="108">ROUND(CS117*I117,0)</f>
        <v>0</v>
      </c>
      <c r="S117">
        <f t="shared" ref="S117:S134" si="109">ROUND(CT117*I117,0)</f>
        <v>166</v>
      </c>
      <c r="T117">
        <f t="shared" ref="T117:T134" si="110">ROUND(CU117*I117,0)</f>
        <v>0</v>
      </c>
      <c r="U117">
        <f t="shared" ref="U117:U134" si="111">CV117*I117</f>
        <v>11.73</v>
      </c>
      <c r="V117">
        <f t="shared" ref="V117:V134" si="112">CW117*I117</f>
        <v>0</v>
      </c>
      <c r="W117">
        <f t="shared" ref="W117:W134" si="113">ROUND(CX117*I117,0)</f>
        <v>0</v>
      </c>
      <c r="X117">
        <f t="shared" ref="X117:X134" si="114">ROUND(CY117,0)</f>
        <v>168</v>
      </c>
      <c r="Y117">
        <f t="shared" ref="Y117:Y134" si="115">ROUND(CZ117,0)</f>
        <v>100</v>
      </c>
      <c r="AA117">
        <v>0</v>
      </c>
      <c r="AB117">
        <f t="shared" ref="AB117:AB134" si="116">ROUND((AC117+AD117+AF117),2)</f>
        <v>7.79</v>
      </c>
      <c r="AC117">
        <f>ROUND((ES117),2)</f>
        <v>0.56999999999999995</v>
      </c>
      <c r="AD117">
        <f>ROUND((((ET117*1.7))+((((EU117*1.7))*1.13)-((EU117*1.7)))),2)</f>
        <v>0</v>
      </c>
      <c r="AE117">
        <f>ROUND((((EU117*1.7))*1.13),2)</f>
        <v>0</v>
      </c>
      <c r="AF117">
        <f>ROUND((((EV117*1.7))*1.13),2)</f>
        <v>7.22</v>
      </c>
      <c r="AG117">
        <f>ROUND((AP117),2)</f>
        <v>0</v>
      </c>
      <c r="AH117">
        <f>((EW117*1.7))</f>
        <v>0.51</v>
      </c>
      <c r="AI117">
        <f>((EX117*1.7))</f>
        <v>0</v>
      </c>
      <c r="AJ117">
        <f>ROUND((AS117),2)</f>
        <v>0</v>
      </c>
      <c r="AK117">
        <v>4.33</v>
      </c>
      <c r="AL117">
        <v>0.56999999999999995</v>
      </c>
      <c r="AM117">
        <v>0</v>
      </c>
      <c r="AN117">
        <v>0</v>
      </c>
      <c r="AO117">
        <v>3.76</v>
      </c>
      <c r="AP117">
        <v>0</v>
      </c>
      <c r="AQ117">
        <v>0.3</v>
      </c>
      <c r="AR117">
        <v>0</v>
      </c>
      <c r="AS117">
        <v>0</v>
      </c>
      <c r="AT117">
        <f t="shared" ref="AT117:AT134" si="117">BZ117</f>
        <v>101</v>
      </c>
      <c r="AU117">
        <f t="shared" ref="AU117:AU134" si="118">CA117</f>
        <v>60</v>
      </c>
      <c r="AV117">
        <v>1</v>
      </c>
      <c r="AW117">
        <v>1</v>
      </c>
      <c r="AX117">
        <v>1</v>
      </c>
      <c r="AY117">
        <v>1</v>
      </c>
      <c r="AZ117">
        <v>1</v>
      </c>
      <c r="BA117">
        <v>1</v>
      </c>
      <c r="BB117">
        <v>1</v>
      </c>
      <c r="BC117">
        <v>1</v>
      </c>
      <c r="BD117" t="s">
        <v>5</v>
      </c>
      <c r="BE117" t="s">
        <v>5</v>
      </c>
      <c r="BF117" t="s">
        <v>5</v>
      </c>
      <c r="BG117" t="s">
        <v>5</v>
      </c>
      <c r="BH117">
        <v>0</v>
      </c>
      <c r="BI117">
        <v>1</v>
      </c>
      <c r="BJ117" t="s">
        <v>304</v>
      </c>
      <c r="BM117">
        <v>197</v>
      </c>
      <c r="BN117">
        <v>0</v>
      </c>
      <c r="BO117" t="s">
        <v>302</v>
      </c>
      <c r="BP117">
        <v>1</v>
      </c>
      <c r="BQ117">
        <v>4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5</v>
      </c>
      <c r="BZ117">
        <v>101</v>
      </c>
      <c r="CA117">
        <v>60</v>
      </c>
      <c r="CF117">
        <v>0</v>
      </c>
      <c r="CG117">
        <v>0</v>
      </c>
      <c r="CM117">
        <v>0</v>
      </c>
      <c r="CN117" t="s">
        <v>5</v>
      </c>
      <c r="CO117">
        <v>0</v>
      </c>
      <c r="CP117">
        <f t="shared" ref="CP117:CP134" si="119">(AB117)*AZ117</f>
        <v>7.79</v>
      </c>
      <c r="CQ117">
        <f t="shared" ref="CQ117:CQ134" si="120">(AC117)*BC117</f>
        <v>0.56999999999999995</v>
      </c>
      <c r="CR117">
        <f t="shared" ref="CR117:CR134" si="121">(AD117)*BB117</f>
        <v>0</v>
      </c>
      <c r="CS117">
        <f t="shared" ref="CS117:CS134" si="122">(AE117)*BS117</f>
        <v>0</v>
      </c>
      <c r="CT117">
        <f t="shared" ref="CT117:CT134" si="123">(AF117)*BA117</f>
        <v>7.22</v>
      </c>
      <c r="CU117">
        <f t="shared" ref="CU117:CU134" si="124">(AG117)*BT117</f>
        <v>0</v>
      </c>
      <c r="CV117">
        <f t="shared" ref="CV117:CV134" si="125">(AH117)*BU117</f>
        <v>0.51</v>
      </c>
      <c r="CW117">
        <f t="shared" ref="CW117:CW134" si="126">(AI117)*BV117</f>
        <v>0</v>
      </c>
      <c r="CX117">
        <f t="shared" ref="CX117:CX134" si="127">(AJ117)*BW117</f>
        <v>0</v>
      </c>
      <c r="CY117">
        <f t="shared" si="103"/>
        <v>167.66</v>
      </c>
      <c r="CZ117">
        <f t="shared" si="104"/>
        <v>99.6</v>
      </c>
      <c r="DC117" t="s">
        <v>5</v>
      </c>
      <c r="DD117" t="s">
        <v>5</v>
      </c>
      <c r="DE117" t="s">
        <v>294</v>
      </c>
      <c r="DF117" t="s">
        <v>294</v>
      </c>
      <c r="DG117" t="s">
        <v>294</v>
      </c>
      <c r="DH117" t="s">
        <v>5</v>
      </c>
      <c r="DI117" t="s">
        <v>294</v>
      </c>
      <c r="DJ117" t="s">
        <v>294</v>
      </c>
      <c r="DK117" t="s">
        <v>5</v>
      </c>
      <c r="DL117" t="s">
        <v>5</v>
      </c>
      <c r="DM117" t="s">
        <v>5</v>
      </c>
      <c r="DN117">
        <v>0</v>
      </c>
      <c r="DO117">
        <v>0</v>
      </c>
      <c r="DP117">
        <v>1</v>
      </c>
      <c r="DQ117">
        <v>1</v>
      </c>
      <c r="DR117">
        <v>1</v>
      </c>
      <c r="DS117">
        <v>1</v>
      </c>
      <c r="DT117">
        <v>1</v>
      </c>
      <c r="DU117">
        <v>1013</v>
      </c>
      <c r="DV117" t="s">
        <v>292</v>
      </c>
      <c r="DW117" t="s">
        <v>292</v>
      </c>
      <c r="DX117">
        <v>1</v>
      </c>
      <c r="EE117">
        <v>13991030</v>
      </c>
      <c r="EF117">
        <v>4</v>
      </c>
      <c r="EG117" t="s">
        <v>92</v>
      </c>
      <c r="EH117">
        <v>0</v>
      </c>
      <c r="EI117" t="s">
        <v>5</v>
      </c>
      <c r="EJ117">
        <v>1</v>
      </c>
      <c r="EK117">
        <v>197</v>
      </c>
      <c r="EL117" t="s">
        <v>295</v>
      </c>
      <c r="EM117" t="s">
        <v>5</v>
      </c>
      <c r="EO117" t="s">
        <v>5</v>
      </c>
      <c r="EQ117">
        <v>64</v>
      </c>
      <c r="ER117">
        <v>4.33</v>
      </c>
      <c r="ES117">
        <v>0.56999999999999995</v>
      </c>
      <c r="ET117">
        <v>0</v>
      </c>
      <c r="EU117">
        <v>0</v>
      </c>
      <c r="EV117">
        <v>3.76</v>
      </c>
      <c r="EW117">
        <v>0.3</v>
      </c>
      <c r="EX117">
        <v>0</v>
      </c>
      <c r="EY117">
        <v>0</v>
      </c>
      <c r="EZ117">
        <v>0</v>
      </c>
      <c r="FQ117">
        <v>0</v>
      </c>
      <c r="FR117">
        <f t="shared" ref="FR117:FR134" si="128">ROUND(IF(AND(AA117=0,BI117=3),P117,0),0)</f>
        <v>0</v>
      </c>
      <c r="FS117">
        <v>0</v>
      </c>
    </row>
    <row r="118" spans="1:175">
      <c r="A118">
        <v>18</v>
      </c>
      <c r="B118">
        <v>1</v>
      </c>
      <c r="C118">
        <v>607</v>
      </c>
      <c r="E118" t="s">
        <v>305</v>
      </c>
      <c r="F118" t="s">
        <v>297</v>
      </c>
      <c r="G118" t="s">
        <v>298</v>
      </c>
      <c r="H118" t="s">
        <v>299</v>
      </c>
      <c r="I118">
        <f>I117*J118</f>
        <v>4.5999999999999999E-2</v>
      </c>
      <c r="J118">
        <v>2E-3</v>
      </c>
      <c r="O118">
        <f t="shared" si="105"/>
        <v>0</v>
      </c>
      <c r="P118">
        <f t="shared" si="106"/>
        <v>0</v>
      </c>
      <c r="Q118">
        <f t="shared" si="107"/>
        <v>0</v>
      </c>
      <c r="R118">
        <f t="shared" si="108"/>
        <v>0</v>
      </c>
      <c r="S118">
        <f t="shared" si="109"/>
        <v>0</v>
      </c>
      <c r="T118">
        <f t="shared" si="110"/>
        <v>0</v>
      </c>
      <c r="U118">
        <f t="shared" si="111"/>
        <v>0</v>
      </c>
      <c r="V118">
        <f t="shared" si="112"/>
        <v>0</v>
      </c>
      <c r="W118">
        <f t="shared" si="113"/>
        <v>0</v>
      </c>
      <c r="X118">
        <f t="shared" si="114"/>
        <v>0</v>
      </c>
      <c r="Y118">
        <f t="shared" si="115"/>
        <v>0</v>
      </c>
      <c r="AA118">
        <v>0</v>
      </c>
      <c r="AB118">
        <f t="shared" si="116"/>
        <v>0</v>
      </c>
      <c r="AC118">
        <f>ROUND(AL118,2)</f>
        <v>0</v>
      </c>
      <c r="AD118">
        <f>ROUND((AM118+((AN118*1.13)-AN118)),2)</f>
        <v>0</v>
      </c>
      <c r="AE118">
        <f>ROUND((AN118*1.13),2)</f>
        <v>0</v>
      </c>
      <c r="AF118">
        <f>ROUND((AO118*1.13),2)</f>
        <v>0</v>
      </c>
      <c r="AG118">
        <f>ROUND(AP118,2)</f>
        <v>0</v>
      </c>
      <c r="AH118">
        <f>AQ118</f>
        <v>0</v>
      </c>
      <c r="AI118">
        <f>AR118</f>
        <v>0</v>
      </c>
      <c r="AJ118">
        <f>ROUND(AS118,2)</f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f t="shared" si="117"/>
        <v>101</v>
      </c>
      <c r="AU118">
        <f t="shared" si="118"/>
        <v>60</v>
      </c>
      <c r="AV118">
        <v>1</v>
      </c>
      <c r="AW118">
        <v>1</v>
      </c>
      <c r="AX118">
        <v>1</v>
      </c>
      <c r="AY118">
        <v>1</v>
      </c>
      <c r="AZ118">
        <v>1</v>
      </c>
      <c r="BA118">
        <v>1</v>
      </c>
      <c r="BB118">
        <v>1</v>
      </c>
      <c r="BC118">
        <v>1</v>
      </c>
      <c r="BD118" t="s">
        <v>5</v>
      </c>
      <c r="BE118" t="s">
        <v>5</v>
      </c>
      <c r="BF118" t="s">
        <v>5</v>
      </c>
      <c r="BG118" t="s">
        <v>5</v>
      </c>
      <c r="BH118">
        <v>3</v>
      </c>
      <c r="BI118">
        <v>1</v>
      </c>
      <c r="BJ118" t="s">
        <v>300</v>
      </c>
      <c r="BM118">
        <v>197</v>
      </c>
      <c r="BN118">
        <v>0</v>
      </c>
      <c r="BO118" t="s">
        <v>297</v>
      </c>
      <c r="BP118">
        <v>1</v>
      </c>
      <c r="BQ118">
        <v>4</v>
      </c>
      <c r="BR118">
        <v>0</v>
      </c>
      <c r="BS118">
        <v>1</v>
      </c>
      <c r="BT118">
        <v>1</v>
      </c>
      <c r="BU118">
        <v>1</v>
      </c>
      <c r="BV118">
        <v>1</v>
      </c>
      <c r="BW118">
        <v>1</v>
      </c>
      <c r="BX118">
        <v>1</v>
      </c>
      <c r="BY118" t="s">
        <v>5</v>
      </c>
      <c r="BZ118">
        <v>101</v>
      </c>
      <c r="CA118">
        <v>60</v>
      </c>
      <c r="CF118">
        <v>0</v>
      </c>
      <c r="CG118">
        <v>0</v>
      </c>
      <c r="CM118">
        <v>0</v>
      </c>
      <c r="CN118" t="s">
        <v>5</v>
      </c>
      <c r="CO118">
        <v>0</v>
      </c>
      <c r="CP118">
        <f t="shared" si="119"/>
        <v>0</v>
      </c>
      <c r="CQ118">
        <f t="shared" si="120"/>
        <v>0</v>
      </c>
      <c r="CR118">
        <f t="shared" si="121"/>
        <v>0</v>
      </c>
      <c r="CS118">
        <f t="shared" si="122"/>
        <v>0</v>
      </c>
      <c r="CT118">
        <f t="shared" si="123"/>
        <v>0</v>
      </c>
      <c r="CU118">
        <f t="shared" si="124"/>
        <v>0</v>
      </c>
      <c r="CV118">
        <f t="shared" si="125"/>
        <v>0</v>
      </c>
      <c r="CW118">
        <f t="shared" si="126"/>
        <v>0</v>
      </c>
      <c r="CX118">
        <f t="shared" si="127"/>
        <v>0</v>
      </c>
      <c r="CY118">
        <f t="shared" si="103"/>
        <v>0</v>
      </c>
      <c r="CZ118">
        <f t="shared" si="104"/>
        <v>0</v>
      </c>
      <c r="DC118" t="s">
        <v>5</v>
      </c>
      <c r="DD118" t="s">
        <v>5</v>
      </c>
      <c r="DE118" t="s">
        <v>5</v>
      </c>
      <c r="DF118" t="s">
        <v>5</v>
      </c>
      <c r="DG118" t="s">
        <v>5</v>
      </c>
      <c r="DH118" t="s">
        <v>5</v>
      </c>
      <c r="DI118" t="s">
        <v>5</v>
      </c>
      <c r="DJ118" t="s">
        <v>5</v>
      </c>
      <c r="DK118" t="s">
        <v>5</v>
      </c>
      <c r="DL118" t="s">
        <v>5</v>
      </c>
      <c r="DM118" t="s">
        <v>5</v>
      </c>
      <c r="DN118">
        <v>0</v>
      </c>
      <c r="DO118">
        <v>0</v>
      </c>
      <c r="DP118">
        <v>1</v>
      </c>
      <c r="DQ118">
        <v>1</v>
      </c>
      <c r="DR118">
        <v>1</v>
      </c>
      <c r="DS118">
        <v>1</v>
      </c>
      <c r="DT118">
        <v>1</v>
      </c>
      <c r="DU118">
        <v>1002</v>
      </c>
      <c r="DV118" t="s">
        <v>299</v>
      </c>
      <c r="DW118" t="s">
        <v>299</v>
      </c>
      <c r="DX118">
        <v>1</v>
      </c>
      <c r="EE118">
        <v>13991030</v>
      </c>
      <c r="EF118">
        <v>4</v>
      </c>
      <c r="EG118" t="s">
        <v>92</v>
      </c>
      <c r="EH118">
        <v>0</v>
      </c>
      <c r="EI118" t="s">
        <v>5</v>
      </c>
      <c r="EJ118">
        <v>1</v>
      </c>
      <c r="EK118">
        <v>197</v>
      </c>
      <c r="EL118" t="s">
        <v>295</v>
      </c>
      <c r="EM118" t="s">
        <v>5</v>
      </c>
      <c r="EO118" t="s">
        <v>5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EZ118">
        <v>0</v>
      </c>
      <c r="FQ118">
        <v>0</v>
      </c>
      <c r="FR118">
        <f t="shared" si="128"/>
        <v>0</v>
      </c>
      <c r="FS118">
        <v>0</v>
      </c>
    </row>
    <row r="119" spans="1:175">
      <c r="A119">
        <v>17</v>
      </c>
      <c r="B119">
        <v>1</v>
      </c>
      <c r="C119">
        <f>ROW(SmtRes!A616)</f>
        <v>616</v>
      </c>
      <c r="D119">
        <f>ROW(EtalonRes!A616)</f>
        <v>616</v>
      </c>
      <c r="E119" t="s">
        <v>306</v>
      </c>
      <c r="F119" t="s">
        <v>307</v>
      </c>
      <c r="G119" t="s">
        <v>308</v>
      </c>
      <c r="H119" t="s">
        <v>292</v>
      </c>
      <c r="I119">
        <v>600</v>
      </c>
      <c r="J119">
        <v>0</v>
      </c>
      <c r="O119">
        <f t="shared" si="105"/>
        <v>5898</v>
      </c>
      <c r="P119">
        <f t="shared" si="106"/>
        <v>552</v>
      </c>
      <c r="Q119">
        <f t="shared" si="107"/>
        <v>0</v>
      </c>
      <c r="R119">
        <f t="shared" si="108"/>
        <v>0</v>
      </c>
      <c r="S119">
        <f t="shared" si="109"/>
        <v>5346</v>
      </c>
      <c r="T119">
        <f t="shared" si="110"/>
        <v>0</v>
      </c>
      <c r="U119">
        <f t="shared" si="111"/>
        <v>377.4</v>
      </c>
      <c r="V119">
        <f t="shared" si="112"/>
        <v>0</v>
      </c>
      <c r="W119">
        <f t="shared" si="113"/>
        <v>0</v>
      </c>
      <c r="X119">
        <f t="shared" si="114"/>
        <v>5399</v>
      </c>
      <c r="Y119">
        <f t="shared" si="115"/>
        <v>3208</v>
      </c>
      <c r="AA119">
        <v>0</v>
      </c>
      <c r="AB119">
        <f t="shared" si="116"/>
        <v>9.83</v>
      </c>
      <c r="AC119">
        <f>ROUND((ES119),2)</f>
        <v>0.92</v>
      </c>
      <c r="AD119">
        <f>ROUND((((ET119*1.7))+((((EU119*1.7))*1.13)-((EU119*1.7)))),2)</f>
        <v>0</v>
      </c>
      <c r="AE119">
        <f>ROUND((((EU119*1.7))*1.13),2)</f>
        <v>0</v>
      </c>
      <c r="AF119">
        <f>ROUND((((EV119*1.7))*1.13),2)</f>
        <v>8.91</v>
      </c>
      <c r="AG119">
        <f>ROUND((AP119),2)</f>
        <v>0</v>
      </c>
      <c r="AH119">
        <f>((EW119*1.7))</f>
        <v>0.629</v>
      </c>
      <c r="AI119">
        <f>((EX119*1.7))</f>
        <v>0</v>
      </c>
      <c r="AJ119">
        <f>ROUND((AS119),2)</f>
        <v>0</v>
      </c>
      <c r="AK119">
        <v>5.56</v>
      </c>
      <c r="AL119">
        <v>0.92</v>
      </c>
      <c r="AM119">
        <v>0</v>
      </c>
      <c r="AN119">
        <v>0</v>
      </c>
      <c r="AO119">
        <v>4.6399999999999997</v>
      </c>
      <c r="AP119">
        <v>0</v>
      </c>
      <c r="AQ119">
        <v>0.37</v>
      </c>
      <c r="AR119">
        <v>0</v>
      </c>
      <c r="AS119">
        <v>0</v>
      </c>
      <c r="AT119">
        <f t="shared" si="117"/>
        <v>101</v>
      </c>
      <c r="AU119">
        <f t="shared" si="118"/>
        <v>60</v>
      </c>
      <c r="AV119">
        <v>1</v>
      </c>
      <c r="AW119">
        <v>1</v>
      </c>
      <c r="AX119">
        <v>1</v>
      </c>
      <c r="AY119">
        <v>1</v>
      </c>
      <c r="AZ119">
        <v>1</v>
      </c>
      <c r="BA119">
        <v>1</v>
      </c>
      <c r="BB119">
        <v>1</v>
      </c>
      <c r="BC119">
        <v>1</v>
      </c>
      <c r="BD119" t="s">
        <v>5</v>
      </c>
      <c r="BE119" t="s">
        <v>5</v>
      </c>
      <c r="BF119" t="s">
        <v>5</v>
      </c>
      <c r="BG119" t="s">
        <v>5</v>
      </c>
      <c r="BH119">
        <v>0</v>
      </c>
      <c r="BI119">
        <v>1</v>
      </c>
      <c r="BJ119" t="s">
        <v>309</v>
      </c>
      <c r="BM119">
        <v>197</v>
      </c>
      <c r="BN119">
        <v>0</v>
      </c>
      <c r="BO119" t="s">
        <v>307</v>
      </c>
      <c r="BP119">
        <v>1</v>
      </c>
      <c r="BQ119">
        <v>4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5</v>
      </c>
      <c r="BZ119">
        <v>101</v>
      </c>
      <c r="CA119">
        <v>60</v>
      </c>
      <c r="CF119">
        <v>0</v>
      </c>
      <c r="CG119">
        <v>0</v>
      </c>
      <c r="CM119">
        <v>0</v>
      </c>
      <c r="CN119" t="s">
        <v>5</v>
      </c>
      <c r="CO119">
        <v>0</v>
      </c>
      <c r="CP119">
        <f t="shared" si="119"/>
        <v>9.83</v>
      </c>
      <c r="CQ119">
        <f t="shared" si="120"/>
        <v>0.92</v>
      </c>
      <c r="CR119">
        <f t="shared" si="121"/>
        <v>0</v>
      </c>
      <c r="CS119">
        <f t="shared" si="122"/>
        <v>0</v>
      </c>
      <c r="CT119">
        <f t="shared" si="123"/>
        <v>8.91</v>
      </c>
      <c r="CU119">
        <f t="shared" si="124"/>
        <v>0</v>
      </c>
      <c r="CV119">
        <f t="shared" si="125"/>
        <v>0.629</v>
      </c>
      <c r="CW119">
        <f t="shared" si="126"/>
        <v>0</v>
      </c>
      <c r="CX119">
        <f t="shared" si="127"/>
        <v>0</v>
      </c>
      <c r="CY119">
        <f t="shared" si="103"/>
        <v>5399.46</v>
      </c>
      <c r="CZ119">
        <f t="shared" si="104"/>
        <v>3207.6</v>
      </c>
      <c r="DC119" t="s">
        <v>5</v>
      </c>
      <c r="DD119" t="s">
        <v>5</v>
      </c>
      <c r="DE119" t="s">
        <v>294</v>
      </c>
      <c r="DF119" t="s">
        <v>294</v>
      </c>
      <c r="DG119" t="s">
        <v>294</v>
      </c>
      <c r="DH119" t="s">
        <v>5</v>
      </c>
      <c r="DI119" t="s">
        <v>294</v>
      </c>
      <c r="DJ119" t="s">
        <v>294</v>
      </c>
      <c r="DK119" t="s">
        <v>5</v>
      </c>
      <c r="DL119" t="s">
        <v>5</v>
      </c>
      <c r="DM119" t="s">
        <v>5</v>
      </c>
      <c r="DN119">
        <v>0</v>
      </c>
      <c r="DO119">
        <v>0</v>
      </c>
      <c r="DP119">
        <v>1</v>
      </c>
      <c r="DQ119">
        <v>1</v>
      </c>
      <c r="DR119">
        <v>1</v>
      </c>
      <c r="DS119">
        <v>1</v>
      </c>
      <c r="DT119">
        <v>1</v>
      </c>
      <c r="DU119">
        <v>1013</v>
      </c>
      <c r="DV119" t="s">
        <v>292</v>
      </c>
      <c r="DW119" t="s">
        <v>292</v>
      </c>
      <c r="DX119">
        <v>1</v>
      </c>
      <c r="EE119">
        <v>13991030</v>
      </c>
      <c r="EF119">
        <v>4</v>
      </c>
      <c r="EG119" t="s">
        <v>92</v>
      </c>
      <c r="EH119">
        <v>0</v>
      </c>
      <c r="EI119" t="s">
        <v>5</v>
      </c>
      <c r="EJ119">
        <v>1</v>
      </c>
      <c r="EK119">
        <v>197</v>
      </c>
      <c r="EL119" t="s">
        <v>295</v>
      </c>
      <c r="EM119" t="s">
        <v>5</v>
      </c>
      <c r="EO119" t="s">
        <v>5</v>
      </c>
      <c r="EQ119">
        <v>64</v>
      </c>
      <c r="ER119">
        <v>5.56</v>
      </c>
      <c r="ES119">
        <v>0.92</v>
      </c>
      <c r="ET119">
        <v>0</v>
      </c>
      <c r="EU119">
        <v>0</v>
      </c>
      <c r="EV119">
        <v>4.6399999999999997</v>
      </c>
      <c r="EW119">
        <v>0.37</v>
      </c>
      <c r="EX119">
        <v>0</v>
      </c>
      <c r="EY119">
        <v>0</v>
      </c>
      <c r="EZ119">
        <v>0</v>
      </c>
      <c r="FQ119">
        <v>0</v>
      </c>
      <c r="FR119">
        <f t="shared" si="128"/>
        <v>0</v>
      </c>
      <c r="FS119">
        <v>0</v>
      </c>
    </row>
    <row r="120" spans="1:175">
      <c r="A120">
        <v>18</v>
      </c>
      <c r="B120">
        <v>1</v>
      </c>
      <c r="C120">
        <v>613</v>
      </c>
      <c r="E120" t="s">
        <v>310</v>
      </c>
      <c r="F120" t="s">
        <v>297</v>
      </c>
      <c r="G120" t="s">
        <v>298</v>
      </c>
      <c r="H120" t="s">
        <v>299</v>
      </c>
      <c r="I120">
        <f>I119*J120</f>
        <v>1.8</v>
      </c>
      <c r="J120">
        <v>3.0000000000000001E-3</v>
      </c>
      <c r="O120">
        <f t="shared" si="105"/>
        <v>0</v>
      </c>
      <c r="P120">
        <f t="shared" si="106"/>
        <v>0</v>
      </c>
      <c r="Q120">
        <f t="shared" si="107"/>
        <v>0</v>
      </c>
      <c r="R120">
        <f t="shared" si="108"/>
        <v>0</v>
      </c>
      <c r="S120">
        <f t="shared" si="109"/>
        <v>0</v>
      </c>
      <c r="T120">
        <f t="shared" si="110"/>
        <v>0</v>
      </c>
      <c r="U120">
        <f t="shared" si="111"/>
        <v>0</v>
      </c>
      <c r="V120">
        <f t="shared" si="112"/>
        <v>0</v>
      </c>
      <c r="W120">
        <f t="shared" si="113"/>
        <v>0</v>
      </c>
      <c r="X120">
        <f t="shared" si="114"/>
        <v>0</v>
      </c>
      <c r="Y120">
        <f t="shared" si="115"/>
        <v>0</v>
      </c>
      <c r="AA120">
        <v>0</v>
      </c>
      <c r="AB120">
        <f t="shared" si="116"/>
        <v>0</v>
      </c>
      <c r="AC120">
        <f>ROUND(AL120,2)</f>
        <v>0</v>
      </c>
      <c r="AD120">
        <f>ROUND((AM120+((AN120*1.13)-AN120)),2)</f>
        <v>0</v>
      </c>
      <c r="AE120">
        <f>ROUND((AN120*1.13),2)</f>
        <v>0</v>
      </c>
      <c r="AF120">
        <f>ROUND((AO120*1.13),2)</f>
        <v>0</v>
      </c>
      <c r="AG120">
        <f>ROUND(AP120,2)</f>
        <v>0</v>
      </c>
      <c r="AH120">
        <f>AQ120</f>
        <v>0</v>
      </c>
      <c r="AI120">
        <f>AR120</f>
        <v>0</v>
      </c>
      <c r="AJ120">
        <f>ROUND(AS120,2)</f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f t="shared" si="117"/>
        <v>101</v>
      </c>
      <c r="AU120">
        <f t="shared" si="118"/>
        <v>60</v>
      </c>
      <c r="AV120">
        <v>1</v>
      </c>
      <c r="AW120">
        <v>1</v>
      </c>
      <c r="AX120">
        <v>1</v>
      </c>
      <c r="AY120">
        <v>1</v>
      </c>
      <c r="AZ120">
        <v>1</v>
      </c>
      <c r="BA120">
        <v>1</v>
      </c>
      <c r="BB120">
        <v>1</v>
      </c>
      <c r="BC120">
        <v>1</v>
      </c>
      <c r="BD120" t="s">
        <v>5</v>
      </c>
      <c r="BE120" t="s">
        <v>5</v>
      </c>
      <c r="BF120" t="s">
        <v>5</v>
      </c>
      <c r="BG120" t="s">
        <v>5</v>
      </c>
      <c r="BH120">
        <v>3</v>
      </c>
      <c r="BI120">
        <v>1</v>
      </c>
      <c r="BJ120" t="s">
        <v>300</v>
      </c>
      <c r="BM120">
        <v>197</v>
      </c>
      <c r="BN120">
        <v>0</v>
      </c>
      <c r="BO120" t="s">
        <v>297</v>
      </c>
      <c r="BP120">
        <v>1</v>
      </c>
      <c r="BQ120">
        <v>4</v>
      </c>
      <c r="BR120">
        <v>0</v>
      </c>
      <c r="BS120">
        <v>1</v>
      </c>
      <c r="BT120">
        <v>1</v>
      </c>
      <c r="BU120">
        <v>1</v>
      </c>
      <c r="BV120">
        <v>1</v>
      </c>
      <c r="BW120">
        <v>1</v>
      </c>
      <c r="BX120">
        <v>1</v>
      </c>
      <c r="BY120" t="s">
        <v>5</v>
      </c>
      <c r="BZ120">
        <v>101</v>
      </c>
      <c r="CA120">
        <v>60</v>
      </c>
      <c r="CF120">
        <v>0</v>
      </c>
      <c r="CG120">
        <v>0</v>
      </c>
      <c r="CM120">
        <v>0</v>
      </c>
      <c r="CN120" t="s">
        <v>5</v>
      </c>
      <c r="CO120">
        <v>0</v>
      </c>
      <c r="CP120">
        <f t="shared" si="119"/>
        <v>0</v>
      </c>
      <c r="CQ120">
        <f t="shared" si="120"/>
        <v>0</v>
      </c>
      <c r="CR120">
        <f t="shared" si="121"/>
        <v>0</v>
      </c>
      <c r="CS120">
        <f t="shared" si="122"/>
        <v>0</v>
      </c>
      <c r="CT120">
        <f t="shared" si="123"/>
        <v>0</v>
      </c>
      <c r="CU120">
        <f t="shared" si="124"/>
        <v>0</v>
      </c>
      <c r="CV120">
        <f t="shared" si="125"/>
        <v>0</v>
      </c>
      <c r="CW120">
        <f t="shared" si="126"/>
        <v>0</v>
      </c>
      <c r="CX120">
        <f t="shared" si="127"/>
        <v>0</v>
      </c>
      <c r="CY120">
        <f t="shared" si="103"/>
        <v>0</v>
      </c>
      <c r="CZ120">
        <f t="shared" si="104"/>
        <v>0</v>
      </c>
      <c r="DC120" t="s">
        <v>5</v>
      </c>
      <c r="DD120" t="s">
        <v>5</v>
      </c>
      <c r="DE120" t="s">
        <v>5</v>
      </c>
      <c r="DF120" t="s">
        <v>5</v>
      </c>
      <c r="DG120" t="s">
        <v>5</v>
      </c>
      <c r="DH120" t="s">
        <v>5</v>
      </c>
      <c r="DI120" t="s">
        <v>5</v>
      </c>
      <c r="DJ120" t="s">
        <v>5</v>
      </c>
      <c r="DK120" t="s">
        <v>5</v>
      </c>
      <c r="DL120" t="s">
        <v>5</v>
      </c>
      <c r="DM120" t="s">
        <v>5</v>
      </c>
      <c r="DN120">
        <v>0</v>
      </c>
      <c r="DO120">
        <v>0</v>
      </c>
      <c r="DP120">
        <v>1</v>
      </c>
      <c r="DQ120">
        <v>1</v>
      </c>
      <c r="DR120">
        <v>1</v>
      </c>
      <c r="DS120">
        <v>1</v>
      </c>
      <c r="DT120">
        <v>1</v>
      </c>
      <c r="DU120">
        <v>1002</v>
      </c>
      <c r="DV120" t="s">
        <v>299</v>
      </c>
      <c r="DW120" t="s">
        <v>299</v>
      </c>
      <c r="DX120">
        <v>1</v>
      </c>
      <c r="EE120">
        <v>13991030</v>
      </c>
      <c r="EF120">
        <v>4</v>
      </c>
      <c r="EG120" t="s">
        <v>92</v>
      </c>
      <c r="EH120">
        <v>0</v>
      </c>
      <c r="EI120" t="s">
        <v>5</v>
      </c>
      <c r="EJ120">
        <v>1</v>
      </c>
      <c r="EK120">
        <v>197</v>
      </c>
      <c r="EL120" t="s">
        <v>295</v>
      </c>
      <c r="EM120" t="s">
        <v>5</v>
      </c>
      <c r="EO120" t="s">
        <v>5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Z120">
        <v>0</v>
      </c>
      <c r="FQ120">
        <v>0</v>
      </c>
      <c r="FR120">
        <f t="shared" si="128"/>
        <v>0</v>
      </c>
      <c r="FS120">
        <v>0</v>
      </c>
    </row>
    <row r="121" spans="1:175">
      <c r="A121">
        <v>17</v>
      </c>
      <c r="B121">
        <v>1</v>
      </c>
      <c r="C121">
        <f>ROW(SmtRes!A624)</f>
        <v>624</v>
      </c>
      <c r="D121">
        <f>ROW(EtalonRes!A624)</f>
        <v>624</v>
      </c>
      <c r="E121" t="s">
        <v>311</v>
      </c>
      <c r="F121" t="s">
        <v>312</v>
      </c>
      <c r="G121" t="s">
        <v>313</v>
      </c>
      <c r="H121" t="s">
        <v>175</v>
      </c>
      <c r="I121">
        <v>101</v>
      </c>
      <c r="J121">
        <v>0</v>
      </c>
      <c r="O121">
        <f t="shared" si="105"/>
        <v>5095</v>
      </c>
      <c r="P121">
        <f t="shared" si="106"/>
        <v>912</v>
      </c>
      <c r="Q121">
        <f t="shared" si="107"/>
        <v>381</v>
      </c>
      <c r="R121">
        <f t="shared" si="108"/>
        <v>0</v>
      </c>
      <c r="S121">
        <f t="shared" si="109"/>
        <v>3803</v>
      </c>
      <c r="T121">
        <f t="shared" si="110"/>
        <v>0</v>
      </c>
      <c r="U121">
        <f t="shared" si="111"/>
        <v>206.04</v>
      </c>
      <c r="V121">
        <f t="shared" si="112"/>
        <v>0</v>
      </c>
      <c r="W121">
        <f t="shared" si="113"/>
        <v>0</v>
      </c>
      <c r="X121">
        <f t="shared" si="114"/>
        <v>3841</v>
      </c>
      <c r="Y121">
        <f t="shared" si="115"/>
        <v>2282</v>
      </c>
      <c r="AA121">
        <v>0</v>
      </c>
      <c r="AB121">
        <f t="shared" si="116"/>
        <v>50.45</v>
      </c>
      <c r="AC121">
        <f t="shared" ref="AC121:AC127" si="129">ROUND((ES121),2)</f>
        <v>9.0299999999999994</v>
      </c>
      <c r="AD121">
        <f t="shared" ref="AD121:AD126" si="130">ROUND((((ET121*1.7))+((((EU121*1.7))*1.13)-((EU121*1.7)))),2)</f>
        <v>3.77</v>
      </c>
      <c r="AE121">
        <f t="shared" ref="AE121:AF126" si="131">ROUND((((EU121*1.7))*1.13),2)</f>
        <v>0</v>
      </c>
      <c r="AF121">
        <f t="shared" si="131"/>
        <v>37.65</v>
      </c>
      <c r="AG121">
        <f t="shared" ref="AG121:AG134" si="132">ROUND((AP121),2)</f>
        <v>0</v>
      </c>
      <c r="AH121">
        <f t="shared" ref="AH121:AI126" si="133">((EW121*1.7))</f>
        <v>2.04</v>
      </c>
      <c r="AI121">
        <f t="shared" si="133"/>
        <v>0</v>
      </c>
      <c r="AJ121">
        <f t="shared" ref="AJ121:AJ134" si="134">ROUND((AS121),2)</f>
        <v>0</v>
      </c>
      <c r="AK121">
        <v>30.85</v>
      </c>
      <c r="AL121">
        <v>9.0299999999999994</v>
      </c>
      <c r="AM121">
        <v>2.2200000000000002</v>
      </c>
      <c r="AN121">
        <v>0</v>
      </c>
      <c r="AO121">
        <v>19.600000000000001</v>
      </c>
      <c r="AP121">
        <v>0</v>
      </c>
      <c r="AQ121">
        <v>1.2</v>
      </c>
      <c r="AR121">
        <v>0</v>
      </c>
      <c r="AS121">
        <v>0</v>
      </c>
      <c r="AT121">
        <f t="shared" si="117"/>
        <v>101</v>
      </c>
      <c r="AU121">
        <f t="shared" si="118"/>
        <v>60</v>
      </c>
      <c r="AV121">
        <v>1</v>
      </c>
      <c r="AW121">
        <v>1</v>
      </c>
      <c r="AX121">
        <v>1</v>
      </c>
      <c r="AY121">
        <v>1</v>
      </c>
      <c r="AZ121">
        <v>1</v>
      </c>
      <c r="BA121">
        <v>1</v>
      </c>
      <c r="BB121">
        <v>1</v>
      </c>
      <c r="BC121">
        <v>1</v>
      </c>
      <c r="BD121" t="s">
        <v>5</v>
      </c>
      <c r="BE121" t="s">
        <v>5</v>
      </c>
      <c r="BF121" t="s">
        <v>5</v>
      </c>
      <c r="BG121" t="s">
        <v>5</v>
      </c>
      <c r="BH121">
        <v>0</v>
      </c>
      <c r="BI121">
        <v>1</v>
      </c>
      <c r="BJ121" t="s">
        <v>314</v>
      </c>
      <c r="BM121">
        <v>197</v>
      </c>
      <c r="BN121">
        <v>0</v>
      </c>
      <c r="BO121" t="s">
        <v>312</v>
      </c>
      <c r="BP121">
        <v>1</v>
      </c>
      <c r="BQ121">
        <v>4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5</v>
      </c>
      <c r="BZ121">
        <v>101</v>
      </c>
      <c r="CA121">
        <v>60</v>
      </c>
      <c r="CF121">
        <v>0</v>
      </c>
      <c r="CG121">
        <v>0</v>
      </c>
      <c r="CM121">
        <v>0</v>
      </c>
      <c r="CN121" t="s">
        <v>5</v>
      </c>
      <c r="CO121">
        <v>0</v>
      </c>
      <c r="CP121">
        <f t="shared" si="119"/>
        <v>50.45</v>
      </c>
      <c r="CQ121">
        <f t="shared" si="120"/>
        <v>9.0299999999999994</v>
      </c>
      <c r="CR121">
        <f t="shared" si="121"/>
        <v>3.77</v>
      </c>
      <c r="CS121">
        <f t="shared" si="122"/>
        <v>0</v>
      </c>
      <c r="CT121">
        <f t="shared" si="123"/>
        <v>37.65</v>
      </c>
      <c r="CU121">
        <f t="shared" si="124"/>
        <v>0</v>
      </c>
      <c r="CV121">
        <f t="shared" si="125"/>
        <v>2.04</v>
      </c>
      <c r="CW121">
        <f t="shared" si="126"/>
        <v>0</v>
      </c>
      <c r="CX121">
        <f t="shared" si="127"/>
        <v>0</v>
      </c>
      <c r="CY121">
        <f t="shared" si="103"/>
        <v>3841.03</v>
      </c>
      <c r="CZ121">
        <f t="shared" si="104"/>
        <v>2281.8000000000002</v>
      </c>
      <c r="DC121" t="s">
        <v>5</v>
      </c>
      <c r="DD121" t="s">
        <v>5</v>
      </c>
      <c r="DE121" t="s">
        <v>315</v>
      </c>
      <c r="DF121" t="s">
        <v>315</v>
      </c>
      <c r="DG121" t="s">
        <v>315</v>
      </c>
      <c r="DH121" t="s">
        <v>5</v>
      </c>
      <c r="DI121" t="s">
        <v>315</v>
      </c>
      <c r="DJ121" t="s">
        <v>315</v>
      </c>
      <c r="DK121" t="s">
        <v>5</v>
      </c>
      <c r="DL121" t="s">
        <v>5</v>
      </c>
      <c r="DM121" t="s">
        <v>5</v>
      </c>
      <c r="DN121">
        <v>0</v>
      </c>
      <c r="DO121">
        <v>0</v>
      </c>
      <c r="DP121">
        <v>1</v>
      </c>
      <c r="DQ121">
        <v>1</v>
      </c>
      <c r="DR121">
        <v>1</v>
      </c>
      <c r="DS121">
        <v>1</v>
      </c>
      <c r="DT121">
        <v>1</v>
      </c>
      <c r="DU121">
        <v>1013</v>
      </c>
      <c r="DV121" t="s">
        <v>175</v>
      </c>
      <c r="DW121" t="s">
        <v>175</v>
      </c>
      <c r="DX121">
        <v>1</v>
      </c>
      <c r="EE121">
        <v>13991030</v>
      </c>
      <c r="EF121">
        <v>4</v>
      </c>
      <c r="EG121" t="s">
        <v>92</v>
      </c>
      <c r="EH121">
        <v>0</v>
      </c>
      <c r="EI121" t="s">
        <v>5</v>
      </c>
      <c r="EJ121">
        <v>1</v>
      </c>
      <c r="EK121">
        <v>197</v>
      </c>
      <c r="EL121" t="s">
        <v>295</v>
      </c>
      <c r="EM121" t="s">
        <v>5</v>
      </c>
      <c r="EO121" t="s">
        <v>5</v>
      </c>
      <c r="EQ121">
        <v>576</v>
      </c>
      <c r="ER121">
        <v>30.85</v>
      </c>
      <c r="ES121">
        <v>9.0299999999999994</v>
      </c>
      <c r="ET121">
        <v>2.2200000000000002</v>
      </c>
      <c r="EU121">
        <v>0</v>
      </c>
      <c r="EV121">
        <v>19.600000000000001</v>
      </c>
      <c r="EW121">
        <v>1.2</v>
      </c>
      <c r="EX121">
        <v>0</v>
      </c>
      <c r="EY121">
        <v>0</v>
      </c>
      <c r="EZ121">
        <v>0</v>
      </c>
      <c r="FQ121">
        <v>0</v>
      </c>
      <c r="FR121">
        <f t="shared" si="128"/>
        <v>0</v>
      </c>
      <c r="FS121">
        <v>0</v>
      </c>
    </row>
    <row r="122" spans="1:175">
      <c r="A122">
        <v>17</v>
      </c>
      <c r="B122">
        <v>1</v>
      </c>
      <c r="C122">
        <f>ROW(SmtRes!A632)</f>
        <v>632</v>
      </c>
      <c r="D122">
        <f>ROW(EtalonRes!A632)</f>
        <v>632</v>
      </c>
      <c r="E122" t="s">
        <v>316</v>
      </c>
      <c r="F122" t="s">
        <v>317</v>
      </c>
      <c r="G122" t="s">
        <v>318</v>
      </c>
      <c r="H122" t="s">
        <v>175</v>
      </c>
      <c r="I122">
        <v>187</v>
      </c>
      <c r="J122">
        <v>0</v>
      </c>
      <c r="O122">
        <f t="shared" si="105"/>
        <v>10508</v>
      </c>
      <c r="P122">
        <f t="shared" si="106"/>
        <v>2109</v>
      </c>
      <c r="Q122">
        <f t="shared" si="107"/>
        <v>772</v>
      </c>
      <c r="R122">
        <f t="shared" si="108"/>
        <v>0</v>
      </c>
      <c r="S122">
        <f t="shared" si="109"/>
        <v>7626</v>
      </c>
      <c r="T122">
        <f t="shared" si="110"/>
        <v>0</v>
      </c>
      <c r="U122">
        <f t="shared" si="111"/>
        <v>413.27</v>
      </c>
      <c r="V122">
        <f t="shared" si="112"/>
        <v>0</v>
      </c>
      <c r="W122">
        <f t="shared" si="113"/>
        <v>0</v>
      </c>
      <c r="X122">
        <f t="shared" si="114"/>
        <v>7702</v>
      </c>
      <c r="Y122">
        <f t="shared" si="115"/>
        <v>4576</v>
      </c>
      <c r="AA122">
        <v>0</v>
      </c>
      <c r="AB122">
        <f t="shared" si="116"/>
        <v>56.19</v>
      </c>
      <c r="AC122">
        <f t="shared" si="129"/>
        <v>11.28</v>
      </c>
      <c r="AD122">
        <f t="shared" si="130"/>
        <v>4.13</v>
      </c>
      <c r="AE122">
        <f t="shared" si="131"/>
        <v>0</v>
      </c>
      <c r="AF122">
        <f t="shared" si="131"/>
        <v>40.78</v>
      </c>
      <c r="AG122">
        <f t="shared" si="132"/>
        <v>0</v>
      </c>
      <c r="AH122">
        <f t="shared" si="133"/>
        <v>2.21</v>
      </c>
      <c r="AI122">
        <f t="shared" si="133"/>
        <v>0</v>
      </c>
      <c r="AJ122">
        <f t="shared" si="134"/>
        <v>0</v>
      </c>
      <c r="AK122">
        <v>34.94</v>
      </c>
      <c r="AL122">
        <v>11.28</v>
      </c>
      <c r="AM122">
        <v>2.4300000000000002</v>
      </c>
      <c r="AN122">
        <v>0</v>
      </c>
      <c r="AO122">
        <v>21.23</v>
      </c>
      <c r="AP122">
        <v>0</v>
      </c>
      <c r="AQ122">
        <v>1.3</v>
      </c>
      <c r="AR122">
        <v>0</v>
      </c>
      <c r="AS122">
        <v>0</v>
      </c>
      <c r="AT122">
        <f t="shared" si="117"/>
        <v>101</v>
      </c>
      <c r="AU122">
        <f t="shared" si="118"/>
        <v>60</v>
      </c>
      <c r="AV122">
        <v>1</v>
      </c>
      <c r="AW122">
        <v>1</v>
      </c>
      <c r="AX122">
        <v>1</v>
      </c>
      <c r="AY122">
        <v>1</v>
      </c>
      <c r="AZ122">
        <v>1</v>
      </c>
      <c r="BA122">
        <v>1</v>
      </c>
      <c r="BB122">
        <v>1</v>
      </c>
      <c r="BC122">
        <v>1</v>
      </c>
      <c r="BD122" t="s">
        <v>5</v>
      </c>
      <c r="BE122" t="s">
        <v>5</v>
      </c>
      <c r="BF122" t="s">
        <v>5</v>
      </c>
      <c r="BG122" t="s">
        <v>5</v>
      </c>
      <c r="BH122">
        <v>0</v>
      </c>
      <c r="BI122">
        <v>1</v>
      </c>
      <c r="BJ122" t="s">
        <v>319</v>
      </c>
      <c r="BM122">
        <v>197</v>
      </c>
      <c r="BN122">
        <v>0</v>
      </c>
      <c r="BO122" t="s">
        <v>317</v>
      </c>
      <c r="BP122">
        <v>1</v>
      </c>
      <c r="BQ122">
        <v>4</v>
      </c>
      <c r="BR122">
        <v>0</v>
      </c>
      <c r="BS122">
        <v>1</v>
      </c>
      <c r="BT122">
        <v>1</v>
      </c>
      <c r="BU122">
        <v>1</v>
      </c>
      <c r="BV122">
        <v>1</v>
      </c>
      <c r="BW122">
        <v>1</v>
      </c>
      <c r="BX122">
        <v>1</v>
      </c>
      <c r="BY122" t="s">
        <v>5</v>
      </c>
      <c r="BZ122">
        <v>101</v>
      </c>
      <c r="CA122">
        <v>60</v>
      </c>
      <c r="CF122">
        <v>0</v>
      </c>
      <c r="CG122">
        <v>0</v>
      </c>
      <c r="CM122">
        <v>0</v>
      </c>
      <c r="CN122" t="s">
        <v>5</v>
      </c>
      <c r="CO122">
        <v>0</v>
      </c>
      <c r="CP122">
        <f t="shared" si="119"/>
        <v>56.19</v>
      </c>
      <c r="CQ122">
        <f t="shared" si="120"/>
        <v>11.28</v>
      </c>
      <c r="CR122">
        <f t="shared" si="121"/>
        <v>4.13</v>
      </c>
      <c r="CS122">
        <f t="shared" si="122"/>
        <v>0</v>
      </c>
      <c r="CT122">
        <f t="shared" si="123"/>
        <v>40.78</v>
      </c>
      <c r="CU122">
        <f t="shared" si="124"/>
        <v>0</v>
      </c>
      <c r="CV122">
        <f t="shared" si="125"/>
        <v>2.21</v>
      </c>
      <c r="CW122">
        <f t="shared" si="126"/>
        <v>0</v>
      </c>
      <c r="CX122">
        <f t="shared" si="127"/>
        <v>0</v>
      </c>
      <c r="CY122">
        <f t="shared" si="103"/>
        <v>7702.26</v>
      </c>
      <c r="CZ122">
        <f t="shared" si="104"/>
        <v>4575.6000000000004</v>
      </c>
      <c r="DC122" t="s">
        <v>5</v>
      </c>
      <c r="DD122" t="s">
        <v>5</v>
      </c>
      <c r="DE122" t="s">
        <v>294</v>
      </c>
      <c r="DF122" t="s">
        <v>294</v>
      </c>
      <c r="DG122" t="s">
        <v>294</v>
      </c>
      <c r="DH122" t="s">
        <v>5</v>
      </c>
      <c r="DI122" t="s">
        <v>294</v>
      </c>
      <c r="DJ122" t="s">
        <v>294</v>
      </c>
      <c r="DK122" t="s">
        <v>5</v>
      </c>
      <c r="DL122" t="s">
        <v>5</v>
      </c>
      <c r="DM122" t="s">
        <v>5</v>
      </c>
      <c r="DN122">
        <v>0</v>
      </c>
      <c r="DO122">
        <v>0</v>
      </c>
      <c r="DP122">
        <v>1</v>
      </c>
      <c r="DQ122">
        <v>1</v>
      </c>
      <c r="DR122">
        <v>1</v>
      </c>
      <c r="DS122">
        <v>1</v>
      </c>
      <c r="DT122">
        <v>1</v>
      </c>
      <c r="DU122">
        <v>1013</v>
      </c>
      <c r="DV122" t="s">
        <v>175</v>
      </c>
      <c r="DW122" t="s">
        <v>175</v>
      </c>
      <c r="DX122">
        <v>1</v>
      </c>
      <c r="EE122">
        <v>13991030</v>
      </c>
      <c r="EF122">
        <v>4</v>
      </c>
      <c r="EG122" t="s">
        <v>92</v>
      </c>
      <c r="EH122">
        <v>0</v>
      </c>
      <c r="EI122" t="s">
        <v>5</v>
      </c>
      <c r="EJ122">
        <v>1</v>
      </c>
      <c r="EK122">
        <v>197</v>
      </c>
      <c r="EL122" t="s">
        <v>295</v>
      </c>
      <c r="EM122" t="s">
        <v>5</v>
      </c>
      <c r="EO122" t="s">
        <v>5</v>
      </c>
      <c r="EQ122">
        <v>576</v>
      </c>
      <c r="ER122">
        <v>34.94</v>
      </c>
      <c r="ES122">
        <v>11.28</v>
      </c>
      <c r="ET122">
        <v>2.4300000000000002</v>
      </c>
      <c r="EU122">
        <v>0</v>
      </c>
      <c r="EV122">
        <v>21.23</v>
      </c>
      <c r="EW122">
        <v>1.3</v>
      </c>
      <c r="EX122">
        <v>0</v>
      </c>
      <c r="EY122">
        <v>0</v>
      </c>
      <c r="EZ122">
        <v>0</v>
      </c>
      <c r="FQ122">
        <v>0</v>
      </c>
      <c r="FR122">
        <f t="shared" si="128"/>
        <v>0</v>
      </c>
      <c r="FS122">
        <v>0</v>
      </c>
    </row>
    <row r="123" spans="1:175">
      <c r="A123">
        <v>17</v>
      </c>
      <c r="B123">
        <v>1</v>
      </c>
      <c r="C123">
        <f>ROW(SmtRes!A633)</f>
        <v>633</v>
      </c>
      <c r="D123">
        <f>ROW(EtalonRes!A633)</f>
        <v>633</v>
      </c>
      <c r="E123" t="s">
        <v>320</v>
      </c>
      <c r="F123" t="s">
        <v>321</v>
      </c>
      <c r="G123" t="s">
        <v>322</v>
      </c>
      <c r="H123" t="s">
        <v>292</v>
      </c>
      <c r="I123">
        <v>2300</v>
      </c>
      <c r="J123">
        <v>0</v>
      </c>
      <c r="O123">
        <f t="shared" si="105"/>
        <v>4945</v>
      </c>
      <c r="P123">
        <f t="shared" si="106"/>
        <v>0</v>
      </c>
      <c r="Q123">
        <f t="shared" si="107"/>
        <v>0</v>
      </c>
      <c r="R123">
        <f t="shared" si="108"/>
        <v>0</v>
      </c>
      <c r="S123">
        <f t="shared" si="109"/>
        <v>4945</v>
      </c>
      <c r="T123">
        <f t="shared" si="110"/>
        <v>0</v>
      </c>
      <c r="U123">
        <f t="shared" si="111"/>
        <v>312.8</v>
      </c>
      <c r="V123">
        <f t="shared" si="112"/>
        <v>0</v>
      </c>
      <c r="W123">
        <f t="shared" si="113"/>
        <v>0</v>
      </c>
      <c r="X123">
        <f t="shared" si="114"/>
        <v>4994</v>
      </c>
      <c r="Y123">
        <f t="shared" si="115"/>
        <v>2967</v>
      </c>
      <c r="AA123">
        <v>0</v>
      </c>
      <c r="AB123">
        <f t="shared" si="116"/>
        <v>2.15</v>
      </c>
      <c r="AC123">
        <f t="shared" si="129"/>
        <v>0</v>
      </c>
      <c r="AD123">
        <f t="shared" si="130"/>
        <v>0</v>
      </c>
      <c r="AE123">
        <f t="shared" si="131"/>
        <v>0</v>
      </c>
      <c r="AF123">
        <f t="shared" si="131"/>
        <v>2.15</v>
      </c>
      <c r="AG123">
        <f t="shared" si="132"/>
        <v>0</v>
      </c>
      <c r="AH123">
        <f t="shared" si="133"/>
        <v>0.13600000000000001</v>
      </c>
      <c r="AI123">
        <f t="shared" si="133"/>
        <v>0</v>
      </c>
      <c r="AJ123">
        <f t="shared" si="134"/>
        <v>0</v>
      </c>
      <c r="AK123">
        <v>1.1200000000000001</v>
      </c>
      <c r="AL123">
        <v>0</v>
      </c>
      <c r="AM123">
        <v>0</v>
      </c>
      <c r="AN123">
        <v>0</v>
      </c>
      <c r="AO123">
        <v>1.1200000000000001</v>
      </c>
      <c r="AP123">
        <v>0</v>
      </c>
      <c r="AQ123">
        <v>0.08</v>
      </c>
      <c r="AR123">
        <v>0</v>
      </c>
      <c r="AS123">
        <v>0</v>
      </c>
      <c r="AT123">
        <f t="shared" si="117"/>
        <v>101</v>
      </c>
      <c r="AU123">
        <f t="shared" si="118"/>
        <v>60</v>
      </c>
      <c r="AV123">
        <v>1</v>
      </c>
      <c r="AW123">
        <v>1</v>
      </c>
      <c r="AX123">
        <v>1</v>
      </c>
      <c r="AY123">
        <v>1</v>
      </c>
      <c r="AZ123">
        <v>1</v>
      </c>
      <c r="BA123">
        <v>1</v>
      </c>
      <c r="BB123">
        <v>1</v>
      </c>
      <c r="BC123">
        <v>1</v>
      </c>
      <c r="BD123" t="s">
        <v>5</v>
      </c>
      <c r="BE123" t="s">
        <v>5</v>
      </c>
      <c r="BF123" t="s">
        <v>5</v>
      </c>
      <c r="BG123" t="s">
        <v>5</v>
      </c>
      <c r="BH123">
        <v>0</v>
      </c>
      <c r="BI123">
        <v>1</v>
      </c>
      <c r="BJ123" t="s">
        <v>323</v>
      </c>
      <c r="BM123">
        <v>197</v>
      </c>
      <c r="BN123">
        <v>0</v>
      </c>
      <c r="BO123" t="s">
        <v>321</v>
      </c>
      <c r="BP123">
        <v>1</v>
      </c>
      <c r="BQ123">
        <v>4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5</v>
      </c>
      <c r="BZ123">
        <v>101</v>
      </c>
      <c r="CA123">
        <v>60</v>
      </c>
      <c r="CF123">
        <v>0</v>
      </c>
      <c r="CG123">
        <v>0</v>
      </c>
      <c r="CM123">
        <v>0</v>
      </c>
      <c r="CN123" t="s">
        <v>5</v>
      </c>
      <c r="CO123">
        <v>0</v>
      </c>
      <c r="CP123">
        <f t="shared" si="119"/>
        <v>2.15</v>
      </c>
      <c r="CQ123">
        <f t="shared" si="120"/>
        <v>0</v>
      </c>
      <c r="CR123">
        <f t="shared" si="121"/>
        <v>0</v>
      </c>
      <c r="CS123">
        <f t="shared" si="122"/>
        <v>0</v>
      </c>
      <c r="CT123">
        <f t="shared" si="123"/>
        <v>2.15</v>
      </c>
      <c r="CU123">
        <f t="shared" si="124"/>
        <v>0</v>
      </c>
      <c r="CV123">
        <f t="shared" si="125"/>
        <v>0.13600000000000001</v>
      </c>
      <c r="CW123">
        <f t="shared" si="126"/>
        <v>0</v>
      </c>
      <c r="CX123">
        <f t="shared" si="127"/>
        <v>0</v>
      </c>
      <c r="CY123">
        <f t="shared" si="103"/>
        <v>4994.45</v>
      </c>
      <c r="CZ123">
        <f t="shared" si="104"/>
        <v>2967</v>
      </c>
      <c r="DC123" t="s">
        <v>5</v>
      </c>
      <c r="DD123" t="s">
        <v>5</v>
      </c>
      <c r="DE123" t="s">
        <v>315</v>
      </c>
      <c r="DF123" t="s">
        <v>315</v>
      </c>
      <c r="DG123" t="s">
        <v>315</v>
      </c>
      <c r="DH123" t="s">
        <v>5</v>
      </c>
      <c r="DI123" t="s">
        <v>315</v>
      </c>
      <c r="DJ123" t="s">
        <v>315</v>
      </c>
      <c r="DK123" t="s">
        <v>5</v>
      </c>
      <c r="DL123" t="s">
        <v>5</v>
      </c>
      <c r="DM123" t="s">
        <v>5</v>
      </c>
      <c r="DN123">
        <v>0</v>
      </c>
      <c r="DO123">
        <v>0</v>
      </c>
      <c r="DP123">
        <v>1</v>
      </c>
      <c r="DQ123">
        <v>1</v>
      </c>
      <c r="DR123">
        <v>1</v>
      </c>
      <c r="DS123">
        <v>1</v>
      </c>
      <c r="DT123">
        <v>1</v>
      </c>
      <c r="DU123">
        <v>1013</v>
      </c>
      <c r="DV123" t="s">
        <v>292</v>
      </c>
      <c r="DW123" t="s">
        <v>292</v>
      </c>
      <c r="DX123">
        <v>1</v>
      </c>
      <c r="EE123">
        <v>13991030</v>
      </c>
      <c r="EF123">
        <v>4</v>
      </c>
      <c r="EG123" t="s">
        <v>92</v>
      </c>
      <c r="EH123">
        <v>0</v>
      </c>
      <c r="EI123" t="s">
        <v>5</v>
      </c>
      <c r="EJ123">
        <v>1</v>
      </c>
      <c r="EK123">
        <v>197</v>
      </c>
      <c r="EL123" t="s">
        <v>295</v>
      </c>
      <c r="EM123" t="s">
        <v>5</v>
      </c>
      <c r="EO123" t="s">
        <v>5</v>
      </c>
      <c r="EQ123">
        <v>512</v>
      </c>
      <c r="ER123">
        <v>1.1200000000000001</v>
      </c>
      <c r="ES123">
        <v>0</v>
      </c>
      <c r="ET123">
        <v>0</v>
      </c>
      <c r="EU123">
        <v>0</v>
      </c>
      <c r="EV123">
        <v>1.1200000000000001</v>
      </c>
      <c r="EW123">
        <v>0.08</v>
      </c>
      <c r="EX123">
        <v>0</v>
      </c>
      <c r="EY123">
        <v>0</v>
      </c>
      <c r="EZ123">
        <v>0</v>
      </c>
      <c r="FQ123">
        <v>0</v>
      </c>
      <c r="FR123">
        <f t="shared" si="128"/>
        <v>0</v>
      </c>
      <c r="FS123">
        <v>0</v>
      </c>
    </row>
    <row r="124" spans="1:175">
      <c r="A124">
        <v>17</v>
      </c>
      <c r="B124">
        <v>1</v>
      </c>
      <c r="C124">
        <f>ROW(SmtRes!A634)</f>
        <v>634</v>
      </c>
      <c r="D124">
        <f>ROW(EtalonRes!A634)</f>
        <v>634</v>
      </c>
      <c r="E124" t="s">
        <v>324</v>
      </c>
      <c r="F124" t="s">
        <v>325</v>
      </c>
      <c r="G124" t="s">
        <v>326</v>
      </c>
      <c r="H124" t="s">
        <v>292</v>
      </c>
      <c r="I124">
        <v>1120</v>
      </c>
      <c r="J124">
        <v>0</v>
      </c>
      <c r="O124">
        <f t="shared" si="105"/>
        <v>3013</v>
      </c>
      <c r="P124">
        <f t="shared" si="106"/>
        <v>0</v>
      </c>
      <c r="Q124">
        <f t="shared" si="107"/>
        <v>0</v>
      </c>
      <c r="R124">
        <f t="shared" si="108"/>
        <v>0</v>
      </c>
      <c r="S124">
        <f t="shared" si="109"/>
        <v>3013</v>
      </c>
      <c r="T124">
        <f t="shared" si="110"/>
        <v>0</v>
      </c>
      <c r="U124">
        <f t="shared" si="111"/>
        <v>190.4</v>
      </c>
      <c r="V124">
        <f t="shared" si="112"/>
        <v>0</v>
      </c>
      <c r="W124">
        <f t="shared" si="113"/>
        <v>0</v>
      </c>
      <c r="X124">
        <f t="shared" si="114"/>
        <v>3043</v>
      </c>
      <c r="Y124">
        <f t="shared" si="115"/>
        <v>1808</v>
      </c>
      <c r="AA124">
        <v>0</v>
      </c>
      <c r="AB124">
        <f t="shared" si="116"/>
        <v>2.69</v>
      </c>
      <c r="AC124">
        <f t="shared" si="129"/>
        <v>0</v>
      </c>
      <c r="AD124">
        <f t="shared" si="130"/>
        <v>0</v>
      </c>
      <c r="AE124">
        <f t="shared" si="131"/>
        <v>0</v>
      </c>
      <c r="AF124">
        <f t="shared" si="131"/>
        <v>2.69</v>
      </c>
      <c r="AG124">
        <f t="shared" si="132"/>
        <v>0</v>
      </c>
      <c r="AH124">
        <f t="shared" si="133"/>
        <v>0.17</v>
      </c>
      <c r="AI124">
        <f t="shared" si="133"/>
        <v>0</v>
      </c>
      <c r="AJ124">
        <f t="shared" si="134"/>
        <v>0</v>
      </c>
      <c r="AK124">
        <v>1.4</v>
      </c>
      <c r="AL124">
        <v>0</v>
      </c>
      <c r="AM124">
        <v>0</v>
      </c>
      <c r="AN124">
        <v>0</v>
      </c>
      <c r="AO124">
        <v>1.4</v>
      </c>
      <c r="AP124">
        <v>0</v>
      </c>
      <c r="AQ124">
        <v>0.1</v>
      </c>
      <c r="AR124">
        <v>0</v>
      </c>
      <c r="AS124">
        <v>0</v>
      </c>
      <c r="AT124">
        <f t="shared" si="117"/>
        <v>101</v>
      </c>
      <c r="AU124">
        <f t="shared" si="118"/>
        <v>60</v>
      </c>
      <c r="AV124">
        <v>1</v>
      </c>
      <c r="AW124">
        <v>1</v>
      </c>
      <c r="AX124">
        <v>1</v>
      </c>
      <c r="AY124">
        <v>1</v>
      </c>
      <c r="AZ124">
        <v>1</v>
      </c>
      <c r="BA124">
        <v>1</v>
      </c>
      <c r="BB124">
        <v>1</v>
      </c>
      <c r="BC124">
        <v>1</v>
      </c>
      <c r="BD124" t="s">
        <v>5</v>
      </c>
      <c r="BE124" t="s">
        <v>5</v>
      </c>
      <c r="BF124" t="s">
        <v>5</v>
      </c>
      <c r="BG124" t="s">
        <v>5</v>
      </c>
      <c r="BH124">
        <v>0</v>
      </c>
      <c r="BI124">
        <v>1</v>
      </c>
      <c r="BJ124" t="s">
        <v>327</v>
      </c>
      <c r="BM124">
        <v>197</v>
      </c>
      <c r="BN124">
        <v>0</v>
      </c>
      <c r="BO124" t="s">
        <v>325</v>
      </c>
      <c r="BP124">
        <v>1</v>
      </c>
      <c r="BQ124">
        <v>4</v>
      </c>
      <c r="BR124">
        <v>0</v>
      </c>
      <c r="BS124">
        <v>1</v>
      </c>
      <c r="BT124">
        <v>1</v>
      </c>
      <c r="BU124">
        <v>1</v>
      </c>
      <c r="BV124">
        <v>1</v>
      </c>
      <c r="BW124">
        <v>1</v>
      </c>
      <c r="BX124">
        <v>1</v>
      </c>
      <c r="BY124" t="s">
        <v>5</v>
      </c>
      <c r="BZ124">
        <v>101</v>
      </c>
      <c r="CA124">
        <v>60</v>
      </c>
      <c r="CF124">
        <v>0</v>
      </c>
      <c r="CG124">
        <v>0</v>
      </c>
      <c r="CM124">
        <v>0</v>
      </c>
      <c r="CN124" t="s">
        <v>5</v>
      </c>
      <c r="CO124">
        <v>0</v>
      </c>
      <c r="CP124">
        <f t="shared" si="119"/>
        <v>2.69</v>
      </c>
      <c r="CQ124">
        <f t="shared" si="120"/>
        <v>0</v>
      </c>
      <c r="CR124">
        <f t="shared" si="121"/>
        <v>0</v>
      </c>
      <c r="CS124">
        <f t="shared" si="122"/>
        <v>0</v>
      </c>
      <c r="CT124">
        <f t="shared" si="123"/>
        <v>2.69</v>
      </c>
      <c r="CU124">
        <f t="shared" si="124"/>
        <v>0</v>
      </c>
      <c r="CV124">
        <f t="shared" si="125"/>
        <v>0.17</v>
      </c>
      <c r="CW124">
        <f t="shared" si="126"/>
        <v>0</v>
      </c>
      <c r="CX124">
        <f t="shared" si="127"/>
        <v>0</v>
      </c>
      <c r="CY124">
        <f t="shared" si="103"/>
        <v>3043.13</v>
      </c>
      <c r="CZ124">
        <f t="shared" si="104"/>
        <v>1807.8</v>
      </c>
      <c r="DC124" t="s">
        <v>5</v>
      </c>
      <c r="DD124" t="s">
        <v>5</v>
      </c>
      <c r="DE124" t="s">
        <v>315</v>
      </c>
      <c r="DF124" t="s">
        <v>315</v>
      </c>
      <c r="DG124" t="s">
        <v>315</v>
      </c>
      <c r="DH124" t="s">
        <v>5</v>
      </c>
      <c r="DI124" t="s">
        <v>315</v>
      </c>
      <c r="DJ124" t="s">
        <v>315</v>
      </c>
      <c r="DK124" t="s">
        <v>5</v>
      </c>
      <c r="DL124" t="s">
        <v>5</v>
      </c>
      <c r="DM124" t="s">
        <v>5</v>
      </c>
      <c r="DN124">
        <v>0</v>
      </c>
      <c r="DO124">
        <v>0</v>
      </c>
      <c r="DP124">
        <v>1</v>
      </c>
      <c r="DQ124">
        <v>1</v>
      </c>
      <c r="DR124">
        <v>1</v>
      </c>
      <c r="DS124">
        <v>1</v>
      </c>
      <c r="DT124">
        <v>1</v>
      </c>
      <c r="DU124">
        <v>1013</v>
      </c>
      <c r="DV124" t="s">
        <v>292</v>
      </c>
      <c r="DW124" t="s">
        <v>292</v>
      </c>
      <c r="DX124">
        <v>1</v>
      </c>
      <c r="EE124">
        <v>13991030</v>
      </c>
      <c r="EF124">
        <v>4</v>
      </c>
      <c r="EG124" t="s">
        <v>92</v>
      </c>
      <c r="EH124">
        <v>0</v>
      </c>
      <c r="EI124" t="s">
        <v>5</v>
      </c>
      <c r="EJ124">
        <v>1</v>
      </c>
      <c r="EK124">
        <v>197</v>
      </c>
      <c r="EL124" t="s">
        <v>295</v>
      </c>
      <c r="EM124" t="s">
        <v>5</v>
      </c>
      <c r="EO124" t="s">
        <v>5</v>
      </c>
      <c r="EQ124">
        <v>512</v>
      </c>
      <c r="ER124">
        <v>1.4</v>
      </c>
      <c r="ES124">
        <v>0</v>
      </c>
      <c r="ET124">
        <v>0</v>
      </c>
      <c r="EU124">
        <v>0</v>
      </c>
      <c r="EV124">
        <v>1.4</v>
      </c>
      <c r="EW124">
        <v>0.1</v>
      </c>
      <c r="EX124">
        <v>0</v>
      </c>
      <c r="EY124">
        <v>0</v>
      </c>
      <c r="EZ124">
        <v>0</v>
      </c>
      <c r="FQ124">
        <v>0</v>
      </c>
      <c r="FR124">
        <f t="shared" si="128"/>
        <v>0</v>
      </c>
      <c r="FS124">
        <v>0</v>
      </c>
    </row>
    <row r="125" spans="1:175">
      <c r="A125">
        <v>17</v>
      </c>
      <c r="B125">
        <v>1</v>
      </c>
      <c r="C125">
        <f>ROW(SmtRes!A635)</f>
        <v>635</v>
      </c>
      <c r="D125">
        <f>ROW(EtalonRes!A635)</f>
        <v>635</v>
      </c>
      <c r="E125" t="s">
        <v>328</v>
      </c>
      <c r="F125" t="s">
        <v>329</v>
      </c>
      <c r="G125" t="s">
        <v>330</v>
      </c>
      <c r="H125" t="s">
        <v>292</v>
      </c>
      <c r="I125">
        <v>48</v>
      </c>
      <c r="J125">
        <v>0</v>
      </c>
      <c r="O125">
        <f t="shared" si="105"/>
        <v>206</v>
      </c>
      <c r="P125">
        <f t="shared" si="106"/>
        <v>0</v>
      </c>
      <c r="Q125">
        <f t="shared" si="107"/>
        <v>0</v>
      </c>
      <c r="R125">
        <f t="shared" si="108"/>
        <v>0</v>
      </c>
      <c r="S125">
        <f t="shared" si="109"/>
        <v>206</v>
      </c>
      <c r="T125">
        <f t="shared" si="110"/>
        <v>0</v>
      </c>
      <c r="U125">
        <f t="shared" si="111"/>
        <v>13.056000000000001</v>
      </c>
      <c r="V125">
        <f t="shared" si="112"/>
        <v>0</v>
      </c>
      <c r="W125">
        <f t="shared" si="113"/>
        <v>0</v>
      </c>
      <c r="X125">
        <f t="shared" si="114"/>
        <v>208</v>
      </c>
      <c r="Y125">
        <f t="shared" si="115"/>
        <v>124</v>
      </c>
      <c r="AA125">
        <v>0</v>
      </c>
      <c r="AB125">
        <f t="shared" si="116"/>
        <v>4.3</v>
      </c>
      <c r="AC125">
        <f t="shared" si="129"/>
        <v>0</v>
      </c>
      <c r="AD125">
        <f t="shared" si="130"/>
        <v>0</v>
      </c>
      <c r="AE125">
        <f t="shared" si="131"/>
        <v>0</v>
      </c>
      <c r="AF125">
        <f t="shared" si="131"/>
        <v>4.3</v>
      </c>
      <c r="AG125">
        <f t="shared" si="132"/>
        <v>0</v>
      </c>
      <c r="AH125">
        <f t="shared" si="133"/>
        <v>0.27200000000000002</v>
      </c>
      <c r="AI125">
        <f t="shared" si="133"/>
        <v>0</v>
      </c>
      <c r="AJ125">
        <f t="shared" si="134"/>
        <v>0</v>
      </c>
      <c r="AK125">
        <v>2.2400000000000002</v>
      </c>
      <c r="AL125">
        <v>0</v>
      </c>
      <c r="AM125">
        <v>0</v>
      </c>
      <c r="AN125">
        <v>0</v>
      </c>
      <c r="AO125">
        <v>2.2400000000000002</v>
      </c>
      <c r="AP125">
        <v>0</v>
      </c>
      <c r="AQ125">
        <v>0.16</v>
      </c>
      <c r="AR125">
        <v>0</v>
      </c>
      <c r="AS125">
        <v>0</v>
      </c>
      <c r="AT125">
        <f t="shared" si="117"/>
        <v>101</v>
      </c>
      <c r="AU125">
        <f t="shared" si="118"/>
        <v>60</v>
      </c>
      <c r="AV125">
        <v>1</v>
      </c>
      <c r="AW125">
        <v>1</v>
      </c>
      <c r="AX125">
        <v>1</v>
      </c>
      <c r="AY125">
        <v>1</v>
      </c>
      <c r="AZ125">
        <v>1</v>
      </c>
      <c r="BA125">
        <v>1</v>
      </c>
      <c r="BB125">
        <v>1</v>
      </c>
      <c r="BC125">
        <v>1</v>
      </c>
      <c r="BD125" t="s">
        <v>5</v>
      </c>
      <c r="BE125" t="s">
        <v>5</v>
      </c>
      <c r="BF125" t="s">
        <v>5</v>
      </c>
      <c r="BG125" t="s">
        <v>5</v>
      </c>
      <c r="BH125">
        <v>0</v>
      </c>
      <c r="BI125">
        <v>1</v>
      </c>
      <c r="BJ125" t="s">
        <v>331</v>
      </c>
      <c r="BM125">
        <v>197</v>
      </c>
      <c r="BN125">
        <v>0</v>
      </c>
      <c r="BO125" t="s">
        <v>329</v>
      </c>
      <c r="BP125">
        <v>1</v>
      </c>
      <c r="BQ125">
        <v>4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5</v>
      </c>
      <c r="BZ125">
        <v>101</v>
      </c>
      <c r="CA125">
        <v>60</v>
      </c>
      <c r="CF125">
        <v>0</v>
      </c>
      <c r="CG125">
        <v>0</v>
      </c>
      <c r="CM125">
        <v>0</v>
      </c>
      <c r="CN125" t="s">
        <v>5</v>
      </c>
      <c r="CO125">
        <v>0</v>
      </c>
      <c r="CP125">
        <f t="shared" si="119"/>
        <v>4.3</v>
      </c>
      <c r="CQ125">
        <f t="shared" si="120"/>
        <v>0</v>
      </c>
      <c r="CR125">
        <f t="shared" si="121"/>
        <v>0</v>
      </c>
      <c r="CS125">
        <f t="shared" si="122"/>
        <v>0</v>
      </c>
      <c r="CT125">
        <f t="shared" si="123"/>
        <v>4.3</v>
      </c>
      <c r="CU125">
        <f t="shared" si="124"/>
        <v>0</v>
      </c>
      <c r="CV125">
        <f t="shared" si="125"/>
        <v>0.27200000000000002</v>
      </c>
      <c r="CW125">
        <f t="shared" si="126"/>
        <v>0</v>
      </c>
      <c r="CX125">
        <f t="shared" si="127"/>
        <v>0</v>
      </c>
      <c r="CY125">
        <f t="shared" si="103"/>
        <v>208.06</v>
      </c>
      <c r="CZ125">
        <f t="shared" si="104"/>
        <v>123.6</v>
      </c>
      <c r="DC125" t="s">
        <v>5</v>
      </c>
      <c r="DD125" t="s">
        <v>5</v>
      </c>
      <c r="DE125" t="s">
        <v>315</v>
      </c>
      <c r="DF125" t="s">
        <v>315</v>
      </c>
      <c r="DG125" t="s">
        <v>315</v>
      </c>
      <c r="DH125" t="s">
        <v>5</v>
      </c>
      <c r="DI125" t="s">
        <v>315</v>
      </c>
      <c r="DJ125" t="s">
        <v>315</v>
      </c>
      <c r="DK125" t="s">
        <v>5</v>
      </c>
      <c r="DL125" t="s">
        <v>5</v>
      </c>
      <c r="DM125" t="s">
        <v>5</v>
      </c>
      <c r="DN125">
        <v>0</v>
      </c>
      <c r="DO125">
        <v>0</v>
      </c>
      <c r="DP125">
        <v>1</v>
      </c>
      <c r="DQ125">
        <v>1</v>
      </c>
      <c r="DR125">
        <v>1</v>
      </c>
      <c r="DS125">
        <v>1</v>
      </c>
      <c r="DT125">
        <v>1</v>
      </c>
      <c r="DU125">
        <v>1013</v>
      </c>
      <c r="DV125" t="s">
        <v>292</v>
      </c>
      <c r="DW125" t="s">
        <v>292</v>
      </c>
      <c r="DX125">
        <v>1</v>
      </c>
      <c r="EE125">
        <v>13991030</v>
      </c>
      <c r="EF125">
        <v>4</v>
      </c>
      <c r="EG125" t="s">
        <v>92</v>
      </c>
      <c r="EH125">
        <v>0</v>
      </c>
      <c r="EI125" t="s">
        <v>5</v>
      </c>
      <c r="EJ125">
        <v>1</v>
      </c>
      <c r="EK125">
        <v>197</v>
      </c>
      <c r="EL125" t="s">
        <v>295</v>
      </c>
      <c r="EM125" t="s">
        <v>5</v>
      </c>
      <c r="EO125" t="s">
        <v>5</v>
      </c>
      <c r="EQ125">
        <v>512</v>
      </c>
      <c r="ER125">
        <v>2.2400000000000002</v>
      </c>
      <c r="ES125">
        <v>0</v>
      </c>
      <c r="ET125">
        <v>0</v>
      </c>
      <c r="EU125">
        <v>0</v>
      </c>
      <c r="EV125">
        <v>2.2400000000000002</v>
      </c>
      <c r="EW125">
        <v>0.16</v>
      </c>
      <c r="EX125">
        <v>0</v>
      </c>
      <c r="EY125">
        <v>0</v>
      </c>
      <c r="EZ125">
        <v>0</v>
      </c>
      <c r="FQ125">
        <v>0</v>
      </c>
      <c r="FR125">
        <f t="shared" si="128"/>
        <v>0</v>
      </c>
      <c r="FS125">
        <v>0</v>
      </c>
    </row>
    <row r="126" spans="1:175">
      <c r="A126">
        <v>17</v>
      </c>
      <c r="B126">
        <v>1</v>
      </c>
      <c r="C126">
        <f>ROW(SmtRes!A636)</f>
        <v>636</v>
      </c>
      <c r="D126">
        <f>ROW(EtalonRes!A636)</f>
        <v>636</v>
      </c>
      <c r="E126" t="s">
        <v>332</v>
      </c>
      <c r="F126" t="s">
        <v>333</v>
      </c>
      <c r="G126" t="s">
        <v>334</v>
      </c>
      <c r="H126" t="s">
        <v>292</v>
      </c>
      <c r="I126">
        <v>114</v>
      </c>
      <c r="J126">
        <v>0</v>
      </c>
      <c r="O126">
        <f t="shared" si="105"/>
        <v>368</v>
      </c>
      <c r="P126">
        <f t="shared" si="106"/>
        <v>0</v>
      </c>
      <c r="Q126">
        <f t="shared" si="107"/>
        <v>0</v>
      </c>
      <c r="R126">
        <f t="shared" si="108"/>
        <v>0</v>
      </c>
      <c r="S126">
        <f t="shared" si="109"/>
        <v>368</v>
      </c>
      <c r="T126">
        <f t="shared" si="110"/>
        <v>0</v>
      </c>
      <c r="U126">
        <f t="shared" si="111"/>
        <v>23.256</v>
      </c>
      <c r="V126">
        <f t="shared" si="112"/>
        <v>0</v>
      </c>
      <c r="W126">
        <f t="shared" si="113"/>
        <v>0</v>
      </c>
      <c r="X126">
        <f t="shared" si="114"/>
        <v>372</v>
      </c>
      <c r="Y126">
        <f t="shared" si="115"/>
        <v>221</v>
      </c>
      <c r="AA126">
        <v>0</v>
      </c>
      <c r="AB126">
        <f t="shared" si="116"/>
        <v>3.23</v>
      </c>
      <c r="AC126">
        <f t="shared" si="129"/>
        <v>0</v>
      </c>
      <c r="AD126">
        <f t="shared" si="130"/>
        <v>0</v>
      </c>
      <c r="AE126">
        <f t="shared" si="131"/>
        <v>0</v>
      </c>
      <c r="AF126">
        <f t="shared" si="131"/>
        <v>3.23</v>
      </c>
      <c r="AG126">
        <f t="shared" si="132"/>
        <v>0</v>
      </c>
      <c r="AH126">
        <f t="shared" si="133"/>
        <v>0.20399999999999999</v>
      </c>
      <c r="AI126">
        <f t="shared" si="133"/>
        <v>0</v>
      </c>
      <c r="AJ126">
        <f t="shared" si="134"/>
        <v>0</v>
      </c>
      <c r="AK126">
        <v>1.68</v>
      </c>
      <c r="AL126">
        <v>0</v>
      </c>
      <c r="AM126">
        <v>0</v>
      </c>
      <c r="AN126">
        <v>0</v>
      </c>
      <c r="AO126">
        <v>1.68</v>
      </c>
      <c r="AP126">
        <v>0</v>
      </c>
      <c r="AQ126">
        <v>0.12</v>
      </c>
      <c r="AR126">
        <v>0</v>
      </c>
      <c r="AS126">
        <v>0</v>
      </c>
      <c r="AT126">
        <f t="shared" si="117"/>
        <v>101</v>
      </c>
      <c r="AU126">
        <f t="shared" si="118"/>
        <v>60</v>
      </c>
      <c r="AV126">
        <v>1</v>
      </c>
      <c r="AW126">
        <v>1</v>
      </c>
      <c r="AX126">
        <v>1</v>
      </c>
      <c r="AY126">
        <v>1</v>
      </c>
      <c r="AZ126">
        <v>1</v>
      </c>
      <c r="BA126">
        <v>1</v>
      </c>
      <c r="BB126">
        <v>1</v>
      </c>
      <c r="BC126">
        <v>1</v>
      </c>
      <c r="BD126" t="s">
        <v>5</v>
      </c>
      <c r="BE126" t="s">
        <v>5</v>
      </c>
      <c r="BF126" t="s">
        <v>5</v>
      </c>
      <c r="BG126" t="s">
        <v>5</v>
      </c>
      <c r="BH126">
        <v>0</v>
      </c>
      <c r="BI126">
        <v>1</v>
      </c>
      <c r="BJ126" t="s">
        <v>335</v>
      </c>
      <c r="BM126">
        <v>197</v>
      </c>
      <c r="BN126">
        <v>0</v>
      </c>
      <c r="BO126" t="s">
        <v>333</v>
      </c>
      <c r="BP126">
        <v>1</v>
      </c>
      <c r="BQ126">
        <v>4</v>
      </c>
      <c r="BR126">
        <v>0</v>
      </c>
      <c r="BS126">
        <v>1</v>
      </c>
      <c r="BT126">
        <v>1</v>
      </c>
      <c r="BU126">
        <v>1</v>
      </c>
      <c r="BV126">
        <v>1</v>
      </c>
      <c r="BW126">
        <v>1</v>
      </c>
      <c r="BX126">
        <v>1</v>
      </c>
      <c r="BY126" t="s">
        <v>5</v>
      </c>
      <c r="BZ126">
        <v>101</v>
      </c>
      <c r="CA126">
        <v>60</v>
      </c>
      <c r="CF126">
        <v>0</v>
      </c>
      <c r="CG126">
        <v>0</v>
      </c>
      <c r="CM126">
        <v>0</v>
      </c>
      <c r="CN126" t="s">
        <v>5</v>
      </c>
      <c r="CO126">
        <v>0</v>
      </c>
      <c r="CP126">
        <f t="shared" si="119"/>
        <v>3.23</v>
      </c>
      <c r="CQ126">
        <f t="shared" si="120"/>
        <v>0</v>
      </c>
      <c r="CR126">
        <f t="shared" si="121"/>
        <v>0</v>
      </c>
      <c r="CS126">
        <f t="shared" si="122"/>
        <v>0</v>
      </c>
      <c r="CT126">
        <f t="shared" si="123"/>
        <v>3.23</v>
      </c>
      <c r="CU126">
        <f t="shared" si="124"/>
        <v>0</v>
      </c>
      <c r="CV126">
        <f t="shared" si="125"/>
        <v>0.20399999999999999</v>
      </c>
      <c r="CW126">
        <f t="shared" si="126"/>
        <v>0</v>
      </c>
      <c r="CX126">
        <f t="shared" si="127"/>
        <v>0</v>
      </c>
      <c r="CY126">
        <f t="shared" si="103"/>
        <v>371.68</v>
      </c>
      <c r="CZ126">
        <f t="shared" si="104"/>
        <v>220.8</v>
      </c>
      <c r="DC126" t="s">
        <v>5</v>
      </c>
      <c r="DD126" t="s">
        <v>5</v>
      </c>
      <c r="DE126" t="s">
        <v>315</v>
      </c>
      <c r="DF126" t="s">
        <v>315</v>
      </c>
      <c r="DG126" t="s">
        <v>315</v>
      </c>
      <c r="DH126" t="s">
        <v>5</v>
      </c>
      <c r="DI126" t="s">
        <v>315</v>
      </c>
      <c r="DJ126" t="s">
        <v>315</v>
      </c>
      <c r="DK126" t="s">
        <v>5</v>
      </c>
      <c r="DL126" t="s">
        <v>5</v>
      </c>
      <c r="DM126" t="s">
        <v>5</v>
      </c>
      <c r="DN126">
        <v>0</v>
      </c>
      <c r="DO126">
        <v>0</v>
      </c>
      <c r="DP126">
        <v>1</v>
      </c>
      <c r="DQ126">
        <v>1</v>
      </c>
      <c r="DR126">
        <v>1</v>
      </c>
      <c r="DS126">
        <v>1</v>
      </c>
      <c r="DT126">
        <v>1</v>
      </c>
      <c r="DU126">
        <v>1013</v>
      </c>
      <c r="DV126" t="s">
        <v>292</v>
      </c>
      <c r="DW126" t="s">
        <v>292</v>
      </c>
      <c r="DX126">
        <v>1</v>
      </c>
      <c r="EE126">
        <v>13991030</v>
      </c>
      <c r="EF126">
        <v>4</v>
      </c>
      <c r="EG126" t="s">
        <v>92</v>
      </c>
      <c r="EH126">
        <v>0</v>
      </c>
      <c r="EI126" t="s">
        <v>5</v>
      </c>
      <c r="EJ126">
        <v>1</v>
      </c>
      <c r="EK126">
        <v>197</v>
      </c>
      <c r="EL126" t="s">
        <v>295</v>
      </c>
      <c r="EM126" t="s">
        <v>5</v>
      </c>
      <c r="EO126" t="s">
        <v>5</v>
      </c>
      <c r="EQ126">
        <v>512</v>
      </c>
      <c r="ER126">
        <v>1.68</v>
      </c>
      <c r="ES126">
        <v>0</v>
      </c>
      <c r="ET126">
        <v>0</v>
      </c>
      <c r="EU126">
        <v>0</v>
      </c>
      <c r="EV126">
        <v>1.68</v>
      </c>
      <c r="EW126">
        <v>0.12</v>
      </c>
      <c r="EX126">
        <v>0</v>
      </c>
      <c r="EY126">
        <v>0</v>
      </c>
      <c r="EZ126">
        <v>0</v>
      </c>
      <c r="FQ126">
        <v>0</v>
      </c>
      <c r="FR126">
        <f t="shared" si="128"/>
        <v>0</v>
      </c>
      <c r="FS126">
        <v>0</v>
      </c>
    </row>
    <row r="127" spans="1:175">
      <c r="A127">
        <v>17</v>
      </c>
      <c r="B127">
        <v>1</v>
      </c>
      <c r="E127" t="s">
        <v>336</v>
      </c>
      <c r="F127" t="s">
        <v>81</v>
      </c>
      <c r="G127" t="s">
        <v>337</v>
      </c>
      <c r="H127" t="s">
        <v>83</v>
      </c>
      <c r="I127">
        <v>12.8</v>
      </c>
      <c r="J127">
        <v>0</v>
      </c>
      <c r="O127">
        <f t="shared" si="105"/>
        <v>268</v>
      </c>
      <c r="P127">
        <f t="shared" si="106"/>
        <v>0</v>
      </c>
      <c r="Q127">
        <f t="shared" si="107"/>
        <v>0</v>
      </c>
      <c r="R127">
        <f t="shared" si="108"/>
        <v>0</v>
      </c>
      <c r="S127">
        <f t="shared" si="109"/>
        <v>268</v>
      </c>
      <c r="T127">
        <f t="shared" si="110"/>
        <v>0</v>
      </c>
      <c r="U127">
        <f t="shared" si="111"/>
        <v>23.04</v>
      </c>
      <c r="V127">
        <f t="shared" si="112"/>
        <v>0</v>
      </c>
      <c r="W127">
        <f t="shared" si="113"/>
        <v>0</v>
      </c>
      <c r="X127">
        <f t="shared" si="114"/>
        <v>209</v>
      </c>
      <c r="Y127">
        <f t="shared" si="115"/>
        <v>134</v>
      </c>
      <c r="AA127">
        <v>0</v>
      </c>
      <c r="AB127">
        <f t="shared" si="116"/>
        <v>20.9</v>
      </c>
      <c r="AC127">
        <f t="shared" si="129"/>
        <v>0</v>
      </c>
      <c r="AD127">
        <f>ROUND((((ET127*1.5))+((((EU127*1.5))*1.13)-((EU127*1.5)))),2)</f>
        <v>0</v>
      </c>
      <c r="AE127">
        <f>ROUND((((EU127*1.5))*1.13),2)</f>
        <v>0</v>
      </c>
      <c r="AF127">
        <f>ROUND((((EV127*1.5))*1.13),2)</f>
        <v>20.9</v>
      </c>
      <c r="AG127">
        <f t="shared" si="132"/>
        <v>0</v>
      </c>
      <c r="AH127">
        <f>((EW127*1.5))</f>
        <v>1.7999999999999998</v>
      </c>
      <c r="AI127">
        <f>((EX127*1.5))</f>
        <v>0</v>
      </c>
      <c r="AJ127">
        <f t="shared" si="134"/>
        <v>0</v>
      </c>
      <c r="AK127">
        <v>12.33</v>
      </c>
      <c r="AL127">
        <v>0</v>
      </c>
      <c r="AM127">
        <v>0</v>
      </c>
      <c r="AN127">
        <v>0</v>
      </c>
      <c r="AO127">
        <v>12.33</v>
      </c>
      <c r="AP127">
        <v>0</v>
      </c>
      <c r="AQ127">
        <v>1.2</v>
      </c>
      <c r="AR127">
        <v>0</v>
      </c>
      <c r="AS127">
        <v>0</v>
      </c>
      <c r="AT127">
        <f t="shared" si="117"/>
        <v>78</v>
      </c>
      <c r="AU127">
        <f t="shared" si="118"/>
        <v>50</v>
      </c>
      <c r="AV127">
        <v>1</v>
      </c>
      <c r="AW127">
        <v>1</v>
      </c>
      <c r="AX127">
        <v>1</v>
      </c>
      <c r="AY127">
        <v>1</v>
      </c>
      <c r="AZ127">
        <v>1</v>
      </c>
      <c r="BA127">
        <v>1</v>
      </c>
      <c r="BB127">
        <v>1</v>
      </c>
      <c r="BC127">
        <v>1</v>
      </c>
      <c r="BD127" t="s">
        <v>5</v>
      </c>
      <c r="BE127" t="s">
        <v>5</v>
      </c>
      <c r="BF127" t="s">
        <v>5</v>
      </c>
      <c r="BG127" t="s">
        <v>5</v>
      </c>
      <c r="BH127">
        <v>3</v>
      </c>
      <c r="BI127">
        <v>1</v>
      </c>
      <c r="BJ127" t="s">
        <v>5</v>
      </c>
      <c r="BM127">
        <v>179</v>
      </c>
      <c r="BN127">
        <v>0</v>
      </c>
      <c r="BO127" t="s">
        <v>5</v>
      </c>
      <c r="BP127">
        <v>0</v>
      </c>
      <c r="BQ127">
        <v>1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5</v>
      </c>
      <c r="BZ127">
        <v>78</v>
      </c>
      <c r="CA127">
        <v>50</v>
      </c>
      <c r="CF127">
        <v>0</v>
      </c>
      <c r="CG127">
        <v>0</v>
      </c>
      <c r="CM127">
        <v>0</v>
      </c>
      <c r="CN127" t="s">
        <v>5</v>
      </c>
      <c r="CO127">
        <v>0</v>
      </c>
      <c r="CP127">
        <f t="shared" si="119"/>
        <v>20.9</v>
      </c>
      <c r="CQ127">
        <f t="shared" si="120"/>
        <v>0</v>
      </c>
      <c r="CR127">
        <f t="shared" si="121"/>
        <v>0</v>
      </c>
      <c r="CS127">
        <f t="shared" si="122"/>
        <v>0</v>
      </c>
      <c r="CT127">
        <f t="shared" si="123"/>
        <v>20.9</v>
      </c>
      <c r="CU127">
        <f t="shared" si="124"/>
        <v>0</v>
      </c>
      <c r="CV127">
        <f t="shared" si="125"/>
        <v>1.7999999999999998</v>
      </c>
      <c r="CW127">
        <f t="shared" si="126"/>
        <v>0</v>
      </c>
      <c r="CX127">
        <f t="shared" si="127"/>
        <v>0</v>
      </c>
      <c r="CY127">
        <f t="shared" si="103"/>
        <v>209.04</v>
      </c>
      <c r="CZ127">
        <f t="shared" si="104"/>
        <v>134</v>
      </c>
      <c r="DC127" t="s">
        <v>5</v>
      </c>
      <c r="DD127" t="s">
        <v>5</v>
      </c>
      <c r="DE127" t="s">
        <v>84</v>
      </c>
      <c r="DF127" t="s">
        <v>84</v>
      </c>
      <c r="DG127" t="s">
        <v>84</v>
      </c>
      <c r="DH127" t="s">
        <v>5</v>
      </c>
      <c r="DI127" t="s">
        <v>84</v>
      </c>
      <c r="DJ127" t="s">
        <v>84</v>
      </c>
      <c r="DK127" t="s">
        <v>5</v>
      </c>
      <c r="DL127" t="s">
        <v>5</v>
      </c>
      <c r="DM127" t="s">
        <v>5</v>
      </c>
      <c r="DN127">
        <v>0</v>
      </c>
      <c r="DO127">
        <v>0</v>
      </c>
      <c r="DP127">
        <v>1</v>
      </c>
      <c r="DQ127">
        <v>1</v>
      </c>
      <c r="DR127">
        <v>1</v>
      </c>
      <c r="DS127">
        <v>1</v>
      </c>
      <c r="DT127">
        <v>1</v>
      </c>
      <c r="DU127">
        <v>1013</v>
      </c>
      <c r="DV127" t="s">
        <v>83</v>
      </c>
      <c r="DW127" t="s">
        <v>83</v>
      </c>
      <c r="DX127">
        <v>1</v>
      </c>
      <c r="EE127">
        <v>13991014</v>
      </c>
      <c r="EF127">
        <v>1</v>
      </c>
      <c r="EG127" t="s">
        <v>85</v>
      </c>
      <c r="EH127">
        <v>0</v>
      </c>
      <c r="EI127" t="s">
        <v>5</v>
      </c>
      <c r="EJ127">
        <v>1</v>
      </c>
      <c r="EK127">
        <v>179</v>
      </c>
      <c r="EL127" t="s">
        <v>86</v>
      </c>
      <c r="EM127" t="s">
        <v>5</v>
      </c>
      <c r="EO127" t="s">
        <v>5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12.33</v>
      </c>
      <c r="EW127">
        <v>1.2</v>
      </c>
      <c r="EX127">
        <v>0</v>
      </c>
      <c r="EY127">
        <v>0</v>
      </c>
      <c r="EZ127">
        <v>0</v>
      </c>
      <c r="FQ127">
        <v>0</v>
      </c>
      <c r="FR127">
        <f t="shared" si="128"/>
        <v>0</v>
      </c>
      <c r="FS127">
        <v>0</v>
      </c>
    </row>
    <row r="128" spans="1:175">
      <c r="A128">
        <v>17</v>
      </c>
      <c r="B128">
        <v>1</v>
      </c>
      <c r="E128" t="s">
        <v>338</v>
      </c>
      <c r="F128" t="s">
        <v>88</v>
      </c>
      <c r="G128" t="s">
        <v>339</v>
      </c>
      <c r="H128" t="s">
        <v>83</v>
      </c>
      <c r="I128">
        <v>3.2</v>
      </c>
      <c r="J128">
        <v>0</v>
      </c>
      <c r="O128">
        <f t="shared" si="105"/>
        <v>87</v>
      </c>
      <c r="P128">
        <f t="shared" si="106"/>
        <v>0</v>
      </c>
      <c r="Q128">
        <f t="shared" si="107"/>
        <v>0</v>
      </c>
      <c r="R128">
        <f t="shared" si="108"/>
        <v>0</v>
      </c>
      <c r="S128">
        <f t="shared" si="109"/>
        <v>87</v>
      </c>
      <c r="T128">
        <f t="shared" si="110"/>
        <v>0</v>
      </c>
      <c r="U128">
        <f t="shared" si="111"/>
        <v>7.4879999999999995</v>
      </c>
      <c r="V128">
        <f t="shared" si="112"/>
        <v>0</v>
      </c>
      <c r="W128">
        <f t="shared" si="113"/>
        <v>0</v>
      </c>
      <c r="X128">
        <f t="shared" si="114"/>
        <v>68</v>
      </c>
      <c r="Y128">
        <f t="shared" si="115"/>
        <v>44</v>
      </c>
      <c r="AA128">
        <v>0</v>
      </c>
      <c r="AB128">
        <f t="shared" si="116"/>
        <v>27.12</v>
      </c>
      <c r="AC128">
        <f>ROUND(((ES128*4)),2)</f>
        <v>0</v>
      </c>
      <c r="AD128">
        <f>ROUND(((((ET128*1.5)*4))+(((((EU128*1.5)*4))*1.13)-(((EU128*1.5)*4)))),2)</f>
        <v>0</v>
      </c>
      <c r="AE128">
        <f>ROUND(((((EU128*1.5)*4))*1.13),2)</f>
        <v>0</v>
      </c>
      <c r="AF128">
        <f>ROUND(((((EV128*1.5)*4))*1.13),2)</f>
        <v>27.12</v>
      </c>
      <c r="AG128">
        <f t="shared" si="132"/>
        <v>0</v>
      </c>
      <c r="AH128">
        <f>(((EW128*1.5)*4))</f>
        <v>2.34</v>
      </c>
      <c r="AI128">
        <f>(((EX128*1.5)*4))</f>
        <v>0</v>
      </c>
      <c r="AJ128">
        <f t="shared" si="134"/>
        <v>0</v>
      </c>
      <c r="AK128">
        <v>4</v>
      </c>
      <c r="AL128">
        <v>0</v>
      </c>
      <c r="AM128">
        <v>0</v>
      </c>
      <c r="AN128">
        <v>0</v>
      </c>
      <c r="AO128">
        <v>4</v>
      </c>
      <c r="AP128">
        <v>0</v>
      </c>
      <c r="AQ128">
        <v>0.39</v>
      </c>
      <c r="AR128">
        <v>0</v>
      </c>
      <c r="AS128">
        <v>0</v>
      </c>
      <c r="AT128">
        <f t="shared" si="117"/>
        <v>78</v>
      </c>
      <c r="AU128">
        <f t="shared" si="118"/>
        <v>50</v>
      </c>
      <c r="AV128">
        <v>1</v>
      </c>
      <c r="AW128">
        <v>1</v>
      </c>
      <c r="AX128">
        <v>1</v>
      </c>
      <c r="AY128">
        <v>1</v>
      </c>
      <c r="AZ128">
        <v>1</v>
      </c>
      <c r="BA128">
        <v>1</v>
      </c>
      <c r="BB128">
        <v>1</v>
      </c>
      <c r="BC128">
        <v>1</v>
      </c>
      <c r="BD128" t="s">
        <v>5</v>
      </c>
      <c r="BE128" t="s">
        <v>5</v>
      </c>
      <c r="BF128" t="s">
        <v>5</v>
      </c>
      <c r="BG128" t="s">
        <v>5</v>
      </c>
      <c r="BH128">
        <v>3</v>
      </c>
      <c r="BI128">
        <v>1</v>
      </c>
      <c r="BJ128" t="s">
        <v>5</v>
      </c>
      <c r="BM128">
        <v>179</v>
      </c>
      <c r="BN128">
        <v>0</v>
      </c>
      <c r="BO128" t="s">
        <v>5</v>
      </c>
      <c r="BP128">
        <v>0</v>
      </c>
      <c r="BQ128">
        <v>1</v>
      </c>
      <c r="BR128">
        <v>0</v>
      </c>
      <c r="BS128">
        <v>1</v>
      </c>
      <c r="BT128">
        <v>1</v>
      </c>
      <c r="BU128">
        <v>1</v>
      </c>
      <c r="BV128">
        <v>1</v>
      </c>
      <c r="BW128">
        <v>1</v>
      </c>
      <c r="BX128">
        <v>1</v>
      </c>
      <c r="BY128" t="s">
        <v>5</v>
      </c>
      <c r="BZ128">
        <v>78</v>
      </c>
      <c r="CA128">
        <v>50</v>
      </c>
      <c r="CF128">
        <v>0</v>
      </c>
      <c r="CG128">
        <v>0</v>
      </c>
      <c r="CM128">
        <v>0</v>
      </c>
      <c r="CN128" t="s">
        <v>5</v>
      </c>
      <c r="CO128">
        <v>0</v>
      </c>
      <c r="CP128">
        <f t="shared" si="119"/>
        <v>27.12</v>
      </c>
      <c r="CQ128">
        <f t="shared" si="120"/>
        <v>0</v>
      </c>
      <c r="CR128">
        <f t="shared" si="121"/>
        <v>0</v>
      </c>
      <c r="CS128">
        <f t="shared" si="122"/>
        <v>0</v>
      </c>
      <c r="CT128">
        <f t="shared" si="123"/>
        <v>27.12</v>
      </c>
      <c r="CU128">
        <f t="shared" si="124"/>
        <v>0</v>
      </c>
      <c r="CV128">
        <f t="shared" si="125"/>
        <v>2.34</v>
      </c>
      <c r="CW128">
        <f t="shared" si="126"/>
        <v>0</v>
      </c>
      <c r="CX128">
        <f t="shared" si="127"/>
        <v>0</v>
      </c>
      <c r="CY128">
        <f t="shared" si="103"/>
        <v>67.86</v>
      </c>
      <c r="CZ128">
        <f t="shared" si="104"/>
        <v>43.5</v>
      </c>
      <c r="DC128" t="s">
        <v>5</v>
      </c>
      <c r="DD128" t="s">
        <v>340</v>
      </c>
      <c r="DE128" t="s">
        <v>341</v>
      </c>
      <c r="DF128" t="s">
        <v>341</v>
      </c>
      <c r="DG128" t="s">
        <v>341</v>
      </c>
      <c r="DH128" t="s">
        <v>5</v>
      </c>
      <c r="DI128" t="s">
        <v>341</v>
      </c>
      <c r="DJ128" t="s">
        <v>341</v>
      </c>
      <c r="DK128" t="s">
        <v>5</v>
      </c>
      <c r="DL128" t="s">
        <v>5</v>
      </c>
      <c r="DM128" t="s">
        <v>5</v>
      </c>
      <c r="DN128">
        <v>0</v>
      </c>
      <c r="DO128">
        <v>0</v>
      </c>
      <c r="DP128">
        <v>1</v>
      </c>
      <c r="DQ128">
        <v>1</v>
      </c>
      <c r="DR128">
        <v>1</v>
      </c>
      <c r="DS128">
        <v>1</v>
      </c>
      <c r="DT128">
        <v>1</v>
      </c>
      <c r="DU128">
        <v>1013</v>
      </c>
      <c r="DV128" t="s">
        <v>83</v>
      </c>
      <c r="DW128" t="s">
        <v>83</v>
      </c>
      <c r="DX128">
        <v>1</v>
      </c>
      <c r="EE128">
        <v>13991014</v>
      </c>
      <c r="EF128">
        <v>1</v>
      </c>
      <c r="EG128" t="s">
        <v>85</v>
      </c>
      <c r="EH128">
        <v>0</v>
      </c>
      <c r="EI128" t="s">
        <v>5</v>
      </c>
      <c r="EJ128">
        <v>1</v>
      </c>
      <c r="EK128">
        <v>179</v>
      </c>
      <c r="EL128" t="s">
        <v>86</v>
      </c>
      <c r="EM128" t="s">
        <v>5</v>
      </c>
      <c r="EO128" t="s">
        <v>5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4</v>
      </c>
      <c r="EW128">
        <v>0.39</v>
      </c>
      <c r="EX128">
        <v>0</v>
      </c>
      <c r="EY128">
        <v>0</v>
      </c>
      <c r="EZ128">
        <v>0</v>
      </c>
      <c r="FQ128">
        <v>0</v>
      </c>
      <c r="FR128">
        <f t="shared" si="128"/>
        <v>0</v>
      </c>
      <c r="FS128">
        <v>0</v>
      </c>
    </row>
    <row r="129" spans="1:175">
      <c r="A129">
        <v>17</v>
      </c>
      <c r="B129">
        <v>1</v>
      </c>
      <c r="E129" t="s">
        <v>342</v>
      </c>
      <c r="F129" t="s">
        <v>81</v>
      </c>
      <c r="G129" t="s">
        <v>343</v>
      </c>
      <c r="H129" t="s">
        <v>83</v>
      </c>
      <c r="I129">
        <v>12.8</v>
      </c>
      <c r="J129">
        <v>0</v>
      </c>
      <c r="O129">
        <f t="shared" si="105"/>
        <v>268</v>
      </c>
      <c r="P129">
        <f t="shared" si="106"/>
        <v>0</v>
      </c>
      <c r="Q129">
        <f t="shared" si="107"/>
        <v>0</v>
      </c>
      <c r="R129">
        <f t="shared" si="108"/>
        <v>0</v>
      </c>
      <c r="S129">
        <f t="shared" si="109"/>
        <v>268</v>
      </c>
      <c r="T129">
        <f t="shared" si="110"/>
        <v>0</v>
      </c>
      <c r="U129">
        <f t="shared" si="111"/>
        <v>23.04</v>
      </c>
      <c r="V129">
        <f t="shared" si="112"/>
        <v>0</v>
      </c>
      <c r="W129">
        <f t="shared" si="113"/>
        <v>0</v>
      </c>
      <c r="X129">
        <f t="shared" si="114"/>
        <v>209</v>
      </c>
      <c r="Y129">
        <f t="shared" si="115"/>
        <v>134</v>
      </c>
      <c r="AA129">
        <v>0</v>
      </c>
      <c r="AB129">
        <f t="shared" si="116"/>
        <v>20.9</v>
      </c>
      <c r="AC129">
        <f>ROUND((ES129),2)</f>
        <v>0</v>
      </c>
      <c r="AD129">
        <f>ROUND((((ET129*1.5))+((((EU129*1.5))*1.13)-((EU129*1.5)))),2)</f>
        <v>0</v>
      </c>
      <c r="AE129">
        <f>ROUND((((EU129*1.5))*1.13),2)</f>
        <v>0</v>
      </c>
      <c r="AF129">
        <f>ROUND((((EV129*1.5))*1.13),2)</f>
        <v>20.9</v>
      </c>
      <c r="AG129">
        <f t="shared" si="132"/>
        <v>0</v>
      </c>
      <c r="AH129">
        <f>((EW129*1.5))</f>
        <v>1.7999999999999998</v>
      </c>
      <c r="AI129">
        <f>((EX129*1.5))</f>
        <v>0</v>
      </c>
      <c r="AJ129">
        <f t="shared" si="134"/>
        <v>0</v>
      </c>
      <c r="AK129">
        <v>12.33</v>
      </c>
      <c r="AL129">
        <v>0</v>
      </c>
      <c r="AM129">
        <v>0</v>
      </c>
      <c r="AN129">
        <v>0</v>
      </c>
      <c r="AO129">
        <v>12.33</v>
      </c>
      <c r="AP129">
        <v>0</v>
      </c>
      <c r="AQ129">
        <v>1.2</v>
      </c>
      <c r="AR129">
        <v>0</v>
      </c>
      <c r="AS129">
        <v>0</v>
      </c>
      <c r="AT129">
        <f t="shared" si="117"/>
        <v>78</v>
      </c>
      <c r="AU129">
        <f t="shared" si="118"/>
        <v>50</v>
      </c>
      <c r="AV129">
        <v>1</v>
      </c>
      <c r="AW129">
        <v>1</v>
      </c>
      <c r="AX129">
        <v>1</v>
      </c>
      <c r="AY129">
        <v>1</v>
      </c>
      <c r="AZ129">
        <v>1</v>
      </c>
      <c r="BA129">
        <v>1</v>
      </c>
      <c r="BB129">
        <v>1</v>
      </c>
      <c r="BC129">
        <v>1</v>
      </c>
      <c r="BD129" t="s">
        <v>5</v>
      </c>
      <c r="BE129" t="s">
        <v>5</v>
      </c>
      <c r="BF129" t="s">
        <v>5</v>
      </c>
      <c r="BG129" t="s">
        <v>5</v>
      </c>
      <c r="BH129">
        <v>3</v>
      </c>
      <c r="BI129">
        <v>1</v>
      </c>
      <c r="BJ129" t="s">
        <v>5</v>
      </c>
      <c r="BM129">
        <v>179</v>
      </c>
      <c r="BN129">
        <v>0</v>
      </c>
      <c r="BO129" t="s">
        <v>5</v>
      </c>
      <c r="BP129">
        <v>0</v>
      </c>
      <c r="BQ129">
        <v>1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5</v>
      </c>
      <c r="BZ129">
        <v>78</v>
      </c>
      <c r="CA129">
        <v>50</v>
      </c>
      <c r="CF129">
        <v>0</v>
      </c>
      <c r="CG129">
        <v>0</v>
      </c>
      <c r="CM129">
        <v>0</v>
      </c>
      <c r="CN129" t="s">
        <v>5</v>
      </c>
      <c r="CO129">
        <v>0</v>
      </c>
      <c r="CP129">
        <f t="shared" si="119"/>
        <v>20.9</v>
      </c>
      <c r="CQ129">
        <f t="shared" si="120"/>
        <v>0</v>
      </c>
      <c r="CR129">
        <f t="shared" si="121"/>
        <v>0</v>
      </c>
      <c r="CS129">
        <f t="shared" si="122"/>
        <v>0</v>
      </c>
      <c r="CT129">
        <f t="shared" si="123"/>
        <v>20.9</v>
      </c>
      <c r="CU129">
        <f t="shared" si="124"/>
        <v>0</v>
      </c>
      <c r="CV129">
        <f t="shared" si="125"/>
        <v>1.7999999999999998</v>
      </c>
      <c r="CW129">
        <f t="shared" si="126"/>
        <v>0</v>
      </c>
      <c r="CX129">
        <f t="shared" si="127"/>
        <v>0</v>
      </c>
      <c r="CY129">
        <f t="shared" si="103"/>
        <v>209.04</v>
      </c>
      <c r="CZ129">
        <f t="shared" si="104"/>
        <v>134</v>
      </c>
      <c r="DC129" t="s">
        <v>5</v>
      </c>
      <c r="DD129" t="s">
        <v>5</v>
      </c>
      <c r="DE129" t="s">
        <v>84</v>
      </c>
      <c r="DF129" t="s">
        <v>84</v>
      </c>
      <c r="DG129" t="s">
        <v>84</v>
      </c>
      <c r="DH129" t="s">
        <v>5</v>
      </c>
      <c r="DI129" t="s">
        <v>84</v>
      </c>
      <c r="DJ129" t="s">
        <v>84</v>
      </c>
      <c r="DK129" t="s">
        <v>5</v>
      </c>
      <c r="DL129" t="s">
        <v>5</v>
      </c>
      <c r="DM129" t="s">
        <v>5</v>
      </c>
      <c r="DN129">
        <v>0</v>
      </c>
      <c r="DO129">
        <v>0</v>
      </c>
      <c r="DP129">
        <v>1</v>
      </c>
      <c r="DQ129">
        <v>1</v>
      </c>
      <c r="DR129">
        <v>1</v>
      </c>
      <c r="DS129">
        <v>1</v>
      </c>
      <c r="DT129">
        <v>1</v>
      </c>
      <c r="DU129">
        <v>1013</v>
      </c>
      <c r="DV129" t="s">
        <v>83</v>
      </c>
      <c r="DW129" t="s">
        <v>83</v>
      </c>
      <c r="DX129">
        <v>1</v>
      </c>
      <c r="EE129">
        <v>13991014</v>
      </c>
      <c r="EF129">
        <v>1</v>
      </c>
      <c r="EG129" t="s">
        <v>85</v>
      </c>
      <c r="EH129">
        <v>0</v>
      </c>
      <c r="EI129" t="s">
        <v>5</v>
      </c>
      <c r="EJ129">
        <v>1</v>
      </c>
      <c r="EK129">
        <v>179</v>
      </c>
      <c r="EL129" t="s">
        <v>86</v>
      </c>
      <c r="EM129" t="s">
        <v>5</v>
      </c>
      <c r="EO129" t="s">
        <v>5</v>
      </c>
      <c r="EQ129">
        <v>0</v>
      </c>
      <c r="ER129">
        <v>0</v>
      </c>
      <c r="ES129">
        <v>0</v>
      </c>
      <c r="ET129">
        <v>0</v>
      </c>
      <c r="EU129">
        <v>0</v>
      </c>
      <c r="EV129">
        <v>12.33</v>
      </c>
      <c r="EW129">
        <v>1.2</v>
      </c>
      <c r="EX129">
        <v>0</v>
      </c>
      <c r="EY129">
        <v>0</v>
      </c>
      <c r="EZ129">
        <v>0</v>
      </c>
      <c r="FQ129">
        <v>0</v>
      </c>
      <c r="FR129">
        <f t="shared" si="128"/>
        <v>0</v>
      </c>
      <c r="FS129">
        <v>0</v>
      </c>
    </row>
    <row r="130" spans="1:175">
      <c r="A130">
        <v>17</v>
      </c>
      <c r="B130">
        <v>1</v>
      </c>
      <c r="E130" t="s">
        <v>344</v>
      </c>
      <c r="F130" t="s">
        <v>88</v>
      </c>
      <c r="G130" t="s">
        <v>345</v>
      </c>
      <c r="H130" t="s">
        <v>83</v>
      </c>
      <c r="I130">
        <v>5.5</v>
      </c>
      <c r="J130">
        <v>0</v>
      </c>
      <c r="O130">
        <f t="shared" si="105"/>
        <v>895</v>
      </c>
      <c r="P130">
        <f t="shared" si="106"/>
        <v>0</v>
      </c>
      <c r="Q130">
        <f t="shared" si="107"/>
        <v>0</v>
      </c>
      <c r="R130">
        <f t="shared" si="108"/>
        <v>0</v>
      </c>
      <c r="S130">
        <f t="shared" si="109"/>
        <v>895</v>
      </c>
      <c r="T130">
        <f t="shared" si="110"/>
        <v>0</v>
      </c>
      <c r="U130">
        <f t="shared" si="111"/>
        <v>77.22</v>
      </c>
      <c r="V130">
        <f t="shared" si="112"/>
        <v>0</v>
      </c>
      <c r="W130">
        <f t="shared" si="113"/>
        <v>0</v>
      </c>
      <c r="X130">
        <f t="shared" si="114"/>
        <v>698</v>
      </c>
      <c r="Y130">
        <f t="shared" si="115"/>
        <v>448</v>
      </c>
      <c r="AA130">
        <v>0</v>
      </c>
      <c r="AB130">
        <f t="shared" si="116"/>
        <v>162.72</v>
      </c>
      <c r="AC130">
        <f>ROUND(((ES130*24)),2)</f>
        <v>0</v>
      </c>
      <c r="AD130">
        <f>ROUND(((((ET130*1.5)*24))+(((((EU130*1.5)*24))*1.13)-(((EU130*1.5)*24)))),2)</f>
        <v>0</v>
      </c>
      <c r="AE130">
        <f>ROUND(((((EU130*1.5)*24))*1.13),2)</f>
        <v>0</v>
      </c>
      <c r="AF130">
        <f>ROUND(((((EV130*1.5)*24))*1.13),2)</f>
        <v>162.72</v>
      </c>
      <c r="AG130">
        <f t="shared" si="132"/>
        <v>0</v>
      </c>
      <c r="AH130">
        <f>(((EW130*1.5)*24))</f>
        <v>14.04</v>
      </c>
      <c r="AI130">
        <f>(((EX130*1.5)*24))</f>
        <v>0</v>
      </c>
      <c r="AJ130">
        <f t="shared" si="134"/>
        <v>0</v>
      </c>
      <c r="AK130">
        <v>4</v>
      </c>
      <c r="AL130">
        <v>0</v>
      </c>
      <c r="AM130">
        <v>0</v>
      </c>
      <c r="AN130">
        <v>0</v>
      </c>
      <c r="AO130">
        <v>4</v>
      </c>
      <c r="AP130">
        <v>0</v>
      </c>
      <c r="AQ130">
        <v>0.39</v>
      </c>
      <c r="AR130">
        <v>0</v>
      </c>
      <c r="AS130">
        <v>0</v>
      </c>
      <c r="AT130">
        <f t="shared" si="117"/>
        <v>78</v>
      </c>
      <c r="AU130">
        <f t="shared" si="118"/>
        <v>50</v>
      </c>
      <c r="AV130">
        <v>1</v>
      </c>
      <c r="AW130">
        <v>1</v>
      </c>
      <c r="AX130">
        <v>1</v>
      </c>
      <c r="AY130">
        <v>1</v>
      </c>
      <c r="AZ130">
        <v>1</v>
      </c>
      <c r="BA130">
        <v>1</v>
      </c>
      <c r="BB130">
        <v>1</v>
      </c>
      <c r="BC130">
        <v>1</v>
      </c>
      <c r="BD130" t="s">
        <v>5</v>
      </c>
      <c r="BE130" t="s">
        <v>5</v>
      </c>
      <c r="BF130" t="s">
        <v>5</v>
      </c>
      <c r="BG130" t="s">
        <v>5</v>
      </c>
      <c r="BH130">
        <v>3</v>
      </c>
      <c r="BI130">
        <v>1</v>
      </c>
      <c r="BJ130" t="s">
        <v>5</v>
      </c>
      <c r="BM130">
        <v>179</v>
      </c>
      <c r="BN130">
        <v>0</v>
      </c>
      <c r="BO130" t="s">
        <v>5</v>
      </c>
      <c r="BP130">
        <v>0</v>
      </c>
      <c r="BQ130">
        <v>1</v>
      </c>
      <c r="BR130">
        <v>0</v>
      </c>
      <c r="BS130">
        <v>1</v>
      </c>
      <c r="BT130">
        <v>1</v>
      </c>
      <c r="BU130">
        <v>1</v>
      </c>
      <c r="BV130">
        <v>1</v>
      </c>
      <c r="BW130">
        <v>1</v>
      </c>
      <c r="BX130">
        <v>1</v>
      </c>
      <c r="BY130" t="s">
        <v>5</v>
      </c>
      <c r="BZ130">
        <v>78</v>
      </c>
      <c r="CA130">
        <v>50</v>
      </c>
      <c r="CF130">
        <v>0</v>
      </c>
      <c r="CG130">
        <v>0</v>
      </c>
      <c r="CM130">
        <v>0</v>
      </c>
      <c r="CN130" t="s">
        <v>5</v>
      </c>
      <c r="CO130">
        <v>0</v>
      </c>
      <c r="CP130">
        <f t="shared" si="119"/>
        <v>162.72</v>
      </c>
      <c r="CQ130">
        <f t="shared" si="120"/>
        <v>0</v>
      </c>
      <c r="CR130">
        <f t="shared" si="121"/>
        <v>0</v>
      </c>
      <c r="CS130">
        <f t="shared" si="122"/>
        <v>0</v>
      </c>
      <c r="CT130">
        <f t="shared" si="123"/>
        <v>162.72</v>
      </c>
      <c r="CU130">
        <f t="shared" si="124"/>
        <v>0</v>
      </c>
      <c r="CV130">
        <f t="shared" si="125"/>
        <v>14.04</v>
      </c>
      <c r="CW130">
        <f t="shared" si="126"/>
        <v>0</v>
      </c>
      <c r="CX130">
        <f t="shared" si="127"/>
        <v>0</v>
      </c>
      <c r="CY130">
        <f t="shared" si="103"/>
        <v>698.1</v>
      </c>
      <c r="CZ130">
        <f t="shared" si="104"/>
        <v>447.5</v>
      </c>
      <c r="DC130" t="s">
        <v>5</v>
      </c>
      <c r="DD130" t="s">
        <v>346</v>
      </c>
      <c r="DE130" t="s">
        <v>347</v>
      </c>
      <c r="DF130" t="s">
        <v>347</v>
      </c>
      <c r="DG130" t="s">
        <v>347</v>
      </c>
      <c r="DH130" t="s">
        <v>5</v>
      </c>
      <c r="DI130" t="s">
        <v>347</v>
      </c>
      <c r="DJ130" t="s">
        <v>347</v>
      </c>
      <c r="DK130" t="s">
        <v>5</v>
      </c>
      <c r="DL130" t="s">
        <v>5</v>
      </c>
      <c r="DM130" t="s">
        <v>5</v>
      </c>
      <c r="DN130">
        <v>0</v>
      </c>
      <c r="DO130">
        <v>0</v>
      </c>
      <c r="DP130">
        <v>1</v>
      </c>
      <c r="DQ130">
        <v>1</v>
      </c>
      <c r="DR130">
        <v>1</v>
      </c>
      <c r="DS130">
        <v>1</v>
      </c>
      <c r="DT130">
        <v>1</v>
      </c>
      <c r="DU130">
        <v>1013</v>
      </c>
      <c r="DV130" t="s">
        <v>83</v>
      </c>
      <c r="DW130" t="s">
        <v>83</v>
      </c>
      <c r="DX130">
        <v>1</v>
      </c>
      <c r="EE130">
        <v>13991014</v>
      </c>
      <c r="EF130">
        <v>1</v>
      </c>
      <c r="EG130" t="s">
        <v>85</v>
      </c>
      <c r="EH130">
        <v>0</v>
      </c>
      <c r="EI130" t="s">
        <v>5</v>
      </c>
      <c r="EJ130">
        <v>1</v>
      </c>
      <c r="EK130">
        <v>179</v>
      </c>
      <c r="EL130" t="s">
        <v>86</v>
      </c>
      <c r="EM130" t="s">
        <v>5</v>
      </c>
      <c r="EO130" t="s">
        <v>5</v>
      </c>
      <c r="EQ130">
        <v>0</v>
      </c>
      <c r="ER130">
        <v>0</v>
      </c>
      <c r="ES130">
        <v>0</v>
      </c>
      <c r="ET130">
        <v>0</v>
      </c>
      <c r="EU130">
        <v>0</v>
      </c>
      <c r="EV130">
        <v>4</v>
      </c>
      <c r="EW130">
        <v>0.39</v>
      </c>
      <c r="EX130">
        <v>0</v>
      </c>
      <c r="EY130">
        <v>0</v>
      </c>
      <c r="EZ130">
        <v>0</v>
      </c>
      <c r="FQ130">
        <v>0</v>
      </c>
      <c r="FR130">
        <f t="shared" si="128"/>
        <v>0</v>
      </c>
      <c r="FS130">
        <v>0</v>
      </c>
    </row>
    <row r="131" spans="1:175">
      <c r="A131">
        <v>17</v>
      </c>
      <c r="B131">
        <v>1</v>
      </c>
      <c r="E131" t="s">
        <v>348</v>
      </c>
      <c r="F131" t="s">
        <v>88</v>
      </c>
      <c r="G131" t="s">
        <v>349</v>
      </c>
      <c r="H131" t="s">
        <v>83</v>
      </c>
      <c r="I131">
        <v>3.2</v>
      </c>
      <c r="J131">
        <v>0</v>
      </c>
      <c r="O131">
        <f t="shared" si="105"/>
        <v>217</v>
      </c>
      <c r="P131">
        <f t="shared" si="106"/>
        <v>0</v>
      </c>
      <c r="Q131">
        <f t="shared" si="107"/>
        <v>0</v>
      </c>
      <c r="R131">
        <f t="shared" si="108"/>
        <v>0</v>
      </c>
      <c r="S131">
        <f t="shared" si="109"/>
        <v>217</v>
      </c>
      <c r="T131">
        <f t="shared" si="110"/>
        <v>0</v>
      </c>
      <c r="U131">
        <f t="shared" si="111"/>
        <v>18.72</v>
      </c>
      <c r="V131">
        <f t="shared" si="112"/>
        <v>0</v>
      </c>
      <c r="W131">
        <f t="shared" si="113"/>
        <v>0</v>
      </c>
      <c r="X131">
        <f t="shared" si="114"/>
        <v>169</v>
      </c>
      <c r="Y131">
        <f t="shared" si="115"/>
        <v>109</v>
      </c>
      <c r="AA131">
        <v>0</v>
      </c>
      <c r="AB131">
        <f t="shared" si="116"/>
        <v>67.8</v>
      </c>
      <c r="AC131">
        <f>ROUND(((ES131*10)),2)</f>
        <v>0</v>
      </c>
      <c r="AD131">
        <f>ROUND(((((ET131*1.5)*10))+(((((EU131*1.5)*10))*1.13)-(((EU131*1.5)*10)))),2)</f>
        <v>0</v>
      </c>
      <c r="AE131">
        <f>ROUND(((((EU131*1.5)*10))*1.13),2)</f>
        <v>0</v>
      </c>
      <c r="AF131">
        <f>ROUND(((((EV131*1.5)*10))*1.13),2)</f>
        <v>67.8</v>
      </c>
      <c r="AG131">
        <f t="shared" si="132"/>
        <v>0</v>
      </c>
      <c r="AH131">
        <f>(((EW131*1.5)*10))</f>
        <v>5.85</v>
      </c>
      <c r="AI131">
        <f>(((EX131*1.5)*10))</f>
        <v>0</v>
      </c>
      <c r="AJ131">
        <f t="shared" si="134"/>
        <v>0</v>
      </c>
      <c r="AK131">
        <v>4</v>
      </c>
      <c r="AL131">
        <v>0</v>
      </c>
      <c r="AM131">
        <v>0</v>
      </c>
      <c r="AN131">
        <v>0</v>
      </c>
      <c r="AO131">
        <v>4</v>
      </c>
      <c r="AP131">
        <v>0</v>
      </c>
      <c r="AQ131">
        <v>0.39</v>
      </c>
      <c r="AR131">
        <v>0</v>
      </c>
      <c r="AS131">
        <v>0</v>
      </c>
      <c r="AT131">
        <f t="shared" si="117"/>
        <v>78</v>
      </c>
      <c r="AU131">
        <f t="shared" si="118"/>
        <v>50</v>
      </c>
      <c r="AV131">
        <v>1</v>
      </c>
      <c r="AW131">
        <v>1</v>
      </c>
      <c r="AX131">
        <v>1</v>
      </c>
      <c r="AY131">
        <v>1</v>
      </c>
      <c r="AZ131">
        <v>1</v>
      </c>
      <c r="BA131">
        <v>1</v>
      </c>
      <c r="BB131">
        <v>1</v>
      </c>
      <c r="BC131">
        <v>1</v>
      </c>
      <c r="BD131" t="s">
        <v>5</v>
      </c>
      <c r="BE131" t="s">
        <v>5</v>
      </c>
      <c r="BF131" t="s">
        <v>5</v>
      </c>
      <c r="BG131" t="s">
        <v>5</v>
      </c>
      <c r="BH131">
        <v>3</v>
      </c>
      <c r="BI131">
        <v>1</v>
      </c>
      <c r="BJ131" t="s">
        <v>5</v>
      </c>
      <c r="BM131">
        <v>179</v>
      </c>
      <c r="BN131">
        <v>0</v>
      </c>
      <c r="BO131" t="s">
        <v>5</v>
      </c>
      <c r="BP131">
        <v>0</v>
      </c>
      <c r="BQ131">
        <v>1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5</v>
      </c>
      <c r="BZ131">
        <v>78</v>
      </c>
      <c r="CA131">
        <v>50</v>
      </c>
      <c r="CF131">
        <v>0</v>
      </c>
      <c r="CG131">
        <v>0</v>
      </c>
      <c r="CM131">
        <v>0</v>
      </c>
      <c r="CN131" t="s">
        <v>5</v>
      </c>
      <c r="CO131">
        <v>0</v>
      </c>
      <c r="CP131">
        <f t="shared" si="119"/>
        <v>67.8</v>
      </c>
      <c r="CQ131">
        <f t="shared" si="120"/>
        <v>0</v>
      </c>
      <c r="CR131">
        <f t="shared" si="121"/>
        <v>0</v>
      </c>
      <c r="CS131">
        <f t="shared" si="122"/>
        <v>0</v>
      </c>
      <c r="CT131">
        <f t="shared" si="123"/>
        <v>67.8</v>
      </c>
      <c r="CU131">
        <f t="shared" si="124"/>
        <v>0</v>
      </c>
      <c r="CV131">
        <f t="shared" si="125"/>
        <v>5.85</v>
      </c>
      <c r="CW131">
        <f t="shared" si="126"/>
        <v>0</v>
      </c>
      <c r="CX131">
        <f t="shared" si="127"/>
        <v>0</v>
      </c>
      <c r="CY131">
        <f t="shared" si="103"/>
        <v>169.26</v>
      </c>
      <c r="CZ131">
        <f t="shared" si="104"/>
        <v>108.5</v>
      </c>
      <c r="DC131" t="s">
        <v>5</v>
      </c>
      <c r="DD131" t="s">
        <v>350</v>
      </c>
      <c r="DE131" t="s">
        <v>351</v>
      </c>
      <c r="DF131" t="s">
        <v>351</v>
      </c>
      <c r="DG131" t="s">
        <v>351</v>
      </c>
      <c r="DH131" t="s">
        <v>5</v>
      </c>
      <c r="DI131" t="s">
        <v>351</v>
      </c>
      <c r="DJ131" t="s">
        <v>351</v>
      </c>
      <c r="DK131" t="s">
        <v>5</v>
      </c>
      <c r="DL131" t="s">
        <v>5</v>
      </c>
      <c r="DM131" t="s">
        <v>5</v>
      </c>
      <c r="DN131">
        <v>0</v>
      </c>
      <c r="DO131">
        <v>0</v>
      </c>
      <c r="DP131">
        <v>1</v>
      </c>
      <c r="DQ131">
        <v>1</v>
      </c>
      <c r="DR131">
        <v>1</v>
      </c>
      <c r="DS131">
        <v>1</v>
      </c>
      <c r="DT131">
        <v>1</v>
      </c>
      <c r="DU131">
        <v>1013</v>
      </c>
      <c r="DV131" t="s">
        <v>83</v>
      </c>
      <c r="DW131" t="s">
        <v>83</v>
      </c>
      <c r="DX131">
        <v>1</v>
      </c>
      <c r="EE131">
        <v>13991014</v>
      </c>
      <c r="EF131">
        <v>1</v>
      </c>
      <c r="EG131" t="s">
        <v>85</v>
      </c>
      <c r="EH131">
        <v>0</v>
      </c>
      <c r="EI131" t="s">
        <v>5</v>
      </c>
      <c r="EJ131">
        <v>1</v>
      </c>
      <c r="EK131">
        <v>179</v>
      </c>
      <c r="EL131" t="s">
        <v>86</v>
      </c>
      <c r="EM131" t="s">
        <v>5</v>
      </c>
      <c r="EO131" t="s">
        <v>5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4</v>
      </c>
      <c r="EW131">
        <v>0.39</v>
      </c>
      <c r="EX131">
        <v>0</v>
      </c>
      <c r="EY131">
        <v>0</v>
      </c>
      <c r="EZ131">
        <v>0</v>
      </c>
      <c r="FQ131">
        <v>0</v>
      </c>
      <c r="FR131">
        <f t="shared" si="128"/>
        <v>0</v>
      </c>
      <c r="FS131">
        <v>0</v>
      </c>
    </row>
    <row r="132" spans="1:175">
      <c r="A132">
        <v>17</v>
      </c>
      <c r="B132">
        <v>1</v>
      </c>
      <c r="E132" t="s">
        <v>352</v>
      </c>
      <c r="F132" t="s">
        <v>88</v>
      </c>
      <c r="G132" t="s">
        <v>353</v>
      </c>
      <c r="H132" t="s">
        <v>83</v>
      </c>
      <c r="I132">
        <v>4.0999999999999996</v>
      </c>
      <c r="J132">
        <v>0</v>
      </c>
      <c r="O132">
        <f t="shared" si="105"/>
        <v>667</v>
      </c>
      <c r="P132">
        <f t="shared" si="106"/>
        <v>0</v>
      </c>
      <c r="Q132">
        <f t="shared" si="107"/>
        <v>0</v>
      </c>
      <c r="R132">
        <f t="shared" si="108"/>
        <v>0</v>
      </c>
      <c r="S132">
        <f t="shared" si="109"/>
        <v>667</v>
      </c>
      <c r="T132">
        <f t="shared" si="110"/>
        <v>0</v>
      </c>
      <c r="U132">
        <f t="shared" si="111"/>
        <v>57.563999999999993</v>
      </c>
      <c r="V132">
        <f t="shared" si="112"/>
        <v>0</v>
      </c>
      <c r="W132">
        <f t="shared" si="113"/>
        <v>0</v>
      </c>
      <c r="X132">
        <f t="shared" si="114"/>
        <v>520</v>
      </c>
      <c r="Y132">
        <f t="shared" si="115"/>
        <v>334</v>
      </c>
      <c r="AA132">
        <v>0</v>
      </c>
      <c r="AB132">
        <f t="shared" si="116"/>
        <v>162.72</v>
      </c>
      <c r="AC132">
        <f>ROUND(((ES132*24)),2)</f>
        <v>0</v>
      </c>
      <c r="AD132">
        <f>ROUND(((((ET132*1.5)*24))+(((((EU132*1.5)*24))*1.13)-(((EU132*1.5)*24)))),2)</f>
        <v>0</v>
      </c>
      <c r="AE132">
        <f>ROUND(((((EU132*1.5)*24))*1.13),2)</f>
        <v>0</v>
      </c>
      <c r="AF132">
        <f>ROUND(((((EV132*1.5)*24))*1.13),2)</f>
        <v>162.72</v>
      </c>
      <c r="AG132">
        <f t="shared" si="132"/>
        <v>0</v>
      </c>
      <c r="AH132">
        <f>(((EW132*1.5)*24))</f>
        <v>14.04</v>
      </c>
      <c r="AI132">
        <f>(((EX132*1.5)*24))</f>
        <v>0</v>
      </c>
      <c r="AJ132">
        <f t="shared" si="134"/>
        <v>0</v>
      </c>
      <c r="AK132">
        <v>4</v>
      </c>
      <c r="AL132">
        <v>0</v>
      </c>
      <c r="AM132">
        <v>0</v>
      </c>
      <c r="AN132">
        <v>0</v>
      </c>
      <c r="AO132">
        <v>4</v>
      </c>
      <c r="AP132">
        <v>0</v>
      </c>
      <c r="AQ132">
        <v>0.39</v>
      </c>
      <c r="AR132">
        <v>0</v>
      </c>
      <c r="AS132">
        <v>0</v>
      </c>
      <c r="AT132">
        <f t="shared" si="117"/>
        <v>78</v>
      </c>
      <c r="AU132">
        <f t="shared" si="118"/>
        <v>50</v>
      </c>
      <c r="AV132">
        <v>1</v>
      </c>
      <c r="AW132">
        <v>1</v>
      </c>
      <c r="AX132">
        <v>1</v>
      </c>
      <c r="AY132">
        <v>1</v>
      </c>
      <c r="AZ132">
        <v>1</v>
      </c>
      <c r="BA132">
        <v>1</v>
      </c>
      <c r="BB132">
        <v>1</v>
      </c>
      <c r="BC132">
        <v>1</v>
      </c>
      <c r="BD132" t="s">
        <v>5</v>
      </c>
      <c r="BE132" t="s">
        <v>5</v>
      </c>
      <c r="BF132" t="s">
        <v>5</v>
      </c>
      <c r="BG132" t="s">
        <v>5</v>
      </c>
      <c r="BH132">
        <v>3</v>
      </c>
      <c r="BI132">
        <v>1</v>
      </c>
      <c r="BJ132" t="s">
        <v>5</v>
      </c>
      <c r="BM132">
        <v>179</v>
      </c>
      <c r="BN132">
        <v>0</v>
      </c>
      <c r="BO132" t="s">
        <v>5</v>
      </c>
      <c r="BP132">
        <v>0</v>
      </c>
      <c r="BQ132">
        <v>1</v>
      </c>
      <c r="BR132">
        <v>0</v>
      </c>
      <c r="BS132">
        <v>1</v>
      </c>
      <c r="BT132">
        <v>1</v>
      </c>
      <c r="BU132">
        <v>1</v>
      </c>
      <c r="BV132">
        <v>1</v>
      </c>
      <c r="BW132">
        <v>1</v>
      </c>
      <c r="BX132">
        <v>1</v>
      </c>
      <c r="BY132" t="s">
        <v>5</v>
      </c>
      <c r="BZ132">
        <v>78</v>
      </c>
      <c r="CA132">
        <v>50</v>
      </c>
      <c r="CF132">
        <v>0</v>
      </c>
      <c r="CG132">
        <v>0</v>
      </c>
      <c r="CM132">
        <v>0</v>
      </c>
      <c r="CN132" t="s">
        <v>5</v>
      </c>
      <c r="CO132">
        <v>0</v>
      </c>
      <c r="CP132">
        <f t="shared" si="119"/>
        <v>162.72</v>
      </c>
      <c r="CQ132">
        <f t="shared" si="120"/>
        <v>0</v>
      </c>
      <c r="CR132">
        <f t="shared" si="121"/>
        <v>0</v>
      </c>
      <c r="CS132">
        <f t="shared" si="122"/>
        <v>0</v>
      </c>
      <c r="CT132">
        <f t="shared" si="123"/>
        <v>162.72</v>
      </c>
      <c r="CU132">
        <f t="shared" si="124"/>
        <v>0</v>
      </c>
      <c r="CV132">
        <f t="shared" si="125"/>
        <v>14.04</v>
      </c>
      <c r="CW132">
        <f t="shared" si="126"/>
        <v>0</v>
      </c>
      <c r="CX132">
        <f t="shared" si="127"/>
        <v>0</v>
      </c>
      <c r="CY132">
        <f t="shared" si="103"/>
        <v>520.26</v>
      </c>
      <c r="CZ132">
        <f t="shared" si="104"/>
        <v>333.5</v>
      </c>
      <c r="DC132" t="s">
        <v>5</v>
      </c>
      <c r="DD132" t="s">
        <v>346</v>
      </c>
      <c r="DE132" t="s">
        <v>347</v>
      </c>
      <c r="DF132" t="s">
        <v>347</v>
      </c>
      <c r="DG132" t="s">
        <v>347</v>
      </c>
      <c r="DH132" t="s">
        <v>5</v>
      </c>
      <c r="DI132" t="s">
        <v>347</v>
      </c>
      <c r="DJ132" t="s">
        <v>347</v>
      </c>
      <c r="DK132" t="s">
        <v>5</v>
      </c>
      <c r="DL132" t="s">
        <v>5</v>
      </c>
      <c r="DM132" t="s">
        <v>5</v>
      </c>
      <c r="DN132">
        <v>0</v>
      </c>
      <c r="DO132">
        <v>0</v>
      </c>
      <c r="DP132">
        <v>1</v>
      </c>
      <c r="DQ132">
        <v>1</v>
      </c>
      <c r="DR132">
        <v>1</v>
      </c>
      <c r="DS132">
        <v>1</v>
      </c>
      <c r="DT132">
        <v>1</v>
      </c>
      <c r="DU132">
        <v>1013</v>
      </c>
      <c r="DV132" t="s">
        <v>83</v>
      </c>
      <c r="DW132" t="s">
        <v>83</v>
      </c>
      <c r="DX132">
        <v>1</v>
      </c>
      <c r="EE132">
        <v>13991014</v>
      </c>
      <c r="EF132">
        <v>1</v>
      </c>
      <c r="EG132" t="s">
        <v>85</v>
      </c>
      <c r="EH132">
        <v>0</v>
      </c>
      <c r="EI132" t="s">
        <v>5</v>
      </c>
      <c r="EJ132">
        <v>1</v>
      </c>
      <c r="EK132">
        <v>179</v>
      </c>
      <c r="EL132" t="s">
        <v>86</v>
      </c>
      <c r="EM132" t="s">
        <v>5</v>
      </c>
      <c r="EO132" t="s">
        <v>5</v>
      </c>
      <c r="EQ132">
        <v>0</v>
      </c>
      <c r="ER132">
        <v>0</v>
      </c>
      <c r="ES132">
        <v>0</v>
      </c>
      <c r="ET132">
        <v>0</v>
      </c>
      <c r="EU132">
        <v>0</v>
      </c>
      <c r="EV132">
        <v>4</v>
      </c>
      <c r="EW132">
        <v>0.39</v>
      </c>
      <c r="EX132">
        <v>0</v>
      </c>
      <c r="EY132">
        <v>0</v>
      </c>
      <c r="EZ132">
        <v>0</v>
      </c>
      <c r="FQ132">
        <v>0</v>
      </c>
      <c r="FR132">
        <f t="shared" si="128"/>
        <v>0</v>
      </c>
      <c r="FS132">
        <v>0</v>
      </c>
    </row>
    <row r="133" spans="1:175">
      <c r="A133">
        <v>17</v>
      </c>
      <c r="B133">
        <v>1</v>
      </c>
      <c r="E133" t="s">
        <v>354</v>
      </c>
      <c r="F133" t="s">
        <v>355</v>
      </c>
      <c r="G133" t="s">
        <v>356</v>
      </c>
      <c r="H133" t="s">
        <v>29</v>
      </c>
      <c r="I133">
        <v>3</v>
      </c>
      <c r="J133">
        <v>0</v>
      </c>
      <c r="O133">
        <f t="shared" si="105"/>
        <v>10</v>
      </c>
      <c r="P133">
        <f t="shared" si="106"/>
        <v>0</v>
      </c>
      <c r="Q133">
        <f t="shared" si="107"/>
        <v>10</v>
      </c>
      <c r="R133">
        <f t="shared" si="108"/>
        <v>0</v>
      </c>
      <c r="S133">
        <f t="shared" si="109"/>
        <v>0</v>
      </c>
      <c r="T133">
        <f t="shared" si="110"/>
        <v>0</v>
      </c>
      <c r="U133">
        <f t="shared" si="111"/>
        <v>0</v>
      </c>
      <c r="V133">
        <f t="shared" si="112"/>
        <v>0</v>
      </c>
      <c r="W133">
        <f t="shared" si="113"/>
        <v>0</v>
      </c>
      <c r="X133">
        <f t="shared" si="114"/>
        <v>0</v>
      </c>
      <c r="Y133">
        <f t="shared" si="115"/>
        <v>0</v>
      </c>
      <c r="AA133">
        <v>0</v>
      </c>
      <c r="AB133">
        <f t="shared" si="116"/>
        <v>3.3</v>
      </c>
      <c r="AC133">
        <f t="shared" ref="AC133:AF134" si="135">ROUND((ES133),2)</f>
        <v>0</v>
      </c>
      <c r="AD133">
        <f t="shared" si="135"/>
        <v>3.3</v>
      </c>
      <c r="AE133">
        <f t="shared" si="135"/>
        <v>0</v>
      </c>
      <c r="AF133">
        <f t="shared" si="135"/>
        <v>0</v>
      </c>
      <c r="AG133">
        <f t="shared" si="132"/>
        <v>0</v>
      </c>
      <c r="AH133">
        <f>(EW133)</f>
        <v>0</v>
      </c>
      <c r="AI133">
        <f>(EX133)</f>
        <v>0</v>
      </c>
      <c r="AJ133">
        <f t="shared" si="134"/>
        <v>0</v>
      </c>
      <c r="AK133">
        <v>3.3</v>
      </c>
      <c r="AL133">
        <v>0</v>
      </c>
      <c r="AM133">
        <v>3.3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f t="shared" si="117"/>
        <v>0</v>
      </c>
      <c r="AU133">
        <f t="shared" si="118"/>
        <v>0</v>
      </c>
      <c r="AV133">
        <v>1</v>
      </c>
      <c r="AW133">
        <v>1</v>
      </c>
      <c r="AX133">
        <v>1</v>
      </c>
      <c r="AY133">
        <v>1</v>
      </c>
      <c r="AZ133">
        <v>1</v>
      </c>
      <c r="BA133">
        <v>1</v>
      </c>
      <c r="BB133">
        <v>1</v>
      </c>
      <c r="BC133">
        <v>1</v>
      </c>
      <c r="BD133" t="s">
        <v>5</v>
      </c>
      <c r="BE133" t="s">
        <v>5</v>
      </c>
      <c r="BF133" t="s">
        <v>5</v>
      </c>
      <c r="BG133" t="s">
        <v>5</v>
      </c>
      <c r="BH133">
        <v>2</v>
      </c>
      <c r="BI133">
        <v>1</v>
      </c>
      <c r="BJ133" t="s">
        <v>357</v>
      </c>
      <c r="BM133">
        <v>201</v>
      </c>
      <c r="BN133">
        <v>0</v>
      </c>
      <c r="BO133" t="s">
        <v>355</v>
      </c>
      <c r="BP133">
        <v>1</v>
      </c>
      <c r="BQ133">
        <v>1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5</v>
      </c>
      <c r="BZ133">
        <v>0</v>
      </c>
      <c r="CA133">
        <v>0</v>
      </c>
      <c r="CF133">
        <v>0</v>
      </c>
      <c r="CG133">
        <v>0</v>
      </c>
      <c r="CM133">
        <v>0</v>
      </c>
      <c r="CN133" t="s">
        <v>5</v>
      </c>
      <c r="CO133">
        <v>0</v>
      </c>
      <c r="CP133">
        <f t="shared" si="119"/>
        <v>3.3</v>
      </c>
      <c r="CQ133">
        <f t="shared" si="120"/>
        <v>0</v>
      </c>
      <c r="CR133">
        <f t="shared" si="121"/>
        <v>3.3</v>
      </c>
      <c r="CS133">
        <f t="shared" si="122"/>
        <v>0</v>
      </c>
      <c r="CT133">
        <f t="shared" si="123"/>
        <v>0</v>
      </c>
      <c r="CU133">
        <f t="shared" si="124"/>
        <v>0</v>
      </c>
      <c r="CV133">
        <f t="shared" si="125"/>
        <v>0</v>
      </c>
      <c r="CW133">
        <f t="shared" si="126"/>
        <v>0</v>
      </c>
      <c r="CX133">
        <f t="shared" si="127"/>
        <v>0</v>
      </c>
      <c r="CY133">
        <f>(0)*BX133</f>
        <v>0</v>
      </c>
      <c r="CZ133">
        <f>(0)*AX133</f>
        <v>0</v>
      </c>
      <c r="DC133" t="s">
        <v>5</v>
      </c>
      <c r="DD133" t="s">
        <v>5</v>
      </c>
      <c r="DE133" t="s">
        <v>5</v>
      </c>
      <c r="DF133" t="s">
        <v>5</v>
      </c>
      <c r="DG133" t="s">
        <v>5</v>
      </c>
      <c r="DH133" t="s">
        <v>5</v>
      </c>
      <c r="DI133" t="s">
        <v>5</v>
      </c>
      <c r="DJ133" t="s">
        <v>5</v>
      </c>
      <c r="DK133" t="s">
        <v>5</v>
      </c>
      <c r="DL133" t="s">
        <v>5</v>
      </c>
      <c r="DM133" t="s">
        <v>5</v>
      </c>
      <c r="DN133">
        <v>0</v>
      </c>
      <c r="DO133">
        <v>0</v>
      </c>
      <c r="DP133">
        <v>1</v>
      </c>
      <c r="DQ133">
        <v>1</v>
      </c>
      <c r="DR133">
        <v>1</v>
      </c>
      <c r="DS133">
        <v>1</v>
      </c>
      <c r="DT133">
        <v>1</v>
      </c>
      <c r="DU133">
        <v>1009</v>
      </c>
      <c r="DV133" t="s">
        <v>29</v>
      </c>
      <c r="DW133" t="s">
        <v>29</v>
      </c>
      <c r="DX133">
        <v>1000</v>
      </c>
      <c r="EE133">
        <v>13990984</v>
      </c>
      <c r="EF133">
        <v>1</v>
      </c>
      <c r="EG133" t="s">
        <v>85</v>
      </c>
      <c r="EH133">
        <v>0</v>
      </c>
      <c r="EI133" t="s">
        <v>5</v>
      </c>
      <c r="EJ133">
        <v>1</v>
      </c>
      <c r="EK133">
        <v>201</v>
      </c>
      <c r="EL133" t="s">
        <v>151</v>
      </c>
      <c r="EM133" t="s">
        <v>5</v>
      </c>
      <c r="EO133" t="s">
        <v>5</v>
      </c>
      <c r="EQ133">
        <v>0</v>
      </c>
      <c r="ER133">
        <v>3.3</v>
      </c>
      <c r="ES133">
        <v>0</v>
      </c>
      <c r="ET133">
        <v>3.3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Q133">
        <v>0</v>
      </c>
      <c r="FR133">
        <f t="shared" si="128"/>
        <v>0</v>
      </c>
      <c r="FS133">
        <v>0</v>
      </c>
    </row>
    <row r="134" spans="1:175">
      <c r="A134">
        <v>17</v>
      </c>
      <c r="B134">
        <v>1</v>
      </c>
      <c r="E134" t="s">
        <v>358</v>
      </c>
      <c r="F134" t="s">
        <v>359</v>
      </c>
      <c r="G134" t="s">
        <v>360</v>
      </c>
      <c r="H134" t="s">
        <v>29</v>
      </c>
      <c r="I134">
        <v>3</v>
      </c>
      <c r="J134">
        <v>0</v>
      </c>
      <c r="O134">
        <f t="shared" si="105"/>
        <v>49</v>
      </c>
      <c r="P134">
        <f t="shared" si="106"/>
        <v>49</v>
      </c>
      <c r="Q134">
        <f t="shared" si="107"/>
        <v>0</v>
      </c>
      <c r="R134">
        <f t="shared" si="108"/>
        <v>0</v>
      </c>
      <c r="S134">
        <f t="shared" si="109"/>
        <v>0</v>
      </c>
      <c r="T134">
        <f t="shared" si="110"/>
        <v>0</v>
      </c>
      <c r="U134">
        <f t="shared" si="111"/>
        <v>0</v>
      </c>
      <c r="V134">
        <f t="shared" si="112"/>
        <v>0</v>
      </c>
      <c r="W134">
        <f t="shared" si="113"/>
        <v>0</v>
      </c>
      <c r="X134">
        <f t="shared" si="114"/>
        <v>0</v>
      </c>
      <c r="Y134">
        <f t="shared" si="115"/>
        <v>0</v>
      </c>
      <c r="AA134">
        <v>0</v>
      </c>
      <c r="AB134">
        <f t="shared" si="116"/>
        <v>16.46</v>
      </c>
      <c r="AC134">
        <f t="shared" si="135"/>
        <v>16.46</v>
      </c>
      <c r="AD134">
        <f t="shared" si="135"/>
        <v>0</v>
      </c>
      <c r="AE134">
        <f t="shared" si="135"/>
        <v>0</v>
      </c>
      <c r="AF134">
        <f t="shared" si="135"/>
        <v>0</v>
      </c>
      <c r="AG134">
        <f t="shared" si="132"/>
        <v>0</v>
      </c>
      <c r="AH134">
        <f>(EW134)</f>
        <v>0</v>
      </c>
      <c r="AI134">
        <f>(EX134)</f>
        <v>0</v>
      </c>
      <c r="AJ134">
        <f t="shared" si="134"/>
        <v>0</v>
      </c>
      <c r="AK134">
        <v>16.46</v>
      </c>
      <c r="AL134">
        <v>16.46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f t="shared" si="117"/>
        <v>0</v>
      </c>
      <c r="AU134">
        <f t="shared" si="118"/>
        <v>0</v>
      </c>
      <c r="AV134">
        <v>1</v>
      </c>
      <c r="AW134">
        <v>1</v>
      </c>
      <c r="AX134">
        <v>1</v>
      </c>
      <c r="AY134">
        <v>1</v>
      </c>
      <c r="AZ134">
        <v>1</v>
      </c>
      <c r="BA134">
        <v>1</v>
      </c>
      <c r="BB134">
        <v>1</v>
      </c>
      <c r="BC134">
        <v>1</v>
      </c>
      <c r="BD134" t="s">
        <v>5</v>
      </c>
      <c r="BE134" t="s">
        <v>5</v>
      </c>
      <c r="BF134" t="s">
        <v>5</v>
      </c>
      <c r="BG134" t="s">
        <v>5</v>
      </c>
      <c r="BH134">
        <v>3</v>
      </c>
      <c r="BI134">
        <v>1</v>
      </c>
      <c r="BJ134" t="s">
        <v>361</v>
      </c>
      <c r="BM134">
        <v>201</v>
      </c>
      <c r="BN134">
        <v>0</v>
      </c>
      <c r="BO134" t="s">
        <v>359</v>
      </c>
      <c r="BP134">
        <v>1</v>
      </c>
      <c r="BQ134">
        <v>1</v>
      </c>
      <c r="BR134">
        <v>0</v>
      </c>
      <c r="BS134">
        <v>1</v>
      </c>
      <c r="BT134">
        <v>1</v>
      </c>
      <c r="BU134">
        <v>1</v>
      </c>
      <c r="BV134">
        <v>1</v>
      </c>
      <c r="BW134">
        <v>1</v>
      </c>
      <c r="BX134">
        <v>1</v>
      </c>
      <c r="BY134" t="s">
        <v>5</v>
      </c>
      <c r="BZ134">
        <v>0</v>
      </c>
      <c r="CA134">
        <v>0</v>
      </c>
      <c r="CF134">
        <v>0</v>
      </c>
      <c r="CG134">
        <v>0</v>
      </c>
      <c r="CM134">
        <v>0</v>
      </c>
      <c r="CN134" t="s">
        <v>5</v>
      </c>
      <c r="CO134">
        <v>0</v>
      </c>
      <c r="CP134">
        <f t="shared" si="119"/>
        <v>16.46</v>
      </c>
      <c r="CQ134">
        <f t="shared" si="120"/>
        <v>16.46</v>
      </c>
      <c r="CR134">
        <f t="shared" si="121"/>
        <v>0</v>
      </c>
      <c r="CS134">
        <f t="shared" si="122"/>
        <v>0</v>
      </c>
      <c r="CT134">
        <f t="shared" si="123"/>
        <v>0</v>
      </c>
      <c r="CU134">
        <f t="shared" si="124"/>
        <v>0</v>
      </c>
      <c r="CV134">
        <f t="shared" si="125"/>
        <v>0</v>
      </c>
      <c r="CW134">
        <f t="shared" si="126"/>
        <v>0</v>
      </c>
      <c r="CX134">
        <f t="shared" si="127"/>
        <v>0</v>
      </c>
      <c r="CY134">
        <f>(0)*BX134</f>
        <v>0</v>
      </c>
      <c r="CZ134">
        <f>(0)*AX134</f>
        <v>0</v>
      </c>
      <c r="DC134" t="s">
        <v>5</v>
      </c>
      <c r="DD134" t="s">
        <v>5</v>
      </c>
      <c r="DE134" t="s">
        <v>5</v>
      </c>
      <c r="DF134" t="s">
        <v>5</v>
      </c>
      <c r="DG134" t="s">
        <v>5</v>
      </c>
      <c r="DH134" t="s">
        <v>5</v>
      </c>
      <c r="DI134" t="s">
        <v>5</v>
      </c>
      <c r="DJ134" t="s">
        <v>5</v>
      </c>
      <c r="DK134" t="s">
        <v>5</v>
      </c>
      <c r="DL134" t="s">
        <v>5</v>
      </c>
      <c r="DM134" t="s">
        <v>5</v>
      </c>
      <c r="DN134">
        <v>0</v>
      </c>
      <c r="DO134">
        <v>0</v>
      </c>
      <c r="DP134">
        <v>1</v>
      </c>
      <c r="DQ134">
        <v>1</v>
      </c>
      <c r="DR134">
        <v>1</v>
      </c>
      <c r="DS134">
        <v>1</v>
      </c>
      <c r="DT134">
        <v>1</v>
      </c>
      <c r="DU134">
        <v>1009</v>
      </c>
      <c r="DV134" t="s">
        <v>29</v>
      </c>
      <c r="DW134" t="s">
        <v>29</v>
      </c>
      <c r="DX134">
        <v>1000</v>
      </c>
      <c r="EE134">
        <v>13990984</v>
      </c>
      <c r="EF134">
        <v>1</v>
      </c>
      <c r="EG134" t="s">
        <v>85</v>
      </c>
      <c r="EH134">
        <v>0</v>
      </c>
      <c r="EI134" t="s">
        <v>5</v>
      </c>
      <c r="EJ134">
        <v>1</v>
      </c>
      <c r="EK134">
        <v>201</v>
      </c>
      <c r="EL134" t="s">
        <v>151</v>
      </c>
      <c r="EM134" t="s">
        <v>5</v>
      </c>
      <c r="EO134" t="s">
        <v>5</v>
      </c>
      <c r="EQ134">
        <v>0</v>
      </c>
      <c r="ER134">
        <v>16.46</v>
      </c>
      <c r="ES134">
        <v>16.46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Q134">
        <v>0</v>
      </c>
      <c r="FR134">
        <f t="shared" si="128"/>
        <v>0</v>
      </c>
      <c r="FS134">
        <v>0</v>
      </c>
    </row>
    <row r="135" spans="1:175">
      <c r="A135">
        <v>19</v>
      </c>
      <c r="B135">
        <v>1</v>
      </c>
      <c r="F135" t="s">
        <v>5</v>
      </c>
      <c r="G135" t="s">
        <v>362</v>
      </c>
      <c r="H135" t="s">
        <v>5</v>
      </c>
      <c r="AA135">
        <v>1</v>
      </c>
      <c r="DX135">
        <v>0</v>
      </c>
    </row>
    <row r="136" spans="1:175">
      <c r="A136">
        <v>17</v>
      </c>
      <c r="B136">
        <v>1</v>
      </c>
      <c r="C136">
        <f>ROW(SmtRes!A640)</f>
        <v>640</v>
      </c>
      <c r="D136">
        <f>ROW(EtalonRes!A640)</f>
        <v>640</v>
      </c>
      <c r="E136" t="s">
        <v>363</v>
      </c>
      <c r="F136" t="s">
        <v>364</v>
      </c>
      <c r="G136" t="s">
        <v>365</v>
      </c>
      <c r="H136" t="s">
        <v>366</v>
      </c>
      <c r="I136">
        <v>1.2</v>
      </c>
      <c r="J136">
        <v>0</v>
      </c>
      <c r="O136">
        <f t="shared" ref="O136:O143" si="136">ROUND(CP136*I136,0)</f>
        <v>5824</v>
      </c>
      <c r="P136">
        <f t="shared" ref="P136:P143" si="137">ROUND(CQ136*I136,0)</f>
        <v>0</v>
      </c>
      <c r="Q136">
        <f t="shared" ref="Q136:Q143" si="138">ROUND(CR136*I136,0)</f>
        <v>3528</v>
      </c>
      <c r="R136">
        <f t="shared" ref="R136:R143" si="139">ROUND(CS136*I136,0)</f>
        <v>704</v>
      </c>
      <c r="S136">
        <f t="shared" ref="S136:S143" si="140">ROUND(CT136*I136,0)</f>
        <v>2296</v>
      </c>
      <c r="T136">
        <f t="shared" ref="T136:T143" si="141">ROUND(CU136*I136,0)</f>
        <v>0</v>
      </c>
      <c r="U136">
        <f t="shared" ref="U136:U143" si="142">CV136*I136</f>
        <v>174.83399999999997</v>
      </c>
      <c r="V136">
        <f t="shared" ref="V136:V143" si="143">CW136*I136</f>
        <v>51.155999999999999</v>
      </c>
      <c r="W136">
        <f t="shared" ref="W136:W143" si="144">ROUND(CX136*I136,0)</f>
        <v>0</v>
      </c>
      <c r="X136">
        <f t="shared" ref="X136:Y143" si="145">ROUND(CY136,0)</f>
        <v>3300</v>
      </c>
      <c r="Y136">
        <f t="shared" si="145"/>
        <v>1800</v>
      </c>
      <c r="AA136">
        <v>0</v>
      </c>
      <c r="AB136">
        <f t="shared" ref="AB136:AB143" si="146">ROUND((AC136+AD136+AF136),2)</f>
        <v>4853.3500000000004</v>
      </c>
      <c r="AC136">
        <f>ROUND((ES136),2)</f>
        <v>0</v>
      </c>
      <c r="AD136">
        <f>ROUND((((ET136*1.5))+((((EU136*1.5))*1.13)-((EU136*1.5)))),2)</f>
        <v>2940.29</v>
      </c>
      <c r="AE136">
        <f>ROUND((((EU136*1.5))*1.13),2)</f>
        <v>586.25</v>
      </c>
      <c r="AF136">
        <f>ROUND((((EV136*1.5))*1.13),2)</f>
        <v>1913.06</v>
      </c>
      <c r="AG136">
        <f t="shared" ref="AG136:AG143" si="147">ROUND((AP136),2)</f>
        <v>0</v>
      </c>
      <c r="AH136">
        <f>((EW136*1.5))</f>
        <v>145.69499999999999</v>
      </c>
      <c r="AI136">
        <f>((EX136*1.5))</f>
        <v>42.63</v>
      </c>
      <c r="AJ136">
        <f t="shared" ref="AJ136:AJ143" si="148">ROUND((AS136),2)</f>
        <v>0</v>
      </c>
      <c r="AK136">
        <v>3043.88</v>
      </c>
      <c r="AL136">
        <v>0</v>
      </c>
      <c r="AM136">
        <v>1915.23</v>
      </c>
      <c r="AN136">
        <v>345.87</v>
      </c>
      <c r="AO136">
        <v>1128.6500000000001</v>
      </c>
      <c r="AP136">
        <v>0</v>
      </c>
      <c r="AQ136">
        <v>97.13</v>
      </c>
      <c r="AR136">
        <v>28.42</v>
      </c>
      <c r="AS136">
        <v>0</v>
      </c>
      <c r="AT136">
        <f t="shared" ref="AT136:AU143" si="149">BZ136</f>
        <v>110</v>
      </c>
      <c r="AU136">
        <f t="shared" si="149"/>
        <v>60</v>
      </c>
      <c r="AV136">
        <v>1</v>
      </c>
      <c r="AW136">
        <v>1</v>
      </c>
      <c r="AX136">
        <v>1</v>
      </c>
      <c r="AY136">
        <v>1</v>
      </c>
      <c r="AZ136">
        <v>1</v>
      </c>
      <c r="BA136">
        <v>1</v>
      </c>
      <c r="BB136">
        <v>1</v>
      </c>
      <c r="BC136">
        <v>1</v>
      </c>
      <c r="BD136" t="s">
        <v>5</v>
      </c>
      <c r="BE136" t="s">
        <v>5</v>
      </c>
      <c r="BF136" t="s">
        <v>5</v>
      </c>
      <c r="BG136" t="s">
        <v>5</v>
      </c>
      <c r="BH136">
        <v>0</v>
      </c>
      <c r="BI136">
        <v>1</v>
      </c>
      <c r="BJ136" t="s">
        <v>367</v>
      </c>
      <c r="BM136">
        <v>155</v>
      </c>
      <c r="BN136">
        <v>0</v>
      </c>
      <c r="BO136" t="s">
        <v>364</v>
      </c>
      <c r="BP136">
        <v>1</v>
      </c>
      <c r="BQ136">
        <v>1</v>
      </c>
      <c r="BR136">
        <v>0</v>
      </c>
      <c r="BS136">
        <v>1</v>
      </c>
      <c r="BT136">
        <v>1</v>
      </c>
      <c r="BU136">
        <v>1</v>
      </c>
      <c r="BV136">
        <v>1</v>
      </c>
      <c r="BW136">
        <v>1</v>
      </c>
      <c r="BX136">
        <v>1</v>
      </c>
      <c r="BY136" t="s">
        <v>5</v>
      </c>
      <c r="BZ136">
        <v>110</v>
      </c>
      <c r="CA136">
        <v>60</v>
      </c>
      <c r="CF136">
        <v>0</v>
      </c>
      <c r="CG136">
        <v>0</v>
      </c>
      <c r="CM136">
        <v>0</v>
      </c>
      <c r="CN136" t="s">
        <v>5</v>
      </c>
      <c r="CO136">
        <v>0</v>
      </c>
      <c r="CP136">
        <f t="shared" ref="CP136:CP143" si="150">(AB136)*AZ136</f>
        <v>4853.3500000000004</v>
      </c>
      <c r="CQ136">
        <f t="shared" ref="CQ136:CQ143" si="151">(AC136)*BC136</f>
        <v>0</v>
      </c>
      <c r="CR136">
        <f t="shared" ref="CR136:CR143" si="152">(AD136)*BB136</f>
        <v>2940.29</v>
      </c>
      <c r="CS136">
        <f t="shared" ref="CS136:CS143" si="153">(AE136)*BS136</f>
        <v>586.25</v>
      </c>
      <c r="CT136">
        <f t="shared" ref="CT136:CT143" si="154">(AF136)*BA136</f>
        <v>1913.06</v>
      </c>
      <c r="CU136">
        <f t="shared" ref="CU136:CX143" si="155">(AG136)*BT136</f>
        <v>0</v>
      </c>
      <c r="CV136">
        <f t="shared" si="155"/>
        <v>145.69499999999999</v>
      </c>
      <c r="CW136">
        <f t="shared" si="155"/>
        <v>42.63</v>
      </c>
      <c r="CX136">
        <f t="shared" si="155"/>
        <v>0</v>
      </c>
      <c r="CY136">
        <f>(((R136+S136)*BZ136*1)/100)</f>
        <v>3300</v>
      </c>
      <c r="CZ136">
        <f>(((R136+S136)*CA136*1)/100)</f>
        <v>1800</v>
      </c>
      <c r="DC136" t="s">
        <v>5</v>
      </c>
      <c r="DD136" t="s">
        <v>5</v>
      </c>
      <c r="DE136" t="s">
        <v>368</v>
      </c>
      <c r="DF136" t="s">
        <v>368</v>
      </c>
      <c r="DG136" t="s">
        <v>368</v>
      </c>
      <c r="DH136" t="s">
        <v>5</v>
      </c>
      <c r="DI136" t="s">
        <v>368</v>
      </c>
      <c r="DJ136" t="s">
        <v>368</v>
      </c>
      <c r="DK136" t="s">
        <v>5</v>
      </c>
      <c r="DL136" t="s">
        <v>5</v>
      </c>
      <c r="DM136" t="s">
        <v>5</v>
      </c>
      <c r="DN136">
        <v>0</v>
      </c>
      <c r="DO136">
        <v>0</v>
      </c>
      <c r="DP136">
        <v>1</v>
      </c>
      <c r="DQ136">
        <v>1</v>
      </c>
      <c r="DR136">
        <v>1</v>
      </c>
      <c r="DS136">
        <v>1</v>
      </c>
      <c r="DT136">
        <v>1</v>
      </c>
      <c r="DU136">
        <v>1010</v>
      </c>
      <c r="DV136" t="s">
        <v>366</v>
      </c>
      <c r="DW136" t="s">
        <v>366</v>
      </c>
      <c r="DX136">
        <v>100</v>
      </c>
      <c r="EE136">
        <v>13990970</v>
      </c>
      <c r="EF136">
        <v>1</v>
      </c>
      <c r="EG136" t="s">
        <v>85</v>
      </c>
      <c r="EH136">
        <v>0</v>
      </c>
      <c r="EI136" t="s">
        <v>5</v>
      </c>
      <c r="EJ136">
        <v>1</v>
      </c>
      <c r="EK136">
        <v>155</v>
      </c>
      <c r="EL136" t="s">
        <v>369</v>
      </c>
      <c r="EM136" t="s">
        <v>5</v>
      </c>
      <c r="EO136" t="s">
        <v>5</v>
      </c>
      <c r="EQ136">
        <v>512</v>
      </c>
      <c r="ER136">
        <v>3043.88</v>
      </c>
      <c r="ES136">
        <v>0</v>
      </c>
      <c r="ET136">
        <v>1915.23</v>
      </c>
      <c r="EU136">
        <v>345.87</v>
      </c>
      <c r="EV136">
        <v>1128.6500000000001</v>
      </c>
      <c r="EW136">
        <v>97.13</v>
      </c>
      <c r="EX136">
        <v>28.42</v>
      </c>
      <c r="EY136">
        <v>0</v>
      </c>
      <c r="EZ136">
        <v>0</v>
      </c>
      <c r="FQ136">
        <v>0</v>
      </c>
      <c r="FR136">
        <f t="shared" ref="FR136:FR143" si="156">ROUND(IF(AND(AA136=0,BI136=3),P136,0),0)</f>
        <v>0</v>
      </c>
      <c r="FS136">
        <v>0</v>
      </c>
    </row>
    <row r="137" spans="1:175">
      <c r="A137">
        <v>17</v>
      </c>
      <c r="B137">
        <v>1</v>
      </c>
      <c r="C137">
        <f>ROW(SmtRes!A646)</f>
        <v>646</v>
      </c>
      <c r="D137">
        <f>ROW(EtalonRes!A646)</f>
        <v>646</v>
      </c>
      <c r="E137" t="s">
        <v>370</v>
      </c>
      <c r="F137" t="s">
        <v>371</v>
      </c>
      <c r="G137" t="s">
        <v>372</v>
      </c>
      <c r="H137" t="s">
        <v>366</v>
      </c>
      <c r="I137">
        <v>0.5</v>
      </c>
      <c r="J137">
        <v>0</v>
      </c>
      <c r="O137">
        <f t="shared" si="136"/>
        <v>2839</v>
      </c>
      <c r="P137">
        <f t="shared" si="137"/>
        <v>2006</v>
      </c>
      <c r="Q137">
        <f t="shared" si="138"/>
        <v>561</v>
      </c>
      <c r="R137">
        <f t="shared" si="139"/>
        <v>293</v>
      </c>
      <c r="S137">
        <f t="shared" si="140"/>
        <v>272</v>
      </c>
      <c r="T137">
        <f t="shared" si="141"/>
        <v>0</v>
      </c>
      <c r="U137">
        <f t="shared" si="142"/>
        <v>19.799999999999997</v>
      </c>
      <c r="V137">
        <f t="shared" si="143"/>
        <v>18.524999999999999</v>
      </c>
      <c r="W137">
        <f t="shared" si="144"/>
        <v>0</v>
      </c>
      <c r="X137">
        <f t="shared" si="145"/>
        <v>622</v>
      </c>
      <c r="Y137">
        <f t="shared" si="145"/>
        <v>339</v>
      </c>
      <c r="AA137">
        <v>0</v>
      </c>
      <c r="AB137">
        <f t="shared" si="146"/>
        <v>5677.95</v>
      </c>
      <c r="AC137">
        <f>ROUND((ES137),2)</f>
        <v>4011.36</v>
      </c>
      <c r="AD137">
        <f>ROUND((((ET137*1.5))+((((EU137*1.5))*1.13)-((EU137*1.5)))),2)</f>
        <v>1122</v>
      </c>
      <c r="AE137">
        <f>ROUND((((EU137*1.5))*1.13),2)</f>
        <v>586.96</v>
      </c>
      <c r="AF137">
        <f>ROUND((((EV137*1.5))*1.13),2)</f>
        <v>544.59</v>
      </c>
      <c r="AG137">
        <f t="shared" si="147"/>
        <v>0</v>
      </c>
      <c r="AH137">
        <f>((EW137*1.5))</f>
        <v>39.599999999999994</v>
      </c>
      <c r="AI137">
        <f>((EX137*1.5))</f>
        <v>37.049999999999997</v>
      </c>
      <c r="AJ137">
        <f t="shared" si="148"/>
        <v>0</v>
      </c>
      <c r="AK137">
        <v>5035.63</v>
      </c>
      <c r="AL137">
        <v>4011.36</v>
      </c>
      <c r="AM137">
        <v>702.98</v>
      </c>
      <c r="AN137">
        <v>346.29</v>
      </c>
      <c r="AO137">
        <v>321.29000000000002</v>
      </c>
      <c r="AP137">
        <v>0</v>
      </c>
      <c r="AQ137">
        <v>26.4</v>
      </c>
      <c r="AR137">
        <v>24.7</v>
      </c>
      <c r="AS137">
        <v>0</v>
      </c>
      <c r="AT137">
        <f t="shared" si="149"/>
        <v>110</v>
      </c>
      <c r="AU137">
        <f t="shared" si="149"/>
        <v>60</v>
      </c>
      <c r="AV137">
        <v>1</v>
      </c>
      <c r="AW137">
        <v>1</v>
      </c>
      <c r="AX137">
        <v>1</v>
      </c>
      <c r="AY137">
        <v>1</v>
      </c>
      <c r="AZ137">
        <v>1</v>
      </c>
      <c r="BA137">
        <v>1</v>
      </c>
      <c r="BB137">
        <v>1</v>
      </c>
      <c r="BC137">
        <v>1</v>
      </c>
      <c r="BD137" t="s">
        <v>5</v>
      </c>
      <c r="BE137" t="s">
        <v>5</v>
      </c>
      <c r="BF137" t="s">
        <v>5</v>
      </c>
      <c r="BG137" t="s">
        <v>5</v>
      </c>
      <c r="BH137">
        <v>0</v>
      </c>
      <c r="BI137">
        <v>1</v>
      </c>
      <c r="BJ137" t="s">
        <v>373</v>
      </c>
      <c r="BM137">
        <v>155</v>
      </c>
      <c r="BN137">
        <v>0</v>
      </c>
      <c r="BO137" t="s">
        <v>371</v>
      </c>
      <c r="BP137">
        <v>1</v>
      </c>
      <c r="BQ137">
        <v>1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5</v>
      </c>
      <c r="BZ137">
        <v>110</v>
      </c>
      <c r="CA137">
        <v>60</v>
      </c>
      <c r="CF137">
        <v>0</v>
      </c>
      <c r="CG137">
        <v>0</v>
      </c>
      <c r="CM137">
        <v>0</v>
      </c>
      <c r="CN137" t="s">
        <v>5</v>
      </c>
      <c r="CO137">
        <v>0</v>
      </c>
      <c r="CP137">
        <f t="shared" si="150"/>
        <v>5677.95</v>
      </c>
      <c r="CQ137">
        <f t="shared" si="151"/>
        <v>4011.36</v>
      </c>
      <c r="CR137">
        <f t="shared" si="152"/>
        <v>1122</v>
      </c>
      <c r="CS137">
        <f t="shared" si="153"/>
        <v>586.96</v>
      </c>
      <c r="CT137">
        <f t="shared" si="154"/>
        <v>544.59</v>
      </c>
      <c r="CU137">
        <f t="shared" si="155"/>
        <v>0</v>
      </c>
      <c r="CV137">
        <f t="shared" si="155"/>
        <v>39.599999999999994</v>
      </c>
      <c r="CW137">
        <f t="shared" si="155"/>
        <v>37.049999999999997</v>
      </c>
      <c r="CX137">
        <f t="shared" si="155"/>
        <v>0</v>
      </c>
      <c r="CY137">
        <f>(((R137+S137)*BZ137*1)/100)</f>
        <v>621.5</v>
      </c>
      <c r="CZ137">
        <f>(((R137+S137)*CA137*1)/100)</f>
        <v>339</v>
      </c>
      <c r="DC137" t="s">
        <v>5</v>
      </c>
      <c r="DD137" t="s">
        <v>5</v>
      </c>
      <c r="DE137" t="s">
        <v>368</v>
      </c>
      <c r="DF137" t="s">
        <v>368</v>
      </c>
      <c r="DG137" t="s">
        <v>368</v>
      </c>
      <c r="DH137" t="s">
        <v>5</v>
      </c>
      <c r="DI137" t="s">
        <v>368</v>
      </c>
      <c r="DJ137" t="s">
        <v>368</v>
      </c>
      <c r="DK137" t="s">
        <v>5</v>
      </c>
      <c r="DL137" t="s">
        <v>5</v>
      </c>
      <c r="DM137" t="s">
        <v>5</v>
      </c>
      <c r="DN137">
        <v>0</v>
      </c>
      <c r="DO137">
        <v>0</v>
      </c>
      <c r="DP137">
        <v>1</v>
      </c>
      <c r="DQ137">
        <v>1</v>
      </c>
      <c r="DR137">
        <v>1</v>
      </c>
      <c r="DS137">
        <v>1</v>
      </c>
      <c r="DT137">
        <v>1</v>
      </c>
      <c r="DU137">
        <v>1010</v>
      </c>
      <c r="DV137" t="s">
        <v>366</v>
      </c>
      <c r="DW137" t="s">
        <v>374</v>
      </c>
      <c r="DX137">
        <v>100</v>
      </c>
      <c r="EE137">
        <v>13990970</v>
      </c>
      <c r="EF137">
        <v>1</v>
      </c>
      <c r="EG137" t="s">
        <v>85</v>
      </c>
      <c r="EH137">
        <v>0</v>
      </c>
      <c r="EI137" t="s">
        <v>5</v>
      </c>
      <c r="EJ137">
        <v>1</v>
      </c>
      <c r="EK137">
        <v>155</v>
      </c>
      <c r="EL137" t="s">
        <v>369</v>
      </c>
      <c r="EM137" t="s">
        <v>5</v>
      </c>
      <c r="EO137" t="s">
        <v>5</v>
      </c>
      <c r="EQ137">
        <v>512</v>
      </c>
      <c r="ER137">
        <v>5035.63</v>
      </c>
      <c r="ES137">
        <v>4011.36</v>
      </c>
      <c r="ET137">
        <v>702.98</v>
      </c>
      <c r="EU137">
        <v>346.29</v>
      </c>
      <c r="EV137">
        <v>321.29000000000002</v>
      </c>
      <c r="EW137">
        <v>26.4</v>
      </c>
      <c r="EX137">
        <v>24.7</v>
      </c>
      <c r="EY137">
        <v>0</v>
      </c>
      <c r="EZ137">
        <v>0</v>
      </c>
      <c r="FQ137">
        <v>0</v>
      </c>
      <c r="FR137">
        <f t="shared" si="156"/>
        <v>0</v>
      </c>
      <c r="FS137">
        <v>0</v>
      </c>
    </row>
    <row r="138" spans="1:175">
      <c r="A138">
        <v>17</v>
      </c>
      <c r="B138">
        <v>1</v>
      </c>
      <c r="C138">
        <f>ROW(SmtRes!A651)</f>
        <v>651</v>
      </c>
      <c r="D138">
        <f>ROW(EtalonRes!A651)</f>
        <v>651</v>
      </c>
      <c r="E138" t="s">
        <v>375</v>
      </c>
      <c r="F138" t="s">
        <v>376</v>
      </c>
      <c r="G138" t="s">
        <v>377</v>
      </c>
      <c r="H138" t="s">
        <v>366</v>
      </c>
      <c r="I138">
        <v>0.5</v>
      </c>
      <c r="J138">
        <v>0</v>
      </c>
      <c r="O138">
        <f t="shared" si="136"/>
        <v>8132</v>
      </c>
      <c r="P138">
        <f t="shared" si="137"/>
        <v>6017</v>
      </c>
      <c r="Q138">
        <f t="shared" si="138"/>
        <v>1298</v>
      </c>
      <c r="R138">
        <f t="shared" si="139"/>
        <v>884</v>
      </c>
      <c r="S138">
        <f t="shared" si="140"/>
        <v>817</v>
      </c>
      <c r="T138">
        <f t="shared" si="141"/>
        <v>0</v>
      </c>
      <c r="U138">
        <f t="shared" si="142"/>
        <v>59.4</v>
      </c>
      <c r="V138">
        <f t="shared" si="143"/>
        <v>55.8</v>
      </c>
      <c r="W138">
        <f t="shared" si="144"/>
        <v>0</v>
      </c>
      <c r="X138">
        <f t="shared" si="145"/>
        <v>1871</v>
      </c>
      <c r="Y138">
        <f t="shared" si="145"/>
        <v>1021</v>
      </c>
      <c r="AA138">
        <v>0</v>
      </c>
      <c r="AB138">
        <f t="shared" si="146"/>
        <v>16263.95</v>
      </c>
      <c r="AC138">
        <f>ROUND(((ES138*60)),2)</f>
        <v>12034.2</v>
      </c>
      <c r="AD138">
        <f>ROUND(((((ET138*1.5)*60))+(((((EU138*1.5)*60))*1.13)-(((EU138*1.5)*60)))),2)</f>
        <v>2596.4499999999998</v>
      </c>
      <c r="AE138">
        <f>ROUND(((((EU138*1.5)*60))*1.13),2)</f>
        <v>1767.55</v>
      </c>
      <c r="AF138">
        <f>ROUND(((((EV138*1.5)*60))*1.13),2)</f>
        <v>1633.3</v>
      </c>
      <c r="AG138">
        <f t="shared" si="147"/>
        <v>0</v>
      </c>
      <c r="AH138">
        <f>(((EW138*1.5)*60))</f>
        <v>118.8</v>
      </c>
      <c r="AI138">
        <f>(((EX138*1.5)*60))</f>
        <v>111.6</v>
      </c>
      <c r="AJ138">
        <f t="shared" si="148"/>
        <v>0</v>
      </c>
      <c r="AK138">
        <v>243.22</v>
      </c>
      <c r="AL138">
        <v>200.57</v>
      </c>
      <c r="AM138">
        <v>26.59</v>
      </c>
      <c r="AN138">
        <v>17.38</v>
      </c>
      <c r="AO138">
        <v>16.059999999999999</v>
      </c>
      <c r="AP138">
        <v>0</v>
      </c>
      <c r="AQ138">
        <v>1.32</v>
      </c>
      <c r="AR138">
        <v>1.24</v>
      </c>
      <c r="AS138">
        <v>0</v>
      </c>
      <c r="AT138">
        <f t="shared" si="149"/>
        <v>110</v>
      </c>
      <c r="AU138">
        <f t="shared" si="149"/>
        <v>60</v>
      </c>
      <c r="AV138">
        <v>1</v>
      </c>
      <c r="AW138">
        <v>1</v>
      </c>
      <c r="AX138">
        <v>1</v>
      </c>
      <c r="AY138">
        <v>1</v>
      </c>
      <c r="AZ138">
        <v>1</v>
      </c>
      <c r="BA138">
        <v>1</v>
      </c>
      <c r="BB138">
        <v>1</v>
      </c>
      <c r="BC138">
        <v>1</v>
      </c>
      <c r="BD138" t="s">
        <v>5</v>
      </c>
      <c r="BE138" t="s">
        <v>5</v>
      </c>
      <c r="BF138" t="s">
        <v>5</v>
      </c>
      <c r="BG138" t="s">
        <v>5</v>
      </c>
      <c r="BH138">
        <v>0</v>
      </c>
      <c r="BI138">
        <v>1</v>
      </c>
      <c r="BJ138" t="s">
        <v>378</v>
      </c>
      <c r="BM138">
        <v>155</v>
      </c>
      <c r="BN138">
        <v>0</v>
      </c>
      <c r="BO138" t="s">
        <v>376</v>
      </c>
      <c r="BP138">
        <v>1</v>
      </c>
      <c r="BQ138">
        <v>1</v>
      </c>
      <c r="BR138">
        <v>0</v>
      </c>
      <c r="BS138">
        <v>1</v>
      </c>
      <c r="BT138">
        <v>1</v>
      </c>
      <c r="BU138">
        <v>1</v>
      </c>
      <c r="BV138">
        <v>1</v>
      </c>
      <c r="BW138">
        <v>1</v>
      </c>
      <c r="BX138">
        <v>1</v>
      </c>
      <c r="BY138" t="s">
        <v>5</v>
      </c>
      <c r="BZ138">
        <v>110</v>
      </c>
      <c r="CA138">
        <v>60</v>
      </c>
      <c r="CF138">
        <v>0</v>
      </c>
      <c r="CG138">
        <v>0</v>
      </c>
      <c r="CM138">
        <v>0</v>
      </c>
      <c r="CN138" t="s">
        <v>5</v>
      </c>
      <c r="CO138">
        <v>0</v>
      </c>
      <c r="CP138">
        <f t="shared" si="150"/>
        <v>16263.95</v>
      </c>
      <c r="CQ138">
        <f t="shared" si="151"/>
        <v>12034.2</v>
      </c>
      <c r="CR138">
        <f t="shared" si="152"/>
        <v>2596.4499999999998</v>
      </c>
      <c r="CS138">
        <f t="shared" si="153"/>
        <v>1767.55</v>
      </c>
      <c r="CT138">
        <f t="shared" si="154"/>
        <v>1633.3</v>
      </c>
      <c r="CU138">
        <f t="shared" si="155"/>
        <v>0</v>
      </c>
      <c r="CV138">
        <f t="shared" si="155"/>
        <v>118.8</v>
      </c>
      <c r="CW138">
        <f t="shared" si="155"/>
        <v>111.6</v>
      </c>
      <c r="CX138">
        <f t="shared" si="155"/>
        <v>0</v>
      </c>
      <c r="CY138">
        <f>(((R138+S138)*BZ138*1)/100)</f>
        <v>1871.1</v>
      </c>
      <c r="CZ138">
        <f>(((R138+S138)*CA138*1)/100)</f>
        <v>1020.6</v>
      </c>
      <c r="DC138" t="s">
        <v>5</v>
      </c>
      <c r="DD138" t="s">
        <v>379</v>
      </c>
      <c r="DE138" t="s">
        <v>380</v>
      </c>
      <c r="DF138" t="s">
        <v>380</v>
      </c>
      <c r="DG138" t="s">
        <v>380</v>
      </c>
      <c r="DH138" t="s">
        <v>5</v>
      </c>
      <c r="DI138" t="s">
        <v>380</v>
      </c>
      <c r="DJ138" t="s">
        <v>380</v>
      </c>
      <c r="DK138" t="s">
        <v>5</v>
      </c>
      <c r="DL138" t="s">
        <v>5</v>
      </c>
      <c r="DM138" t="s">
        <v>5</v>
      </c>
      <c r="DN138">
        <v>0</v>
      </c>
      <c r="DO138">
        <v>0</v>
      </c>
      <c r="DP138">
        <v>1</v>
      </c>
      <c r="DQ138">
        <v>1</v>
      </c>
      <c r="DR138">
        <v>1</v>
      </c>
      <c r="DS138">
        <v>1</v>
      </c>
      <c r="DT138">
        <v>1</v>
      </c>
      <c r="DU138">
        <v>1010</v>
      </c>
      <c r="DV138" t="s">
        <v>366</v>
      </c>
      <c r="DW138" t="s">
        <v>374</v>
      </c>
      <c r="DX138">
        <v>100</v>
      </c>
      <c r="EE138">
        <v>13990970</v>
      </c>
      <c r="EF138">
        <v>1</v>
      </c>
      <c r="EG138" t="s">
        <v>85</v>
      </c>
      <c r="EH138">
        <v>0</v>
      </c>
      <c r="EI138" t="s">
        <v>5</v>
      </c>
      <c r="EJ138">
        <v>1</v>
      </c>
      <c r="EK138">
        <v>155</v>
      </c>
      <c r="EL138" t="s">
        <v>369</v>
      </c>
      <c r="EM138" t="s">
        <v>5</v>
      </c>
      <c r="EO138" t="s">
        <v>5</v>
      </c>
      <c r="EQ138">
        <v>512</v>
      </c>
      <c r="ER138">
        <v>243.22</v>
      </c>
      <c r="ES138">
        <v>200.57</v>
      </c>
      <c r="ET138">
        <v>26.59</v>
      </c>
      <c r="EU138">
        <v>17.38</v>
      </c>
      <c r="EV138">
        <v>16.059999999999999</v>
      </c>
      <c r="EW138">
        <v>1.32</v>
      </c>
      <c r="EX138">
        <v>1.24</v>
      </c>
      <c r="EY138">
        <v>0</v>
      </c>
      <c r="EZ138">
        <v>0</v>
      </c>
      <c r="FQ138">
        <v>0</v>
      </c>
      <c r="FR138">
        <f t="shared" si="156"/>
        <v>0</v>
      </c>
      <c r="FS138">
        <v>0</v>
      </c>
    </row>
    <row r="139" spans="1:175">
      <c r="A139">
        <v>17</v>
      </c>
      <c r="B139">
        <v>1</v>
      </c>
      <c r="C139">
        <f>ROW(SmtRes!A656)</f>
        <v>656</v>
      </c>
      <c r="D139">
        <f>ROW(EtalonRes!A656)</f>
        <v>656</v>
      </c>
      <c r="E139" t="s">
        <v>381</v>
      </c>
      <c r="F139" t="s">
        <v>382</v>
      </c>
      <c r="G139" t="s">
        <v>383</v>
      </c>
      <c r="H139" t="s">
        <v>29</v>
      </c>
      <c r="I139">
        <v>0.83399999999999996</v>
      </c>
      <c r="J139">
        <v>0</v>
      </c>
      <c r="O139">
        <f t="shared" si="136"/>
        <v>1409</v>
      </c>
      <c r="P139">
        <f t="shared" si="137"/>
        <v>0</v>
      </c>
      <c r="Q139">
        <f t="shared" si="138"/>
        <v>72</v>
      </c>
      <c r="R139">
        <f t="shared" si="139"/>
        <v>5</v>
      </c>
      <c r="S139">
        <f t="shared" si="140"/>
        <v>1337</v>
      </c>
      <c r="T139">
        <f t="shared" si="141"/>
        <v>0</v>
      </c>
      <c r="U139">
        <f t="shared" si="142"/>
        <v>103.07831339999997</v>
      </c>
      <c r="V139">
        <f t="shared" si="143"/>
        <v>0.26583749999999995</v>
      </c>
      <c r="W139">
        <f t="shared" si="144"/>
        <v>0</v>
      </c>
      <c r="X139">
        <f t="shared" si="145"/>
        <v>1409</v>
      </c>
      <c r="Y139">
        <f t="shared" si="145"/>
        <v>738</v>
      </c>
      <c r="AA139">
        <v>0</v>
      </c>
      <c r="AB139">
        <f t="shared" si="146"/>
        <v>1689.73</v>
      </c>
      <c r="AC139">
        <f>ROUND((ES139+(SUM(SmtRes!BC652:'SmtRes'!BC656)+SUM(EtalonRes!AL652:'EtalonRes'!AL656))),2)</f>
        <v>0</v>
      </c>
      <c r="AD139">
        <f>ROUND((((ET139*1.25*1.7))+((((EU139*1.25*1.7))*1.13)-((EU139*1.25*1.7)))),2)</f>
        <v>86.4</v>
      </c>
      <c r="AE139">
        <f>ROUND((((EU139*1.25*1.7))*1.13),2)</f>
        <v>5.88</v>
      </c>
      <c r="AF139">
        <f>ROUND((((EV139*1.15*1.7))*1.13),2)</f>
        <v>1603.33</v>
      </c>
      <c r="AG139">
        <f t="shared" si="147"/>
        <v>0</v>
      </c>
      <c r="AH139">
        <f>((EW139*1.15*1.7))</f>
        <v>123.59509999999997</v>
      </c>
      <c r="AI139">
        <f>((EX139*1.25*1.7))</f>
        <v>0.31874999999999998</v>
      </c>
      <c r="AJ139">
        <f t="shared" si="148"/>
        <v>0</v>
      </c>
      <c r="AK139">
        <v>11176.11</v>
      </c>
      <c r="AL139">
        <v>10410</v>
      </c>
      <c r="AM139">
        <v>40.340000000000003</v>
      </c>
      <c r="AN139">
        <v>2.4500000000000002</v>
      </c>
      <c r="AO139">
        <v>725.77</v>
      </c>
      <c r="AP139">
        <v>0</v>
      </c>
      <c r="AQ139">
        <v>63.22</v>
      </c>
      <c r="AR139">
        <v>0.15</v>
      </c>
      <c r="AS139">
        <v>0</v>
      </c>
      <c r="AT139">
        <f t="shared" si="149"/>
        <v>105</v>
      </c>
      <c r="AU139">
        <f t="shared" si="149"/>
        <v>55</v>
      </c>
      <c r="AV139">
        <v>1</v>
      </c>
      <c r="AW139">
        <v>1</v>
      </c>
      <c r="AX139">
        <v>1</v>
      </c>
      <c r="AY139">
        <v>1</v>
      </c>
      <c r="AZ139">
        <v>1</v>
      </c>
      <c r="BA139">
        <v>1</v>
      </c>
      <c r="BB139">
        <v>1</v>
      </c>
      <c r="BC139">
        <v>1</v>
      </c>
      <c r="BD139" t="s">
        <v>5</v>
      </c>
      <c r="BE139" t="s">
        <v>5</v>
      </c>
      <c r="BF139" t="s">
        <v>5</v>
      </c>
      <c r="BG139" t="s">
        <v>5</v>
      </c>
      <c r="BH139">
        <v>0</v>
      </c>
      <c r="BI139">
        <v>1</v>
      </c>
      <c r="BJ139" t="s">
        <v>384</v>
      </c>
      <c r="BM139">
        <v>111</v>
      </c>
      <c r="BN139">
        <v>0</v>
      </c>
      <c r="BO139" t="s">
        <v>382</v>
      </c>
      <c r="BP139">
        <v>1</v>
      </c>
      <c r="BQ139">
        <v>1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5</v>
      </c>
      <c r="BZ139">
        <v>105</v>
      </c>
      <c r="CA139">
        <v>55</v>
      </c>
      <c r="CF139">
        <v>0</v>
      </c>
      <c r="CG139">
        <v>0</v>
      </c>
      <c r="CM139">
        <v>0</v>
      </c>
      <c r="CN139" t="s">
        <v>5</v>
      </c>
      <c r="CO139">
        <v>0</v>
      </c>
      <c r="CP139">
        <f t="shared" si="150"/>
        <v>1689.73</v>
      </c>
      <c r="CQ139">
        <f t="shared" si="151"/>
        <v>0</v>
      </c>
      <c r="CR139">
        <f t="shared" si="152"/>
        <v>86.4</v>
      </c>
      <c r="CS139">
        <f t="shared" si="153"/>
        <v>5.88</v>
      </c>
      <c r="CT139">
        <f t="shared" si="154"/>
        <v>1603.33</v>
      </c>
      <c r="CU139">
        <f t="shared" si="155"/>
        <v>0</v>
      </c>
      <c r="CV139">
        <f t="shared" si="155"/>
        <v>123.59509999999997</v>
      </c>
      <c r="CW139">
        <f t="shared" si="155"/>
        <v>0.31874999999999998</v>
      </c>
      <c r="CX139">
        <f t="shared" si="155"/>
        <v>0</v>
      </c>
      <c r="CY139">
        <f>(((R139+S139)*BZ139*1)/100)</f>
        <v>1409.1</v>
      </c>
      <c r="CZ139">
        <f>(((R139+S139)*CA139*1)/100)</f>
        <v>738.1</v>
      </c>
      <c r="DC139" t="s">
        <v>5</v>
      </c>
      <c r="DD139" t="s">
        <v>5</v>
      </c>
      <c r="DE139" t="s">
        <v>385</v>
      </c>
      <c r="DF139" t="s">
        <v>385</v>
      </c>
      <c r="DG139" t="s">
        <v>386</v>
      </c>
      <c r="DH139" t="s">
        <v>5</v>
      </c>
      <c r="DI139" t="s">
        <v>386</v>
      </c>
      <c r="DJ139" t="s">
        <v>385</v>
      </c>
      <c r="DK139" t="s">
        <v>5</v>
      </c>
      <c r="DL139" t="s">
        <v>5</v>
      </c>
      <c r="DM139" t="s">
        <v>5</v>
      </c>
      <c r="DN139">
        <v>0</v>
      </c>
      <c r="DO139">
        <v>0</v>
      </c>
      <c r="DP139">
        <v>1</v>
      </c>
      <c r="DQ139">
        <v>1</v>
      </c>
      <c r="DR139">
        <v>1</v>
      </c>
      <c r="DS139">
        <v>1</v>
      </c>
      <c r="DT139">
        <v>1</v>
      </c>
      <c r="DU139">
        <v>1009</v>
      </c>
      <c r="DV139" t="s">
        <v>29</v>
      </c>
      <c r="DW139" t="s">
        <v>29</v>
      </c>
      <c r="DX139">
        <v>1000</v>
      </c>
      <c r="EE139">
        <v>13990990</v>
      </c>
      <c r="EF139">
        <v>1</v>
      </c>
      <c r="EG139" t="s">
        <v>85</v>
      </c>
      <c r="EH139">
        <v>0</v>
      </c>
      <c r="EI139" t="s">
        <v>5</v>
      </c>
      <c r="EJ139">
        <v>1</v>
      </c>
      <c r="EK139">
        <v>111</v>
      </c>
      <c r="EL139" t="s">
        <v>387</v>
      </c>
      <c r="EM139" t="s">
        <v>5</v>
      </c>
      <c r="EO139" t="s">
        <v>5</v>
      </c>
      <c r="EQ139">
        <v>512</v>
      </c>
      <c r="ER139">
        <v>11176.11</v>
      </c>
      <c r="ES139">
        <v>10410</v>
      </c>
      <c r="ET139">
        <v>40.340000000000003</v>
      </c>
      <c r="EU139">
        <v>2.4500000000000002</v>
      </c>
      <c r="EV139">
        <v>725.77</v>
      </c>
      <c r="EW139">
        <v>63.22</v>
      </c>
      <c r="EX139">
        <v>0.15</v>
      </c>
      <c r="EY139">
        <v>1</v>
      </c>
      <c r="EZ139">
        <v>0</v>
      </c>
      <c r="FQ139">
        <v>0</v>
      </c>
      <c r="FR139">
        <f t="shared" si="156"/>
        <v>0</v>
      </c>
      <c r="FS139">
        <v>0</v>
      </c>
    </row>
    <row r="140" spans="1:175">
      <c r="A140">
        <v>17</v>
      </c>
      <c r="B140">
        <v>1</v>
      </c>
      <c r="E140" t="s">
        <v>388</v>
      </c>
      <c r="F140" t="s">
        <v>389</v>
      </c>
      <c r="G140" t="s">
        <v>390</v>
      </c>
      <c r="H140" t="s">
        <v>100</v>
      </c>
      <c r="I140">
        <v>100</v>
      </c>
      <c r="J140">
        <v>0</v>
      </c>
      <c r="O140">
        <f t="shared" si="136"/>
        <v>5420</v>
      </c>
      <c r="P140">
        <f t="shared" si="137"/>
        <v>5420</v>
      </c>
      <c r="Q140">
        <f t="shared" si="138"/>
        <v>0</v>
      </c>
      <c r="R140">
        <f t="shared" si="139"/>
        <v>0</v>
      </c>
      <c r="S140">
        <f t="shared" si="140"/>
        <v>0</v>
      </c>
      <c r="T140">
        <f t="shared" si="141"/>
        <v>0</v>
      </c>
      <c r="U140">
        <f t="shared" si="142"/>
        <v>0</v>
      </c>
      <c r="V140">
        <f t="shared" si="143"/>
        <v>0</v>
      </c>
      <c r="W140">
        <f t="shared" si="144"/>
        <v>0</v>
      </c>
      <c r="X140">
        <f t="shared" si="145"/>
        <v>0</v>
      </c>
      <c r="Y140">
        <f t="shared" si="145"/>
        <v>0</v>
      </c>
      <c r="AA140">
        <v>0</v>
      </c>
      <c r="AB140">
        <f t="shared" si="146"/>
        <v>54.2</v>
      </c>
      <c r="AC140">
        <f>ROUND((ES140),2)</f>
        <v>54.2</v>
      </c>
      <c r="AD140">
        <f>ROUND((ET140),2)</f>
        <v>0</v>
      </c>
      <c r="AE140">
        <f>ROUND((EU140),2)</f>
        <v>0</v>
      </c>
      <c r="AF140">
        <f>ROUND((EV140),2)</f>
        <v>0</v>
      </c>
      <c r="AG140">
        <f t="shared" si="147"/>
        <v>0</v>
      </c>
      <c r="AH140">
        <f>(EW140)</f>
        <v>0</v>
      </c>
      <c r="AI140">
        <f>(EX140)</f>
        <v>0</v>
      </c>
      <c r="AJ140">
        <f t="shared" si="148"/>
        <v>0</v>
      </c>
      <c r="AK140">
        <v>54.2</v>
      </c>
      <c r="AL140">
        <v>54.2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f t="shared" si="149"/>
        <v>0</v>
      </c>
      <c r="AU140">
        <f t="shared" si="149"/>
        <v>0</v>
      </c>
      <c r="AV140">
        <v>1</v>
      </c>
      <c r="AW140">
        <v>1</v>
      </c>
      <c r="AX140">
        <v>1</v>
      </c>
      <c r="AY140">
        <v>1</v>
      </c>
      <c r="AZ140">
        <v>1</v>
      </c>
      <c r="BA140">
        <v>1</v>
      </c>
      <c r="BB140">
        <v>1</v>
      </c>
      <c r="BC140">
        <v>1</v>
      </c>
      <c r="BD140" t="s">
        <v>5</v>
      </c>
      <c r="BE140" t="s">
        <v>5</v>
      </c>
      <c r="BF140" t="s">
        <v>5</v>
      </c>
      <c r="BG140" t="s">
        <v>5</v>
      </c>
      <c r="BH140">
        <v>3</v>
      </c>
      <c r="BI140">
        <v>1</v>
      </c>
      <c r="BJ140" t="s">
        <v>391</v>
      </c>
      <c r="BM140">
        <v>201</v>
      </c>
      <c r="BN140">
        <v>0</v>
      </c>
      <c r="BO140" t="s">
        <v>389</v>
      </c>
      <c r="BP140">
        <v>1</v>
      </c>
      <c r="BQ140">
        <v>1</v>
      </c>
      <c r="BR140">
        <v>0</v>
      </c>
      <c r="BS140">
        <v>1</v>
      </c>
      <c r="BT140">
        <v>1</v>
      </c>
      <c r="BU140">
        <v>1</v>
      </c>
      <c r="BV140">
        <v>1</v>
      </c>
      <c r="BW140">
        <v>1</v>
      </c>
      <c r="BX140">
        <v>1</v>
      </c>
      <c r="BY140" t="s">
        <v>5</v>
      </c>
      <c r="BZ140">
        <v>0</v>
      </c>
      <c r="CA140">
        <v>0</v>
      </c>
      <c r="CF140">
        <v>0</v>
      </c>
      <c r="CG140">
        <v>0</v>
      </c>
      <c r="CM140">
        <v>0</v>
      </c>
      <c r="CN140" t="s">
        <v>5</v>
      </c>
      <c r="CO140">
        <v>0</v>
      </c>
      <c r="CP140">
        <f t="shared" si="150"/>
        <v>54.2</v>
      </c>
      <c r="CQ140">
        <f t="shared" si="151"/>
        <v>54.2</v>
      </c>
      <c r="CR140">
        <f t="shared" si="152"/>
        <v>0</v>
      </c>
      <c r="CS140">
        <f t="shared" si="153"/>
        <v>0</v>
      </c>
      <c r="CT140">
        <f t="shared" si="154"/>
        <v>0</v>
      </c>
      <c r="CU140">
        <f t="shared" si="155"/>
        <v>0</v>
      </c>
      <c r="CV140">
        <f t="shared" si="155"/>
        <v>0</v>
      </c>
      <c r="CW140">
        <f t="shared" si="155"/>
        <v>0</v>
      </c>
      <c r="CX140">
        <f t="shared" si="155"/>
        <v>0</v>
      </c>
      <c r="CY140">
        <f>(0)*BX140</f>
        <v>0</v>
      </c>
      <c r="CZ140">
        <f>(0)*AX140</f>
        <v>0</v>
      </c>
      <c r="DC140" t="s">
        <v>5</v>
      </c>
      <c r="DD140" t="s">
        <v>5</v>
      </c>
      <c r="DE140" t="s">
        <v>5</v>
      </c>
      <c r="DF140" t="s">
        <v>5</v>
      </c>
      <c r="DG140" t="s">
        <v>5</v>
      </c>
      <c r="DH140" t="s">
        <v>5</v>
      </c>
      <c r="DI140" t="s">
        <v>5</v>
      </c>
      <c r="DJ140" t="s">
        <v>5</v>
      </c>
      <c r="DK140" t="s">
        <v>5</v>
      </c>
      <c r="DL140" t="s">
        <v>5</v>
      </c>
      <c r="DM140" t="s">
        <v>5</v>
      </c>
      <c r="DN140">
        <v>0</v>
      </c>
      <c r="DO140">
        <v>0</v>
      </c>
      <c r="DP140">
        <v>1</v>
      </c>
      <c r="DQ140">
        <v>1</v>
      </c>
      <c r="DR140">
        <v>1</v>
      </c>
      <c r="DS140">
        <v>1</v>
      </c>
      <c r="DT140">
        <v>1</v>
      </c>
      <c r="DU140">
        <v>1003</v>
      </c>
      <c r="DV140" t="s">
        <v>100</v>
      </c>
      <c r="DW140" t="s">
        <v>100</v>
      </c>
      <c r="DX140">
        <v>1</v>
      </c>
      <c r="EE140">
        <v>13990984</v>
      </c>
      <c r="EF140">
        <v>1</v>
      </c>
      <c r="EG140" t="s">
        <v>85</v>
      </c>
      <c r="EH140">
        <v>0</v>
      </c>
      <c r="EI140" t="s">
        <v>5</v>
      </c>
      <c r="EJ140">
        <v>1</v>
      </c>
      <c r="EK140">
        <v>201</v>
      </c>
      <c r="EL140" t="s">
        <v>151</v>
      </c>
      <c r="EM140" t="s">
        <v>5</v>
      </c>
      <c r="EO140" t="s">
        <v>5</v>
      </c>
      <c r="EQ140">
        <v>0</v>
      </c>
      <c r="ER140">
        <v>54.2</v>
      </c>
      <c r="ES140">
        <v>54.2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Q140">
        <v>0</v>
      </c>
      <c r="FR140">
        <f t="shared" si="156"/>
        <v>0</v>
      </c>
      <c r="FS140">
        <v>0</v>
      </c>
    </row>
    <row r="141" spans="1:175">
      <c r="A141">
        <v>17</v>
      </c>
      <c r="B141">
        <v>1</v>
      </c>
      <c r="C141">
        <f>ROW(SmtRes!A662)</f>
        <v>662</v>
      </c>
      <c r="D141">
        <f>ROW(EtalonRes!A662)</f>
        <v>662</v>
      </c>
      <c r="E141" t="s">
        <v>392</v>
      </c>
      <c r="F141" t="s">
        <v>393</v>
      </c>
      <c r="G141" t="s">
        <v>394</v>
      </c>
      <c r="H141" t="s">
        <v>395</v>
      </c>
      <c r="I141">
        <v>1.2</v>
      </c>
      <c r="J141">
        <v>0</v>
      </c>
      <c r="O141">
        <f t="shared" si="136"/>
        <v>2146</v>
      </c>
      <c r="P141">
        <f t="shared" si="137"/>
        <v>419</v>
      </c>
      <c r="Q141">
        <f t="shared" si="138"/>
        <v>2</v>
      </c>
      <c r="R141">
        <f t="shared" si="139"/>
        <v>1</v>
      </c>
      <c r="S141">
        <f t="shared" si="140"/>
        <v>1725</v>
      </c>
      <c r="T141">
        <f t="shared" si="141"/>
        <v>0</v>
      </c>
      <c r="U141">
        <f t="shared" si="142"/>
        <v>141.58799999999999</v>
      </c>
      <c r="V141">
        <f t="shared" si="143"/>
        <v>9.0000000000000011E-2</v>
      </c>
      <c r="W141">
        <f t="shared" si="144"/>
        <v>0</v>
      </c>
      <c r="X141">
        <f t="shared" si="145"/>
        <v>1346</v>
      </c>
      <c r="Y141">
        <f t="shared" si="145"/>
        <v>863</v>
      </c>
      <c r="AA141">
        <v>0</v>
      </c>
      <c r="AB141">
        <f t="shared" si="146"/>
        <v>1788.23</v>
      </c>
      <c r="AC141">
        <f>ROUND((ES141),2)</f>
        <v>349.22</v>
      </c>
      <c r="AD141">
        <f>ROUND((((ET141*1.5))+((((EU141*1.5))*1.13)-((EU141*1.5)))),2)</f>
        <v>1.73</v>
      </c>
      <c r="AE141">
        <f>ROUND((((EU141*1.5))*1.13),2)</f>
        <v>0.92</v>
      </c>
      <c r="AF141">
        <f>ROUND((((EV141*1.5))*1.13),2)</f>
        <v>1437.28</v>
      </c>
      <c r="AG141">
        <f t="shared" si="147"/>
        <v>0</v>
      </c>
      <c r="AH141">
        <f>((EW141*1.5))</f>
        <v>117.99</v>
      </c>
      <c r="AI141">
        <f>((EX141*1.5))</f>
        <v>7.5000000000000011E-2</v>
      </c>
      <c r="AJ141">
        <f t="shared" si="148"/>
        <v>0</v>
      </c>
      <c r="AK141">
        <v>1198.25</v>
      </c>
      <c r="AL141">
        <v>349.22</v>
      </c>
      <c r="AM141">
        <v>1.08</v>
      </c>
      <c r="AN141">
        <v>0.54</v>
      </c>
      <c r="AO141">
        <v>847.95</v>
      </c>
      <c r="AP141">
        <v>0</v>
      </c>
      <c r="AQ141">
        <v>78.66</v>
      </c>
      <c r="AR141">
        <v>0.05</v>
      </c>
      <c r="AS141">
        <v>0</v>
      </c>
      <c r="AT141">
        <f t="shared" si="149"/>
        <v>78</v>
      </c>
      <c r="AU141">
        <f t="shared" si="149"/>
        <v>50</v>
      </c>
      <c r="AV141">
        <v>1</v>
      </c>
      <c r="AW141">
        <v>1</v>
      </c>
      <c r="AX141">
        <v>1</v>
      </c>
      <c r="AY141">
        <v>1</v>
      </c>
      <c r="AZ141">
        <v>1</v>
      </c>
      <c r="BA141">
        <v>1</v>
      </c>
      <c r="BB141">
        <v>1</v>
      </c>
      <c r="BC141">
        <v>1</v>
      </c>
      <c r="BD141" t="s">
        <v>5</v>
      </c>
      <c r="BE141" t="s">
        <v>5</v>
      </c>
      <c r="BF141" t="s">
        <v>5</v>
      </c>
      <c r="BG141" t="s">
        <v>5</v>
      </c>
      <c r="BH141">
        <v>0</v>
      </c>
      <c r="BI141">
        <v>1</v>
      </c>
      <c r="BJ141" t="s">
        <v>396</v>
      </c>
      <c r="BM141">
        <v>179</v>
      </c>
      <c r="BN141">
        <v>0</v>
      </c>
      <c r="BO141" t="s">
        <v>393</v>
      </c>
      <c r="BP141">
        <v>1</v>
      </c>
      <c r="BQ141">
        <v>1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5</v>
      </c>
      <c r="BZ141">
        <v>78</v>
      </c>
      <c r="CA141">
        <v>50</v>
      </c>
      <c r="CF141">
        <v>0</v>
      </c>
      <c r="CG141">
        <v>0</v>
      </c>
      <c r="CM141">
        <v>0</v>
      </c>
      <c r="CN141" t="s">
        <v>5</v>
      </c>
      <c r="CO141">
        <v>0</v>
      </c>
      <c r="CP141">
        <f t="shared" si="150"/>
        <v>1788.23</v>
      </c>
      <c r="CQ141">
        <f t="shared" si="151"/>
        <v>349.22</v>
      </c>
      <c r="CR141">
        <f t="shared" si="152"/>
        <v>1.73</v>
      </c>
      <c r="CS141">
        <f t="shared" si="153"/>
        <v>0.92</v>
      </c>
      <c r="CT141">
        <f t="shared" si="154"/>
        <v>1437.28</v>
      </c>
      <c r="CU141">
        <f t="shared" si="155"/>
        <v>0</v>
      </c>
      <c r="CV141">
        <f t="shared" si="155"/>
        <v>117.99</v>
      </c>
      <c r="CW141">
        <f t="shared" si="155"/>
        <v>7.5000000000000011E-2</v>
      </c>
      <c r="CX141">
        <f t="shared" si="155"/>
        <v>0</v>
      </c>
      <c r="CY141">
        <f>(((R141+S141)*BZ141*1)/100)</f>
        <v>1346.28</v>
      </c>
      <c r="CZ141">
        <f>(((R141+S141)*CA141*1)/100)</f>
        <v>863</v>
      </c>
      <c r="DC141" t="s">
        <v>5</v>
      </c>
      <c r="DD141" t="s">
        <v>5</v>
      </c>
      <c r="DE141" t="s">
        <v>368</v>
      </c>
      <c r="DF141" t="s">
        <v>368</v>
      </c>
      <c r="DG141" t="s">
        <v>368</v>
      </c>
      <c r="DH141" t="s">
        <v>5</v>
      </c>
      <c r="DI141" t="s">
        <v>368</v>
      </c>
      <c r="DJ141" t="s">
        <v>368</v>
      </c>
      <c r="DK141" t="s">
        <v>5</v>
      </c>
      <c r="DL141" t="s">
        <v>5</v>
      </c>
      <c r="DM141" t="s">
        <v>5</v>
      </c>
      <c r="DN141">
        <v>0</v>
      </c>
      <c r="DO141">
        <v>0</v>
      </c>
      <c r="DP141">
        <v>1</v>
      </c>
      <c r="DQ141">
        <v>1</v>
      </c>
      <c r="DR141">
        <v>1</v>
      </c>
      <c r="DS141">
        <v>1</v>
      </c>
      <c r="DT141">
        <v>1</v>
      </c>
      <c r="DU141">
        <v>1013</v>
      </c>
      <c r="DV141" t="s">
        <v>395</v>
      </c>
      <c r="DW141" t="s">
        <v>397</v>
      </c>
      <c r="DX141">
        <v>1</v>
      </c>
      <c r="EE141">
        <v>13991014</v>
      </c>
      <c r="EF141">
        <v>1</v>
      </c>
      <c r="EG141" t="s">
        <v>85</v>
      </c>
      <c r="EH141">
        <v>0</v>
      </c>
      <c r="EI141" t="s">
        <v>5</v>
      </c>
      <c r="EJ141">
        <v>1</v>
      </c>
      <c r="EK141">
        <v>179</v>
      </c>
      <c r="EL141" t="s">
        <v>86</v>
      </c>
      <c r="EM141" t="s">
        <v>5</v>
      </c>
      <c r="EO141" t="s">
        <v>5</v>
      </c>
      <c r="EQ141">
        <v>512</v>
      </c>
      <c r="ER141">
        <v>1198.25</v>
      </c>
      <c r="ES141">
        <v>349.22</v>
      </c>
      <c r="ET141">
        <v>1.08</v>
      </c>
      <c r="EU141">
        <v>0.54</v>
      </c>
      <c r="EV141">
        <v>847.95</v>
      </c>
      <c r="EW141">
        <v>78.66</v>
      </c>
      <c r="EX141">
        <v>0.05</v>
      </c>
      <c r="EY141">
        <v>0</v>
      </c>
      <c r="EZ141">
        <v>0</v>
      </c>
      <c r="FQ141">
        <v>0</v>
      </c>
      <c r="FR141">
        <f t="shared" si="156"/>
        <v>0</v>
      </c>
      <c r="FS141">
        <v>0</v>
      </c>
    </row>
    <row r="142" spans="1:175">
      <c r="A142">
        <v>17</v>
      </c>
      <c r="B142">
        <v>1</v>
      </c>
      <c r="C142">
        <f>ROW(SmtRes!A668)</f>
        <v>668</v>
      </c>
      <c r="D142">
        <f>ROW(EtalonRes!A668)</f>
        <v>668</v>
      </c>
      <c r="E142" t="s">
        <v>398</v>
      </c>
      <c r="F142" t="s">
        <v>399</v>
      </c>
      <c r="G142" t="s">
        <v>400</v>
      </c>
      <c r="H142" t="s">
        <v>395</v>
      </c>
      <c r="I142">
        <v>0.5</v>
      </c>
      <c r="J142">
        <v>0</v>
      </c>
      <c r="O142">
        <f t="shared" si="136"/>
        <v>765</v>
      </c>
      <c r="P142">
        <f t="shared" si="137"/>
        <v>210</v>
      </c>
      <c r="Q142">
        <f t="shared" si="138"/>
        <v>1</v>
      </c>
      <c r="R142">
        <f t="shared" si="139"/>
        <v>1</v>
      </c>
      <c r="S142">
        <f t="shared" si="140"/>
        <v>554</v>
      </c>
      <c r="T142">
        <f t="shared" si="141"/>
        <v>0</v>
      </c>
      <c r="U142">
        <f t="shared" si="142"/>
        <v>45.487499999999997</v>
      </c>
      <c r="V142">
        <f t="shared" si="143"/>
        <v>0.06</v>
      </c>
      <c r="W142">
        <f t="shared" si="144"/>
        <v>0</v>
      </c>
      <c r="X142">
        <f t="shared" si="145"/>
        <v>433</v>
      </c>
      <c r="Y142">
        <f t="shared" si="145"/>
        <v>278</v>
      </c>
      <c r="AA142">
        <v>0</v>
      </c>
      <c r="AB142">
        <f t="shared" si="146"/>
        <v>1530.09</v>
      </c>
      <c r="AC142">
        <f>ROUND((ES142),2)</f>
        <v>419.12</v>
      </c>
      <c r="AD142">
        <f>ROUND((((ET142*1.5))+((((EU142*1.5))*1.13)-((EU142*1.5)))),2)</f>
        <v>2.76</v>
      </c>
      <c r="AE142">
        <f>ROUND((((EU142*1.5))*1.13),2)</f>
        <v>1.46</v>
      </c>
      <c r="AF142">
        <f>ROUND((((EV142*1.5))*1.13),2)</f>
        <v>1108.21</v>
      </c>
      <c r="AG142">
        <f t="shared" si="147"/>
        <v>0</v>
      </c>
      <c r="AH142">
        <f>((EW142*1.5))</f>
        <v>90.974999999999994</v>
      </c>
      <c r="AI142">
        <f>((EX142*1.5))</f>
        <v>0.12</v>
      </c>
      <c r="AJ142">
        <f t="shared" si="148"/>
        <v>0</v>
      </c>
      <c r="AK142">
        <v>1074.6599999999999</v>
      </c>
      <c r="AL142">
        <v>419.12</v>
      </c>
      <c r="AM142">
        <v>1.73</v>
      </c>
      <c r="AN142">
        <v>0.86</v>
      </c>
      <c r="AO142">
        <v>653.80999999999995</v>
      </c>
      <c r="AP142">
        <v>0</v>
      </c>
      <c r="AQ142">
        <v>60.65</v>
      </c>
      <c r="AR142">
        <v>0.08</v>
      </c>
      <c r="AS142">
        <v>0</v>
      </c>
      <c r="AT142">
        <f t="shared" si="149"/>
        <v>78</v>
      </c>
      <c r="AU142">
        <f t="shared" si="149"/>
        <v>50</v>
      </c>
      <c r="AV142">
        <v>1</v>
      </c>
      <c r="AW142">
        <v>1</v>
      </c>
      <c r="AX142">
        <v>1</v>
      </c>
      <c r="AY142">
        <v>1</v>
      </c>
      <c r="AZ142">
        <v>1</v>
      </c>
      <c r="BA142">
        <v>1</v>
      </c>
      <c r="BB142">
        <v>1</v>
      </c>
      <c r="BC142">
        <v>1</v>
      </c>
      <c r="BD142" t="s">
        <v>5</v>
      </c>
      <c r="BE142" t="s">
        <v>5</v>
      </c>
      <c r="BF142" t="s">
        <v>5</v>
      </c>
      <c r="BG142" t="s">
        <v>5</v>
      </c>
      <c r="BH142">
        <v>0</v>
      </c>
      <c r="BI142">
        <v>1</v>
      </c>
      <c r="BJ142" t="s">
        <v>401</v>
      </c>
      <c r="BM142">
        <v>179</v>
      </c>
      <c r="BN142">
        <v>0</v>
      </c>
      <c r="BO142" t="s">
        <v>399</v>
      </c>
      <c r="BP142">
        <v>1</v>
      </c>
      <c r="BQ142">
        <v>1</v>
      </c>
      <c r="BR142">
        <v>0</v>
      </c>
      <c r="BS142">
        <v>1</v>
      </c>
      <c r="BT142">
        <v>1</v>
      </c>
      <c r="BU142">
        <v>1</v>
      </c>
      <c r="BV142">
        <v>1</v>
      </c>
      <c r="BW142">
        <v>1</v>
      </c>
      <c r="BX142">
        <v>1</v>
      </c>
      <c r="BY142" t="s">
        <v>5</v>
      </c>
      <c r="BZ142">
        <v>78</v>
      </c>
      <c r="CA142">
        <v>50</v>
      </c>
      <c r="CF142">
        <v>0</v>
      </c>
      <c r="CG142">
        <v>0</v>
      </c>
      <c r="CM142">
        <v>0</v>
      </c>
      <c r="CN142" t="s">
        <v>5</v>
      </c>
      <c r="CO142">
        <v>0</v>
      </c>
      <c r="CP142">
        <f t="shared" si="150"/>
        <v>1530.09</v>
      </c>
      <c r="CQ142">
        <f t="shared" si="151"/>
        <v>419.12</v>
      </c>
      <c r="CR142">
        <f t="shared" si="152"/>
        <v>2.76</v>
      </c>
      <c r="CS142">
        <f t="shared" si="153"/>
        <v>1.46</v>
      </c>
      <c r="CT142">
        <f t="shared" si="154"/>
        <v>1108.21</v>
      </c>
      <c r="CU142">
        <f t="shared" si="155"/>
        <v>0</v>
      </c>
      <c r="CV142">
        <f t="shared" si="155"/>
        <v>90.974999999999994</v>
      </c>
      <c r="CW142">
        <f t="shared" si="155"/>
        <v>0.12</v>
      </c>
      <c r="CX142">
        <f t="shared" si="155"/>
        <v>0</v>
      </c>
      <c r="CY142">
        <f>(((R142+S142)*BZ142*1)/100)</f>
        <v>432.9</v>
      </c>
      <c r="CZ142">
        <f>(((R142+S142)*CA142*1)/100)</f>
        <v>277.5</v>
      </c>
      <c r="DC142" t="s">
        <v>5</v>
      </c>
      <c r="DD142" t="s">
        <v>5</v>
      </c>
      <c r="DE142" t="s">
        <v>368</v>
      </c>
      <c r="DF142" t="s">
        <v>368</v>
      </c>
      <c r="DG142" t="s">
        <v>368</v>
      </c>
      <c r="DH142" t="s">
        <v>5</v>
      </c>
      <c r="DI142" t="s">
        <v>368</v>
      </c>
      <c r="DJ142" t="s">
        <v>368</v>
      </c>
      <c r="DK142" t="s">
        <v>5</v>
      </c>
      <c r="DL142" t="s">
        <v>5</v>
      </c>
      <c r="DM142" t="s">
        <v>5</v>
      </c>
      <c r="DN142">
        <v>0</v>
      </c>
      <c r="DO142">
        <v>0</v>
      </c>
      <c r="DP142">
        <v>1</v>
      </c>
      <c r="DQ142">
        <v>1</v>
      </c>
      <c r="DR142">
        <v>1</v>
      </c>
      <c r="DS142">
        <v>1</v>
      </c>
      <c r="DT142">
        <v>1</v>
      </c>
      <c r="DU142">
        <v>1013</v>
      </c>
      <c r="DV142" t="s">
        <v>395</v>
      </c>
      <c r="DW142" t="s">
        <v>397</v>
      </c>
      <c r="DX142">
        <v>1</v>
      </c>
      <c r="EE142">
        <v>13991014</v>
      </c>
      <c r="EF142">
        <v>1</v>
      </c>
      <c r="EG142" t="s">
        <v>85</v>
      </c>
      <c r="EH142">
        <v>0</v>
      </c>
      <c r="EI142" t="s">
        <v>5</v>
      </c>
      <c r="EJ142">
        <v>1</v>
      </c>
      <c r="EK142">
        <v>179</v>
      </c>
      <c r="EL142" t="s">
        <v>86</v>
      </c>
      <c r="EM142" t="s">
        <v>5</v>
      </c>
      <c r="EO142" t="s">
        <v>5</v>
      </c>
      <c r="EQ142">
        <v>512</v>
      </c>
      <c r="ER142">
        <v>1074.6600000000001</v>
      </c>
      <c r="ES142">
        <v>419.12</v>
      </c>
      <c r="ET142">
        <v>1.73</v>
      </c>
      <c r="EU142">
        <v>0.86</v>
      </c>
      <c r="EV142">
        <v>653.80999999999995</v>
      </c>
      <c r="EW142">
        <v>60.65</v>
      </c>
      <c r="EX142">
        <v>0.08</v>
      </c>
      <c r="EY142">
        <v>0</v>
      </c>
      <c r="EZ142">
        <v>0</v>
      </c>
      <c r="FQ142">
        <v>0</v>
      </c>
      <c r="FR142">
        <f t="shared" si="156"/>
        <v>0</v>
      </c>
      <c r="FS142">
        <v>0</v>
      </c>
    </row>
    <row r="143" spans="1:175">
      <c r="A143">
        <v>17</v>
      </c>
      <c r="B143">
        <v>1</v>
      </c>
      <c r="C143">
        <f>ROW(SmtRes!A675)</f>
        <v>675</v>
      </c>
      <c r="D143">
        <f>ROW(EtalonRes!A675)</f>
        <v>675</v>
      </c>
      <c r="E143" t="s">
        <v>402</v>
      </c>
      <c r="F143" t="s">
        <v>403</v>
      </c>
      <c r="G143" t="s">
        <v>404</v>
      </c>
      <c r="H143" t="s">
        <v>281</v>
      </c>
      <c r="I143">
        <v>5.3999999999999999E-2</v>
      </c>
      <c r="J143">
        <v>0</v>
      </c>
      <c r="O143">
        <f t="shared" si="136"/>
        <v>24</v>
      </c>
      <c r="P143">
        <f t="shared" si="137"/>
        <v>6</v>
      </c>
      <c r="Q143">
        <f t="shared" si="138"/>
        <v>0</v>
      </c>
      <c r="R143">
        <f t="shared" si="139"/>
        <v>0</v>
      </c>
      <c r="S143">
        <f t="shared" si="140"/>
        <v>17</v>
      </c>
      <c r="T143">
        <f t="shared" si="141"/>
        <v>0</v>
      </c>
      <c r="U143">
        <f t="shared" si="142"/>
        <v>1.2657843</v>
      </c>
      <c r="V143">
        <f t="shared" si="143"/>
        <v>1.1475000000000001E-3</v>
      </c>
      <c r="W143">
        <f t="shared" si="144"/>
        <v>0</v>
      </c>
      <c r="X143">
        <f t="shared" si="145"/>
        <v>18</v>
      </c>
      <c r="Y143">
        <f t="shared" si="145"/>
        <v>8</v>
      </c>
      <c r="AA143">
        <v>0</v>
      </c>
      <c r="AB143">
        <f t="shared" si="146"/>
        <v>437.69</v>
      </c>
      <c r="AC143">
        <f>ROUND((ES143),2)</f>
        <v>112.14</v>
      </c>
      <c r="AD143">
        <f>ROUND((((ET143*1.25*1.7))+((((EU143*1.25*1.7))*1.13)-((EU143*1.25*1.7)))),2)</f>
        <v>6.64</v>
      </c>
      <c r="AE143">
        <f>ROUND((((EU143*1.25*1.7))*1.13),2)</f>
        <v>0.26</v>
      </c>
      <c r="AF143">
        <f>ROUND((((EV143*1.15*1.7))*1.13),2)</f>
        <v>318.91000000000003</v>
      </c>
      <c r="AG143">
        <f t="shared" si="147"/>
        <v>0</v>
      </c>
      <c r="AH143">
        <f>((EW143*1.15*1.7))</f>
        <v>23.440449999999998</v>
      </c>
      <c r="AI143">
        <f>((EX143*1.25*1.7))</f>
        <v>2.1250000000000002E-2</v>
      </c>
      <c r="AJ143">
        <f t="shared" si="148"/>
        <v>0</v>
      </c>
      <c r="AK143">
        <v>259.61</v>
      </c>
      <c r="AL143">
        <v>112.14</v>
      </c>
      <c r="AM143">
        <v>3.11</v>
      </c>
      <c r="AN143">
        <v>0.11</v>
      </c>
      <c r="AO143">
        <v>144.36000000000001</v>
      </c>
      <c r="AP143">
        <v>0</v>
      </c>
      <c r="AQ143">
        <v>11.99</v>
      </c>
      <c r="AR143">
        <v>0.01</v>
      </c>
      <c r="AS143">
        <v>0</v>
      </c>
      <c r="AT143">
        <f t="shared" si="149"/>
        <v>105</v>
      </c>
      <c r="AU143">
        <f t="shared" si="149"/>
        <v>47</v>
      </c>
      <c r="AV143">
        <v>1</v>
      </c>
      <c r="AW143">
        <v>1</v>
      </c>
      <c r="AX143">
        <v>1</v>
      </c>
      <c r="AY143">
        <v>1</v>
      </c>
      <c r="AZ143">
        <v>1</v>
      </c>
      <c r="BA143">
        <v>1</v>
      </c>
      <c r="BB143">
        <v>1</v>
      </c>
      <c r="BC143">
        <v>1</v>
      </c>
      <c r="BD143" t="s">
        <v>5</v>
      </c>
      <c r="BE143" t="s">
        <v>5</v>
      </c>
      <c r="BF143" t="s">
        <v>5</v>
      </c>
      <c r="BG143" t="s">
        <v>5</v>
      </c>
      <c r="BH143">
        <v>0</v>
      </c>
      <c r="BI143">
        <v>1</v>
      </c>
      <c r="BJ143" t="s">
        <v>405</v>
      </c>
      <c r="BM143">
        <v>129</v>
      </c>
      <c r="BN143">
        <v>0</v>
      </c>
      <c r="BO143" t="s">
        <v>403</v>
      </c>
      <c r="BP143">
        <v>1</v>
      </c>
      <c r="BQ143">
        <v>1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5</v>
      </c>
      <c r="BZ143">
        <v>105</v>
      </c>
      <c r="CA143">
        <v>47</v>
      </c>
      <c r="CF143">
        <v>0</v>
      </c>
      <c r="CG143">
        <v>0</v>
      </c>
      <c r="CM143">
        <v>0</v>
      </c>
      <c r="CN143" t="s">
        <v>5</v>
      </c>
      <c r="CO143">
        <v>0</v>
      </c>
      <c r="CP143">
        <f t="shared" si="150"/>
        <v>437.69</v>
      </c>
      <c r="CQ143">
        <f t="shared" si="151"/>
        <v>112.14</v>
      </c>
      <c r="CR143">
        <f t="shared" si="152"/>
        <v>6.64</v>
      </c>
      <c r="CS143">
        <f t="shared" si="153"/>
        <v>0.26</v>
      </c>
      <c r="CT143">
        <f t="shared" si="154"/>
        <v>318.91000000000003</v>
      </c>
      <c r="CU143">
        <f t="shared" si="155"/>
        <v>0</v>
      </c>
      <c r="CV143">
        <f t="shared" si="155"/>
        <v>23.440449999999998</v>
      </c>
      <c r="CW143">
        <f t="shared" si="155"/>
        <v>2.1250000000000002E-2</v>
      </c>
      <c r="CX143">
        <f t="shared" si="155"/>
        <v>0</v>
      </c>
      <c r="CY143">
        <f>(((R143+S143)*BZ143*1)/100)</f>
        <v>17.850000000000001</v>
      </c>
      <c r="CZ143">
        <f>(((R143+S143)*CA143*1)/100)</f>
        <v>7.99</v>
      </c>
      <c r="DC143" t="s">
        <v>5</v>
      </c>
      <c r="DD143" t="s">
        <v>5</v>
      </c>
      <c r="DE143" t="s">
        <v>385</v>
      </c>
      <c r="DF143" t="s">
        <v>385</v>
      </c>
      <c r="DG143" t="s">
        <v>386</v>
      </c>
      <c r="DH143" t="s">
        <v>5</v>
      </c>
      <c r="DI143" t="s">
        <v>386</v>
      </c>
      <c r="DJ143" t="s">
        <v>385</v>
      </c>
      <c r="DK143" t="s">
        <v>5</v>
      </c>
      <c r="DL143" t="s">
        <v>5</v>
      </c>
      <c r="DM143" t="s">
        <v>5</v>
      </c>
      <c r="DN143">
        <v>0</v>
      </c>
      <c r="DO143">
        <v>0</v>
      </c>
      <c r="DP143">
        <v>1</v>
      </c>
      <c r="DQ143">
        <v>1</v>
      </c>
      <c r="DR143">
        <v>1</v>
      </c>
      <c r="DS143">
        <v>1</v>
      </c>
      <c r="DT143">
        <v>1</v>
      </c>
      <c r="DU143">
        <v>1005</v>
      </c>
      <c r="DV143" t="s">
        <v>281</v>
      </c>
      <c r="DW143" t="s">
        <v>406</v>
      </c>
      <c r="DX143">
        <v>100</v>
      </c>
      <c r="EE143">
        <v>13990944</v>
      </c>
      <c r="EF143">
        <v>1</v>
      </c>
      <c r="EG143" t="s">
        <v>85</v>
      </c>
      <c r="EH143">
        <v>0</v>
      </c>
      <c r="EI143" t="s">
        <v>5</v>
      </c>
      <c r="EJ143">
        <v>1</v>
      </c>
      <c r="EK143">
        <v>129</v>
      </c>
      <c r="EL143" t="s">
        <v>407</v>
      </c>
      <c r="EM143" t="s">
        <v>5</v>
      </c>
      <c r="EO143" t="s">
        <v>5</v>
      </c>
      <c r="EQ143">
        <v>512</v>
      </c>
      <c r="ER143">
        <v>259.61</v>
      </c>
      <c r="ES143">
        <v>112.14</v>
      </c>
      <c r="ET143">
        <v>3.11</v>
      </c>
      <c r="EU143">
        <v>0.11</v>
      </c>
      <c r="EV143">
        <v>144.36000000000001</v>
      </c>
      <c r="EW143">
        <v>11.99</v>
      </c>
      <c r="EX143">
        <v>0.01</v>
      </c>
      <c r="EY143">
        <v>0</v>
      </c>
      <c r="EZ143">
        <v>0</v>
      </c>
      <c r="FQ143">
        <v>0</v>
      </c>
      <c r="FR143">
        <f t="shared" si="156"/>
        <v>0</v>
      </c>
      <c r="FS143">
        <v>0</v>
      </c>
    </row>
    <row r="145" spans="1:43">
      <c r="A145" s="2">
        <v>51</v>
      </c>
      <c r="B145" s="2">
        <f>B20</f>
        <v>1</v>
      </c>
      <c r="C145" s="2">
        <f>A20</f>
        <v>3</v>
      </c>
      <c r="D145" s="2">
        <f>ROW(A20)</f>
        <v>20</v>
      </c>
      <c r="E145" s="2"/>
      <c r="F145" s="2" t="str">
        <f>IF(F20&lt;&gt;"",F20,"")</f>
        <v>Новая локальная смета</v>
      </c>
      <c r="G145" s="2" t="str">
        <f>IF(G20&lt;&gt;"",G20,"")</f>
        <v>Новая локальная смета</v>
      </c>
      <c r="H145" s="2"/>
      <c r="I145" s="2"/>
      <c r="J145" s="2"/>
      <c r="K145" s="2"/>
      <c r="L145" s="2"/>
      <c r="M145" s="2"/>
      <c r="N145" s="2"/>
      <c r="O145" s="2">
        <f t="shared" ref="O145:Y145" si="157">ROUND(AB145,0)</f>
        <v>288897</v>
      </c>
      <c r="P145" s="2">
        <f t="shared" si="157"/>
        <v>211887</v>
      </c>
      <c r="Q145" s="2">
        <f t="shared" si="157"/>
        <v>11729</v>
      </c>
      <c r="R145" s="2">
        <f t="shared" si="157"/>
        <v>2028</v>
      </c>
      <c r="S145" s="2">
        <f t="shared" si="157"/>
        <v>65270</v>
      </c>
      <c r="T145" s="2">
        <f t="shared" si="157"/>
        <v>0</v>
      </c>
      <c r="U145" s="2">
        <f t="shared" si="157"/>
        <v>4605</v>
      </c>
      <c r="V145" s="2">
        <f t="shared" si="157"/>
        <v>135</v>
      </c>
      <c r="W145" s="2">
        <f t="shared" si="157"/>
        <v>0</v>
      </c>
      <c r="X145" s="2">
        <f t="shared" si="157"/>
        <v>70617</v>
      </c>
      <c r="Y145" s="2">
        <f t="shared" si="157"/>
        <v>41222</v>
      </c>
      <c r="Z145" s="2"/>
      <c r="AA145" s="2"/>
      <c r="AB145" s="2">
        <f>ROUND(SUMIF(AA24:AA143,"=0",O24:O143),0)</f>
        <v>288897</v>
      </c>
      <c r="AC145" s="2">
        <f>ROUND(SUMIF(AA24:AA143,"=0",P24:P143),0)</f>
        <v>211887</v>
      </c>
      <c r="AD145" s="2">
        <f>ROUND(SUMIF(AA24:AA143,"=0",Q24:Q143),0)</f>
        <v>11729</v>
      </c>
      <c r="AE145" s="2">
        <f>ROUND(SUMIF(AA24:AA143,"=0",R24:R143),0)</f>
        <v>2028</v>
      </c>
      <c r="AF145" s="2">
        <f>ROUND(SUMIF(AA24:AA143,"=0",S24:S143),0)</f>
        <v>65270</v>
      </c>
      <c r="AG145" s="2">
        <f>ROUND(SUMIF(AA24:AA143,"=0",T24:T143),0)</f>
        <v>0</v>
      </c>
      <c r="AH145" s="2">
        <f>ROUND(SUMIF(AA24:AA143,"=0",U24:U143),0)</f>
        <v>4605</v>
      </c>
      <c r="AI145" s="2">
        <f>ROUND(SUMIF(AA24:AA143,"=0",V24:V143),0)</f>
        <v>135</v>
      </c>
      <c r="AJ145" s="2">
        <f>ROUND(SUMIF(AA24:AA143,"=0",W24:W143),0)</f>
        <v>0</v>
      </c>
      <c r="AK145" s="2">
        <f>ROUND(SUMIF(AA24:AA143,"=0",X24:X143),0)</f>
        <v>70617</v>
      </c>
      <c r="AL145" s="2">
        <f>ROUND(SUMIF(AA24:AA143,"=0",Y24:Y143),0)</f>
        <v>41222</v>
      </c>
      <c r="AM145" s="2"/>
      <c r="AN145" s="2">
        <f>ROUND(AO145,0)</f>
        <v>0</v>
      </c>
      <c r="AO145" s="2">
        <f>ROUND(SUMIF(AA24:AA143,"=0",FQ24:FQ143),0)</f>
        <v>0</v>
      </c>
      <c r="AP145" s="2">
        <f>ROUND(AQ145,0)</f>
        <v>0</v>
      </c>
      <c r="AQ145" s="2">
        <f>ROUND(SUM(FR24:FR143),0)</f>
        <v>0</v>
      </c>
    </row>
    <row r="147" spans="1:43">
      <c r="A147" s="3">
        <v>50</v>
      </c>
      <c r="B147" s="3">
        <v>0</v>
      </c>
      <c r="C147" s="3">
        <v>0</v>
      </c>
      <c r="D147" s="3">
        <v>1</v>
      </c>
      <c r="E147" s="3">
        <v>0</v>
      </c>
      <c r="F147" s="3">
        <f>Source!O145</f>
        <v>288897</v>
      </c>
      <c r="G147" s="3" t="s">
        <v>408</v>
      </c>
      <c r="H147" s="3" t="s">
        <v>409</v>
      </c>
      <c r="I147" s="3"/>
      <c r="J147" s="3"/>
      <c r="K147" s="3">
        <v>201</v>
      </c>
      <c r="L147" s="3">
        <v>1</v>
      </c>
      <c r="M147" s="3">
        <v>3</v>
      </c>
      <c r="N147" s="3" t="s">
        <v>5</v>
      </c>
    </row>
    <row r="148" spans="1:43">
      <c r="A148" s="3">
        <v>50</v>
      </c>
      <c r="B148" s="3">
        <v>0</v>
      </c>
      <c r="C148" s="3">
        <v>0</v>
      </c>
      <c r="D148" s="3">
        <v>1</v>
      </c>
      <c r="E148" s="3">
        <v>202</v>
      </c>
      <c r="F148" s="3">
        <f>Source!P145</f>
        <v>211887</v>
      </c>
      <c r="G148" s="3" t="s">
        <v>410</v>
      </c>
      <c r="H148" s="3" t="s">
        <v>411</v>
      </c>
      <c r="I148" s="3"/>
      <c r="J148" s="3"/>
      <c r="K148" s="3">
        <v>202</v>
      </c>
      <c r="L148" s="3">
        <v>2</v>
      </c>
      <c r="M148" s="3">
        <v>3</v>
      </c>
      <c r="N148" s="3" t="s">
        <v>5</v>
      </c>
    </row>
    <row r="149" spans="1:43">
      <c r="A149" s="3">
        <v>50</v>
      </c>
      <c r="B149" s="3">
        <v>0</v>
      </c>
      <c r="C149" s="3">
        <v>0</v>
      </c>
      <c r="D149" s="3">
        <v>1</v>
      </c>
      <c r="E149" s="3">
        <v>222</v>
      </c>
      <c r="F149" s="3">
        <f>Source!AN145</f>
        <v>0</v>
      </c>
      <c r="G149" s="3" t="s">
        <v>412</v>
      </c>
      <c r="H149" s="3" t="s">
        <v>413</v>
      </c>
      <c r="I149" s="3"/>
      <c r="J149" s="3"/>
      <c r="K149" s="3">
        <v>222</v>
      </c>
      <c r="L149" s="3">
        <v>3</v>
      </c>
      <c r="M149" s="3">
        <v>3</v>
      </c>
      <c r="N149" s="3" t="s">
        <v>5</v>
      </c>
    </row>
    <row r="150" spans="1:43">
      <c r="A150" s="3">
        <v>50</v>
      </c>
      <c r="B150" s="3">
        <v>0</v>
      </c>
      <c r="C150" s="3">
        <v>0</v>
      </c>
      <c r="D150" s="3">
        <v>1</v>
      </c>
      <c r="E150" s="3">
        <v>216</v>
      </c>
      <c r="F150" s="3">
        <f>Source!AP145</f>
        <v>0</v>
      </c>
      <c r="G150" s="3" t="s">
        <v>414</v>
      </c>
      <c r="H150" s="3" t="s">
        <v>415</v>
      </c>
      <c r="I150" s="3"/>
      <c r="J150" s="3"/>
      <c r="K150" s="3">
        <v>216</v>
      </c>
      <c r="L150" s="3">
        <v>4</v>
      </c>
      <c r="M150" s="3">
        <v>3</v>
      </c>
      <c r="N150" s="3" t="s">
        <v>5</v>
      </c>
    </row>
    <row r="151" spans="1:43">
      <c r="A151" s="3">
        <v>50</v>
      </c>
      <c r="B151" s="3">
        <v>0</v>
      </c>
      <c r="C151" s="3">
        <v>0</v>
      </c>
      <c r="D151" s="3">
        <v>1</v>
      </c>
      <c r="E151" s="3">
        <v>203</v>
      </c>
      <c r="F151" s="3">
        <f>Source!Q145</f>
        <v>11729</v>
      </c>
      <c r="G151" s="3" t="s">
        <v>416</v>
      </c>
      <c r="H151" s="3" t="s">
        <v>417</v>
      </c>
      <c r="I151" s="3"/>
      <c r="J151" s="3"/>
      <c r="K151" s="3">
        <v>203</v>
      </c>
      <c r="L151" s="3">
        <v>5</v>
      </c>
      <c r="M151" s="3">
        <v>3</v>
      </c>
      <c r="N151" s="3" t="s">
        <v>5</v>
      </c>
    </row>
    <row r="152" spans="1:43">
      <c r="A152" s="3">
        <v>50</v>
      </c>
      <c r="B152" s="3">
        <v>0</v>
      </c>
      <c r="C152" s="3">
        <v>0</v>
      </c>
      <c r="D152" s="3">
        <v>1</v>
      </c>
      <c r="E152" s="3">
        <v>204</v>
      </c>
      <c r="F152" s="3">
        <f>Source!R145</f>
        <v>2028</v>
      </c>
      <c r="G152" s="3" t="s">
        <v>418</v>
      </c>
      <c r="H152" s="3" t="s">
        <v>419</v>
      </c>
      <c r="I152" s="3"/>
      <c r="J152" s="3"/>
      <c r="K152" s="3">
        <v>204</v>
      </c>
      <c r="L152" s="3">
        <v>6</v>
      </c>
      <c r="M152" s="3">
        <v>3</v>
      </c>
      <c r="N152" s="3" t="s">
        <v>5</v>
      </c>
    </row>
    <row r="153" spans="1:43">
      <c r="A153" s="3">
        <v>50</v>
      </c>
      <c r="B153" s="3">
        <v>0</v>
      </c>
      <c r="C153" s="3">
        <v>0</v>
      </c>
      <c r="D153" s="3">
        <v>1</v>
      </c>
      <c r="E153" s="3">
        <v>205</v>
      </c>
      <c r="F153" s="3">
        <f>Source!S145</f>
        <v>65270</v>
      </c>
      <c r="G153" s="3" t="s">
        <v>420</v>
      </c>
      <c r="H153" s="3" t="s">
        <v>421</v>
      </c>
      <c r="I153" s="3"/>
      <c r="J153" s="3"/>
      <c r="K153" s="3">
        <v>205</v>
      </c>
      <c r="L153" s="3">
        <v>7</v>
      </c>
      <c r="M153" s="3">
        <v>3</v>
      </c>
      <c r="N153" s="3" t="s">
        <v>5</v>
      </c>
    </row>
    <row r="154" spans="1:43">
      <c r="A154" s="3">
        <v>50</v>
      </c>
      <c r="B154" s="3">
        <v>0</v>
      </c>
      <c r="C154" s="3">
        <v>0</v>
      </c>
      <c r="D154" s="3">
        <v>1</v>
      </c>
      <c r="E154" s="3">
        <v>206</v>
      </c>
      <c r="F154" s="3">
        <f>Source!T145</f>
        <v>0</v>
      </c>
      <c r="G154" s="3" t="s">
        <v>422</v>
      </c>
      <c r="H154" s="3" t="s">
        <v>423</v>
      </c>
      <c r="I154" s="3"/>
      <c r="J154" s="3"/>
      <c r="K154" s="3">
        <v>206</v>
      </c>
      <c r="L154" s="3">
        <v>8</v>
      </c>
      <c r="M154" s="3">
        <v>3</v>
      </c>
      <c r="N154" s="3" t="s">
        <v>5</v>
      </c>
    </row>
    <row r="155" spans="1:43">
      <c r="A155" s="3">
        <v>50</v>
      </c>
      <c r="B155" s="3">
        <v>0</v>
      </c>
      <c r="C155" s="3">
        <v>0</v>
      </c>
      <c r="D155" s="3">
        <v>1</v>
      </c>
      <c r="E155" s="3">
        <v>207</v>
      </c>
      <c r="F155" s="3">
        <f>Source!U145</f>
        <v>4605</v>
      </c>
      <c r="G155" s="3" t="s">
        <v>424</v>
      </c>
      <c r="H155" s="3" t="s">
        <v>425</v>
      </c>
      <c r="I155" s="3"/>
      <c r="J155" s="3"/>
      <c r="K155" s="3">
        <v>207</v>
      </c>
      <c r="L155" s="3">
        <v>9</v>
      </c>
      <c r="M155" s="3">
        <v>3</v>
      </c>
      <c r="N155" s="3" t="s">
        <v>5</v>
      </c>
    </row>
    <row r="156" spans="1:43">
      <c r="A156" s="3">
        <v>50</v>
      </c>
      <c r="B156" s="3">
        <v>0</v>
      </c>
      <c r="C156" s="3">
        <v>0</v>
      </c>
      <c r="D156" s="3">
        <v>1</v>
      </c>
      <c r="E156" s="3">
        <v>208</v>
      </c>
      <c r="F156" s="3">
        <f>Source!V145</f>
        <v>135</v>
      </c>
      <c r="G156" s="3" t="s">
        <v>426</v>
      </c>
      <c r="H156" s="3" t="s">
        <v>427</v>
      </c>
      <c r="I156" s="3"/>
      <c r="J156" s="3"/>
      <c r="K156" s="3">
        <v>208</v>
      </c>
      <c r="L156" s="3">
        <v>10</v>
      </c>
      <c r="M156" s="3">
        <v>3</v>
      </c>
      <c r="N156" s="3" t="s">
        <v>5</v>
      </c>
    </row>
    <row r="157" spans="1:43">
      <c r="A157" s="3">
        <v>50</v>
      </c>
      <c r="B157" s="3">
        <v>0</v>
      </c>
      <c r="C157" s="3">
        <v>0</v>
      </c>
      <c r="D157" s="3">
        <v>1</v>
      </c>
      <c r="E157" s="3">
        <v>209</v>
      </c>
      <c r="F157" s="3">
        <f>Source!W145</f>
        <v>0</v>
      </c>
      <c r="G157" s="3" t="s">
        <v>428</v>
      </c>
      <c r="H157" s="3" t="s">
        <v>429</v>
      </c>
      <c r="I157" s="3"/>
      <c r="J157" s="3"/>
      <c r="K157" s="3">
        <v>209</v>
      </c>
      <c r="L157" s="3">
        <v>11</v>
      </c>
      <c r="M157" s="3">
        <v>3</v>
      </c>
      <c r="N157" s="3" t="s">
        <v>5</v>
      </c>
    </row>
    <row r="158" spans="1:43">
      <c r="A158" s="3">
        <v>50</v>
      </c>
      <c r="B158" s="3">
        <v>0</v>
      </c>
      <c r="C158" s="3">
        <v>0</v>
      </c>
      <c r="D158" s="3">
        <v>1</v>
      </c>
      <c r="E158" s="3">
        <v>0</v>
      </c>
      <c r="F158" s="3">
        <f>Source!X145</f>
        <v>70617</v>
      </c>
      <c r="G158" s="3" t="s">
        <v>430</v>
      </c>
      <c r="H158" s="3" t="s">
        <v>431</v>
      </c>
      <c r="I158" s="3"/>
      <c r="J158" s="3"/>
      <c r="K158" s="3">
        <v>210</v>
      </c>
      <c r="L158" s="3">
        <v>12</v>
      </c>
      <c r="M158" s="3">
        <v>3</v>
      </c>
      <c r="N158" s="3" t="s">
        <v>5</v>
      </c>
    </row>
    <row r="159" spans="1:43">
      <c r="A159" s="3">
        <v>50</v>
      </c>
      <c r="B159" s="3">
        <v>0</v>
      </c>
      <c r="C159" s="3">
        <v>0</v>
      </c>
      <c r="D159" s="3">
        <v>1</v>
      </c>
      <c r="E159" s="3">
        <v>0</v>
      </c>
      <c r="F159" s="3">
        <f>Source!Y145</f>
        <v>41222</v>
      </c>
      <c r="G159" s="3" t="s">
        <v>432</v>
      </c>
      <c r="H159" s="3" t="s">
        <v>433</v>
      </c>
      <c r="I159" s="3"/>
      <c r="J159" s="3"/>
      <c r="K159" s="3">
        <v>211</v>
      </c>
      <c r="L159" s="3">
        <v>13</v>
      </c>
      <c r="M159" s="3">
        <v>3</v>
      </c>
      <c r="N159" s="3" t="s">
        <v>5</v>
      </c>
    </row>
    <row r="160" spans="1:43">
      <c r="A160" s="3">
        <v>50</v>
      </c>
      <c r="B160" s="3">
        <v>1</v>
      </c>
      <c r="C160" s="3">
        <v>0</v>
      </c>
      <c r="D160" s="3">
        <v>2</v>
      </c>
      <c r="E160" s="3">
        <v>201</v>
      </c>
      <c r="F160" s="3">
        <f>ROUND(ROUND(Source!F147,0),0)</f>
        <v>288897</v>
      </c>
      <c r="G160" s="3" t="s">
        <v>434</v>
      </c>
      <c r="H160" s="3" t="s">
        <v>435</v>
      </c>
      <c r="I160" s="3"/>
      <c r="J160" s="3"/>
      <c r="K160" s="3">
        <v>212</v>
      </c>
      <c r="L160" s="3">
        <v>14</v>
      </c>
      <c r="M160" s="3">
        <v>0</v>
      </c>
      <c r="N160" s="3" t="s">
        <v>5</v>
      </c>
    </row>
    <row r="161" spans="1:43">
      <c r="A161" s="3">
        <v>50</v>
      </c>
      <c r="B161" s="3">
        <v>1</v>
      </c>
      <c r="C161" s="3">
        <v>0</v>
      </c>
      <c r="D161" s="3">
        <v>2</v>
      </c>
      <c r="E161" s="3">
        <v>210</v>
      </c>
      <c r="F161" s="3">
        <f>ROUND(ROUND(Source!F158,0),0)</f>
        <v>70617</v>
      </c>
      <c r="G161" s="3" t="s">
        <v>436</v>
      </c>
      <c r="H161" s="3" t="s">
        <v>431</v>
      </c>
      <c r="I161" s="3"/>
      <c r="J161" s="3"/>
      <c r="K161" s="3">
        <v>212</v>
      </c>
      <c r="L161" s="3">
        <v>15</v>
      </c>
      <c r="M161" s="3">
        <v>0</v>
      </c>
      <c r="N161" s="3" t="s">
        <v>5</v>
      </c>
    </row>
    <row r="162" spans="1:43">
      <c r="A162" s="3">
        <v>50</v>
      </c>
      <c r="B162" s="3">
        <v>1</v>
      </c>
      <c r="C162" s="3">
        <v>0</v>
      </c>
      <c r="D162" s="3">
        <v>2</v>
      </c>
      <c r="E162" s="3">
        <v>211</v>
      </c>
      <c r="F162" s="3">
        <f>ROUND(ROUND(Source!F159,0),0)</f>
        <v>41222</v>
      </c>
      <c r="G162" s="3" t="s">
        <v>437</v>
      </c>
      <c r="H162" s="3" t="s">
        <v>433</v>
      </c>
      <c r="I162" s="3"/>
      <c r="J162" s="3"/>
      <c r="K162" s="3">
        <v>212</v>
      </c>
      <c r="L162" s="3">
        <v>16</v>
      </c>
      <c r="M162" s="3">
        <v>0</v>
      </c>
      <c r="N162" s="3" t="s">
        <v>5</v>
      </c>
    </row>
    <row r="163" spans="1:43">
      <c r="A163" s="3">
        <v>50</v>
      </c>
      <c r="B163" s="3">
        <v>1</v>
      </c>
      <c r="C163" s="3">
        <v>0</v>
      </c>
      <c r="D163" s="3">
        <v>2</v>
      </c>
      <c r="E163" s="3">
        <v>0</v>
      </c>
      <c r="F163" s="3">
        <f>ROUND(Source!F160+Source!F161+Source!F162,0)</f>
        <v>400736</v>
      </c>
      <c r="G163" s="3" t="s">
        <v>438</v>
      </c>
      <c r="H163" s="3" t="s">
        <v>439</v>
      </c>
      <c r="I163" s="3"/>
      <c r="J163" s="3"/>
      <c r="K163" s="3">
        <v>212</v>
      </c>
      <c r="L163" s="3">
        <v>17</v>
      </c>
      <c r="M163" s="3">
        <v>0</v>
      </c>
      <c r="N163" s="3" t="s">
        <v>5</v>
      </c>
    </row>
    <row r="165" spans="1:43">
      <c r="A165" s="2">
        <v>51</v>
      </c>
      <c r="B165" s="2">
        <f>B12</f>
        <v>1</v>
      </c>
      <c r="C165" s="2">
        <f>A12</f>
        <v>1</v>
      </c>
      <c r="D165" s="2">
        <f>ROW(A12)</f>
        <v>12</v>
      </c>
      <c r="E165" s="2"/>
      <c r="F165" s="2" t="str">
        <f>IF(F12&lt;&gt;"",F12,"")</f>
        <v>Новый объект</v>
      </c>
      <c r="G165" s="2" t="str">
        <f>IF(G12&lt;&gt;"",G12,"")</f>
        <v>ФГУП ПО МАЯК Завод 235</v>
      </c>
      <c r="H165" s="2"/>
      <c r="I165" s="2"/>
      <c r="J165" s="2"/>
      <c r="K165" s="2"/>
      <c r="L165" s="2"/>
      <c r="M165" s="2"/>
      <c r="N165" s="2"/>
      <c r="O165" s="2">
        <f t="shared" ref="O165:Y165" si="158">ROUND(O145,0)</f>
        <v>288897</v>
      </c>
      <c r="P165" s="2">
        <f t="shared" si="158"/>
        <v>211887</v>
      </c>
      <c r="Q165" s="2">
        <f t="shared" si="158"/>
        <v>11729</v>
      </c>
      <c r="R165" s="2">
        <f t="shared" si="158"/>
        <v>2028</v>
      </c>
      <c r="S165" s="2">
        <f t="shared" si="158"/>
        <v>65270</v>
      </c>
      <c r="T165" s="2">
        <f t="shared" si="158"/>
        <v>0</v>
      </c>
      <c r="U165" s="2">
        <f t="shared" si="158"/>
        <v>4605</v>
      </c>
      <c r="V165" s="2">
        <f t="shared" si="158"/>
        <v>135</v>
      </c>
      <c r="W165" s="2">
        <f t="shared" si="158"/>
        <v>0</v>
      </c>
      <c r="X165" s="2">
        <f t="shared" si="158"/>
        <v>70617</v>
      </c>
      <c r="Y165" s="2">
        <f t="shared" si="158"/>
        <v>41222</v>
      </c>
      <c r="Z165" s="2"/>
      <c r="AA165" s="2"/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2"/>
      <c r="AN165" s="2">
        <f>ROUND(AN145,0)</f>
        <v>0</v>
      </c>
      <c r="AO165" s="2">
        <v>0</v>
      </c>
      <c r="AP165" s="2">
        <f>ROUND(AP145,0)</f>
        <v>0</v>
      </c>
      <c r="AQ165" s="2">
        <v>0</v>
      </c>
    </row>
    <row r="167" spans="1:43">
      <c r="A167" s="3">
        <v>50</v>
      </c>
      <c r="B167" s="3">
        <v>0</v>
      </c>
      <c r="C167" s="3">
        <v>0</v>
      </c>
      <c r="D167" s="3">
        <v>1</v>
      </c>
      <c r="E167" s="3">
        <v>201</v>
      </c>
      <c r="F167" s="3">
        <f>Source!O165</f>
        <v>288897</v>
      </c>
      <c r="G167" s="3" t="s">
        <v>408</v>
      </c>
      <c r="H167" s="3" t="s">
        <v>409</v>
      </c>
      <c r="I167" s="3"/>
      <c r="J167" s="3"/>
      <c r="K167" s="3">
        <v>201</v>
      </c>
      <c r="L167" s="3">
        <v>1</v>
      </c>
      <c r="M167" s="3">
        <v>3</v>
      </c>
      <c r="N167" s="3" t="s">
        <v>5</v>
      </c>
    </row>
    <row r="168" spans="1:43">
      <c r="A168" s="3">
        <v>50</v>
      </c>
      <c r="B168" s="3">
        <v>0</v>
      </c>
      <c r="C168" s="3">
        <v>0</v>
      </c>
      <c r="D168" s="3">
        <v>1</v>
      </c>
      <c r="E168" s="3">
        <v>202</v>
      </c>
      <c r="F168" s="3">
        <f>Source!P165</f>
        <v>211887</v>
      </c>
      <c r="G168" s="3" t="s">
        <v>410</v>
      </c>
      <c r="H168" s="3" t="s">
        <v>411</v>
      </c>
      <c r="I168" s="3"/>
      <c r="J168" s="3"/>
      <c r="K168" s="3">
        <v>202</v>
      </c>
      <c r="L168" s="3">
        <v>2</v>
      </c>
      <c r="M168" s="3">
        <v>3</v>
      </c>
      <c r="N168" s="3" t="s">
        <v>5</v>
      </c>
    </row>
    <row r="169" spans="1:43">
      <c r="A169" s="3">
        <v>50</v>
      </c>
      <c r="B169" s="3">
        <v>0</v>
      </c>
      <c r="C169" s="3">
        <v>0</v>
      </c>
      <c r="D169" s="3">
        <v>1</v>
      </c>
      <c r="E169" s="3">
        <v>222</v>
      </c>
      <c r="F169" s="3">
        <f>Source!AN165</f>
        <v>0</v>
      </c>
      <c r="G169" s="3" t="s">
        <v>412</v>
      </c>
      <c r="H169" s="3" t="s">
        <v>413</v>
      </c>
      <c r="I169" s="3"/>
      <c r="J169" s="3"/>
      <c r="K169" s="3">
        <v>222</v>
      </c>
      <c r="L169" s="3">
        <v>3</v>
      </c>
      <c r="M169" s="3">
        <v>3</v>
      </c>
      <c r="N169" s="3" t="s">
        <v>5</v>
      </c>
    </row>
    <row r="170" spans="1:43">
      <c r="A170" s="3">
        <v>50</v>
      </c>
      <c r="B170" s="3">
        <v>0</v>
      </c>
      <c r="C170" s="3">
        <v>0</v>
      </c>
      <c r="D170" s="3">
        <v>1</v>
      </c>
      <c r="E170" s="3">
        <v>216</v>
      </c>
      <c r="F170" s="3">
        <f>Source!AP165</f>
        <v>0</v>
      </c>
      <c r="G170" s="3" t="s">
        <v>414</v>
      </c>
      <c r="H170" s="3" t="s">
        <v>415</v>
      </c>
      <c r="I170" s="3"/>
      <c r="J170" s="3"/>
      <c r="K170" s="3">
        <v>216</v>
      </c>
      <c r="L170" s="3">
        <v>4</v>
      </c>
      <c r="M170" s="3">
        <v>3</v>
      </c>
      <c r="N170" s="3" t="s">
        <v>5</v>
      </c>
    </row>
    <row r="171" spans="1:43">
      <c r="A171" s="3">
        <v>50</v>
      </c>
      <c r="B171" s="3">
        <v>0</v>
      </c>
      <c r="C171" s="3">
        <v>0</v>
      </c>
      <c r="D171" s="3">
        <v>1</v>
      </c>
      <c r="E171" s="3">
        <v>203</v>
      </c>
      <c r="F171" s="3">
        <f>Source!Q165</f>
        <v>11729</v>
      </c>
      <c r="G171" s="3" t="s">
        <v>416</v>
      </c>
      <c r="H171" s="3" t="s">
        <v>417</v>
      </c>
      <c r="I171" s="3"/>
      <c r="J171" s="3"/>
      <c r="K171" s="3">
        <v>203</v>
      </c>
      <c r="L171" s="3">
        <v>5</v>
      </c>
      <c r="M171" s="3">
        <v>3</v>
      </c>
      <c r="N171" s="3" t="s">
        <v>5</v>
      </c>
    </row>
    <row r="172" spans="1:43">
      <c r="A172" s="3">
        <v>50</v>
      </c>
      <c r="B172" s="3">
        <v>0</v>
      </c>
      <c r="C172" s="3">
        <v>0</v>
      </c>
      <c r="D172" s="3">
        <v>1</v>
      </c>
      <c r="E172" s="3">
        <v>204</v>
      </c>
      <c r="F172" s="3">
        <f>Source!R165</f>
        <v>2028</v>
      </c>
      <c r="G172" s="3" t="s">
        <v>418</v>
      </c>
      <c r="H172" s="3" t="s">
        <v>419</v>
      </c>
      <c r="I172" s="3"/>
      <c r="J172" s="3"/>
      <c r="K172" s="3">
        <v>204</v>
      </c>
      <c r="L172" s="3">
        <v>6</v>
      </c>
      <c r="M172" s="3">
        <v>3</v>
      </c>
      <c r="N172" s="3" t="s">
        <v>5</v>
      </c>
    </row>
    <row r="173" spans="1:43">
      <c r="A173" s="3">
        <v>50</v>
      </c>
      <c r="B173" s="3">
        <v>0</v>
      </c>
      <c r="C173" s="3">
        <v>0</v>
      </c>
      <c r="D173" s="3">
        <v>1</v>
      </c>
      <c r="E173" s="3">
        <v>205</v>
      </c>
      <c r="F173" s="3">
        <f>Source!S165</f>
        <v>65270</v>
      </c>
      <c r="G173" s="3" t="s">
        <v>420</v>
      </c>
      <c r="H173" s="3" t="s">
        <v>421</v>
      </c>
      <c r="I173" s="3"/>
      <c r="J173" s="3"/>
      <c r="K173" s="3">
        <v>205</v>
      </c>
      <c r="L173" s="3">
        <v>7</v>
      </c>
      <c r="M173" s="3">
        <v>3</v>
      </c>
      <c r="N173" s="3" t="s">
        <v>5</v>
      </c>
    </row>
    <row r="174" spans="1:43">
      <c r="A174" s="3">
        <v>50</v>
      </c>
      <c r="B174" s="3">
        <v>0</v>
      </c>
      <c r="C174" s="3">
        <v>0</v>
      </c>
      <c r="D174" s="3">
        <v>1</v>
      </c>
      <c r="E174" s="3">
        <v>206</v>
      </c>
      <c r="F174" s="3">
        <f>Source!T165</f>
        <v>0</v>
      </c>
      <c r="G174" s="3" t="s">
        <v>422</v>
      </c>
      <c r="H174" s="3" t="s">
        <v>423</v>
      </c>
      <c r="I174" s="3"/>
      <c r="J174" s="3"/>
      <c r="K174" s="3">
        <v>206</v>
      </c>
      <c r="L174" s="3">
        <v>8</v>
      </c>
      <c r="M174" s="3">
        <v>3</v>
      </c>
      <c r="N174" s="3" t="s">
        <v>5</v>
      </c>
    </row>
    <row r="175" spans="1:43">
      <c r="A175" s="3">
        <v>50</v>
      </c>
      <c r="B175" s="3">
        <v>0</v>
      </c>
      <c r="C175" s="3">
        <v>0</v>
      </c>
      <c r="D175" s="3">
        <v>1</v>
      </c>
      <c r="E175" s="3">
        <v>207</v>
      </c>
      <c r="F175" s="3">
        <f>Source!U165</f>
        <v>4605</v>
      </c>
      <c r="G175" s="3" t="s">
        <v>424</v>
      </c>
      <c r="H175" s="3" t="s">
        <v>425</v>
      </c>
      <c r="I175" s="3"/>
      <c r="J175" s="3"/>
      <c r="K175" s="3">
        <v>207</v>
      </c>
      <c r="L175" s="3">
        <v>9</v>
      </c>
      <c r="M175" s="3">
        <v>3</v>
      </c>
      <c r="N175" s="3" t="s">
        <v>5</v>
      </c>
    </row>
    <row r="176" spans="1:43">
      <c r="A176" s="3">
        <v>50</v>
      </c>
      <c r="B176" s="3">
        <v>0</v>
      </c>
      <c r="C176" s="3">
        <v>0</v>
      </c>
      <c r="D176" s="3">
        <v>1</v>
      </c>
      <c r="E176" s="3">
        <v>208</v>
      </c>
      <c r="F176" s="3">
        <f>Source!V165</f>
        <v>135</v>
      </c>
      <c r="G176" s="3" t="s">
        <v>426</v>
      </c>
      <c r="H176" s="3" t="s">
        <v>427</v>
      </c>
      <c r="I176" s="3"/>
      <c r="J176" s="3"/>
      <c r="K176" s="3">
        <v>208</v>
      </c>
      <c r="L176" s="3">
        <v>10</v>
      </c>
      <c r="M176" s="3">
        <v>3</v>
      </c>
      <c r="N176" s="3" t="s">
        <v>5</v>
      </c>
    </row>
    <row r="177" spans="1:15">
      <c r="A177" s="3">
        <v>50</v>
      </c>
      <c r="B177" s="3">
        <v>0</v>
      </c>
      <c r="C177" s="3">
        <v>0</v>
      </c>
      <c r="D177" s="3">
        <v>1</v>
      </c>
      <c r="E177" s="3">
        <v>209</v>
      </c>
      <c r="F177" s="3">
        <f>Source!W165</f>
        <v>0</v>
      </c>
      <c r="G177" s="3" t="s">
        <v>428</v>
      </c>
      <c r="H177" s="3" t="s">
        <v>429</v>
      </c>
      <c r="I177" s="3"/>
      <c r="J177" s="3"/>
      <c r="K177" s="3">
        <v>209</v>
      </c>
      <c r="L177" s="3">
        <v>11</v>
      </c>
      <c r="M177" s="3">
        <v>3</v>
      </c>
      <c r="N177" s="3" t="s">
        <v>5</v>
      </c>
    </row>
    <row r="178" spans="1:15">
      <c r="A178" s="3">
        <v>50</v>
      </c>
      <c r="B178" s="3">
        <v>0</v>
      </c>
      <c r="C178" s="3">
        <v>0</v>
      </c>
      <c r="D178" s="3">
        <v>1</v>
      </c>
      <c r="E178" s="3">
        <v>210</v>
      </c>
      <c r="F178" s="3">
        <f>Source!X165</f>
        <v>70617</v>
      </c>
      <c r="G178" s="3" t="s">
        <v>430</v>
      </c>
      <c r="H178" s="3" t="s">
        <v>431</v>
      </c>
      <c r="I178" s="3"/>
      <c r="J178" s="3"/>
      <c r="K178" s="3">
        <v>210</v>
      </c>
      <c r="L178" s="3">
        <v>12</v>
      </c>
      <c r="M178" s="3">
        <v>3</v>
      </c>
      <c r="N178" s="3" t="s">
        <v>5</v>
      </c>
    </row>
    <row r="179" spans="1:15">
      <c r="A179" s="3">
        <v>50</v>
      </c>
      <c r="B179" s="3">
        <v>0</v>
      </c>
      <c r="C179" s="3">
        <v>0</v>
      </c>
      <c r="D179" s="3">
        <v>1</v>
      </c>
      <c r="E179" s="3">
        <v>211</v>
      </c>
      <c r="F179" s="3">
        <f>Source!Y165</f>
        <v>41222</v>
      </c>
      <c r="G179" s="3" t="s">
        <v>432</v>
      </c>
      <c r="H179" s="3" t="s">
        <v>433</v>
      </c>
      <c r="I179" s="3"/>
      <c r="J179" s="3"/>
      <c r="K179" s="3">
        <v>211</v>
      </c>
      <c r="L179" s="3">
        <v>13</v>
      </c>
      <c r="M179" s="3">
        <v>3</v>
      </c>
      <c r="N179" s="3" t="s">
        <v>5</v>
      </c>
    </row>
    <row r="182" spans="1:15">
      <c r="A182">
        <v>70</v>
      </c>
      <c r="B182">
        <v>1</v>
      </c>
      <c r="D182">
        <v>0</v>
      </c>
      <c r="E182" t="s">
        <v>440</v>
      </c>
      <c r="F182" t="s">
        <v>440</v>
      </c>
      <c r="G182">
        <v>1.1299999999999999</v>
      </c>
      <c r="H182">
        <v>1</v>
      </c>
      <c r="I182" t="s">
        <v>441</v>
      </c>
      <c r="J182">
        <v>0</v>
      </c>
      <c r="K182">
        <v>0</v>
      </c>
      <c r="L182" t="s">
        <v>5</v>
      </c>
      <c r="M182" t="s">
        <v>5</v>
      </c>
      <c r="N182">
        <v>0</v>
      </c>
      <c r="O182" t="s">
        <v>5</v>
      </c>
    </row>
    <row r="183" spans="1:15">
      <c r="A183">
        <v>70</v>
      </c>
      <c r="B183">
        <v>1</v>
      </c>
      <c r="D183">
        <v>1</v>
      </c>
      <c r="E183" t="s">
        <v>442</v>
      </c>
      <c r="F183" t="s">
        <v>443</v>
      </c>
      <c r="G183">
        <v>1</v>
      </c>
      <c r="H183">
        <v>1</v>
      </c>
      <c r="I183" t="s">
        <v>444</v>
      </c>
      <c r="J183">
        <v>0</v>
      </c>
      <c r="K183">
        <v>0</v>
      </c>
      <c r="L183" t="s">
        <v>5</v>
      </c>
      <c r="M183" t="s">
        <v>5</v>
      </c>
      <c r="N183">
        <v>0</v>
      </c>
      <c r="O183" t="s">
        <v>5</v>
      </c>
    </row>
    <row r="184" spans="1:15">
      <c r="A184">
        <v>70</v>
      </c>
      <c r="B184">
        <v>1</v>
      </c>
      <c r="D184">
        <v>2</v>
      </c>
      <c r="E184" t="s">
        <v>445</v>
      </c>
      <c r="F184" t="s">
        <v>446</v>
      </c>
      <c r="G184">
        <v>1</v>
      </c>
      <c r="H184">
        <v>1</v>
      </c>
      <c r="I184" t="s">
        <v>447</v>
      </c>
      <c r="J184">
        <v>0</v>
      </c>
      <c r="K184">
        <v>0</v>
      </c>
      <c r="L184" t="s">
        <v>5</v>
      </c>
      <c r="M184" t="s">
        <v>5</v>
      </c>
      <c r="N184">
        <v>0</v>
      </c>
      <c r="O184" t="s">
        <v>5</v>
      </c>
    </row>
    <row r="187" spans="1:15">
      <c r="A187">
        <v>65</v>
      </c>
      <c r="C187">
        <v>1</v>
      </c>
      <c r="D187">
        <v>0</v>
      </c>
      <c r="E187">
        <v>200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CB675"/>
  <sheetViews>
    <sheetView workbookViewId="0"/>
  </sheetViews>
  <sheetFormatPr defaultRowHeight="12.75"/>
  <sheetData>
    <row r="1" spans="1:80">
      <c r="A1">
        <f>ROW(Source!A25)</f>
        <v>25</v>
      </c>
      <c r="B1">
        <v>15091749</v>
      </c>
      <c r="C1">
        <v>15091747</v>
      </c>
      <c r="D1">
        <v>7535110</v>
      </c>
      <c r="E1">
        <v>1</v>
      </c>
      <c r="F1">
        <v>1</v>
      </c>
      <c r="G1">
        <v>1</v>
      </c>
      <c r="H1">
        <v>1</v>
      </c>
      <c r="I1" t="s">
        <v>448</v>
      </c>
      <c r="J1" t="s">
        <v>5</v>
      </c>
      <c r="K1" t="s">
        <v>449</v>
      </c>
      <c r="L1">
        <v>1476</v>
      </c>
      <c r="N1">
        <v>1013</v>
      </c>
      <c r="O1" t="s">
        <v>450</v>
      </c>
      <c r="P1" t="s">
        <v>451</v>
      </c>
      <c r="Q1">
        <v>1</v>
      </c>
      <c r="Y1">
        <v>114.57</v>
      </c>
      <c r="AA1">
        <v>0</v>
      </c>
      <c r="AB1">
        <v>0</v>
      </c>
      <c r="AC1">
        <v>0</v>
      </c>
      <c r="AD1">
        <v>10.51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5</v>
      </c>
      <c r="AT1">
        <v>76.38</v>
      </c>
      <c r="AU1" t="s">
        <v>22</v>
      </c>
      <c r="AV1">
        <v>1</v>
      </c>
      <c r="AW1">
        <v>2</v>
      </c>
      <c r="AX1">
        <v>15091749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B1">
        <v>0</v>
      </c>
    </row>
    <row r="2" spans="1:80">
      <c r="A2">
        <f>ROW(Source!A25)</f>
        <v>25</v>
      </c>
      <c r="B2">
        <v>15091750</v>
      </c>
      <c r="C2">
        <v>15091747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31</v>
      </c>
      <c r="J2" t="s">
        <v>5</v>
      </c>
      <c r="K2" t="s">
        <v>452</v>
      </c>
      <c r="L2">
        <v>608254</v>
      </c>
      <c r="N2">
        <v>1013</v>
      </c>
      <c r="O2" t="s">
        <v>453</v>
      </c>
      <c r="P2" t="s">
        <v>453</v>
      </c>
      <c r="Q2">
        <v>1</v>
      </c>
      <c r="Y2">
        <v>0.39</v>
      </c>
      <c r="AA2">
        <v>0</v>
      </c>
      <c r="AB2">
        <v>0</v>
      </c>
      <c r="AC2">
        <v>0</v>
      </c>
      <c r="AD2">
        <v>0</v>
      </c>
      <c r="AN2">
        <v>0</v>
      </c>
      <c r="AO2">
        <v>1</v>
      </c>
      <c r="AP2">
        <v>1</v>
      </c>
      <c r="AQ2">
        <v>0</v>
      </c>
      <c r="AR2">
        <v>0</v>
      </c>
      <c r="AS2" t="s">
        <v>5</v>
      </c>
      <c r="AT2">
        <v>0.26</v>
      </c>
      <c r="AU2" t="s">
        <v>22</v>
      </c>
      <c r="AV2">
        <v>2</v>
      </c>
      <c r="AW2">
        <v>2</v>
      </c>
      <c r="AX2">
        <v>15091750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B2">
        <v>0</v>
      </c>
    </row>
    <row r="3" spans="1:80">
      <c r="A3">
        <f>ROW(Source!A25)</f>
        <v>25</v>
      </c>
      <c r="B3">
        <v>15091751</v>
      </c>
      <c r="C3">
        <v>15091747</v>
      </c>
      <c r="D3">
        <v>12365887</v>
      </c>
      <c r="E3">
        <v>1</v>
      </c>
      <c r="F3">
        <v>1</v>
      </c>
      <c r="G3">
        <v>1</v>
      </c>
      <c r="H3">
        <v>2</v>
      </c>
      <c r="I3" t="s">
        <v>454</v>
      </c>
      <c r="J3" t="s">
        <v>455</v>
      </c>
      <c r="K3" t="s">
        <v>456</v>
      </c>
      <c r="L3">
        <v>1480</v>
      </c>
      <c r="N3">
        <v>1013</v>
      </c>
      <c r="O3" t="s">
        <v>457</v>
      </c>
      <c r="P3" t="s">
        <v>458</v>
      </c>
      <c r="Q3">
        <v>1</v>
      </c>
      <c r="Y3">
        <v>0.39</v>
      </c>
      <c r="AA3">
        <v>0</v>
      </c>
      <c r="AB3">
        <v>21.63</v>
      </c>
      <c r="AC3">
        <v>10.78</v>
      </c>
      <c r="AD3">
        <v>0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5</v>
      </c>
      <c r="AT3">
        <v>0.26</v>
      </c>
      <c r="AU3" t="s">
        <v>22</v>
      </c>
      <c r="AV3">
        <v>0</v>
      </c>
      <c r="AW3">
        <v>2</v>
      </c>
      <c r="AX3">
        <v>15091751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B3">
        <v>0</v>
      </c>
    </row>
    <row r="4" spans="1:80">
      <c r="A4">
        <f>ROW(Source!A25)</f>
        <v>25</v>
      </c>
      <c r="B4">
        <v>15091752</v>
      </c>
      <c r="C4">
        <v>15091747</v>
      </c>
      <c r="D4">
        <v>12365985</v>
      </c>
      <c r="E4">
        <v>1</v>
      </c>
      <c r="F4">
        <v>1</v>
      </c>
      <c r="G4">
        <v>1</v>
      </c>
      <c r="H4">
        <v>2</v>
      </c>
      <c r="I4" t="s">
        <v>459</v>
      </c>
      <c r="J4" t="s">
        <v>460</v>
      </c>
      <c r="K4" t="s">
        <v>461</v>
      </c>
      <c r="L4">
        <v>1480</v>
      </c>
      <c r="N4">
        <v>1013</v>
      </c>
      <c r="O4" t="s">
        <v>457</v>
      </c>
      <c r="P4" t="s">
        <v>458</v>
      </c>
      <c r="Q4">
        <v>1</v>
      </c>
      <c r="Y4">
        <v>9.75</v>
      </c>
      <c r="AA4">
        <v>0</v>
      </c>
      <c r="AB4">
        <v>1.29</v>
      </c>
      <c r="AC4">
        <v>0</v>
      </c>
      <c r="AD4">
        <v>0</v>
      </c>
      <c r="AN4">
        <v>0</v>
      </c>
      <c r="AO4">
        <v>1</v>
      </c>
      <c r="AP4">
        <v>1</v>
      </c>
      <c r="AQ4">
        <v>0</v>
      </c>
      <c r="AR4">
        <v>0</v>
      </c>
      <c r="AS4" t="s">
        <v>5</v>
      </c>
      <c r="AT4">
        <v>6.5</v>
      </c>
      <c r="AU4" t="s">
        <v>22</v>
      </c>
      <c r="AV4">
        <v>0</v>
      </c>
      <c r="AW4">
        <v>2</v>
      </c>
      <c r="AX4">
        <v>15091752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B4">
        <v>0</v>
      </c>
    </row>
    <row r="5" spans="1:80">
      <c r="A5">
        <f>ROW(Source!A25)</f>
        <v>25</v>
      </c>
      <c r="B5">
        <v>15091753</v>
      </c>
      <c r="C5">
        <v>15091747</v>
      </c>
      <c r="D5">
        <v>12289887</v>
      </c>
      <c r="E5">
        <v>1</v>
      </c>
      <c r="F5">
        <v>1</v>
      </c>
      <c r="G5">
        <v>1</v>
      </c>
      <c r="H5">
        <v>3</v>
      </c>
      <c r="I5" t="s">
        <v>462</v>
      </c>
      <c r="J5" t="s">
        <v>463</v>
      </c>
      <c r="K5" t="s">
        <v>464</v>
      </c>
      <c r="L5">
        <v>1339</v>
      </c>
      <c r="N5">
        <v>1007</v>
      </c>
      <c r="O5" t="s">
        <v>465</v>
      </c>
      <c r="P5" t="s">
        <v>465</v>
      </c>
      <c r="Q5">
        <v>1</v>
      </c>
      <c r="Y5">
        <v>5.4</v>
      </c>
      <c r="AA5">
        <v>6.2</v>
      </c>
      <c r="AB5">
        <v>0</v>
      </c>
      <c r="AC5">
        <v>0</v>
      </c>
      <c r="AD5">
        <v>0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5</v>
      </c>
      <c r="AT5">
        <v>5.4</v>
      </c>
      <c r="AU5" t="s">
        <v>5</v>
      </c>
      <c r="AV5">
        <v>0</v>
      </c>
      <c r="AW5">
        <v>2</v>
      </c>
      <c r="AX5">
        <v>15091753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B5">
        <v>0</v>
      </c>
    </row>
    <row r="6" spans="1:80">
      <c r="A6">
        <f>ROW(Source!A25)</f>
        <v>25</v>
      </c>
      <c r="B6">
        <v>15091754</v>
      </c>
      <c r="C6">
        <v>15091747</v>
      </c>
      <c r="D6">
        <v>12292553</v>
      </c>
      <c r="E6">
        <v>1</v>
      </c>
      <c r="F6">
        <v>1</v>
      </c>
      <c r="G6">
        <v>1</v>
      </c>
      <c r="H6">
        <v>3</v>
      </c>
      <c r="I6" t="s">
        <v>466</v>
      </c>
      <c r="J6" t="s">
        <v>467</v>
      </c>
      <c r="K6" t="s">
        <v>468</v>
      </c>
      <c r="L6">
        <v>1339</v>
      </c>
      <c r="N6">
        <v>1007</v>
      </c>
      <c r="O6" t="s">
        <v>465</v>
      </c>
      <c r="P6" t="s">
        <v>465</v>
      </c>
      <c r="Q6">
        <v>1</v>
      </c>
      <c r="Y6">
        <v>0.85</v>
      </c>
      <c r="AA6">
        <v>101</v>
      </c>
      <c r="AB6">
        <v>0</v>
      </c>
      <c r="AC6">
        <v>0</v>
      </c>
      <c r="AD6">
        <v>0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5</v>
      </c>
      <c r="AT6">
        <v>0.85</v>
      </c>
      <c r="AU6" t="s">
        <v>5</v>
      </c>
      <c r="AV6">
        <v>0</v>
      </c>
      <c r="AW6">
        <v>2</v>
      </c>
      <c r="AX6">
        <v>15091754</v>
      </c>
      <c r="AY6">
        <v>1</v>
      </c>
      <c r="AZ6">
        <v>0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B6">
        <v>0</v>
      </c>
    </row>
    <row r="7" spans="1:80">
      <c r="A7">
        <f>ROW(Source!A25)</f>
        <v>25</v>
      </c>
      <c r="B7">
        <v>15091755</v>
      </c>
      <c r="C7">
        <v>15091747</v>
      </c>
      <c r="D7">
        <v>12365513</v>
      </c>
      <c r="E7">
        <v>1</v>
      </c>
      <c r="F7">
        <v>1</v>
      </c>
      <c r="G7">
        <v>1</v>
      </c>
      <c r="H7">
        <v>3</v>
      </c>
      <c r="I7" t="s">
        <v>27</v>
      </c>
      <c r="J7" t="s">
        <v>30</v>
      </c>
      <c r="K7" t="s">
        <v>28</v>
      </c>
      <c r="L7">
        <v>1348</v>
      </c>
      <c r="N7">
        <v>1009</v>
      </c>
      <c r="O7" t="s">
        <v>29</v>
      </c>
      <c r="P7" t="s">
        <v>29</v>
      </c>
      <c r="Q7">
        <v>1000</v>
      </c>
      <c r="Y7">
        <v>0.43</v>
      </c>
      <c r="AA7">
        <v>0</v>
      </c>
      <c r="AB7">
        <v>0</v>
      </c>
      <c r="AC7">
        <v>0</v>
      </c>
      <c r="AD7">
        <v>0</v>
      </c>
      <c r="AN7">
        <v>1</v>
      </c>
      <c r="AO7">
        <v>0</v>
      </c>
      <c r="AP7">
        <v>0</v>
      </c>
      <c r="AQ7">
        <v>0</v>
      </c>
      <c r="AR7">
        <v>0</v>
      </c>
      <c r="AS7" t="s">
        <v>5</v>
      </c>
      <c r="AT7">
        <v>0.43</v>
      </c>
      <c r="AU7" t="s">
        <v>5</v>
      </c>
      <c r="AV7">
        <v>0</v>
      </c>
      <c r="AW7">
        <v>2</v>
      </c>
      <c r="AX7">
        <v>15091755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B7">
        <v>0</v>
      </c>
    </row>
    <row r="8" spans="1:80">
      <c r="A8">
        <f>ROW(Source!A27)</f>
        <v>27</v>
      </c>
      <c r="B8">
        <v>15091759</v>
      </c>
      <c r="C8">
        <v>15091757</v>
      </c>
      <c r="D8">
        <v>7535122</v>
      </c>
      <c r="E8">
        <v>1</v>
      </c>
      <c r="F8">
        <v>1</v>
      </c>
      <c r="G8">
        <v>1</v>
      </c>
      <c r="H8">
        <v>1</v>
      </c>
      <c r="I8" t="s">
        <v>469</v>
      </c>
      <c r="J8" t="s">
        <v>5</v>
      </c>
      <c r="K8" t="s">
        <v>470</v>
      </c>
      <c r="L8">
        <v>1476</v>
      </c>
      <c r="N8">
        <v>1013</v>
      </c>
      <c r="O8" t="s">
        <v>450</v>
      </c>
      <c r="P8" t="s">
        <v>451</v>
      </c>
      <c r="Q8">
        <v>1</v>
      </c>
      <c r="Y8">
        <v>0.69264000000000014</v>
      </c>
      <c r="AA8">
        <v>0</v>
      </c>
      <c r="AB8">
        <v>0</v>
      </c>
      <c r="AC8">
        <v>0</v>
      </c>
      <c r="AD8">
        <v>12.04</v>
      </c>
      <c r="AN8">
        <v>0</v>
      </c>
      <c r="AO8">
        <v>1</v>
      </c>
      <c r="AP8">
        <v>1</v>
      </c>
      <c r="AQ8">
        <v>0</v>
      </c>
      <c r="AR8">
        <v>0</v>
      </c>
      <c r="AS8" t="s">
        <v>5</v>
      </c>
      <c r="AT8">
        <v>1.1544000000000001</v>
      </c>
      <c r="AU8" t="s">
        <v>37</v>
      </c>
      <c r="AV8">
        <v>1</v>
      </c>
      <c r="AW8">
        <v>2</v>
      </c>
      <c r="AX8">
        <v>15091759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B8">
        <v>0</v>
      </c>
    </row>
    <row r="9" spans="1:80">
      <c r="A9">
        <f>ROW(Source!A27)</f>
        <v>27</v>
      </c>
      <c r="B9">
        <v>15091760</v>
      </c>
      <c r="C9">
        <v>15091757</v>
      </c>
      <c r="D9">
        <v>121548</v>
      </c>
      <c r="E9">
        <v>1</v>
      </c>
      <c r="F9">
        <v>1</v>
      </c>
      <c r="G9">
        <v>1</v>
      </c>
      <c r="H9">
        <v>1</v>
      </c>
      <c r="I9" t="s">
        <v>31</v>
      </c>
      <c r="J9" t="s">
        <v>5</v>
      </c>
      <c r="K9" t="s">
        <v>452</v>
      </c>
      <c r="L9">
        <v>608254</v>
      </c>
      <c r="N9">
        <v>1013</v>
      </c>
      <c r="O9" t="s">
        <v>453</v>
      </c>
      <c r="P9" t="s">
        <v>453</v>
      </c>
      <c r="Q9">
        <v>1</v>
      </c>
      <c r="Y9">
        <v>3.8999999999999998E-3</v>
      </c>
      <c r="AA9">
        <v>0</v>
      </c>
      <c r="AB9">
        <v>0</v>
      </c>
      <c r="AC9">
        <v>0</v>
      </c>
      <c r="AD9">
        <v>0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5</v>
      </c>
      <c r="AT9">
        <v>6.4999999999999997E-3</v>
      </c>
      <c r="AU9" t="s">
        <v>37</v>
      </c>
      <c r="AV9">
        <v>2</v>
      </c>
      <c r="AW9">
        <v>2</v>
      </c>
      <c r="AX9">
        <v>15091760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B9">
        <v>0</v>
      </c>
    </row>
    <row r="10" spans="1:80">
      <c r="A10">
        <f>ROW(Source!A27)</f>
        <v>27</v>
      </c>
      <c r="B10">
        <v>15091761</v>
      </c>
      <c r="C10">
        <v>15091757</v>
      </c>
      <c r="D10">
        <v>12365594</v>
      </c>
      <c r="E10">
        <v>1</v>
      </c>
      <c r="F10">
        <v>1</v>
      </c>
      <c r="G10">
        <v>1</v>
      </c>
      <c r="H10">
        <v>2</v>
      </c>
      <c r="I10" t="s">
        <v>471</v>
      </c>
      <c r="J10" t="s">
        <v>472</v>
      </c>
      <c r="K10" t="s">
        <v>473</v>
      </c>
      <c r="L10">
        <v>1480</v>
      </c>
      <c r="N10">
        <v>1013</v>
      </c>
      <c r="O10" t="s">
        <v>457</v>
      </c>
      <c r="P10" t="s">
        <v>458</v>
      </c>
      <c r="Q10">
        <v>1</v>
      </c>
      <c r="Y10">
        <v>3.0000000000000001E-3</v>
      </c>
      <c r="AA10">
        <v>0</v>
      </c>
      <c r="AB10">
        <v>92.76</v>
      </c>
      <c r="AC10">
        <v>16.329999999999998</v>
      </c>
      <c r="AD10">
        <v>0</v>
      </c>
      <c r="AN10">
        <v>0</v>
      </c>
      <c r="AO10">
        <v>1</v>
      </c>
      <c r="AP10">
        <v>1</v>
      </c>
      <c r="AQ10">
        <v>0</v>
      </c>
      <c r="AR10">
        <v>0</v>
      </c>
      <c r="AS10" t="s">
        <v>5</v>
      </c>
      <c r="AT10">
        <v>5.0000000000000001E-3</v>
      </c>
      <c r="AU10" t="s">
        <v>37</v>
      </c>
      <c r="AV10">
        <v>0</v>
      </c>
      <c r="AW10">
        <v>2</v>
      </c>
      <c r="AX10">
        <v>15091761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B10">
        <v>0</v>
      </c>
    </row>
    <row r="11" spans="1:80">
      <c r="A11">
        <f>ROW(Source!A27)</f>
        <v>27</v>
      </c>
      <c r="B11">
        <v>15091762</v>
      </c>
      <c r="C11">
        <v>15091757</v>
      </c>
      <c r="D11">
        <v>12365682</v>
      </c>
      <c r="E11">
        <v>1</v>
      </c>
      <c r="F11">
        <v>1</v>
      </c>
      <c r="G11">
        <v>1</v>
      </c>
      <c r="H11">
        <v>2</v>
      </c>
      <c r="I11" t="s">
        <v>474</v>
      </c>
      <c r="J11" t="s">
        <v>475</v>
      </c>
      <c r="K11" t="s">
        <v>476</v>
      </c>
      <c r="L11">
        <v>1480</v>
      </c>
      <c r="N11">
        <v>1013</v>
      </c>
      <c r="O11" t="s">
        <v>457</v>
      </c>
      <c r="P11" t="s">
        <v>458</v>
      </c>
      <c r="Q11">
        <v>1</v>
      </c>
      <c r="Y11">
        <v>9.0000000000000008E-4</v>
      </c>
      <c r="AA11">
        <v>0</v>
      </c>
      <c r="AB11">
        <v>134.07</v>
      </c>
      <c r="AC11">
        <v>16.329999999999998</v>
      </c>
      <c r="AD11">
        <v>0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5</v>
      </c>
      <c r="AT11">
        <v>1.5E-3</v>
      </c>
      <c r="AU11" t="s">
        <v>37</v>
      </c>
      <c r="AV11">
        <v>0</v>
      </c>
      <c r="AW11">
        <v>2</v>
      </c>
      <c r="AX11">
        <v>15091762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B11">
        <v>0</v>
      </c>
    </row>
    <row r="12" spans="1:80">
      <c r="A12">
        <f>ROW(Source!A27)</f>
        <v>27</v>
      </c>
      <c r="B12">
        <v>15091763</v>
      </c>
      <c r="C12">
        <v>15091757</v>
      </c>
      <c r="D12">
        <v>12365985</v>
      </c>
      <c r="E12">
        <v>1</v>
      </c>
      <c r="F12">
        <v>1</v>
      </c>
      <c r="G12">
        <v>1</v>
      </c>
      <c r="H12">
        <v>2</v>
      </c>
      <c r="I12" t="s">
        <v>459</v>
      </c>
      <c r="J12" t="s">
        <v>460</v>
      </c>
      <c r="K12" t="s">
        <v>461</v>
      </c>
      <c r="L12">
        <v>1480</v>
      </c>
      <c r="N12">
        <v>1013</v>
      </c>
      <c r="O12" t="s">
        <v>457</v>
      </c>
      <c r="P12" t="s">
        <v>458</v>
      </c>
      <c r="Q12">
        <v>1</v>
      </c>
      <c r="Y12">
        <v>0.29652000000000001</v>
      </c>
      <c r="AA12">
        <v>0</v>
      </c>
      <c r="AB12">
        <v>1.29</v>
      </c>
      <c r="AC12">
        <v>0</v>
      </c>
      <c r="AD12">
        <v>0</v>
      </c>
      <c r="AN12">
        <v>0</v>
      </c>
      <c r="AO12">
        <v>1</v>
      </c>
      <c r="AP12">
        <v>1</v>
      </c>
      <c r="AQ12">
        <v>0</v>
      </c>
      <c r="AR12">
        <v>0</v>
      </c>
      <c r="AS12" t="s">
        <v>5</v>
      </c>
      <c r="AT12">
        <v>0.49419999999999997</v>
      </c>
      <c r="AU12" t="s">
        <v>37</v>
      </c>
      <c r="AV12">
        <v>0</v>
      </c>
      <c r="AW12">
        <v>2</v>
      </c>
      <c r="AX12">
        <v>15091763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B12">
        <v>0</v>
      </c>
    </row>
    <row r="13" spans="1:80">
      <c r="A13">
        <f>ROW(Source!A27)</f>
        <v>27</v>
      </c>
      <c r="B13">
        <v>15091764</v>
      </c>
      <c r="C13">
        <v>15091757</v>
      </c>
      <c r="D13">
        <v>12368313</v>
      </c>
      <c r="E13">
        <v>1</v>
      </c>
      <c r="F13">
        <v>1</v>
      </c>
      <c r="G13">
        <v>1</v>
      </c>
      <c r="H13">
        <v>2</v>
      </c>
      <c r="I13" t="s">
        <v>477</v>
      </c>
      <c r="J13" t="s">
        <v>478</v>
      </c>
      <c r="K13" t="s">
        <v>479</v>
      </c>
      <c r="L13">
        <v>1480</v>
      </c>
      <c r="N13">
        <v>1013</v>
      </c>
      <c r="O13" t="s">
        <v>457</v>
      </c>
      <c r="P13" t="s">
        <v>458</v>
      </c>
      <c r="Q13">
        <v>1</v>
      </c>
      <c r="Y13">
        <v>9.3600000000000003E-3</v>
      </c>
      <c r="AA13">
        <v>0</v>
      </c>
      <c r="AB13">
        <v>96.34</v>
      </c>
      <c r="AC13">
        <v>0</v>
      </c>
      <c r="AD13">
        <v>0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5</v>
      </c>
      <c r="AT13">
        <v>1.5599999999999999E-2</v>
      </c>
      <c r="AU13" t="s">
        <v>37</v>
      </c>
      <c r="AV13">
        <v>0</v>
      </c>
      <c r="AW13">
        <v>2</v>
      </c>
      <c r="AX13">
        <v>15091764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B13">
        <v>0</v>
      </c>
    </row>
    <row r="14" spans="1:80">
      <c r="A14">
        <f>ROW(Source!A27)</f>
        <v>27</v>
      </c>
      <c r="B14">
        <v>15091765</v>
      </c>
      <c r="C14">
        <v>15091757</v>
      </c>
      <c r="D14">
        <v>12289887</v>
      </c>
      <c r="E14">
        <v>1</v>
      </c>
      <c r="F14">
        <v>1</v>
      </c>
      <c r="G14">
        <v>1</v>
      </c>
      <c r="H14">
        <v>3</v>
      </c>
      <c r="I14" t="s">
        <v>462</v>
      </c>
      <c r="J14" t="s">
        <v>463</v>
      </c>
      <c r="K14" t="s">
        <v>464</v>
      </c>
      <c r="L14">
        <v>1339</v>
      </c>
      <c r="N14">
        <v>1007</v>
      </c>
      <c r="O14" t="s">
        <v>465</v>
      </c>
      <c r="P14" t="s">
        <v>465</v>
      </c>
      <c r="Q14">
        <v>1</v>
      </c>
      <c r="Y14">
        <v>0</v>
      </c>
      <c r="AA14">
        <v>6.2</v>
      </c>
      <c r="AB14">
        <v>0</v>
      </c>
      <c r="AC14">
        <v>0</v>
      </c>
      <c r="AD14">
        <v>0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5</v>
      </c>
      <c r="AT14">
        <v>0.01</v>
      </c>
      <c r="AU14" t="s">
        <v>36</v>
      </c>
      <c r="AV14">
        <v>0</v>
      </c>
      <c r="AW14">
        <v>2</v>
      </c>
      <c r="AX14">
        <v>15091765</v>
      </c>
      <c r="AY14">
        <v>1</v>
      </c>
      <c r="AZ14">
        <v>0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B14">
        <v>0</v>
      </c>
    </row>
    <row r="15" spans="1:80">
      <c r="A15">
        <f>ROW(Source!A27)</f>
        <v>27</v>
      </c>
      <c r="B15">
        <v>15091766</v>
      </c>
      <c r="C15">
        <v>15091757</v>
      </c>
      <c r="D15">
        <v>12290863</v>
      </c>
      <c r="E15">
        <v>1</v>
      </c>
      <c r="F15">
        <v>1</v>
      </c>
      <c r="G15">
        <v>1</v>
      </c>
      <c r="H15">
        <v>3</v>
      </c>
      <c r="I15" t="s">
        <v>480</v>
      </c>
      <c r="J15" t="s">
        <v>481</v>
      </c>
      <c r="K15" t="s">
        <v>482</v>
      </c>
      <c r="L15">
        <v>1348</v>
      </c>
      <c r="N15">
        <v>1009</v>
      </c>
      <c r="O15" t="s">
        <v>29</v>
      </c>
      <c r="P15" t="s">
        <v>29</v>
      </c>
      <c r="Q15">
        <v>1000</v>
      </c>
      <c r="Y15">
        <v>0</v>
      </c>
      <c r="AA15">
        <v>10580</v>
      </c>
      <c r="AB15">
        <v>0</v>
      </c>
      <c r="AC15">
        <v>0</v>
      </c>
      <c r="AD15">
        <v>0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5</v>
      </c>
      <c r="AT15">
        <v>6.9999999999999999E-6</v>
      </c>
      <c r="AU15" t="s">
        <v>36</v>
      </c>
      <c r="AV15">
        <v>0</v>
      </c>
      <c r="AW15">
        <v>2</v>
      </c>
      <c r="AX15">
        <v>15091766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B15">
        <v>0</v>
      </c>
    </row>
    <row r="16" spans="1:80">
      <c r="A16">
        <f>ROW(Source!A27)</f>
        <v>27</v>
      </c>
      <c r="B16">
        <v>15091767</v>
      </c>
      <c r="C16">
        <v>15091757</v>
      </c>
      <c r="D16">
        <v>12292552</v>
      </c>
      <c r="E16">
        <v>1</v>
      </c>
      <c r="F16">
        <v>1</v>
      </c>
      <c r="G16">
        <v>1</v>
      </c>
      <c r="H16">
        <v>3</v>
      </c>
      <c r="I16" t="s">
        <v>483</v>
      </c>
      <c r="J16" t="s">
        <v>484</v>
      </c>
      <c r="K16" t="s">
        <v>485</v>
      </c>
      <c r="L16">
        <v>1346</v>
      </c>
      <c r="N16">
        <v>1009</v>
      </c>
      <c r="O16" t="s">
        <v>144</v>
      </c>
      <c r="P16" t="s">
        <v>144</v>
      </c>
      <c r="Q16">
        <v>1</v>
      </c>
      <c r="Y16">
        <v>0</v>
      </c>
      <c r="AA16">
        <v>5</v>
      </c>
      <c r="AB16">
        <v>0</v>
      </c>
      <c r="AC16">
        <v>0</v>
      </c>
      <c r="AD16">
        <v>0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5</v>
      </c>
      <c r="AT16">
        <v>8.9999999999999998E-4</v>
      </c>
      <c r="AU16" t="s">
        <v>36</v>
      </c>
      <c r="AV16">
        <v>0</v>
      </c>
      <c r="AW16">
        <v>2</v>
      </c>
      <c r="AX16">
        <v>15091767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B16">
        <v>0</v>
      </c>
    </row>
    <row r="17" spans="1:80">
      <c r="A17">
        <f>ROW(Source!A27)</f>
        <v>27</v>
      </c>
      <c r="B17">
        <v>15091768</v>
      </c>
      <c r="C17">
        <v>15091757</v>
      </c>
      <c r="D17">
        <v>12292553</v>
      </c>
      <c r="E17">
        <v>1</v>
      </c>
      <c r="F17">
        <v>1</v>
      </c>
      <c r="G17">
        <v>1</v>
      </c>
      <c r="H17">
        <v>3</v>
      </c>
      <c r="I17" t="s">
        <v>466</v>
      </c>
      <c r="J17" t="s">
        <v>467</v>
      </c>
      <c r="K17" t="s">
        <v>468</v>
      </c>
      <c r="L17">
        <v>1339</v>
      </c>
      <c r="N17">
        <v>1007</v>
      </c>
      <c r="O17" t="s">
        <v>465</v>
      </c>
      <c r="P17" t="s">
        <v>465</v>
      </c>
      <c r="Q17">
        <v>1</v>
      </c>
      <c r="Y17">
        <v>0</v>
      </c>
      <c r="AA17">
        <v>101</v>
      </c>
      <c r="AB17">
        <v>0</v>
      </c>
      <c r="AC17">
        <v>0</v>
      </c>
      <c r="AD17">
        <v>0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5</v>
      </c>
      <c r="AT17">
        <v>9.1000000000000004E-3</v>
      </c>
      <c r="AU17" t="s">
        <v>36</v>
      </c>
      <c r="AV17">
        <v>0</v>
      </c>
      <c r="AW17">
        <v>2</v>
      </c>
      <c r="AX17">
        <v>15091768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B17">
        <v>0</v>
      </c>
    </row>
    <row r="18" spans="1:80">
      <c r="A18">
        <f>ROW(Source!A27)</f>
        <v>27</v>
      </c>
      <c r="B18">
        <v>15091769</v>
      </c>
      <c r="C18">
        <v>15091757</v>
      </c>
      <c r="D18">
        <v>12318074</v>
      </c>
      <c r="E18">
        <v>1</v>
      </c>
      <c r="F18">
        <v>1</v>
      </c>
      <c r="G18">
        <v>1</v>
      </c>
      <c r="H18">
        <v>3</v>
      </c>
      <c r="I18" t="s">
        <v>486</v>
      </c>
      <c r="J18" t="s">
        <v>487</v>
      </c>
      <c r="K18" t="s">
        <v>488</v>
      </c>
      <c r="L18">
        <v>1301</v>
      </c>
      <c r="N18">
        <v>1003</v>
      </c>
      <c r="O18" t="s">
        <v>100</v>
      </c>
      <c r="P18" t="s">
        <v>100</v>
      </c>
      <c r="Q18">
        <v>1</v>
      </c>
      <c r="Y18">
        <v>0</v>
      </c>
      <c r="AA18">
        <v>178</v>
      </c>
      <c r="AB18">
        <v>0</v>
      </c>
      <c r="AC18">
        <v>0</v>
      </c>
      <c r="AD18">
        <v>0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5</v>
      </c>
      <c r="AT18">
        <v>1</v>
      </c>
      <c r="AU18" t="s">
        <v>36</v>
      </c>
      <c r="AV18">
        <v>0</v>
      </c>
      <c r="AW18">
        <v>2</v>
      </c>
      <c r="AX18">
        <v>15091769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B18">
        <v>0</v>
      </c>
    </row>
    <row r="19" spans="1:80">
      <c r="A19">
        <f>ROW(Source!A27)</f>
        <v>27</v>
      </c>
      <c r="B19">
        <v>15091770</v>
      </c>
      <c r="C19">
        <v>15091757</v>
      </c>
      <c r="D19">
        <v>12324809</v>
      </c>
      <c r="E19">
        <v>1</v>
      </c>
      <c r="F19">
        <v>1</v>
      </c>
      <c r="G19">
        <v>1</v>
      </c>
      <c r="H19">
        <v>3</v>
      </c>
      <c r="I19" t="s">
        <v>489</v>
      </c>
      <c r="J19" t="s">
        <v>490</v>
      </c>
      <c r="K19" t="s">
        <v>491</v>
      </c>
      <c r="L19">
        <v>1346</v>
      </c>
      <c r="N19">
        <v>1009</v>
      </c>
      <c r="O19" t="s">
        <v>144</v>
      </c>
      <c r="P19" t="s">
        <v>144</v>
      </c>
      <c r="Q19">
        <v>1</v>
      </c>
      <c r="Y19">
        <v>0</v>
      </c>
      <c r="AA19">
        <v>0</v>
      </c>
      <c r="AB19">
        <v>0</v>
      </c>
      <c r="AC19">
        <v>0</v>
      </c>
      <c r="AD19">
        <v>0</v>
      </c>
      <c r="AN19">
        <v>1</v>
      </c>
      <c r="AO19">
        <v>0</v>
      </c>
      <c r="AP19">
        <v>1</v>
      </c>
      <c r="AQ19">
        <v>0</v>
      </c>
      <c r="AR19">
        <v>0</v>
      </c>
      <c r="AS19" t="s">
        <v>5</v>
      </c>
      <c r="AT19">
        <v>0</v>
      </c>
      <c r="AU19" t="s">
        <v>36</v>
      </c>
      <c r="AV19">
        <v>0</v>
      </c>
      <c r="AW19">
        <v>2</v>
      </c>
      <c r="AX19">
        <v>15091770</v>
      </c>
      <c r="AY19">
        <v>1</v>
      </c>
      <c r="AZ19">
        <v>0</v>
      </c>
      <c r="BA19">
        <v>19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B19">
        <v>0</v>
      </c>
    </row>
    <row r="20" spans="1:80">
      <c r="A20">
        <f>ROW(Source!A27)</f>
        <v>27</v>
      </c>
      <c r="B20">
        <v>15091771</v>
      </c>
      <c r="C20">
        <v>15091757</v>
      </c>
      <c r="D20">
        <v>12325987</v>
      </c>
      <c r="E20">
        <v>1</v>
      </c>
      <c r="F20">
        <v>1</v>
      </c>
      <c r="G20">
        <v>1</v>
      </c>
      <c r="H20">
        <v>3</v>
      </c>
      <c r="I20" t="s">
        <v>492</v>
      </c>
      <c r="J20" t="s">
        <v>493</v>
      </c>
      <c r="K20" t="s">
        <v>494</v>
      </c>
      <c r="L20">
        <v>1339</v>
      </c>
      <c r="N20">
        <v>1007</v>
      </c>
      <c r="O20" t="s">
        <v>465</v>
      </c>
      <c r="P20" t="s">
        <v>465</v>
      </c>
      <c r="Q20">
        <v>1</v>
      </c>
      <c r="Y20">
        <v>0</v>
      </c>
      <c r="AA20">
        <v>627</v>
      </c>
      <c r="AB20">
        <v>0</v>
      </c>
      <c r="AC20">
        <v>0</v>
      </c>
      <c r="AD20">
        <v>0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5</v>
      </c>
      <c r="AT20">
        <v>1.14E-3</v>
      </c>
      <c r="AU20" t="s">
        <v>36</v>
      </c>
      <c r="AV20">
        <v>0</v>
      </c>
      <c r="AW20">
        <v>2</v>
      </c>
      <c r="AX20">
        <v>15091771</v>
      </c>
      <c r="AY20">
        <v>1</v>
      </c>
      <c r="AZ20">
        <v>0</v>
      </c>
      <c r="BA20">
        <v>20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B20">
        <v>0</v>
      </c>
    </row>
    <row r="21" spans="1:80">
      <c r="A21">
        <f>ROW(Source!A27)</f>
        <v>27</v>
      </c>
      <c r="B21">
        <v>15091772</v>
      </c>
      <c r="C21">
        <v>15091757</v>
      </c>
      <c r="D21">
        <v>12327134</v>
      </c>
      <c r="E21">
        <v>1</v>
      </c>
      <c r="F21">
        <v>1</v>
      </c>
      <c r="G21">
        <v>1</v>
      </c>
      <c r="H21">
        <v>3</v>
      </c>
      <c r="I21" t="s">
        <v>495</v>
      </c>
      <c r="J21" t="s">
        <v>496</v>
      </c>
      <c r="K21" t="s">
        <v>497</v>
      </c>
      <c r="L21">
        <v>1339</v>
      </c>
      <c r="N21">
        <v>1007</v>
      </c>
      <c r="O21" t="s">
        <v>465</v>
      </c>
      <c r="P21" t="s">
        <v>465</v>
      </c>
      <c r="Q21">
        <v>1</v>
      </c>
      <c r="Y21">
        <v>0</v>
      </c>
      <c r="AA21">
        <v>3.11</v>
      </c>
      <c r="AB21">
        <v>0</v>
      </c>
      <c r="AC21">
        <v>0</v>
      </c>
      <c r="AD21">
        <v>0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5</v>
      </c>
      <c r="AT21">
        <v>0.24729999999999999</v>
      </c>
      <c r="AU21" t="s">
        <v>36</v>
      </c>
      <c r="AV21">
        <v>0</v>
      </c>
      <c r="AW21">
        <v>2</v>
      </c>
      <c r="AX21">
        <v>15091772</v>
      </c>
      <c r="AY21">
        <v>1</v>
      </c>
      <c r="AZ21">
        <v>0</v>
      </c>
      <c r="BA21">
        <v>21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B21">
        <v>0</v>
      </c>
    </row>
    <row r="22" spans="1:80">
      <c r="A22">
        <f>ROW(Source!A28)</f>
        <v>28</v>
      </c>
      <c r="B22">
        <v>15091777</v>
      </c>
      <c r="C22">
        <v>15091775</v>
      </c>
      <c r="D22">
        <v>7535110</v>
      </c>
      <c r="E22">
        <v>1</v>
      </c>
      <c r="F22">
        <v>1</v>
      </c>
      <c r="G22">
        <v>1</v>
      </c>
      <c r="H22">
        <v>1</v>
      </c>
      <c r="I22" t="s">
        <v>448</v>
      </c>
      <c r="J22" t="s">
        <v>5</v>
      </c>
      <c r="K22" t="s">
        <v>449</v>
      </c>
      <c r="L22">
        <v>1476</v>
      </c>
      <c r="N22">
        <v>1013</v>
      </c>
      <c r="O22" t="s">
        <v>450</v>
      </c>
      <c r="P22" t="s">
        <v>451</v>
      </c>
      <c r="Q22">
        <v>1</v>
      </c>
      <c r="Y22">
        <v>89.429999999999993</v>
      </c>
      <c r="AA22">
        <v>0</v>
      </c>
      <c r="AB22">
        <v>0</v>
      </c>
      <c r="AC22">
        <v>0</v>
      </c>
      <c r="AD22">
        <v>10.51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5</v>
      </c>
      <c r="AT22">
        <v>59.62</v>
      </c>
      <c r="AU22" t="s">
        <v>22</v>
      </c>
      <c r="AV22">
        <v>1</v>
      </c>
      <c r="AW22">
        <v>2</v>
      </c>
      <c r="AX22">
        <v>15091777</v>
      </c>
      <c r="AY22">
        <v>1</v>
      </c>
      <c r="AZ22">
        <v>0</v>
      </c>
      <c r="BA22">
        <v>22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B22">
        <v>0</v>
      </c>
    </row>
    <row r="23" spans="1:80">
      <c r="A23">
        <f>ROW(Source!A28)</f>
        <v>28</v>
      </c>
      <c r="B23">
        <v>15091778</v>
      </c>
      <c r="C23">
        <v>15091775</v>
      </c>
      <c r="D23">
        <v>121548</v>
      </c>
      <c r="E23">
        <v>1</v>
      </c>
      <c r="F23">
        <v>1</v>
      </c>
      <c r="G23">
        <v>1</v>
      </c>
      <c r="H23">
        <v>1</v>
      </c>
      <c r="I23" t="s">
        <v>31</v>
      </c>
      <c r="J23" t="s">
        <v>5</v>
      </c>
      <c r="K23" t="s">
        <v>452</v>
      </c>
      <c r="L23">
        <v>608254</v>
      </c>
      <c r="N23">
        <v>1013</v>
      </c>
      <c r="O23" t="s">
        <v>453</v>
      </c>
      <c r="P23" t="s">
        <v>453</v>
      </c>
      <c r="Q23">
        <v>1</v>
      </c>
      <c r="Y23">
        <v>0.255</v>
      </c>
      <c r="AA23">
        <v>0</v>
      </c>
      <c r="AB23">
        <v>0</v>
      </c>
      <c r="AC23">
        <v>0</v>
      </c>
      <c r="AD23">
        <v>0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5</v>
      </c>
      <c r="AT23">
        <v>0.17</v>
      </c>
      <c r="AU23" t="s">
        <v>22</v>
      </c>
      <c r="AV23">
        <v>2</v>
      </c>
      <c r="AW23">
        <v>2</v>
      </c>
      <c r="AX23">
        <v>15091778</v>
      </c>
      <c r="AY23">
        <v>1</v>
      </c>
      <c r="AZ23">
        <v>0</v>
      </c>
      <c r="BA23">
        <v>23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B23">
        <v>0</v>
      </c>
    </row>
    <row r="24" spans="1:80">
      <c r="A24">
        <f>ROW(Source!A28)</f>
        <v>28</v>
      </c>
      <c r="B24">
        <v>15091779</v>
      </c>
      <c r="C24">
        <v>15091775</v>
      </c>
      <c r="D24">
        <v>12365887</v>
      </c>
      <c r="E24">
        <v>1</v>
      </c>
      <c r="F24">
        <v>1</v>
      </c>
      <c r="G24">
        <v>1</v>
      </c>
      <c r="H24">
        <v>2</v>
      </c>
      <c r="I24" t="s">
        <v>454</v>
      </c>
      <c r="J24" t="s">
        <v>455</v>
      </c>
      <c r="K24" t="s">
        <v>456</v>
      </c>
      <c r="L24">
        <v>1480</v>
      </c>
      <c r="N24">
        <v>1013</v>
      </c>
      <c r="O24" t="s">
        <v>457</v>
      </c>
      <c r="P24" t="s">
        <v>458</v>
      </c>
      <c r="Q24">
        <v>1</v>
      </c>
      <c r="Y24">
        <v>0.255</v>
      </c>
      <c r="AA24">
        <v>0</v>
      </c>
      <c r="AB24">
        <v>21.63</v>
      </c>
      <c r="AC24">
        <v>10.78</v>
      </c>
      <c r="AD24">
        <v>0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5</v>
      </c>
      <c r="AT24">
        <v>0.17</v>
      </c>
      <c r="AU24" t="s">
        <v>22</v>
      </c>
      <c r="AV24">
        <v>0</v>
      </c>
      <c r="AW24">
        <v>2</v>
      </c>
      <c r="AX24">
        <v>15091779</v>
      </c>
      <c r="AY24">
        <v>1</v>
      </c>
      <c r="AZ24">
        <v>0</v>
      </c>
      <c r="BA24">
        <v>24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B24">
        <v>0</v>
      </c>
    </row>
    <row r="25" spans="1:80">
      <c r="A25">
        <f>ROW(Source!A28)</f>
        <v>28</v>
      </c>
      <c r="B25">
        <v>15091780</v>
      </c>
      <c r="C25">
        <v>15091775</v>
      </c>
      <c r="D25">
        <v>12365985</v>
      </c>
      <c r="E25">
        <v>1</v>
      </c>
      <c r="F25">
        <v>1</v>
      </c>
      <c r="G25">
        <v>1</v>
      </c>
      <c r="H25">
        <v>2</v>
      </c>
      <c r="I25" t="s">
        <v>459</v>
      </c>
      <c r="J25" t="s">
        <v>460</v>
      </c>
      <c r="K25" t="s">
        <v>461</v>
      </c>
      <c r="L25">
        <v>1480</v>
      </c>
      <c r="N25">
        <v>1013</v>
      </c>
      <c r="O25" t="s">
        <v>457</v>
      </c>
      <c r="P25" t="s">
        <v>458</v>
      </c>
      <c r="Q25">
        <v>1</v>
      </c>
      <c r="Y25">
        <v>8.5500000000000007</v>
      </c>
      <c r="AA25">
        <v>0</v>
      </c>
      <c r="AB25">
        <v>1.29</v>
      </c>
      <c r="AC25">
        <v>0</v>
      </c>
      <c r="AD25">
        <v>0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5</v>
      </c>
      <c r="AT25">
        <v>5.7</v>
      </c>
      <c r="AU25" t="s">
        <v>22</v>
      </c>
      <c r="AV25">
        <v>0</v>
      </c>
      <c r="AW25">
        <v>2</v>
      </c>
      <c r="AX25">
        <v>15091780</v>
      </c>
      <c r="AY25">
        <v>1</v>
      </c>
      <c r="AZ25">
        <v>0</v>
      </c>
      <c r="BA25">
        <v>25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B25">
        <v>0</v>
      </c>
    </row>
    <row r="26" spans="1:80">
      <c r="A26">
        <f>ROW(Source!A28)</f>
        <v>28</v>
      </c>
      <c r="B26">
        <v>15091781</v>
      </c>
      <c r="C26">
        <v>15091775</v>
      </c>
      <c r="D26">
        <v>12289887</v>
      </c>
      <c r="E26">
        <v>1</v>
      </c>
      <c r="F26">
        <v>1</v>
      </c>
      <c r="G26">
        <v>1</v>
      </c>
      <c r="H26">
        <v>3</v>
      </c>
      <c r="I26" t="s">
        <v>462</v>
      </c>
      <c r="J26" t="s">
        <v>463</v>
      </c>
      <c r="K26" t="s">
        <v>464</v>
      </c>
      <c r="L26">
        <v>1339</v>
      </c>
      <c r="N26">
        <v>1007</v>
      </c>
      <c r="O26" t="s">
        <v>465</v>
      </c>
      <c r="P26" t="s">
        <v>465</v>
      </c>
      <c r="Q26">
        <v>1</v>
      </c>
      <c r="Y26">
        <v>4.7300000000000004</v>
      </c>
      <c r="AA26">
        <v>6.2</v>
      </c>
      <c r="AB26">
        <v>0</v>
      </c>
      <c r="AC26">
        <v>0</v>
      </c>
      <c r="AD26">
        <v>0</v>
      </c>
      <c r="AN26">
        <v>0</v>
      </c>
      <c r="AO26">
        <v>1</v>
      </c>
      <c r="AP26">
        <v>0</v>
      </c>
      <c r="AQ26">
        <v>0</v>
      </c>
      <c r="AR26">
        <v>0</v>
      </c>
      <c r="AS26" t="s">
        <v>5</v>
      </c>
      <c r="AT26">
        <v>4.7300000000000004</v>
      </c>
      <c r="AU26" t="s">
        <v>5</v>
      </c>
      <c r="AV26">
        <v>0</v>
      </c>
      <c r="AW26">
        <v>2</v>
      </c>
      <c r="AX26">
        <v>15091781</v>
      </c>
      <c r="AY26">
        <v>1</v>
      </c>
      <c r="AZ26">
        <v>0</v>
      </c>
      <c r="BA26">
        <v>26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B26">
        <v>0</v>
      </c>
    </row>
    <row r="27" spans="1:80">
      <c r="A27">
        <f>ROW(Source!A28)</f>
        <v>28</v>
      </c>
      <c r="B27">
        <v>15091782</v>
      </c>
      <c r="C27">
        <v>15091775</v>
      </c>
      <c r="D27">
        <v>12292553</v>
      </c>
      <c r="E27">
        <v>1</v>
      </c>
      <c r="F27">
        <v>1</v>
      </c>
      <c r="G27">
        <v>1</v>
      </c>
      <c r="H27">
        <v>3</v>
      </c>
      <c r="I27" t="s">
        <v>466</v>
      </c>
      <c r="J27" t="s">
        <v>467</v>
      </c>
      <c r="K27" t="s">
        <v>468</v>
      </c>
      <c r="L27">
        <v>1339</v>
      </c>
      <c r="N27">
        <v>1007</v>
      </c>
      <c r="O27" t="s">
        <v>465</v>
      </c>
      <c r="P27" t="s">
        <v>465</v>
      </c>
      <c r="Q27">
        <v>1</v>
      </c>
      <c r="Y27">
        <v>0.74</v>
      </c>
      <c r="AA27">
        <v>101</v>
      </c>
      <c r="AB27">
        <v>0</v>
      </c>
      <c r="AC27">
        <v>0</v>
      </c>
      <c r="AD27">
        <v>0</v>
      </c>
      <c r="AN27">
        <v>0</v>
      </c>
      <c r="AO27">
        <v>1</v>
      </c>
      <c r="AP27">
        <v>0</v>
      </c>
      <c r="AQ27">
        <v>0</v>
      </c>
      <c r="AR27">
        <v>0</v>
      </c>
      <c r="AS27" t="s">
        <v>5</v>
      </c>
      <c r="AT27">
        <v>0.74</v>
      </c>
      <c r="AU27" t="s">
        <v>5</v>
      </c>
      <c r="AV27">
        <v>0</v>
      </c>
      <c r="AW27">
        <v>2</v>
      </c>
      <c r="AX27">
        <v>15091782</v>
      </c>
      <c r="AY27">
        <v>1</v>
      </c>
      <c r="AZ27">
        <v>0</v>
      </c>
      <c r="BA27">
        <v>27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B27">
        <v>0</v>
      </c>
    </row>
    <row r="28" spans="1:80">
      <c r="A28">
        <f>ROW(Source!A28)</f>
        <v>28</v>
      </c>
      <c r="B28">
        <v>15091783</v>
      </c>
      <c r="C28">
        <v>15091775</v>
      </c>
      <c r="D28">
        <v>12365513</v>
      </c>
      <c r="E28">
        <v>1</v>
      </c>
      <c r="F28">
        <v>1</v>
      </c>
      <c r="G28">
        <v>1</v>
      </c>
      <c r="H28">
        <v>3</v>
      </c>
      <c r="I28" t="s">
        <v>27</v>
      </c>
      <c r="J28" t="s">
        <v>30</v>
      </c>
      <c r="K28" t="s">
        <v>28</v>
      </c>
      <c r="L28">
        <v>1348</v>
      </c>
      <c r="N28">
        <v>1009</v>
      </c>
      <c r="O28" t="s">
        <v>29</v>
      </c>
      <c r="P28" t="s">
        <v>29</v>
      </c>
      <c r="Q28">
        <v>1000</v>
      </c>
      <c r="Y28">
        <v>0.34</v>
      </c>
      <c r="AA28">
        <v>0</v>
      </c>
      <c r="AB28">
        <v>0</v>
      </c>
      <c r="AC28">
        <v>0</v>
      </c>
      <c r="AD28">
        <v>0</v>
      </c>
      <c r="AN28">
        <v>1</v>
      </c>
      <c r="AO28">
        <v>0</v>
      </c>
      <c r="AP28">
        <v>0</v>
      </c>
      <c r="AQ28">
        <v>0</v>
      </c>
      <c r="AR28">
        <v>0</v>
      </c>
      <c r="AS28" t="s">
        <v>5</v>
      </c>
      <c r="AT28">
        <v>0.34</v>
      </c>
      <c r="AU28" t="s">
        <v>5</v>
      </c>
      <c r="AV28">
        <v>0</v>
      </c>
      <c r="AW28">
        <v>2</v>
      </c>
      <c r="AX28">
        <v>15091783</v>
      </c>
      <c r="AY28">
        <v>1</v>
      </c>
      <c r="AZ28">
        <v>0</v>
      </c>
      <c r="BA28">
        <v>28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B28">
        <v>0</v>
      </c>
    </row>
    <row r="29" spans="1:80">
      <c r="A29">
        <f>ROW(Source!A30)</f>
        <v>30</v>
      </c>
      <c r="B29">
        <v>15091787</v>
      </c>
      <c r="C29">
        <v>15091785</v>
      </c>
      <c r="D29">
        <v>7535110</v>
      </c>
      <c r="E29">
        <v>1</v>
      </c>
      <c r="F29">
        <v>1</v>
      </c>
      <c r="G29">
        <v>1</v>
      </c>
      <c r="H29">
        <v>1</v>
      </c>
      <c r="I29" t="s">
        <v>448</v>
      </c>
      <c r="J29" t="s">
        <v>5</v>
      </c>
      <c r="K29" t="s">
        <v>449</v>
      </c>
      <c r="L29">
        <v>1476</v>
      </c>
      <c r="N29">
        <v>1013</v>
      </c>
      <c r="O29" t="s">
        <v>450</v>
      </c>
      <c r="P29" t="s">
        <v>451</v>
      </c>
      <c r="Q29">
        <v>1</v>
      </c>
      <c r="Y29">
        <v>89.429999999999993</v>
      </c>
      <c r="AA29">
        <v>0</v>
      </c>
      <c r="AB29">
        <v>0</v>
      </c>
      <c r="AC29">
        <v>0</v>
      </c>
      <c r="AD29">
        <v>10.51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5</v>
      </c>
      <c r="AT29">
        <v>59.62</v>
      </c>
      <c r="AU29" t="s">
        <v>22</v>
      </c>
      <c r="AV29">
        <v>1</v>
      </c>
      <c r="AW29">
        <v>2</v>
      </c>
      <c r="AX29">
        <v>15091787</v>
      </c>
      <c r="AY29">
        <v>1</v>
      </c>
      <c r="AZ29">
        <v>0</v>
      </c>
      <c r="BA29">
        <v>29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B29">
        <v>0</v>
      </c>
    </row>
    <row r="30" spans="1:80">
      <c r="A30">
        <f>ROW(Source!A30)</f>
        <v>30</v>
      </c>
      <c r="B30">
        <v>15091788</v>
      </c>
      <c r="C30">
        <v>15091785</v>
      </c>
      <c r="D30">
        <v>121548</v>
      </c>
      <c r="E30">
        <v>1</v>
      </c>
      <c r="F30">
        <v>1</v>
      </c>
      <c r="G30">
        <v>1</v>
      </c>
      <c r="H30">
        <v>1</v>
      </c>
      <c r="I30" t="s">
        <v>31</v>
      </c>
      <c r="J30" t="s">
        <v>5</v>
      </c>
      <c r="K30" t="s">
        <v>452</v>
      </c>
      <c r="L30">
        <v>608254</v>
      </c>
      <c r="N30">
        <v>1013</v>
      </c>
      <c r="O30" t="s">
        <v>453</v>
      </c>
      <c r="P30" t="s">
        <v>453</v>
      </c>
      <c r="Q30">
        <v>1</v>
      </c>
      <c r="Y30">
        <v>0.255</v>
      </c>
      <c r="AA30">
        <v>0</v>
      </c>
      <c r="AB30">
        <v>0</v>
      </c>
      <c r="AC30">
        <v>0</v>
      </c>
      <c r="AD30">
        <v>0</v>
      </c>
      <c r="AN30">
        <v>0</v>
      </c>
      <c r="AO30">
        <v>1</v>
      </c>
      <c r="AP30">
        <v>1</v>
      </c>
      <c r="AQ30">
        <v>0</v>
      </c>
      <c r="AR30">
        <v>0</v>
      </c>
      <c r="AS30" t="s">
        <v>5</v>
      </c>
      <c r="AT30">
        <v>0.17</v>
      </c>
      <c r="AU30" t="s">
        <v>22</v>
      </c>
      <c r="AV30">
        <v>2</v>
      </c>
      <c r="AW30">
        <v>2</v>
      </c>
      <c r="AX30">
        <v>15091788</v>
      </c>
      <c r="AY30">
        <v>1</v>
      </c>
      <c r="AZ30">
        <v>0</v>
      </c>
      <c r="BA30">
        <v>30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B30">
        <v>0</v>
      </c>
    </row>
    <row r="31" spans="1:80">
      <c r="A31">
        <f>ROW(Source!A30)</f>
        <v>30</v>
      </c>
      <c r="B31">
        <v>15091789</v>
      </c>
      <c r="C31">
        <v>15091785</v>
      </c>
      <c r="D31">
        <v>12365887</v>
      </c>
      <c r="E31">
        <v>1</v>
      </c>
      <c r="F31">
        <v>1</v>
      </c>
      <c r="G31">
        <v>1</v>
      </c>
      <c r="H31">
        <v>2</v>
      </c>
      <c r="I31" t="s">
        <v>454</v>
      </c>
      <c r="J31" t="s">
        <v>455</v>
      </c>
      <c r="K31" t="s">
        <v>456</v>
      </c>
      <c r="L31">
        <v>1480</v>
      </c>
      <c r="N31">
        <v>1013</v>
      </c>
      <c r="O31" t="s">
        <v>457</v>
      </c>
      <c r="P31" t="s">
        <v>458</v>
      </c>
      <c r="Q31">
        <v>1</v>
      </c>
      <c r="Y31">
        <v>0.255</v>
      </c>
      <c r="AA31">
        <v>0</v>
      </c>
      <c r="AB31">
        <v>21.63</v>
      </c>
      <c r="AC31">
        <v>10.78</v>
      </c>
      <c r="AD31">
        <v>0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5</v>
      </c>
      <c r="AT31">
        <v>0.17</v>
      </c>
      <c r="AU31" t="s">
        <v>22</v>
      </c>
      <c r="AV31">
        <v>0</v>
      </c>
      <c r="AW31">
        <v>2</v>
      </c>
      <c r="AX31">
        <v>15091789</v>
      </c>
      <c r="AY31">
        <v>1</v>
      </c>
      <c r="AZ31">
        <v>0</v>
      </c>
      <c r="BA31">
        <v>31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B31">
        <v>0</v>
      </c>
    </row>
    <row r="32" spans="1:80">
      <c r="A32">
        <f>ROW(Source!A30)</f>
        <v>30</v>
      </c>
      <c r="B32">
        <v>15091790</v>
      </c>
      <c r="C32">
        <v>15091785</v>
      </c>
      <c r="D32">
        <v>12365985</v>
      </c>
      <c r="E32">
        <v>1</v>
      </c>
      <c r="F32">
        <v>1</v>
      </c>
      <c r="G32">
        <v>1</v>
      </c>
      <c r="H32">
        <v>2</v>
      </c>
      <c r="I32" t="s">
        <v>459</v>
      </c>
      <c r="J32" t="s">
        <v>460</v>
      </c>
      <c r="K32" t="s">
        <v>461</v>
      </c>
      <c r="L32">
        <v>1480</v>
      </c>
      <c r="N32">
        <v>1013</v>
      </c>
      <c r="O32" t="s">
        <v>457</v>
      </c>
      <c r="P32" t="s">
        <v>458</v>
      </c>
      <c r="Q32">
        <v>1</v>
      </c>
      <c r="Y32">
        <v>8.5500000000000007</v>
      </c>
      <c r="AA32">
        <v>0</v>
      </c>
      <c r="AB32">
        <v>1.29</v>
      </c>
      <c r="AC32">
        <v>0</v>
      </c>
      <c r="AD32">
        <v>0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5</v>
      </c>
      <c r="AT32">
        <v>5.7</v>
      </c>
      <c r="AU32" t="s">
        <v>22</v>
      </c>
      <c r="AV32">
        <v>0</v>
      </c>
      <c r="AW32">
        <v>2</v>
      </c>
      <c r="AX32">
        <v>15091790</v>
      </c>
      <c r="AY32">
        <v>1</v>
      </c>
      <c r="AZ32">
        <v>0</v>
      </c>
      <c r="BA32">
        <v>32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B32">
        <v>0</v>
      </c>
    </row>
    <row r="33" spans="1:80">
      <c r="A33">
        <f>ROW(Source!A30)</f>
        <v>30</v>
      </c>
      <c r="B33">
        <v>15091791</v>
      </c>
      <c r="C33">
        <v>15091785</v>
      </c>
      <c r="D33">
        <v>12289887</v>
      </c>
      <c r="E33">
        <v>1</v>
      </c>
      <c r="F33">
        <v>1</v>
      </c>
      <c r="G33">
        <v>1</v>
      </c>
      <c r="H33">
        <v>3</v>
      </c>
      <c r="I33" t="s">
        <v>462</v>
      </c>
      <c r="J33" t="s">
        <v>463</v>
      </c>
      <c r="K33" t="s">
        <v>464</v>
      </c>
      <c r="L33">
        <v>1339</v>
      </c>
      <c r="N33">
        <v>1007</v>
      </c>
      <c r="O33" t="s">
        <v>465</v>
      </c>
      <c r="P33" t="s">
        <v>465</v>
      </c>
      <c r="Q33">
        <v>1</v>
      </c>
      <c r="Y33">
        <v>4.7300000000000004</v>
      </c>
      <c r="AA33">
        <v>6.2</v>
      </c>
      <c r="AB33">
        <v>0</v>
      </c>
      <c r="AC33">
        <v>0</v>
      </c>
      <c r="AD33">
        <v>0</v>
      </c>
      <c r="AN33">
        <v>0</v>
      </c>
      <c r="AO33">
        <v>1</v>
      </c>
      <c r="AP33">
        <v>0</v>
      </c>
      <c r="AQ33">
        <v>0</v>
      </c>
      <c r="AR33">
        <v>0</v>
      </c>
      <c r="AS33" t="s">
        <v>5</v>
      </c>
      <c r="AT33">
        <v>4.7300000000000004</v>
      </c>
      <c r="AU33" t="s">
        <v>5</v>
      </c>
      <c r="AV33">
        <v>0</v>
      </c>
      <c r="AW33">
        <v>2</v>
      </c>
      <c r="AX33">
        <v>15091791</v>
      </c>
      <c r="AY33">
        <v>1</v>
      </c>
      <c r="AZ33">
        <v>0</v>
      </c>
      <c r="BA33">
        <v>33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B33">
        <v>0</v>
      </c>
    </row>
    <row r="34" spans="1:80">
      <c r="A34">
        <f>ROW(Source!A30)</f>
        <v>30</v>
      </c>
      <c r="B34">
        <v>15091792</v>
      </c>
      <c r="C34">
        <v>15091785</v>
      </c>
      <c r="D34">
        <v>12292553</v>
      </c>
      <c r="E34">
        <v>1</v>
      </c>
      <c r="F34">
        <v>1</v>
      </c>
      <c r="G34">
        <v>1</v>
      </c>
      <c r="H34">
        <v>3</v>
      </c>
      <c r="I34" t="s">
        <v>466</v>
      </c>
      <c r="J34" t="s">
        <v>467</v>
      </c>
      <c r="K34" t="s">
        <v>468</v>
      </c>
      <c r="L34">
        <v>1339</v>
      </c>
      <c r="N34">
        <v>1007</v>
      </c>
      <c r="O34" t="s">
        <v>465</v>
      </c>
      <c r="P34" t="s">
        <v>465</v>
      </c>
      <c r="Q34">
        <v>1</v>
      </c>
      <c r="Y34">
        <v>0.74</v>
      </c>
      <c r="AA34">
        <v>101</v>
      </c>
      <c r="AB34">
        <v>0</v>
      </c>
      <c r="AC34">
        <v>0</v>
      </c>
      <c r="AD34">
        <v>0</v>
      </c>
      <c r="AN34">
        <v>0</v>
      </c>
      <c r="AO34">
        <v>1</v>
      </c>
      <c r="AP34">
        <v>0</v>
      </c>
      <c r="AQ34">
        <v>0</v>
      </c>
      <c r="AR34">
        <v>0</v>
      </c>
      <c r="AS34" t="s">
        <v>5</v>
      </c>
      <c r="AT34">
        <v>0.74</v>
      </c>
      <c r="AU34" t="s">
        <v>5</v>
      </c>
      <c r="AV34">
        <v>0</v>
      </c>
      <c r="AW34">
        <v>2</v>
      </c>
      <c r="AX34">
        <v>15091792</v>
      </c>
      <c r="AY34">
        <v>1</v>
      </c>
      <c r="AZ34">
        <v>0</v>
      </c>
      <c r="BA34">
        <v>34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B34">
        <v>0</v>
      </c>
    </row>
    <row r="35" spans="1:80">
      <c r="A35">
        <f>ROW(Source!A30)</f>
        <v>30</v>
      </c>
      <c r="B35">
        <v>15091793</v>
      </c>
      <c r="C35">
        <v>15091785</v>
      </c>
      <c r="D35">
        <v>12365513</v>
      </c>
      <c r="E35">
        <v>1</v>
      </c>
      <c r="F35">
        <v>1</v>
      </c>
      <c r="G35">
        <v>1</v>
      </c>
      <c r="H35">
        <v>3</v>
      </c>
      <c r="I35" t="s">
        <v>27</v>
      </c>
      <c r="J35" t="s">
        <v>30</v>
      </c>
      <c r="K35" t="s">
        <v>28</v>
      </c>
      <c r="L35">
        <v>1348</v>
      </c>
      <c r="N35">
        <v>1009</v>
      </c>
      <c r="O35" t="s">
        <v>29</v>
      </c>
      <c r="P35" t="s">
        <v>29</v>
      </c>
      <c r="Q35">
        <v>1000</v>
      </c>
      <c r="Y35">
        <v>0.34</v>
      </c>
      <c r="AA35">
        <v>0</v>
      </c>
      <c r="AB35">
        <v>0</v>
      </c>
      <c r="AC35">
        <v>0</v>
      </c>
      <c r="AD35">
        <v>0</v>
      </c>
      <c r="AN35">
        <v>1</v>
      </c>
      <c r="AO35">
        <v>0</v>
      </c>
      <c r="AP35">
        <v>0</v>
      </c>
      <c r="AQ35">
        <v>0</v>
      </c>
      <c r="AR35">
        <v>0</v>
      </c>
      <c r="AS35" t="s">
        <v>5</v>
      </c>
      <c r="AT35">
        <v>0.34</v>
      </c>
      <c r="AU35" t="s">
        <v>5</v>
      </c>
      <c r="AV35">
        <v>0</v>
      </c>
      <c r="AW35">
        <v>2</v>
      </c>
      <c r="AX35">
        <v>15091793</v>
      </c>
      <c r="AY35">
        <v>1</v>
      </c>
      <c r="AZ35">
        <v>0</v>
      </c>
      <c r="BA35">
        <v>35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B35">
        <v>0</v>
      </c>
    </row>
    <row r="36" spans="1:80">
      <c r="A36">
        <f>ROW(Source!A32)</f>
        <v>32</v>
      </c>
      <c r="B36">
        <v>15091800</v>
      </c>
      <c r="C36">
        <v>15091798</v>
      </c>
      <c r="D36">
        <v>7535110</v>
      </c>
      <c r="E36">
        <v>1</v>
      </c>
      <c r="F36">
        <v>1</v>
      </c>
      <c r="G36">
        <v>1</v>
      </c>
      <c r="H36">
        <v>1</v>
      </c>
      <c r="I36" t="s">
        <v>448</v>
      </c>
      <c r="J36" t="s">
        <v>5</v>
      </c>
      <c r="K36" t="s">
        <v>449</v>
      </c>
      <c r="L36">
        <v>1476</v>
      </c>
      <c r="N36">
        <v>1013</v>
      </c>
      <c r="O36" t="s">
        <v>450</v>
      </c>
      <c r="P36" t="s">
        <v>451</v>
      </c>
      <c r="Q36">
        <v>1</v>
      </c>
      <c r="Y36">
        <v>114.57</v>
      </c>
      <c r="AA36">
        <v>0</v>
      </c>
      <c r="AB36">
        <v>0</v>
      </c>
      <c r="AC36">
        <v>0</v>
      </c>
      <c r="AD36">
        <v>10.51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5</v>
      </c>
      <c r="AT36">
        <v>76.38</v>
      </c>
      <c r="AU36" t="s">
        <v>22</v>
      </c>
      <c r="AV36">
        <v>1</v>
      </c>
      <c r="AW36">
        <v>2</v>
      </c>
      <c r="AX36">
        <v>15091800</v>
      </c>
      <c r="AY36">
        <v>1</v>
      </c>
      <c r="AZ36">
        <v>0</v>
      </c>
      <c r="BA36">
        <v>36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B36">
        <v>0</v>
      </c>
    </row>
    <row r="37" spans="1:80">
      <c r="A37">
        <f>ROW(Source!A32)</f>
        <v>32</v>
      </c>
      <c r="B37">
        <v>15091801</v>
      </c>
      <c r="C37">
        <v>15091798</v>
      </c>
      <c r="D37">
        <v>121548</v>
      </c>
      <c r="E37">
        <v>1</v>
      </c>
      <c r="F37">
        <v>1</v>
      </c>
      <c r="G37">
        <v>1</v>
      </c>
      <c r="H37">
        <v>1</v>
      </c>
      <c r="I37" t="s">
        <v>31</v>
      </c>
      <c r="J37" t="s">
        <v>5</v>
      </c>
      <c r="K37" t="s">
        <v>452</v>
      </c>
      <c r="L37">
        <v>608254</v>
      </c>
      <c r="N37">
        <v>1013</v>
      </c>
      <c r="O37" t="s">
        <v>453</v>
      </c>
      <c r="P37" t="s">
        <v>453</v>
      </c>
      <c r="Q37">
        <v>1</v>
      </c>
      <c r="Y37">
        <v>0.39</v>
      </c>
      <c r="AA37">
        <v>0</v>
      </c>
      <c r="AB37">
        <v>0</v>
      </c>
      <c r="AC37">
        <v>0</v>
      </c>
      <c r="AD37">
        <v>0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5</v>
      </c>
      <c r="AT37">
        <v>0.26</v>
      </c>
      <c r="AU37" t="s">
        <v>22</v>
      </c>
      <c r="AV37">
        <v>2</v>
      </c>
      <c r="AW37">
        <v>2</v>
      </c>
      <c r="AX37">
        <v>15091801</v>
      </c>
      <c r="AY37">
        <v>1</v>
      </c>
      <c r="AZ37">
        <v>0</v>
      </c>
      <c r="BA37">
        <v>37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B37">
        <v>0</v>
      </c>
    </row>
    <row r="38" spans="1:80">
      <c r="A38">
        <f>ROW(Source!A32)</f>
        <v>32</v>
      </c>
      <c r="B38">
        <v>15091802</v>
      </c>
      <c r="C38">
        <v>15091798</v>
      </c>
      <c r="D38">
        <v>12365887</v>
      </c>
      <c r="E38">
        <v>1</v>
      </c>
      <c r="F38">
        <v>1</v>
      </c>
      <c r="G38">
        <v>1</v>
      </c>
      <c r="H38">
        <v>2</v>
      </c>
      <c r="I38" t="s">
        <v>454</v>
      </c>
      <c r="J38" t="s">
        <v>455</v>
      </c>
      <c r="K38" t="s">
        <v>456</v>
      </c>
      <c r="L38">
        <v>1480</v>
      </c>
      <c r="N38">
        <v>1013</v>
      </c>
      <c r="O38" t="s">
        <v>457</v>
      </c>
      <c r="P38" t="s">
        <v>458</v>
      </c>
      <c r="Q38">
        <v>1</v>
      </c>
      <c r="Y38">
        <v>0.39</v>
      </c>
      <c r="AA38">
        <v>0</v>
      </c>
      <c r="AB38">
        <v>21.63</v>
      </c>
      <c r="AC38">
        <v>10.78</v>
      </c>
      <c r="AD38">
        <v>0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5</v>
      </c>
      <c r="AT38">
        <v>0.26</v>
      </c>
      <c r="AU38" t="s">
        <v>22</v>
      </c>
      <c r="AV38">
        <v>0</v>
      </c>
      <c r="AW38">
        <v>2</v>
      </c>
      <c r="AX38">
        <v>15091802</v>
      </c>
      <c r="AY38">
        <v>1</v>
      </c>
      <c r="AZ38">
        <v>0</v>
      </c>
      <c r="BA38">
        <v>38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B38">
        <v>0</v>
      </c>
    </row>
    <row r="39" spans="1:80">
      <c r="A39">
        <f>ROW(Source!A32)</f>
        <v>32</v>
      </c>
      <c r="B39">
        <v>15091803</v>
      </c>
      <c r="C39">
        <v>15091798</v>
      </c>
      <c r="D39">
        <v>12365985</v>
      </c>
      <c r="E39">
        <v>1</v>
      </c>
      <c r="F39">
        <v>1</v>
      </c>
      <c r="G39">
        <v>1</v>
      </c>
      <c r="H39">
        <v>2</v>
      </c>
      <c r="I39" t="s">
        <v>459</v>
      </c>
      <c r="J39" t="s">
        <v>460</v>
      </c>
      <c r="K39" t="s">
        <v>461</v>
      </c>
      <c r="L39">
        <v>1480</v>
      </c>
      <c r="N39">
        <v>1013</v>
      </c>
      <c r="O39" t="s">
        <v>457</v>
      </c>
      <c r="P39" t="s">
        <v>458</v>
      </c>
      <c r="Q39">
        <v>1</v>
      </c>
      <c r="Y39">
        <v>9.75</v>
      </c>
      <c r="AA39">
        <v>0</v>
      </c>
      <c r="AB39">
        <v>1.29</v>
      </c>
      <c r="AC39">
        <v>0</v>
      </c>
      <c r="AD39">
        <v>0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5</v>
      </c>
      <c r="AT39">
        <v>6.5</v>
      </c>
      <c r="AU39" t="s">
        <v>22</v>
      </c>
      <c r="AV39">
        <v>0</v>
      </c>
      <c r="AW39">
        <v>2</v>
      </c>
      <c r="AX39">
        <v>15091803</v>
      </c>
      <c r="AY39">
        <v>1</v>
      </c>
      <c r="AZ39">
        <v>0</v>
      </c>
      <c r="BA39">
        <v>39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B39">
        <v>0</v>
      </c>
    </row>
    <row r="40" spans="1:80">
      <c r="A40">
        <f>ROW(Source!A32)</f>
        <v>32</v>
      </c>
      <c r="B40">
        <v>15091804</v>
      </c>
      <c r="C40">
        <v>15091798</v>
      </c>
      <c r="D40">
        <v>12289887</v>
      </c>
      <c r="E40">
        <v>1</v>
      </c>
      <c r="F40">
        <v>1</v>
      </c>
      <c r="G40">
        <v>1</v>
      </c>
      <c r="H40">
        <v>3</v>
      </c>
      <c r="I40" t="s">
        <v>462</v>
      </c>
      <c r="J40" t="s">
        <v>463</v>
      </c>
      <c r="K40" t="s">
        <v>464</v>
      </c>
      <c r="L40">
        <v>1339</v>
      </c>
      <c r="N40">
        <v>1007</v>
      </c>
      <c r="O40" t="s">
        <v>465</v>
      </c>
      <c r="P40" t="s">
        <v>465</v>
      </c>
      <c r="Q40">
        <v>1</v>
      </c>
      <c r="Y40">
        <v>5.4</v>
      </c>
      <c r="AA40">
        <v>6.2</v>
      </c>
      <c r="AB40">
        <v>0</v>
      </c>
      <c r="AC40">
        <v>0</v>
      </c>
      <c r="AD40">
        <v>0</v>
      </c>
      <c r="AN40">
        <v>0</v>
      </c>
      <c r="AO40">
        <v>1</v>
      </c>
      <c r="AP40">
        <v>0</v>
      </c>
      <c r="AQ40">
        <v>0</v>
      </c>
      <c r="AR40">
        <v>0</v>
      </c>
      <c r="AS40" t="s">
        <v>5</v>
      </c>
      <c r="AT40">
        <v>5.4</v>
      </c>
      <c r="AU40" t="s">
        <v>5</v>
      </c>
      <c r="AV40">
        <v>0</v>
      </c>
      <c r="AW40">
        <v>2</v>
      </c>
      <c r="AX40">
        <v>15091804</v>
      </c>
      <c r="AY40">
        <v>1</v>
      </c>
      <c r="AZ40">
        <v>0</v>
      </c>
      <c r="BA40">
        <v>40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B40">
        <v>0</v>
      </c>
    </row>
    <row r="41" spans="1:80">
      <c r="A41">
        <f>ROW(Source!A32)</f>
        <v>32</v>
      </c>
      <c r="B41">
        <v>15091805</v>
      </c>
      <c r="C41">
        <v>15091798</v>
      </c>
      <c r="D41">
        <v>12292553</v>
      </c>
      <c r="E41">
        <v>1</v>
      </c>
      <c r="F41">
        <v>1</v>
      </c>
      <c r="G41">
        <v>1</v>
      </c>
      <c r="H41">
        <v>3</v>
      </c>
      <c r="I41" t="s">
        <v>466</v>
      </c>
      <c r="J41" t="s">
        <v>467</v>
      </c>
      <c r="K41" t="s">
        <v>468</v>
      </c>
      <c r="L41">
        <v>1339</v>
      </c>
      <c r="N41">
        <v>1007</v>
      </c>
      <c r="O41" t="s">
        <v>465</v>
      </c>
      <c r="P41" t="s">
        <v>465</v>
      </c>
      <c r="Q41">
        <v>1</v>
      </c>
      <c r="Y41">
        <v>0.85</v>
      </c>
      <c r="AA41">
        <v>101</v>
      </c>
      <c r="AB41">
        <v>0</v>
      </c>
      <c r="AC41">
        <v>0</v>
      </c>
      <c r="AD41">
        <v>0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5</v>
      </c>
      <c r="AT41">
        <v>0.85</v>
      </c>
      <c r="AU41" t="s">
        <v>5</v>
      </c>
      <c r="AV41">
        <v>0</v>
      </c>
      <c r="AW41">
        <v>2</v>
      </c>
      <c r="AX41">
        <v>15091805</v>
      </c>
      <c r="AY41">
        <v>1</v>
      </c>
      <c r="AZ41">
        <v>0</v>
      </c>
      <c r="BA41">
        <v>41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B41">
        <v>0</v>
      </c>
    </row>
    <row r="42" spans="1:80">
      <c r="A42">
        <f>ROW(Source!A32)</f>
        <v>32</v>
      </c>
      <c r="B42">
        <v>15091806</v>
      </c>
      <c r="C42">
        <v>15091798</v>
      </c>
      <c r="D42">
        <v>12365513</v>
      </c>
      <c r="E42">
        <v>1</v>
      </c>
      <c r="F42">
        <v>1</v>
      </c>
      <c r="G42">
        <v>1</v>
      </c>
      <c r="H42">
        <v>3</v>
      </c>
      <c r="I42" t="s">
        <v>27</v>
      </c>
      <c r="J42" t="s">
        <v>30</v>
      </c>
      <c r="K42" t="s">
        <v>28</v>
      </c>
      <c r="L42">
        <v>1348</v>
      </c>
      <c r="N42">
        <v>1009</v>
      </c>
      <c r="O42" t="s">
        <v>29</v>
      </c>
      <c r="P42" t="s">
        <v>29</v>
      </c>
      <c r="Q42">
        <v>1000</v>
      </c>
      <c r="Y42">
        <v>0.43</v>
      </c>
      <c r="AA42">
        <v>0</v>
      </c>
      <c r="AB42">
        <v>0</v>
      </c>
      <c r="AC42">
        <v>0</v>
      </c>
      <c r="AD42">
        <v>0</v>
      </c>
      <c r="AN42">
        <v>1</v>
      </c>
      <c r="AO42">
        <v>0</v>
      </c>
      <c r="AP42">
        <v>0</v>
      </c>
      <c r="AQ42">
        <v>0</v>
      </c>
      <c r="AR42">
        <v>0</v>
      </c>
      <c r="AS42" t="s">
        <v>5</v>
      </c>
      <c r="AT42">
        <v>0.43</v>
      </c>
      <c r="AU42" t="s">
        <v>5</v>
      </c>
      <c r="AV42">
        <v>0</v>
      </c>
      <c r="AW42">
        <v>2</v>
      </c>
      <c r="AX42">
        <v>15091806</v>
      </c>
      <c r="AY42">
        <v>1</v>
      </c>
      <c r="AZ42">
        <v>0</v>
      </c>
      <c r="BA42">
        <v>42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B42">
        <v>0</v>
      </c>
    </row>
    <row r="43" spans="1:80">
      <c r="A43">
        <f>ROW(Source!A34)</f>
        <v>34</v>
      </c>
      <c r="B43">
        <v>15091811</v>
      </c>
      <c r="C43">
        <v>15091809</v>
      </c>
      <c r="D43">
        <v>7535110</v>
      </c>
      <c r="E43">
        <v>1</v>
      </c>
      <c r="F43">
        <v>1</v>
      </c>
      <c r="G43">
        <v>1</v>
      </c>
      <c r="H43">
        <v>1</v>
      </c>
      <c r="I43" t="s">
        <v>448</v>
      </c>
      <c r="J43" t="s">
        <v>5</v>
      </c>
      <c r="K43" t="s">
        <v>449</v>
      </c>
      <c r="L43">
        <v>1476</v>
      </c>
      <c r="N43">
        <v>1013</v>
      </c>
      <c r="O43" t="s">
        <v>450</v>
      </c>
      <c r="P43" t="s">
        <v>451</v>
      </c>
      <c r="Q43">
        <v>1</v>
      </c>
      <c r="Y43">
        <v>114.57</v>
      </c>
      <c r="AA43">
        <v>0</v>
      </c>
      <c r="AB43">
        <v>0</v>
      </c>
      <c r="AC43">
        <v>0</v>
      </c>
      <c r="AD43">
        <v>10.51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5</v>
      </c>
      <c r="AT43">
        <v>76.38</v>
      </c>
      <c r="AU43" t="s">
        <v>22</v>
      </c>
      <c r="AV43">
        <v>1</v>
      </c>
      <c r="AW43">
        <v>2</v>
      </c>
      <c r="AX43">
        <v>15091811</v>
      </c>
      <c r="AY43">
        <v>1</v>
      </c>
      <c r="AZ43">
        <v>0</v>
      </c>
      <c r="BA43">
        <v>43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B43">
        <v>0</v>
      </c>
    </row>
    <row r="44" spans="1:80">
      <c r="A44">
        <f>ROW(Source!A34)</f>
        <v>34</v>
      </c>
      <c r="B44">
        <v>15091812</v>
      </c>
      <c r="C44">
        <v>15091809</v>
      </c>
      <c r="D44">
        <v>121548</v>
      </c>
      <c r="E44">
        <v>1</v>
      </c>
      <c r="F44">
        <v>1</v>
      </c>
      <c r="G44">
        <v>1</v>
      </c>
      <c r="H44">
        <v>1</v>
      </c>
      <c r="I44" t="s">
        <v>31</v>
      </c>
      <c r="J44" t="s">
        <v>5</v>
      </c>
      <c r="K44" t="s">
        <v>452</v>
      </c>
      <c r="L44">
        <v>608254</v>
      </c>
      <c r="N44">
        <v>1013</v>
      </c>
      <c r="O44" t="s">
        <v>453</v>
      </c>
      <c r="P44" t="s">
        <v>453</v>
      </c>
      <c r="Q44">
        <v>1</v>
      </c>
      <c r="Y44">
        <v>0.39</v>
      </c>
      <c r="AA44">
        <v>0</v>
      </c>
      <c r="AB44">
        <v>0</v>
      </c>
      <c r="AC44">
        <v>0</v>
      </c>
      <c r="AD44">
        <v>0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5</v>
      </c>
      <c r="AT44">
        <v>0.26</v>
      </c>
      <c r="AU44" t="s">
        <v>22</v>
      </c>
      <c r="AV44">
        <v>2</v>
      </c>
      <c r="AW44">
        <v>2</v>
      </c>
      <c r="AX44">
        <v>15091812</v>
      </c>
      <c r="AY44">
        <v>1</v>
      </c>
      <c r="AZ44">
        <v>0</v>
      </c>
      <c r="BA44">
        <v>44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B44">
        <v>0</v>
      </c>
    </row>
    <row r="45" spans="1:80">
      <c r="A45">
        <f>ROW(Source!A34)</f>
        <v>34</v>
      </c>
      <c r="B45">
        <v>15091813</v>
      </c>
      <c r="C45">
        <v>15091809</v>
      </c>
      <c r="D45">
        <v>12365887</v>
      </c>
      <c r="E45">
        <v>1</v>
      </c>
      <c r="F45">
        <v>1</v>
      </c>
      <c r="G45">
        <v>1</v>
      </c>
      <c r="H45">
        <v>2</v>
      </c>
      <c r="I45" t="s">
        <v>454</v>
      </c>
      <c r="J45" t="s">
        <v>455</v>
      </c>
      <c r="K45" t="s">
        <v>456</v>
      </c>
      <c r="L45">
        <v>1480</v>
      </c>
      <c r="N45">
        <v>1013</v>
      </c>
      <c r="O45" t="s">
        <v>457</v>
      </c>
      <c r="P45" t="s">
        <v>458</v>
      </c>
      <c r="Q45">
        <v>1</v>
      </c>
      <c r="Y45">
        <v>0.39</v>
      </c>
      <c r="AA45">
        <v>0</v>
      </c>
      <c r="AB45">
        <v>21.63</v>
      </c>
      <c r="AC45">
        <v>10.78</v>
      </c>
      <c r="AD45">
        <v>0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5</v>
      </c>
      <c r="AT45">
        <v>0.26</v>
      </c>
      <c r="AU45" t="s">
        <v>22</v>
      </c>
      <c r="AV45">
        <v>0</v>
      </c>
      <c r="AW45">
        <v>2</v>
      </c>
      <c r="AX45">
        <v>15091813</v>
      </c>
      <c r="AY45">
        <v>1</v>
      </c>
      <c r="AZ45">
        <v>0</v>
      </c>
      <c r="BA45">
        <v>45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B45">
        <v>0</v>
      </c>
    </row>
    <row r="46" spans="1:80">
      <c r="A46">
        <f>ROW(Source!A34)</f>
        <v>34</v>
      </c>
      <c r="B46">
        <v>15091814</v>
      </c>
      <c r="C46">
        <v>15091809</v>
      </c>
      <c r="D46">
        <v>12365985</v>
      </c>
      <c r="E46">
        <v>1</v>
      </c>
      <c r="F46">
        <v>1</v>
      </c>
      <c r="G46">
        <v>1</v>
      </c>
      <c r="H46">
        <v>2</v>
      </c>
      <c r="I46" t="s">
        <v>459</v>
      </c>
      <c r="J46" t="s">
        <v>460</v>
      </c>
      <c r="K46" t="s">
        <v>461</v>
      </c>
      <c r="L46">
        <v>1480</v>
      </c>
      <c r="N46">
        <v>1013</v>
      </c>
      <c r="O46" t="s">
        <v>457</v>
      </c>
      <c r="P46" t="s">
        <v>458</v>
      </c>
      <c r="Q46">
        <v>1</v>
      </c>
      <c r="Y46">
        <v>9.75</v>
      </c>
      <c r="AA46">
        <v>0</v>
      </c>
      <c r="AB46">
        <v>1.29</v>
      </c>
      <c r="AC46">
        <v>0</v>
      </c>
      <c r="AD46">
        <v>0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5</v>
      </c>
      <c r="AT46">
        <v>6.5</v>
      </c>
      <c r="AU46" t="s">
        <v>22</v>
      </c>
      <c r="AV46">
        <v>0</v>
      </c>
      <c r="AW46">
        <v>2</v>
      </c>
      <c r="AX46">
        <v>15091814</v>
      </c>
      <c r="AY46">
        <v>1</v>
      </c>
      <c r="AZ46">
        <v>0</v>
      </c>
      <c r="BA46">
        <v>46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B46">
        <v>0</v>
      </c>
    </row>
    <row r="47" spans="1:80">
      <c r="A47">
        <f>ROW(Source!A34)</f>
        <v>34</v>
      </c>
      <c r="B47">
        <v>15091815</v>
      </c>
      <c r="C47">
        <v>15091809</v>
      </c>
      <c r="D47">
        <v>12289887</v>
      </c>
      <c r="E47">
        <v>1</v>
      </c>
      <c r="F47">
        <v>1</v>
      </c>
      <c r="G47">
        <v>1</v>
      </c>
      <c r="H47">
        <v>3</v>
      </c>
      <c r="I47" t="s">
        <v>462</v>
      </c>
      <c r="J47" t="s">
        <v>463</v>
      </c>
      <c r="K47" t="s">
        <v>464</v>
      </c>
      <c r="L47">
        <v>1339</v>
      </c>
      <c r="N47">
        <v>1007</v>
      </c>
      <c r="O47" t="s">
        <v>465</v>
      </c>
      <c r="P47" t="s">
        <v>465</v>
      </c>
      <c r="Q47">
        <v>1</v>
      </c>
      <c r="Y47">
        <v>5.4</v>
      </c>
      <c r="AA47">
        <v>6.2</v>
      </c>
      <c r="AB47">
        <v>0</v>
      </c>
      <c r="AC47">
        <v>0</v>
      </c>
      <c r="AD47">
        <v>0</v>
      </c>
      <c r="AN47">
        <v>0</v>
      </c>
      <c r="AO47">
        <v>1</v>
      </c>
      <c r="AP47">
        <v>0</v>
      </c>
      <c r="AQ47">
        <v>0</v>
      </c>
      <c r="AR47">
        <v>0</v>
      </c>
      <c r="AS47" t="s">
        <v>5</v>
      </c>
      <c r="AT47">
        <v>5.4</v>
      </c>
      <c r="AU47" t="s">
        <v>5</v>
      </c>
      <c r="AV47">
        <v>0</v>
      </c>
      <c r="AW47">
        <v>2</v>
      </c>
      <c r="AX47">
        <v>15091815</v>
      </c>
      <c r="AY47">
        <v>1</v>
      </c>
      <c r="AZ47">
        <v>0</v>
      </c>
      <c r="BA47">
        <v>47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B47">
        <v>0</v>
      </c>
    </row>
    <row r="48" spans="1:80">
      <c r="A48">
        <f>ROW(Source!A34)</f>
        <v>34</v>
      </c>
      <c r="B48">
        <v>15091816</v>
      </c>
      <c r="C48">
        <v>15091809</v>
      </c>
      <c r="D48">
        <v>12292553</v>
      </c>
      <c r="E48">
        <v>1</v>
      </c>
      <c r="F48">
        <v>1</v>
      </c>
      <c r="G48">
        <v>1</v>
      </c>
      <c r="H48">
        <v>3</v>
      </c>
      <c r="I48" t="s">
        <v>466</v>
      </c>
      <c r="J48" t="s">
        <v>467</v>
      </c>
      <c r="K48" t="s">
        <v>468</v>
      </c>
      <c r="L48">
        <v>1339</v>
      </c>
      <c r="N48">
        <v>1007</v>
      </c>
      <c r="O48" t="s">
        <v>465</v>
      </c>
      <c r="P48" t="s">
        <v>465</v>
      </c>
      <c r="Q48">
        <v>1</v>
      </c>
      <c r="Y48">
        <v>0.85</v>
      </c>
      <c r="AA48">
        <v>101</v>
      </c>
      <c r="AB48">
        <v>0</v>
      </c>
      <c r="AC48">
        <v>0</v>
      </c>
      <c r="AD48">
        <v>0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5</v>
      </c>
      <c r="AT48">
        <v>0.85</v>
      </c>
      <c r="AU48" t="s">
        <v>5</v>
      </c>
      <c r="AV48">
        <v>0</v>
      </c>
      <c r="AW48">
        <v>2</v>
      </c>
      <c r="AX48">
        <v>15091816</v>
      </c>
      <c r="AY48">
        <v>1</v>
      </c>
      <c r="AZ48">
        <v>0</v>
      </c>
      <c r="BA48">
        <v>48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B48">
        <v>0</v>
      </c>
    </row>
    <row r="49" spans="1:80">
      <c r="A49">
        <f>ROW(Source!A34)</f>
        <v>34</v>
      </c>
      <c r="B49">
        <v>15091817</v>
      </c>
      <c r="C49">
        <v>15091809</v>
      </c>
      <c r="D49">
        <v>12365513</v>
      </c>
      <c r="E49">
        <v>1</v>
      </c>
      <c r="F49">
        <v>1</v>
      </c>
      <c r="G49">
        <v>1</v>
      </c>
      <c r="H49">
        <v>3</v>
      </c>
      <c r="I49" t="s">
        <v>27</v>
      </c>
      <c r="J49" t="s">
        <v>30</v>
      </c>
      <c r="K49" t="s">
        <v>28</v>
      </c>
      <c r="L49">
        <v>1348</v>
      </c>
      <c r="N49">
        <v>1009</v>
      </c>
      <c r="O49" t="s">
        <v>29</v>
      </c>
      <c r="P49" t="s">
        <v>29</v>
      </c>
      <c r="Q49">
        <v>1000</v>
      </c>
      <c r="Y49">
        <v>0.43</v>
      </c>
      <c r="AA49">
        <v>0</v>
      </c>
      <c r="AB49">
        <v>0</v>
      </c>
      <c r="AC49">
        <v>0</v>
      </c>
      <c r="AD49">
        <v>0</v>
      </c>
      <c r="AN49">
        <v>1</v>
      </c>
      <c r="AO49">
        <v>0</v>
      </c>
      <c r="AP49">
        <v>0</v>
      </c>
      <c r="AQ49">
        <v>0</v>
      </c>
      <c r="AR49">
        <v>0</v>
      </c>
      <c r="AS49" t="s">
        <v>5</v>
      </c>
      <c r="AT49">
        <v>0.43</v>
      </c>
      <c r="AU49" t="s">
        <v>5</v>
      </c>
      <c r="AV49">
        <v>0</v>
      </c>
      <c r="AW49">
        <v>2</v>
      </c>
      <c r="AX49">
        <v>15091817</v>
      </c>
      <c r="AY49">
        <v>1</v>
      </c>
      <c r="AZ49">
        <v>0</v>
      </c>
      <c r="BA49">
        <v>49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B49">
        <v>0</v>
      </c>
    </row>
    <row r="50" spans="1:80">
      <c r="A50">
        <f>ROW(Source!A36)</f>
        <v>36</v>
      </c>
      <c r="B50">
        <v>15091821</v>
      </c>
      <c r="C50">
        <v>15091820</v>
      </c>
      <c r="D50">
        <v>7535110</v>
      </c>
      <c r="E50">
        <v>1</v>
      </c>
      <c r="F50">
        <v>1</v>
      </c>
      <c r="G50">
        <v>1</v>
      </c>
      <c r="H50">
        <v>1</v>
      </c>
      <c r="I50" t="s">
        <v>448</v>
      </c>
      <c r="J50" t="s">
        <v>5</v>
      </c>
      <c r="K50" t="s">
        <v>449</v>
      </c>
      <c r="L50">
        <v>1476</v>
      </c>
      <c r="N50">
        <v>1013</v>
      </c>
      <c r="O50" t="s">
        <v>450</v>
      </c>
      <c r="P50" t="s">
        <v>451</v>
      </c>
      <c r="Q50">
        <v>1</v>
      </c>
      <c r="Y50">
        <v>114.57</v>
      </c>
      <c r="AA50">
        <v>0</v>
      </c>
      <c r="AB50">
        <v>0</v>
      </c>
      <c r="AC50">
        <v>0</v>
      </c>
      <c r="AD50">
        <v>10.51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5</v>
      </c>
      <c r="AT50">
        <v>76.38</v>
      </c>
      <c r="AU50" t="s">
        <v>22</v>
      </c>
      <c r="AV50">
        <v>1</v>
      </c>
      <c r="AW50">
        <v>2</v>
      </c>
      <c r="AX50">
        <v>15091827</v>
      </c>
      <c r="AY50">
        <v>1</v>
      </c>
      <c r="AZ50">
        <v>0</v>
      </c>
      <c r="BA50">
        <v>50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B50">
        <v>0</v>
      </c>
    </row>
    <row r="51" spans="1:80">
      <c r="A51">
        <f>ROW(Source!A36)</f>
        <v>36</v>
      </c>
      <c r="B51">
        <v>15091822</v>
      </c>
      <c r="C51">
        <v>15091820</v>
      </c>
      <c r="D51">
        <v>121548</v>
      </c>
      <c r="E51">
        <v>1</v>
      </c>
      <c r="F51">
        <v>1</v>
      </c>
      <c r="G51">
        <v>1</v>
      </c>
      <c r="H51">
        <v>1</v>
      </c>
      <c r="I51" t="s">
        <v>31</v>
      </c>
      <c r="J51" t="s">
        <v>5</v>
      </c>
      <c r="K51" t="s">
        <v>452</v>
      </c>
      <c r="L51">
        <v>608254</v>
      </c>
      <c r="N51">
        <v>1013</v>
      </c>
      <c r="O51" t="s">
        <v>453</v>
      </c>
      <c r="P51" t="s">
        <v>453</v>
      </c>
      <c r="Q51">
        <v>1</v>
      </c>
      <c r="Y51">
        <v>0.39</v>
      </c>
      <c r="AA51">
        <v>0</v>
      </c>
      <c r="AB51">
        <v>0</v>
      </c>
      <c r="AC51">
        <v>0</v>
      </c>
      <c r="AD51">
        <v>0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5</v>
      </c>
      <c r="AT51">
        <v>0.26</v>
      </c>
      <c r="AU51" t="s">
        <v>22</v>
      </c>
      <c r="AV51">
        <v>2</v>
      </c>
      <c r="AW51">
        <v>2</v>
      </c>
      <c r="AX51">
        <v>15091828</v>
      </c>
      <c r="AY51">
        <v>1</v>
      </c>
      <c r="AZ51">
        <v>0</v>
      </c>
      <c r="BA51">
        <v>51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B51">
        <v>0</v>
      </c>
    </row>
    <row r="52" spans="1:80">
      <c r="A52">
        <f>ROW(Source!A36)</f>
        <v>36</v>
      </c>
      <c r="B52">
        <v>15091823</v>
      </c>
      <c r="C52">
        <v>15091820</v>
      </c>
      <c r="D52">
        <v>12365887</v>
      </c>
      <c r="E52">
        <v>1</v>
      </c>
      <c r="F52">
        <v>1</v>
      </c>
      <c r="G52">
        <v>1</v>
      </c>
      <c r="H52">
        <v>2</v>
      </c>
      <c r="I52" t="s">
        <v>454</v>
      </c>
      <c r="J52" t="s">
        <v>455</v>
      </c>
      <c r="K52" t="s">
        <v>456</v>
      </c>
      <c r="L52">
        <v>1480</v>
      </c>
      <c r="N52">
        <v>1013</v>
      </c>
      <c r="O52" t="s">
        <v>457</v>
      </c>
      <c r="P52" t="s">
        <v>458</v>
      </c>
      <c r="Q52">
        <v>1</v>
      </c>
      <c r="Y52">
        <v>0.39</v>
      </c>
      <c r="AA52">
        <v>0</v>
      </c>
      <c r="AB52">
        <v>21.63</v>
      </c>
      <c r="AC52">
        <v>10.78</v>
      </c>
      <c r="AD52">
        <v>0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5</v>
      </c>
      <c r="AT52">
        <v>0.26</v>
      </c>
      <c r="AU52" t="s">
        <v>22</v>
      </c>
      <c r="AV52">
        <v>0</v>
      </c>
      <c r="AW52">
        <v>2</v>
      </c>
      <c r="AX52">
        <v>15091829</v>
      </c>
      <c r="AY52">
        <v>1</v>
      </c>
      <c r="AZ52">
        <v>0</v>
      </c>
      <c r="BA52">
        <v>52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B52">
        <v>0</v>
      </c>
    </row>
    <row r="53" spans="1:80">
      <c r="A53">
        <f>ROW(Source!A36)</f>
        <v>36</v>
      </c>
      <c r="B53">
        <v>15091824</v>
      </c>
      <c r="C53">
        <v>15091820</v>
      </c>
      <c r="D53">
        <v>12365985</v>
      </c>
      <c r="E53">
        <v>1</v>
      </c>
      <c r="F53">
        <v>1</v>
      </c>
      <c r="G53">
        <v>1</v>
      </c>
      <c r="H53">
        <v>2</v>
      </c>
      <c r="I53" t="s">
        <v>459</v>
      </c>
      <c r="J53" t="s">
        <v>460</v>
      </c>
      <c r="K53" t="s">
        <v>461</v>
      </c>
      <c r="L53">
        <v>1480</v>
      </c>
      <c r="N53">
        <v>1013</v>
      </c>
      <c r="O53" t="s">
        <v>457</v>
      </c>
      <c r="P53" t="s">
        <v>458</v>
      </c>
      <c r="Q53">
        <v>1</v>
      </c>
      <c r="Y53">
        <v>9.75</v>
      </c>
      <c r="AA53">
        <v>0</v>
      </c>
      <c r="AB53">
        <v>1.29</v>
      </c>
      <c r="AC53">
        <v>0</v>
      </c>
      <c r="AD53">
        <v>0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5</v>
      </c>
      <c r="AT53">
        <v>6.5</v>
      </c>
      <c r="AU53" t="s">
        <v>22</v>
      </c>
      <c r="AV53">
        <v>0</v>
      </c>
      <c r="AW53">
        <v>2</v>
      </c>
      <c r="AX53">
        <v>15091830</v>
      </c>
      <c r="AY53">
        <v>1</v>
      </c>
      <c r="AZ53">
        <v>0</v>
      </c>
      <c r="BA53">
        <v>53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B53">
        <v>0</v>
      </c>
    </row>
    <row r="54" spans="1:80">
      <c r="A54">
        <f>ROW(Source!A36)</f>
        <v>36</v>
      </c>
      <c r="B54">
        <v>15091825</v>
      </c>
      <c r="C54">
        <v>15091820</v>
      </c>
      <c r="D54">
        <v>12289887</v>
      </c>
      <c r="E54">
        <v>1</v>
      </c>
      <c r="F54">
        <v>1</v>
      </c>
      <c r="G54">
        <v>1</v>
      </c>
      <c r="H54">
        <v>3</v>
      </c>
      <c r="I54" t="s">
        <v>462</v>
      </c>
      <c r="J54" t="s">
        <v>463</v>
      </c>
      <c r="K54" t="s">
        <v>464</v>
      </c>
      <c r="L54">
        <v>1339</v>
      </c>
      <c r="N54">
        <v>1007</v>
      </c>
      <c r="O54" t="s">
        <v>465</v>
      </c>
      <c r="P54" t="s">
        <v>465</v>
      </c>
      <c r="Q54">
        <v>1</v>
      </c>
      <c r="Y54">
        <v>5.4</v>
      </c>
      <c r="AA54">
        <v>6.2</v>
      </c>
      <c r="AB54">
        <v>0</v>
      </c>
      <c r="AC54">
        <v>0</v>
      </c>
      <c r="AD54">
        <v>0</v>
      </c>
      <c r="AN54">
        <v>0</v>
      </c>
      <c r="AO54">
        <v>1</v>
      </c>
      <c r="AP54">
        <v>0</v>
      </c>
      <c r="AQ54">
        <v>0</v>
      </c>
      <c r="AR54">
        <v>0</v>
      </c>
      <c r="AS54" t="s">
        <v>5</v>
      </c>
      <c r="AT54">
        <v>5.4</v>
      </c>
      <c r="AU54" t="s">
        <v>5</v>
      </c>
      <c r="AV54">
        <v>0</v>
      </c>
      <c r="AW54">
        <v>2</v>
      </c>
      <c r="AX54">
        <v>15091831</v>
      </c>
      <c r="AY54">
        <v>1</v>
      </c>
      <c r="AZ54">
        <v>0</v>
      </c>
      <c r="BA54">
        <v>54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B54">
        <v>0</v>
      </c>
    </row>
    <row r="55" spans="1:80">
      <c r="A55">
        <f>ROW(Source!A36)</f>
        <v>36</v>
      </c>
      <c r="B55">
        <v>15091826</v>
      </c>
      <c r="C55">
        <v>15091820</v>
      </c>
      <c r="D55">
        <v>12292553</v>
      </c>
      <c r="E55">
        <v>1</v>
      </c>
      <c r="F55">
        <v>1</v>
      </c>
      <c r="G55">
        <v>1</v>
      </c>
      <c r="H55">
        <v>3</v>
      </c>
      <c r="I55" t="s">
        <v>466</v>
      </c>
      <c r="J55" t="s">
        <v>467</v>
      </c>
      <c r="K55" t="s">
        <v>468</v>
      </c>
      <c r="L55">
        <v>1339</v>
      </c>
      <c r="N55">
        <v>1007</v>
      </c>
      <c r="O55" t="s">
        <v>465</v>
      </c>
      <c r="P55" t="s">
        <v>465</v>
      </c>
      <c r="Q55">
        <v>1</v>
      </c>
      <c r="Y55">
        <v>0.85</v>
      </c>
      <c r="AA55">
        <v>101</v>
      </c>
      <c r="AB55">
        <v>0</v>
      </c>
      <c r="AC55">
        <v>0</v>
      </c>
      <c r="AD55">
        <v>0</v>
      </c>
      <c r="AN55">
        <v>0</v>
      </c>
      <c r="AO55">
        <v>1</v>
      </c>
      <c r="AP55">
        <v>0</v>
      </c>
      <c r="AQ55">
        <v>0</v>
      </c>
      <c r="AR55">
        <v>0</v>
      </c>
      <c r="AS55" t="s">
        <v>5</v>
      </c>
      <c r="AT55">
        <v>0.85</v>
      </c>
      <c r="AU55" t="s">
        <v>5</v>
      </c>
      <c r="AV55">
        <v>0</v>
      </c>
      <c r="AW55">
        <v>2</v>
      </c>
      <c r="AX55">
        <v>15091832</v>
      </c>
      <c r="AY55">
        <v>1</v>
      </c>
      <c r="AZ55">
        <v>0</v>
      </c>
      <c r="BA55">
        <v>55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B55">
        <v>0</v>
      </c>
    </row>
    <row r="56" spans="1:80">
      <c r="A56">
        <f>ROW(Source!A36)</f>
        <v>36</v>
      </c>
      <c r="B56">
        <v>15091835</v>
      </c>
      <c r="C56">
        <v>15091820</v>
      </c>
      <c r="D56">
        <v>12365513</v>
      </c>
      <c r="E56">
        <v>1</v>
      </c>
      <c r="F56">
        <v>1</v>
      </c>
      <c r="G56">
        <v>1</v>
      </c>
      <c r="H56">
        <v>3</v>
      </c>
      <c r="I56" t="s">
        <v>27</v>
      </c>
      <c r="J56" t="s">
        <v>30</v>
      </c>
      <c r="K56" t="s">
        <v>28</v>
      </c>
      <c r="L56">
        <v>1348</v>
      </c>
      <c r="N56">
        <v>1009</v>
      </c>
      <c r="O56" t="s">
        <v>29</v>
      </c>
      <c r="P56" t="s">
        <v>29</v>
      </c>
      <c r="Q56">
        <v>1000</v>
      </c>
      <c r="Y56">
        <v>0.43</v>
      </c>
      <c r="AA56">
        <v>0</v>
      </c>
      <c r="AB56">
        <v>0</v>
      </c>
      <c r="AC56">
        <v>0</v>
      </c>
      <c r="AD56">
        <v>0</v>
      </c>
      <c r="AN56">
        <v>1</v>
      </c>
      <c r="AO56">
        <v>0</v>
      </c>
      <c r="AP56">
        <v>0</v>
      </c>
      <c r="AQ56">
        <v>0</v>
      </c>
      <c r="AR56">
        <v>0</v>
      </c>
      <c r="AS56" t="s">
        <v>5</v>
      </c>
      <c r="AT56">
        <v>0.43</v>
      </c>
      <c r="AU56" t="s">
        <v>5</v>
      </c>
      <c r="AV56">
        <v>0</v>
      </c>
      <c r="AW56">
        <v>2</v>
      </c>
      <c r="AX56">
        <v>15091833</v>
      </c>
      <c r="AY56">
        <v>1</v>
      </c>
      <c r="AZ56">
        <v>0</v>
      </c>
      <c r="BA56">
        <v>56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B56">
        <v>0</v>
      </c>
    </row>
    <row r="57" spans="1:80">
      <c r="A57">
        <f>ROW(Source!A38)</f>
        <v>38</v>
      </c>
      <c r="B57">
        <v>15091838</v>
      </c>
      <c r="C57">
        <v>15091836</v>
      </c>
      <c r="D57">
        <v>7535110</v>
      </c>
      <c r="E57">
        <v>1</v>
      </c>
      <c r="F57">
        <v>1</v>
      </c>
      <c r="G57">
        <v>1</v>
      </c>
      <c r="H57">
        <v>1</v>
      </c>
      <c r="I57" t="s">
        <v>448</v>
      </c>
      <c r="J57" t="s">
        <v>5</v>
      </c>
      <c r="K57" t="s">
        <v>449</v>
      </c>
      <c r="L57">
        <v>1476</v>
      </c>
      <c r="N57">
        <v>1013</v>
      </c>
      <c r="O57" t="s">
        <v>450</v>
      </c>
      <c r="P57" t="s">
        <v>451</v>
      </c>
      <c r="Q57">
        <v>1</v>
      </c>
      <c r="Y57">
        <v>51.989999999999995</v>
      </c>
      <c r="AA57">
        <v>0</v>
      </c>
      <c r="AB57">
        <v>0</v>
      </c>
      <c r="AC57">
        <v>0</v>
      </c>
      <c r="AD57">
        <v>10.51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5</v>
      </c>
      <c r="AT57">
        <v>34.659999999999997</v>
      </c>
      <c r="AU57" t="s">
        <v>22</v>
      </c>
      <c r="AV57">
        <v>1</v>
      </c>
      <c r="AW57">
        <v>2</v>
      </c>
      <c r="AX57">
        <v>15091838</v>
      </c>
      <c r="AY57">
        <v>1</v>
      </c>
      <c r="AZ57">
        <v>0</v>
      </c>
      <c r="BA57">
        <v>57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B57">
        <v>0</v>
      </c>
    </row>
    <row r="58" spans="1:80">
      <c r="A58">
        <f>ROW(Source!A38)</f>
        <v>38</v>
      </c>
      <c r="B58">
        <v>15091839</v>
      </c>
      <c r="C58">
        <v>15091836</v>
      </c>
      <c r="D58">
        <v>121548</v>
      </c>
      <c r="E58">
        <v>1</v>
      </c>
      <c r="F58">
        <v>1</v>
      </c>
      <c r="G58">
        <v>1</v>
      </c>
      <c r="H58">
        <v>1</v>
      </c>
      <c r="I58" t="s">
        <v>31</v>
      </c>
      <c r="J58" t="s">
        <v>5</v>
      </c>
      <c r="K58" t="s">
        <v>452</v>
      </c>
      <c r="L58">
        <v>608254</v>
      </c>
      <c r="N58">
        <v>1013</v>
      </c>
      <c r="O58" t="s">
        <v>453</v>
      </c>
      <c r="P58" t="s">
        <v>453</v>
      </c>
      <c r="Q58">
        <v>1</v>
      </c>
      <c r="Y58">
        <v>0.15000000000000002</v>
      </c>
      <c r="AA58">
        <v>0</v>
      </c>
      <c r="AB58">
        <v>0</v>
      </c>
      <c r="AC58">
        <v>0</v>
      </c>
      <c r="AD58">
        <v>0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5</v>
      </c>
      <c r="AT58">
        <v>0.1</v>
      </c>
      <c r="AU58" t="s">
        <v>22</v>
      </c>
      <c r="AV58">
        <v>2</v>
      </c>
      <c r="AW58">
        <v>2</v>
      </c>
      <c r="AX58">
        <v>15091839</v>
      </c>
      <c r="AY58">
        <v>1</v>
      </c>
      <c r="AZ58">
        <v>0</v>
      </c>
      <c r="BA58">
        <v>58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B58">
        <v>0</v>
      </c>
    </row>
    <row r="59" spans="1:80">
      <c r="A59">
        <f>ROW(Source!A38)</f>
        <v>38</v>
      </c>
      <c r="B59">
        <v>15091840</v>
      </c>
      <c r="C59">
        <v>15091836</v>
      </c>
      <c r="D59">
        <v>12365887</v>
      </c>
      <c r="E59">
        <v>1</v>
      </c>
      <c r="F59">
        <v>1</v>
      </c>
      <c r="G59">
        <v>1</v>
      </c>
      <c r="H59">
        <v>2</v>
      </c>
      <c r="I59" t="s">
        <v>454</v>
      </c>
      <c r="J59" t="s">
        <v>455</v>
      </c>
      <c r="K59" t="s">
        <v>456</v>
      </c>
      <c r="L59">
        <v>1480</v>
      </c>
      <c r="N59">
        <v>1013</v>
      </c>
      <c r="O59" t="s">
        <v>457</v>
      </c>
      <c r="P59" t="s">
        <v>458</v>
      </c>
      <c r="Q59">
        <v>1</v>
      </c>
      <c r="Y59">
        <v>0.15000000000000002</v>
      </c>
      <c r="AA59">
        <v>0</v>
      </c>
      <c r="AB59">
        <v>21.63</v>
      </c>
      <c r="AC59">
        <v>10.78</v>
      </c>
      <c r="AD59">
        <v>0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5</v>
      </c>
      <c r="AT59">
        <v>0.1</v>
      </c>
      <c r="AU59" t="s">
        <v>22</v>
      </c>
      <c r="AV59">
        <v>0</v>
      </c>
      <c r="AW59">
        <v>2</v>
      </c>
      <c r="AX59">
        <v>15091840</v>
      </c>
      <c r="AY59">
        <v>1</v>
      </c>
      <c r="AZ59">
        <v>0</v>
      </c>
      <c r="BA59">
        <v>59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B59">
        <v>0</v>
      </c>
    </row>
    <row r="60" spans="1:80">
      <c r="A60">
        <f>ROW(Source!A38)</f>
        <v>38</v>
      </c>
      <c r="B60">
        <v>15091841</v>
      </c>
      <c r="C60">
        <v>15091836</v>
      </c>
      <c r="D60">
        <v>12365985</v>
      </c>
      <c r="E60">
        <v>1</v>
      </c>
      <c r="F60">
        <v>1</v>
      </c>
      <c r="G60">
        <v>1</v>
      </c>
      <c r="H60">
        <v>2</v>
      </c>
      <c r="I60" t="s">
        <v>459</v>
      </c>
      <c r="J60" t="s">
        <v>460</v>
      </c>
      <c r="K60" t="s">
        <v>461</v>
      </c>
      <c r="L60">
        <v>1480</v>
      </c>
      <c r="N60">
        <v>1013</v>
      </c>
      <c r="O60" t="s">
        <v>457</v>
      </c>
      <c r="P60" t="s">
        <v>458</v>
      </c>
      <c r="Q60">
        <v>1</v>
      </c>
      <c r="Y60">
        <v>4.9499999999999993</v>
      </c>
      <c r="AA60">
        <v>0</v>
      </c>
      <c r="AB60">
        <v>1.29</v>
      </c>
      <c r="AC60">
        <v>0</v>
      </c>
      <c r="AD60">
        <v>0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5</v>
      </c>
      <c r="AT60">
        <v>3.3</v>
      </c>
      <c r="AU60" t="s">
        <v>22</v>
      </c>
      <c r="AV60">
        <v>0</v>
      </c>
      <c r="AW60">
        <v>2</v>
      </c>
      <c r="AX60">
        <v>15091841</v>
      </c>
      <c r="AY60">
        <v>1</v>
      </c>
      <c r="AZ60">
        <v>0</v>
      </c>
      <c r="BA60">
        <v>60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B60">
        <v>0</v>
      </c>
    </row>
    <row r="61" spans="1:80">
      <c r="A61">
        <f>ROW(Source!A38)</f>
        <v>38</v>
      </c>
      <c r="B61">
        <v>15091842</v>
      </c>
      <c r="C61">
        <v>15091836</v>
      </c>
      <c r="D61">
        <v>12289887</v>
      </c>
      <c r="E61">
        <v>1</v>
      </c>
      <c r="F61">
        <v>1</v>
      </c>
      <c r="G61">
        <v>1</v>
      </c>
      <c r="H61">
        <v>3</v>
      </c>
      <c r="I61" t="s">
        <v>462</v>
      </c>
      <c r="J61" t="s">
        <v>463</v>
      </c>
      <c r="K61" t="s">
        <v>464</v>
      </c>
      <c r="L61">
        <v>1339</v>
      </c>
      <c r="N61">
        <v>1007</v>
      </c>
      <c r="O61" t="s">
        <v>465</v>
      </c>
      <c r="P61" t="s">
        <v>465</v>
      </c>
      <c r="Q61">
        <v>1</v>
      </c>
      <c r="Y61">
        <v>2.74</v>
      </c>
      <c r="AA61">
        <v>6.2</v>
      </c>
      <c r="AB61">
        <v>0</v>
      </c>
      <c r="AC61">
        <v>0</v>
      </c>
      <c r="AD61">
        <v>0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5</v>
      </c>
      <c r="AT61">
        <v>2.74</v>
      </c>
      <c r="AU61" t="s">
        <v>5</v>
      </c>
      <c r="AV61">
        <v>0</v>
      </c>
      <c r="AW61">
        <v>2</v>
      </c>
      <c r="AX61">
        <v>15091842</v>
      </c>
      <c r="AY61">
        <v>1</v>
      </c>
      <c r="AZ61">
        <v>0</v>
      </c>
      <c r="BA61">
        <v>61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B61">
        <v>0</v>
      </c>
    </row>
    <row r="62" spans="1:80">
      <c r="A62">
        <f>ROW(Source!A38)</f>
        <v>38</v>
      </c>
      <c r="B62">
        <v>15091843</v>
      </c>
      <c r="C62">
        <v>15091836</v>
      </c>
      <c r="D62">
        <v>12292553</v>
      </c>
      <c r="E62">
        <v>1</v>
      </c>
      <c r="F62">
        <v>1</v>
      </c>
      <c r="G62">
        <v>1</v>
      </c>
      <c r="H62">
        <v>3</v>
      </c>
      <c r="I62" t="s">
        <v>466</v>
      </c>
      <c r="J62" t="s">
        <v>467</v>
      </c>
      <c r="K62" t="s">
        <v>468</v>
      </c>
      <c r="L62">
        <v>1339</v>
      </c>
      <c r="N62">
        <v>1007</v>
      </c>
      <c r="O62" t="s">
        <v>465</v>
      </c>
      <c r="P62" t="s">
        <v>465</v>
      </c>
      <c r="Q62">
        <v>1</v>
      </c>
      <c r="Y62">
        <v>0.43</v>
      </c>
      <c r="AA62">
        <v>101</v>
      </c>
      <c r="AB62">
        <v>0</v>
      </c>
      <c r="AC62">
        <v>0</v>
      </c>
      <c r="AD62">
        <v>0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5</v>
      </c>
      <c r="AT62">
        <v>0.43</v>
      </c>
      <c r="AU62" t="s">
        <v>5</v>
      </c>
      <c r="AV62">
        <v>0</v>
      </c>
      <c r="AW62">
        <v>2</v>
      </c>
      <c r="AX62">
        <v>15091843</v>
      </c>
      <c r="AY62">
        <v>1</v>
      </c>
      <c r="AZ62">
        <v>0</v>
      </c>
      <c r="BA62">
        <v>62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B62">
        <v>0</v>
      </c>
    </row>
    <row r="63" spans="1:80">
      <c r="A63">
        <f>ROW(Source!A38)</f>
        <v>38</v>
      </c>
      <c r="B63">
        <v>15091844</v>
      </c>
      <c r="C63">
        <v>15091836</v>
      </c>
      <c r="D63">
        <v>12365513</v>
      </c>
      <c r="E63">
        <v>1</v>
      </c>
      <c r="F63">
        <v>1</v>
      </c>
      <c r="G63">
        <v>1</v>
      </c>
      <c r="H63">
        <v>3</v>
      </c>
      <c r="I63" t="s">
        <v>27</v>
      </c>
      <c r="J63" t="s">
        <v>30</v>
      </c>
      <c r="K63" t="s">
        <v>28</v>
      </c>
      <c r="L63">
        <v>1348</v>
      </c>
      <c r="N63">
        <v>1009</v>
      </c>
      <c r="O63" t="s">
        <v>29</v>
      </c>
      <c r="P63" t="s">
        <v>29</v>
      </c>
      <c r="Q63">
        <v>1000</v>
      </c>
      <c r="Y63">
        <v>0.22</v>
      </c>
      <c r="AA63">
        <v>0</v>
      </c>
      <c r="AB63">
        <v>0</v>
      </c>
      <c r="AC63">
        <v>0</v>
      </c>
      <c r="AD63">
        <v>0</v>
      </c>
      <c r="AN63">
        <v>1</v>
      </c>
      <c r="AO63">
        <v>0</v>
      </c>
      <c r="AP63">
        <v>0</v>
      </c>
      <c r="AQ63">
        <v>0</v>
      </c>
      <c r="AR63">
        <v>0</v>
      </c>
      <c r="AS63" t="s">
        <v>5</v>
      </c>
      <c r="AT63">
        <v>0.22</v>
      </c>
      <c r="AU63" t="s">
        <v>5</v>
      </c>
      <c r="AV63">
        <v>0</v>
      </c>
      <c r="AW63">
        <v>2</v>
      </c>
      <c r="AX63">
        <v>15091844</v>
      </c>
      <c r="AY63">
        <v>1</v>
      </c>
      <c r="AZ63">
        <v>0</v>
      </c>
      <c r="BA63">
        <v>63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B63">
        <v>0</v>
      </c>
    </row>
    <row r="64" spans="1:80">
      <c r="A64">
        <f>ROW(Source!A40)</f>
        <v>40</v>
      </c>
      <c r="B64">
        <v>15091848</v>
      </c>
      <c r="C64">
        <v>15091847</v>
      </c>
      <c r="D64">
        <v>7535110</v>
      </c>
      <c r="E64">
        <v>1</v>
      </c>
      <c r="F64">
        <v>1</v>
      </c>
      <c r="G64">
        <v>1</v>
      </c>
      <c r="H64">
        <v>1</v>
      </c>
      <c r="I64" t="s">
        <v>448</v>
      </c>
      <c r="J64" t="s">
        <v>5</v>
      </c>
      <c r="K64" t="s">
        <v>449</v>
      </c>
      <c r="L64">
        <v>1476</v>
      </c>
      <c r="N64">
        <v>1013</v>
      </c>
      <c r="O64" t="s">
        <v>450</v>
      </c>
      <c r="P64" t="s">
        <v>451</v>
      </c>
      <c r="Q64">
        <v>1</v>
      </c>
      <c r="Y64">
        <v>51.989999999999995</v>
      </c>
      <c r="AA64">
        <v>0</v>
      </c>
      <c r="AB64">
        <v>0</v>
      </c>
      <c r="AC64">
        <v>0</v>
      </c>
      <c r="AD64">
        <v>10.51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5</v>
      </c>
      <c r="AT64">
        <v>34.659999999999997</v>
      </c>
      <c r="AU64" t="s">
        <v>22</v>
      </c>
      <c r="AV64">
        <v>1</v>
      </c>
      <c r="AW64">
        <v>2</v>
      </c>
      <c r="AX64">
        <v>15091854</v>
      </c>
      <c r="AY64">
        <v>1</v>
      </c>
      <c r="AZ64">
        <v>0</v>
      </c>
      <c r="BA64">
        <v>64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B64">
        <v>0</v>
      </c>
    </row>
    <row r="65" spans="1:80">
      <c r="A65">
        <f>ROW(Source!A40)</f>
        <v>40</v>
      </c>
      <c r="B65">
        <v>15091849</v>
      </c>
      <c r="C65">
        <v>15091847</v>
      </c>
      <c r="D65">
        <v>121548</v>
      </c>
      <c r="E65">
        <v>1</v>
      </c>
      <c r="F65">
        <v>1</v>
      </c>
      <c r="G65">
        <v>1</v>
      </c>
      <c r="H65">
        <v>1</v>
      </c>
      <c r="I65" t="s">
        <v>31</v>
      </c>
      <c r="J65" t="s">
        <v>5</v>
      </c>
      <c r="K65" t="s">
        <v>452</v>
      </c>
      <c r="L65">
        <v>608254</v>
      </c>
      <c r="N65">
        <v>1013</v>
      </c>
      <c r="O65" t="s">
        <v>453</v>
      </c>
      <c r="P65" t="s">
        <v>453</v>
      </c>
      <c r="Q65">
        <v>1</v>
      </c>
      <c r="Y65">
        <v>0.15000000000000002</v>
      </c>
      <c r="AA65">
        <v>0</v>
      </c>
      <c r="AB65">
        <v>0</v>
      </c>
      <c r="AC65">
        <v>0</v>
      </c>
      <c r="AD65">
        <v>0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5</v>
      </c>
      <c r="AT65">
        <v>0.1</v>
      </c>
      <c r="AU65" t="s">
        <v>22</v>
      </c>
      <c r="AV65">
        <v>2</v>
      </c>
      <c r="AW65">
        <v>2</v>
      </c>
      <c r="AX65">
        <v>15091855</v>
      </c>
      <c r="AY65">
        <v>1</v>
      </c>
      <c r="AZ65">
        <v>0</v>
      </c>
      <c r="BA65">
        <v>65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B65">
        <v>0</v>
      </c>
    </row>
    <row r="66" spans="1:80">
      <c r="A66">
        <f>ROW(Source!A40)</f>
        <v>40</v>
      </c>
      <c r="B66">
        <v>15091850</v>
      </c>
      <c r="C66">
        <v>15091847</v>
      </c>
      <c r="D66">
        <v>12365887</v>
      </c>
      <c r="E66">
        <v>1</v>
      </c>
      <c r="F66">
        <v>1</v>
      </c>
      <c r="G66">
        <v>1</v>
      </c>
      <c r="H66">
        <v>2</v>
      </c>
      <c r="I66" t="s">
        <v>454</v>
      </c>
      <c r="J66" t="s">
        <v>455</v>
      </c>
      <c r="K66" t="s">
        <v>456</v>
      </c>
      <c r="L66">
        <v>1480</v>
      </c>
      <c r="N66">
        <v>1013</v>
      </c>
      <c r="O66" t="s">
        <v>457</v>
      </c>
      <c r="P66" t="s">
        <v>458</v>
      </c>
      <c r="Q66">
        <v>1</v>
      </c>
      <c r="Y66">
        <v>0.15000000000000002</v>
      </c>
      <c r="AA66">
        <v>0</v>
      </c>
      <c r="AB66">
        <v>21.63</v>
      </c>
      <c r="AC66">
        <v>10.78</v>
      </c>
      <c r="AD66">
        <v>0</v>
      </c>
      <c r="AN66">
        <v>0</v>
      </c>
      <c r="AO66">
        <v>1</v>
      </c>
      <c r="AP66">
        <v>1</v>
      </c>
      <c r="AQ66">
        <v>0</v>
      </c>
      <c r="AR66">
        <v>0</v>
      </c>
      <c r="AS66" t="s">
        <v>5</v>
      </c>
      <c r="AT66">
        <v>0.1</v>
      </c>
      <c r="AU66" t="s">
        <v>22</v>
      </c>
      <c r="AV66">
        <v>0</v>
      </c>
      <c r="AW66">
        <v>2</v>
      </c>
      <c r="AX66">
        <v>15091856</v>
      </c>
      <c r="AY66">
        <v>1</v>
      </c>
      <c r="AZ66">
        <v>0</v>
      </c>
      <c r="BA66">
        <v>66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B66">
        <v>0</v>
      </c>
    </row>
    <row r="67" spans="1:80">
      <c r="A67">
        <f>ROW(Source!A40)</f>
        <v>40</v>
      </c>
      <c r="B67">
        <v>15091851</v>
      </c>
      <c r="C67">
        <v>15091847</v>
      </c>
      <c r="D67">
        <v>12365985</v>
      </c>
      <c r="E67">
        <v>1</v>
      </c>
      <c r="F67">
        <v>1</v>
      </c>
      <c r="G67">
        <v>1</v>
      </c>
      <c r="H67">
        <v>2</v>
      </c>
      <c r="I67" t="s">
        <v>459</v>
      </c>
      <c r="J67" t="s">
        <v>460</v>
      </c>
      <c r="K67" t="s">
        <v>461</v>
      </c>
      <c r="L67">
        <v>1480</v>
      </c>
      <c r="N67">
        <v>1013</v>
      </c>
      <c r="O67" t="s">
        <v>457</v>
      </c>
      <c r="P67" t="s">
        <v>458</v>
      </c>
      <c r="Q67">
        <v>1</v>
      </c>
      <c r="Y67">
        <v>4.9499999999999993</v>
      </c>
      <c r="AA67">
        <v>0</v>
      </c>
      <c r="AB67">
        <v>1.29</v>
      </c>
      <c r="AC67">
        <v>0</v>
      </c>
      <c r="AD67">
        <v>0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5</v>
      </c>
      <c r="AT67">
        <v>3.3</v>
      </c>
      <c r="AU67" t="s">
        <v>22</v>
      </c>
      <c r="AV67">
        <v>0</v>
      </c>
      <c r="AW67">
        <v>2</v>
      </c>
      <c r="AX67">
        <v>15091857</v>
      </c>
      <c r="AY67">
        <v>1</v>
      </c>
      <c r="AZ67">
        <v>0</v>
      </c>
      <c r="BA67">
        <v>67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B67">
        <v>0</v>
      </c>
    </row>
    <row r="68" spans="1:80">
      <c r="A68">
        <f>ROW(Source!A40)</f>
        <v>40</v>
      </c>
      <c r="B68">
        <v>15091852</v>
      </c>
      <c r="C68">
        <v>15091847</v>
      </c>
      <c r="D68">
        <v>12289887</v>
      </c>
      <c r="E68">
        <v>1</v>
      </c>
      <c r="F68">
        <v>1</v>
      </c>
      <c r="G68">
        <v>1</v>
      </c>
      <c r="H68">
        <v>3</v>
      </c>
      <c r="I68" t="s">
        <v>462</v>
      </c>
      <c r="J68" t="s">
        <v>463</v>
      </c>
      <c r="K68" t="s">
        <v>464</v>
      </c>
      <c r="L68">
        <v>1339</v>
      </c>
      <c r="N68">
        <v>1007</v>
      </c>
      <c r="O68" t="s">
        <v>465</v>
      </c>
      <c r="P68" t="s">
        <v>465</v>
      </c>
      <c r="Q68">
        <v>1</v>
      </c>
      <c r="Y68">
        <v>2.74</v>
      </c>
      <c r="AA68">
        <v>6.2</v>
      </c>
      <c r="AB68">
        <v>0</v>
      </c>
      <c r="AC68">
        <v>0</v>
      </c>
      <c r="AD68">
        <v>0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5</v>
      </c>
      <c r="AT68">
        <v>2.74</v>
      </c>
      <c r="AU68" t="s">
        <v>5</v>
      </c>
      <c r="AV68">
        <v>0</v>
      </c>
      <c r="AW68">
        <v>2</v>
      </c>
      <c r="AX68">
        <v>15091858</v>
      </c>
      <c r="AY68">
        <v>1</v>
      </c>
      <c r="AZ68">
        <v>0</v>
      </c>
      <c r="BA68">
        <v>68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B68">
        <v>0</v>
      </c>
    </row>
    <row r="69" spans="1:80">
      <c r="A69">
        <f>ROW(Source!A40)</f>
        <v>40</v>
      </c>
      <c r="B69">
        <v>15091853</v>
      </c>
      <c r="C69">
        <v>15091847</v>
      </c>
      <c r="D69">
        <v>12292553</v>
      </c>
      <c r="E69">
        <v>1</v>
      </c>
      <c r="F69">
        <v>1</v>
      </c>
      <c r="G69">
        <v>1</v>
      </c>
      <c r="H69">
        <v>3</v>
      </c>
      <c r="I69" t="s">
        <v>466</v>
      </c>
      <c r="J69" t="s">
        <v>467</v>
      </c>
      <c r="K69" t="s">
        <v>468</v>
      </c>
      <c r="L69">
        <v>1339</v>
      </c>
      <c r="N69">
        <v>1007</v>
      </c>
      <c r="O69" t="s">
        <v>465</v>
      </c>
      <c r="P69" t="s">
        <v>465</v>
      </c>
      <c r="Q69">
        <v>1</v>
      </c>
      <c r="Y69">
        <v>0.43</v>
      </c>
      <c r="AA69">
        <v>101</v>
      </c>
      <c r="AB69">
        <v>0</v>
      </c>
      <c r="AC69">
        <v>0</v>
      </c>
      <c r="AD69">
        <v>0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5</v>
      </c>
      <c r="AT69">
        <v>0.43</v>
      </c>
      <c r="AU69" t="s">
        <v>5</v>
      </c>
      <c r="AV69">
        <v>0</v>
      </c>
      <c r="AW69">
        <v>2</v>
      </c>
      <c r="AX69">
        <v>15091859</v>
      </c>
      <c r="AY69">
        <v>1</v>
      </c>
      <c r="AZ69">
        <v>0</v>
      </c>
      <c r="BA69">
        <v>69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B69">
        <v>0</v>
      </c>
    </row>
    <row r="70" spans="1:80">
      <c r="A70">
        <f>ROW(Source!A40)</f>
        <v>40</v>
      </c>
      <c r="B70">
        <v>15091862</v>
      </c>
      <c r="C70">
        <v>15091847</v>
      </c>
      <c r="D70">
        <v>12365513</v>
      </c>
      <c r="E70">
        <v>1</v>
      </c>
      <c r="F70">
        <v>1</v>
      </c>
      <c r="G70">
        <v>1</v>
      </c>
      <c r="H70">
        <v>3</v>
      </c>
      <c r="I70" t="s">
        <v>27</v>
      </c>
      <c r="J70" t="s">
        <v>30</v>
      </c>
      <c r="K70" t="s">
        <v>28</v>
      </c>
      <c r="L70">
        <v>1348</v>
      </c>
      <c r="N70">
        <v>1009</v>
      </c>
      <c r="O70" t="s">
        <v>29</v>
      </c>
      <c r="P70" t="s">
        <v>29</v>
      </c>
      <c r="Q70">
        <v>1000</v>
      </c>
      <c r="Y70">
        <v>0.22</v>
      </c>
      <c r="AA70">
        <v>0</v>
      </c>
      <c r="AB70">
        <v>0</v>
      </c>
      <c r="AC70">
        <v>0</v>
      </c>
      <c r="AD70">
        <v>0</v>
      </c>
      <c r="AN70">
        <v>1</v>
      </c>
      <c r="AO70">
        <v>0</v>
      </c>
      <c r="AP70">
        <v>0</v>
      </c>
      <c r="AQ70">
        <v>0</v>
      </c>
      <c r="AR70">
        <v>0</v>
      </c>
      <c r="AS70" t="s">
        <v>5</v>
      </c>
      <c r="AT70">
        <v>0.22</v>
      </c>
      <c r="AU70" t="s">
        <v>5</v>
      </c>
      <c r="AV70">
        <v>0</v>
      </c>
      <c r="AW70">
        <v>2</v>
      </c>
      <c r="AX70">
        <v>15091860</v>
      </c>
      <c r="AY70">
        <v>1</v>
      </c>
      <c r="AZ70">
        <v>0</v>
      </c>
      <c r="BA70">
        <v>70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B70">
        <v>0</v>
      </c>
    </row>
    <row r="71" spans="1:80">
      <c r="A71">
        <f>ROW(Source!A42)</f>
        <v>42</v>
      </c>
      <c r="B71">
        <v>15091866</v>
      </c>
      <c r="C71">
        <v>15091864</v>
      </c>
      <c r="D71">
        <v>7535110</v>
      </c>
      <c r="E71">
        <v>1</v>
      </c>
      <c r="F71">
        <v>1</v>
      </c>
      <c r="G71">
        <v>1</v>
      </c>
      <c r="H71">
        <v>1</v>
      </c>
      <c r="I71" t="s">
        <v>448</v>
      </c>
      <c r="J71" t="s">
        <v>5</v>
      </c>
      <c r="K71" t="s">
        <v>449</v>
      </c>
      <c r="L71">
        <v>1476</v>
      </c>
      <c r="N71">
        <v>1013</v>
      </c>
      <c r="O71" t="s">
        <v>450</v>
      </c>
      <c r="P71" t="s">
        <v>451</v>
      </c>
      <c r="Q71">
        <v>1</v>
      </c>
      <c r="Y71">
        <v>51.989999999999995</v>
      </c>
      <c r="AA71">
        <v>0</v>
      </c>
      <c r="AB71">
        <v>0</v>
      </c>
      <c r="AC71">
        <v>0</v>
      </c>
      <c r="AD71">
        <v>10.51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5</v>
      </c>
      <c r="AT71">
        <v>34.659999999999997</v>
      </c>
      <c r="AU71" t="s">
        <v>22</v>
      </c>
      <c r="AV71">
        <v>1</v>
      </c>
      <c r="AW71">
        <v>2</v>
      </c>
      <c r="AX71">
        <v>15091866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B71">
        <v>0</v>
      </c>
    </row>
    <row r="72" spans="1:80">
      <c r="A72">
        <f>ROW(Source!A42)</f>
        <v>42</v>
      </c>
      <c r="B72">
        <v>15091867</v>
      </c>
      <c r="C72">
        <v>15091864</v>
      </c>
      <c r="D72">
        <v>121548</v>
      </c>
      <c r="E72">
        <v>1</v>
      </c>
      <c r="F72">
        <v>1</v>
      </c>
      <c r="G72">
        <v>1</v>
      </c>
      <c r="H72">
        <v>1</v>
      </c>
      <c r="I72" t="s">
        <v>31</v>
      </c>
      <c r="J72" t="s">
        <v>5</v>
      </c>
      <c r="K72" t="s">
        <v>452</v>
      </c>
      <c r="L72">
        <v>608254</v>
      </c>
      <c r="N72">
        <v>1013</v>
      </c>
      <c r="O72" t="s">
        <v>453</v>
      </c>
      <c r="P72" t="s">
        <v>453</v>
      </c>
      <c r="Q72">
        <v>1</v>
      </c>
      <c r="Y72">
        <v>0.15000000000000002</v>
      </c>
      <c r="AA72">
        <v>0</v>
      </c>
      <c r="AB72">
        <v>0</v>
      </c>
      <c r="AC72">
        <v>0</v>
      </c>
      <c r="AD72">
        <v>0</v>
      </c>
      <c r="AN72">
        <v>0</v>
      </c>
      <c r="AO72">
        <v>1</v>
      </c>
      <c r="AP72">
        <v>1</v>
      </c>
      <c r="AQ72">
        <v>0</v>
      </c>
      <c r="AR72">
        <v>0</v>
      </c>
      <c r="AS72" t="s">
        <v>5</v>
      </c>
      <c r="AT72">
        <v>0.1</v>
      </c>
      <c r="AU72" t="s">
        <v>22</v>
      </c>
      <c r="AV72">
        <v>2</v>
      </c>
      <c r="AW72">
        <v>2</v>
      </c>
      <c r="AX72">
        <v>15091867</v>
      </c>
      <c r="AY72">
        <v>1</v>
      </c>
      <c r="AZ72">
        <v>0</v>
      </c>
      <c r="BA72">
        <v>72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B72">
        <v>0</v>
      </c>
    </row>
    <row r="73" spans="1:80">
      <c r="A73">
        <f>ROW(Source!A42)</f>
        <v>42</v>
      </c>
      <c r="B73">
        <v>15091868</v>
      </c>
      <c r="C73">
        <v>15091864</v>
      </c>
      <c r="D73">
        <v>12365887</v>
      </c>
      <c r="E73">
        <v>1</v>
      </c>
      <c r="F73">
        <v>1</v>
      </c>
      <c r="G73">
        <v>1</v>
      </c>
      <c r="H73">
        <v>2</v>
      </c>
      <c r="I73" t="s">
        <v>454</v>
      </c>
      <c r="J73" t="s">
        <v>455</v>
      </c>
      <c r="K73" t="s">
        <v>456</v>
      </c>
      <c r="L73">
        <v>1480</v>
      </c>
      <c r="N73">
        <v>1013</v>
      </c>
      <c r="O73" t="s">
        <v>457</v>
      </c>
      <c r="P73" t="s">
        <v>458</v>
      </c>
      <c r="Q73">
        <v>1</v>
      </c>
      <c r="Y73">
        <v>0.15000000000000002</v>
      </c>
      <c r="AA73">
        <v>0</v>
      </c>
      <c r="AB73">
        <v>21.63</v>
      </c>
      <c r="AC73">
        <v>10.78</v>
      </c>
      <c r="AD73">
        <v>0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5</v>
      </c>
      <c r="AT73">
        <v>0.1</v>
      </c>
      <c r="AU73" t="s">
        <v>22</v>
      </c>
      <c r="AV73">
        <v>0</v>
      </c>
      <c r="AW73">
        <v>2</v>
      </c>
      <c r="AX73">
        <v>15091868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B73">
        <v>0</v>
      </c>
    </row>
    <row r="74" spans="1:80">
      <c r="A74">
        <f>ROW(Source!A42)</f>
        <v>42</v>
      </c>
      <c r="B74">
        <v>15091869</v>
      </c>
      <c r="C74">
        <v>15091864</v>
      </c>
      <c r="D74">
        <v>12365985</v>
      </c>
      <c r="E74">
        <v>1</v>
      </c>
      <c r="F74">
        <v>1</v>
      </c>
      <c r="G74">
        <v>1</v>
      </c>
      <c r="H74">
        <v>2</v>
      </c>
      <c r="I74" t="s">
        <v>459</v>
      </c>
      <c r="J74" t="s">
        <v>460</v>
      </c>
      <c r="K74" t="s">
        <v>461</v>
      </c>
      <c r="L74">
        <v>1480</v>
      </c>
      <c r="N74">
        <v>1013</v>
      </c>
      <c r="O74" t="s">
        <v>457</v>
      </c>
      <c r="P74" t="s">
        <v>458</v>
      </c>
      <c r="Q74">
        <v>1</v>
      </c>
      <c r="Y74">
        <v>4.9499999999999993</v>
      </c>
      <c r="AA74">
        <v>0</v>
      </c>
      <c r="AB74">
        <v>1.29</v>
      </c>
      <c r="AC74">
        <v>0</v>
      </c>
      <c r="AD74">
        <v>0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5</v>
      </c>
      <c r="AT74">
        <v>3.3</v>
      </c>
      <c r="AU74" t="s">
        <v>22</v>
      </c>
      <c r="AV74">
        <v>0</v>
      </c>
      <c r="AW74">
        <v>2</v>
      </c>
      <c r="AX74">
        <v>15091869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B74">
        <v>0</v>
      </c>
    </row>
    <row r="75" spans="1:80">
      <c r="A75">
        <f>ROW(Source!A42)</f>
        <v>42</v>
      </c>
      <c r="B75">
        <v>15091870</v>
      </c>
      <c r="C75">
        <v>15091864</v>
      </c>
      <c r="D75">
        <v>12289887</v>
      </c>
      <c r="E75">
        <v>1</v>
      </c>
      <c r="F75">
        <v>1</v>
      </c>
      <c r="G75">
        <v>1</v>
      </c>
      <c r="H75">
        <v>3</v>
      </c>
      <c r="I75" t="s">
        <v>462</v>
      </c>
      <c r="J75" t="s">
        <v>463</v>
      </c>
      <c r="K75" t="s">
        <v>464</v>
      </c>
      <c r="L75">
        <v>1339</v>
      </c>
      <c r="N75">
        <v>1007</v>
      </c>
      <c r="O75" t="s">
        <v>465</v>
      </c>
      <c r="P75" t="s">
        <v>465</v>
      </c>
      <c r="Q75">
        <v>1</v>
      </c>
      <c r="Y75">
        <v>2.74</v>
      </c>
      <c r="AA75">
        <v>6.2</v>
      </c>
      <c r="AB75">
        <v>0</v>
      </c>
      <c r="AC75">
        <v>0</v>
      </c>
      <c r="AD75">
        <v>0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5</v>
      </c>
      <c r="AT75">
        <v>2.74</v>
      </c>
      <c r="AU75" t="s">
        <v>5</v>
      </c>
      <c r="AV75">
        <v>0</v>
      </c>
      <c r="AW75">
        <v>2</v>
      </c>
      <c r="AX75">
        <v>15091870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B75">
        <v>0</v>
      </c>
    </row>
    <row r="76" spans="1:80">
      <c r="A76">
        <f>ROW(Source!A42)</f>
        <v>42</v>
      </c>
      <c r="B76">
        <v>15091871</v>
      </c>
      <c r="C76">
        <v>15091864</v>
      </c>
      <c r="D76">
        <v>12292553</v>
      </c>
      <c r="E76">
        <v>1</v>
      </c>
      <c r="F76">
        <v>1</v>
      </c>
      <c r="G76">
        <v>1</v>
      </c>
      <c r="H76">
        <v>3</v>
      </c>
      <c r="I76" t="s">
        <v>466</v>
      </c>
      <c r="J76" t="s">
        <v>467</v>
      </c>
      <c r="K76" t="s">
        <v>468</v>
      </c>
      <c r="L76">
        <v>1339</v>
      </c>
      <c r="N76">
        <v>1007</v>
      </c>
      <c r="O76" t="s">
        <v>465</v>
      </c>
      <c r="P76" t="s">
        <v>465</v>
      </c>
      <c r="Q76">
        <v>1</v>
      </c>
      <c r="Y76">
        <v>0.43</v>
      </c>
      <c r="AA76">
        <v>101</v>
      </c>
      <c r="AB76">
        <v>0</v>
      </c>
      <c r="AC76">
        <v>0</v>
      </c>
      <c r="AD76">
        <v>0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5</v>
      </c>
      <c r="AT76">
        <v>0.43</v>
      </c>
      <c r="AU76" t="s">
        <v>5</v>
      </c>
      <c r="AV76">
        <v>0</v>
      </c>
      <c r="AW76">
        <v>2</v>
      </c>
      <c r="AX76">
        <v>15091871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B76">
        <v>0</v>
      </c>
    </row>
    <row r="77" spans="1:80">
      <c r="A77">
        <f>ROW(Source!A42)</f>
        <v>42</v>
      </c>
      <c r="B77">
        <v>15091872</v>
      </c>
      <c r="C77">
        <v>15091864</v>
      </c>
      <c r="D77">
        <v>12365513</v>
      </c>
      <c r="E77">
        <v>1</v>
      </c>
      <c r="F77">
        <v>1</v>
      </c>
      <c r="G77">
        <v>1</v>
      </c>
      <c r="H77">
        <v>3</v>
      </c>
      <c r="I77" t="s">
        <v>27</v>
      </c>
      <c r="J77" t="s">
        <v>30</v>
      </c>
      <c r="K77" t="s">
        <v>28</v>
      </c>
      <c r="L77">
        <v>1348</v>
      </c>
      <c r="N77">
        <v>1009</v>
      </c>
      <c r="O77" t="s">
        <v>29</v>
      </c>
      <c r="P77" t="s">
        <v>29</v>
      </c>
      <c r="Q77">
        <v>1000</v>
      </c>
      <c r="Y77">
        <v>0.22</v>
      </c>
      <c r="AA77">
        <v>0</v>
      </c>
      <c r="AB77">
        <v>0</v>
      </c>
      <c r="AC77">
        <v>0</v>
      </c>
      <c r="AD77">
        <v>0</v>
      </c>
      <c r="AN77">
        <v>1</v>
      </c>
      <c r="AO77">
        <v>0</v>
      </c>
      <c r="AP77">
        <v>0</v>
      </c>
      <c r="AQ77">
        <v>0</v>
      </c>
      <c r="AR77">
        <v>0</v>
      </c>
      <c r="AS77" t="s">
        <v>5</v>
      </c>
      <c r="AT77">
        <v>0.22</v>
      </c>
      <c r="AU77" t="s">
        <v>5</v>
      </c>
      <c r="AV77">
        <v>0</v>
      </c>
      <c r="AW77">
        <v>2</v>
      </c>
      <c r="AX77">
        <v>15091872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B77">
        <v>0</v>
      </c>
    </row>
    <row r="78" spans="1:80">
      <c r="A78">
        <f>ROW(Source!A44)</f>
        <v>44</v>
      </c>
      <c r="B78">
        <v>15091877</v>
      </c>
      <c r="C78">
        <v>15091875</v>
      </c>
      <c r="D78">
        <v>7535110</v>
      </c>
      <c r="E78">
        <v>1</v>
      </c>
      <c r="F78">
        <v>1</v>
      </c>
      <c r="G78">
        <v>1</v>
      </c>
      <c r="H78">
        <v>1</v>
      </c>
      <c r="I78" t="s">
        <v>448</v>
      </c>
      <c r="J78" t="s">
        <v>5</v>
      </c>
      <c r="K78" t="s">
        <v>449</v>
      </c>
      <c r="L78">
        <v>1476</v>
      </c>
      <c r="N78">
        <v>1013</v>
      </c>
      <c r="O78" t="s">
        <v>450</v>
      </c>
      <c r="P78" t="s">
        <v>451</v>
      </c>
      <c r="Q78">
        <v>1</v>
      </c>
      <c r="Y78">
        <v>51.989999999999995</v>
      </c>
      <c r="AA78">
        <v>0</v>
      </c>
      <c r="AB78">
        <v>0</v>
      </c>
      <c r="AC78">
        <v>0</v>
      </c>
      <c r="AD78">
        <v>10.51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5</v>
      </c>
      <c r="AT78">
        <v>34.659999999999997</v>
      </c>
      <c r="AU78" t="s">
        <v>22</v>
      </c>
      <c r="AV78">
        <v>1</v>
      </c>
      <c r="AW78">
        <v>2</v>
      </c>
      <c r="AX78">
        <v>15091877</v>
      </c>
      <c r="AY78">
        <v>1</v>
      </c>
      <c r="AZ78">
        <v>0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B78">
        <v>0</v>
      </c>
    </row>
    <row r="79" spans="1:80">
      <c r="A79">
        <f>ROW(Source!A44)</f>
        <v>44</v>
      </c>
      <c r="B79">
        <v>15091878</v>
      </c>
      <c r="C79">
        <v>15091875</v>
      </c>
      <c r="D79">
        <v>121548</v>
      </c>
      <c r="E79">
        <v>1</v>
      </c>
      <c r="F79">
        <v>1</v>
      </c>
      <c r="G79">
        <v>1</v>
      </c>
      <c r="H79">
        <v>1</v>
      </c>
      <c r="I79" t="s">
        <v>31</v>
      </c>
      <c r="J79" t="s">
        <v>5</v>
      </c>
      <c r="K79" t="s">
        <v>452</v>
      </c>
      <c r="L79">
        <v>608254</v>
      </c>
      <c r="N79">
        <v>1013</v>
      </c>
      <c r="O79" t="s">
        <v>453</v>
      </c>
      <c r="P79" t="s">
        <v>453</v>
      </c>
      <c r="Q79">
        <v>1</v>
      </c>
      <c r="Y79">
        <v>0.15000000000000002</v>
      </c>
      <c r="AA79">
        <v>0</v>
      </c>
      <c r="AB79">
        <v>0</v>
      </c>
      <c r="AC79">
        <v>0</v>
      </c>
      <c r="AD79">
        <v>0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5</v>
      </c>
      <c r="AT79">
        <v>0.1</v>
      </c>
      <c r="AU79" t="s">
        <v>22</v>
      </c>
      <c r="AV79">
        <v>2</v>
      </c>
      <c r="AW79">
        <v>2</v>
      </c>
      <c r="AX79">
        <v>15091878</v>
      </c>
      <c r="AY79">
        <v>1</v>
      </c>
      <c r="AZ79">
        <v>0</v>
      </c>
      <c r="BA79">
        <v>79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B79">
        <v>0</v>
      </c>
    </row>
    <row r="80" spans="1:80">
      <c r="A80">
        <f>ROW(Source!A44)</f>
        <v>44</v>
      </c>
      <c r="B80">
        <v>15091879</v>
      </c>
      <c r="C80">
        <v>15091875</v>
      </c>
      <c r="D80">
        <v>12365887</v>
      </c>
      <c r="E80">
        <v>1</v>
      </c>
      <c r="F80">
        <v>1</v>
      </c>
      <c r="G80">
        <v>1</v>
      </c>
      <c r="H80">
        <v>2</v>
      </c>
      <c r="I80" t="s">
        <v>454</v>
      </c>
      <c r="J80" t="s">
        <v>455</v>
      </c>
      <c r="K80" t="s">
        <v>456</v>
      </c>
      <c r="L80">
        <v>1480</v>
      </c>
      <c r="N80">
        <v>1013</v>
      </c>
      <c r="O80" t="s">
        <v>457</v>
      </c>
      <c r="P80" t="s">
        <v>458</v>
      </c>
      <c r="Q80">
        <v>1</v>
      </c>
      <c r="Y80">
        <v>0.15000000000000002</v>
      </c>
      <c r="AA80">
        <v>0</v>
      </c>
      <c r="AB80">
        <v>21.63</v>
      </c>
      <c r="AC80">
        <v>10.78</v>
      </c>
      <c r="AD80">
        <v>0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5</v>
      </c>
      <c r="AT80">
        <v>0.1</v>
      </c>
      <c r="AU80" t="s">
        <v>22</v>
      </c>
      <c r="AV80">
        <v>0</v>
      </c>
      <c r="AW80">
        <v>2</v>
      </c>
      <c r="AX80">
        <v>15091879</v>
      </c>
      <c r="AY80">
        <v>1</v>
      </c>
      <c r="AZ80">
        <v>0</v>
      </c>
      <c r="BA80">
        <v>80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B80">
        <v>0</v>
      </c>
    </row>
    <row r="81" spans="1:80">
      <c r="A81">
        <f>ROW(Source!A44)</f>
        <v>44</v>
      </c>
      <c r="B81">
        <v>15091880</v>
      </c>
      <c r="C81">
        <v>15091875</v>
      </c>
      <c r="D81">
        <v>12365985</v>
      </c>
      <c r="E81">
        <v>1</v>
      </c>
      <c r="F81">
        <v>1</v>
      </c>
      <c r="G81">
        <v>1</v>
      </c>
      <c r="H81">
        <v>2</v>
      </c>
      <c r="I81" t="s">
        <v>459</v>
      </c>
      <c r="J81" t="s">
        <v>460</v>
      </c>
      <c r="K81" t="s">
        <v>461</v>
      </c>
      <c r="L81">
        <v>1480</v>
      </c>
      <c r="N81">
        <v>1013</v>
      </c>
      <c r="O81" t="s">
        <v>457</v>
      </c>
      <c r="P81" t="s">
        <v>458</v>
      </c>
      <c r="Q81">
        <v>1</v>
      </c>
      <c r="Y81">
        <v>4.9499999999999993</v>
      </c>
      <c r="AA81">
        <v>0</v>
      </c>
      <c r="AB81">
        <v>1.29</v>
      </c>
      <c r="AC81">
        <v>0</v>
      </c>
      <c r="AD81">
        <v>0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5</v>
      </c>
      <c r="AT81">
        <v>3.3</v>
      </c>
      <c r="AU81" t="s">
        <v>22</v>
      </c>
      <c r="AV81">
        <v>0</v>
      </c>
      <c r="AW81">
        <v>2</v>
      </c>
      <c r="AX81">
        <v>15091880</v>
      </c>
      <c r="AY81">
        <v>1</v>
      </c>
      <c r="AZ81">
        <v>0</v>
      </c>
      <c r="BA81">
        <v>81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B81">
        <v>0</v>
      </c>
    </row>
    <row r="82" spans="1:80">
      <c r="A82">
        <f>ROW(Source!A44)</f>
        <v>44</v>
      </c>
      <c r="B82">
        <v>15091881</v>
      </c>
      <c r="C82">
        <v>15091875</v>
      </c>
      <c r="D82">
        <v>12289887</v>
      </c>
      <c r="E82">
        <v>1</v>
      </c>
      <c r="F82">
        <v>1</v>
      </c>
      <c r="G82">
        <v>1</v>
      </c>
      <c r="H82">
        <v>3</v>
      </c>
      <c r="I82" t="s">
        <v>462</v>
      </c>
      <c r="J82" t="s">
        <v>463</v>
      </c>
      <c r="K82" t="s">
        <v>464</v>
      </c>
      <c r="L82">
        <v>1339</v>
      </c>
      <c r="N82">
        <v>1007</v>
      </c>
      <c r="O82" t="s">
        <v>465</v>
      </c>
      <c r="P82" t="s">
        <v>465</v>
      </c>
      <c r="Q82">
        <v>1</v>
      </c>
      <c r="Y82">
        <v>2.74</v>
      </c>
      <c r="AA82">
        <v>6.2</v>
      </c>
      <c r="AB82">
        <v>0</v>
      </c>
      <c r="AC82">
        <v>0</v>
      </c>
      <c r="AD82">
        <v>0</v>
      </c>
      <c r="AN82">
        <v>0</v>
      </c>
      <c r="AO82">
        <v>1</v>
      </c>
      <c r="AP82">
        <v>0</v>
      </c>
      <c r="AQ82">
        <v>0</v>
      </c>
      <c r="AR82">
        <v>0</v>
      </c>
      <c r="AS82" t="s">
        <v>5</v>
      </c>
      <c r="AT82">
        <v>2.74</v>
      </c>
      <c r="AU82" t="s">
        <v>5</v>
      </c>
      <c r="AV82">
        <v>0</v>
      </c>
      <c r="AW82">
        <v>2</v>
      </c>
      <c r="AX82">
        <v>15091881</v>
      </c>
      <c r="AY82">
        <v>1</v>
      </c>
      <c r="AZ82">
        <v>0</v>
      </c>
      <c r="BA82">
        <v>82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B82">
        <v>0</v>
      </c>
    </row>
    <row r="83" spans="1:80">
      <c r="A83">
        <f>ROW(Source!A44)</f>
        <v>44</v>
      </c>
      <c r="B83">
        <v>15091882</v>
      </c>
      <c r="C83">
        <v>15091875</v>
      </c>
      <c r="D83">
        <v>12292553</v>
      </c>
      <c r="E83">
        <v>1</v>
      </c>
      <c r="F83">
        <v>1</v>
      </c>
      <c r="G83">
        <v>1</v>
      </c>
      <c r="H83">
        <v>3</v>
      </c>
      <c r="I83" t="s">
        <v>466</v>
      </c>
      <c r="J83" t="s">
        <v>467</v>
      </c>
      <c r="K83" t="s">
        <v>468</v>
      </c>
      <c r="L83">
        <v>1339</v>
      </c>
      <c r="N83">
        <v>1007</v>
      </c>
      <c r="O83" t="s">
        <v>465</v>
      </c>
      <c r="P83" t="s">
        <v>465</v>
      </c>
      <c r="Q83">
        <v>1</v>
      </c>
      <c r="Y83">
        <v>0.43</v>
      </c>
      <c r="AA83">
        <v>101</v>
      </c>
      <c r="AB83">
        <v>0</v>
      </c>
      <c r="AC83">
        <v>0</v>
      </c>
      <c r="AD83">
        <v>0</v>
      </c>
      <c r="AN83">
        <v>0</v>
      </c>
      <c r="AO83">
        <v>1</v>
      </c>
      <c r="AP83">
        <v>0</v>
      </c>
      <c r="AQ83">
        <v>0</v>
      </c>
      <c r="AR83">
        <v>0</v>
      </c>
      <c r="AS83" t="s">
        <v>5</v>
      </c>
      <c r="AT83">
        <v>0.43</v>
      </c>
      <c r="AU83" t="s">
        <v>5</v>
      </c>
      <c r="AV83">
        <v>0</v>
      </c>
      <c r="AW83">
        <v>2</v>
      </c>
      <c r="AX83">
        <v>15091882</v>
      </c>
      <c r="AY83">
        <v>1</v>
      </c>
      <c r="AZ83">
        <v>0</v>
      </c>
      <c r="BA83">
        <v>83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B83">
        <v>0</v>
      </c>
    </row>
    <row r="84" spans="1:80">
      <c r="A84">
        <f>ROW(Source!A44)</f>
        <v>44</v>
      </c>
      <c r="B84">
        <v>15091883</v>
      </c>
      <c r="C84">
        <v>15091875</v>
      </c>
      <c r="D84">
        <v>12365513</v>
      </c>
      <c r="E84">
        <v>1</v>
      </c>
      <c r="F84">
        <v>1</v>
      </c>
      <c r="G84">
        <v>1</v>
      </c>
      <c r="H84">
        <v>3</v>
      </c>
      <c r="I84" t="s">
        <v>27</v>
      </c>
      <c r="J84" t="s">
        <v>30</v>
      </c>
      <c r="K84" t="s">
        <v>28</v>
      </c>
      <c r="L84">
        <v>1348</v>
      </c>
      <c r="N84">
        <v>1009</v>
      </c>
      <c r="O84" t="s">
        <v>29</v>
      </c>
      <c r="P84" t="s">
        <v>29</v>
      </c>
      <c r="Q84">
        <v>1000</v>
      </c>
      <c r="Y84">
        <v>0.22</v>
      </c>
      <c r="AA84">
        <v>0</v>
      </c>
      <c r="AB84">
        <v>0</v>
      </c>
      <c r="AC84">
        <v>0</v>
      </c>
      <c r="AD84">
        <v>0</v>
      </c>
      <c r="AN84">
        <v>1</v>
      </c>
      <c r="AO84">
        <v>0</v>
      </c>
      <c r="AP84">
        <v>0</v>
      </c>
      <c r="AQ84">
        <v>0</v>
      </c>
      <c r="AR84">
        <v>0</v>
      </c>
      <c r="AS84" t="s">
        <v>5</v>
      </c>
      <c r="AT84">
        <v>0.22</v>
      </c>
      <c r="AU84" t="s">
        <v>5</v>
      </c>
      <c r="AV84">
        <v>0</v>
      </c>
      <c r="AW84">
        <v>2</v>
      </c>
      <c r="AX84">
        <v>15091883</v>
      </c>
      <c r="AY84">
        <v>1</v>
      </c>
      <c r="AZ84">
        <v>0</v>
      </c>
      <c r="BA84">
        <v>84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B84">
        <v>0</v>
      </c>
    </row>
    <row r="85" spans="1:80">
      <c r="A85">
        <f>ROW(Source!A46)</f>
        <v>46</v>
      </c>
      <c r="B85">
        <v>15091931</v>
      </c>
      <c r="C85">
        <v>15091886</v>
      </c>
      <c r="D85">
        <v>7535110</v>
      </c>
      <c r="E85">
        <v>1</v>
      </c>
      <c r="F85">
        <v>1</v>
      </c>
      <c r="G85">
        <v>1</v>
      </c>
      <c r="H85">
        <v>1</v>
      </c>
      <c r="I85" t="s">
        <v>448</v>
      </c>
      <c r="J85" t="s">
        <v>5</v>
      </c>
      <c r="K85" t="s">
        <v>449</v>
      </c>
      <c r="L85">
        <v>1476</v>
      </c>
      <c r="N85">
        <v>1013</v>
      </c>
      <c r="O85" t="s">
        <v>450</v>
      </c>
      <c r="P85" t="s">
        <v>451</v>
      </c>
      <c r="Q85">
        <v>1</v>
      </c>
      <c r="Y85">
        <v>89.429999999999993</v>
      </c>
      <c r="AA85">
        <v>0</v>
      </c>
      <c r="AB85">
        <v>0</v>
      </c>
      <c r="AC85">
        <v>0</v>
      </c>
      <c r="AD85">
        <v>10.51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5</v>
      </c>
      <c r="AT85">
        <v>59.62</v>
      </c>
      <c r="AU85" t="s">
        <v>22</v>
      </c>
      <c r="AV85">
        <v>1</v>
      </c>
      <c r="AW85">
        <v>2</v>
      </c>
      <c r="AX85">
        <v>15091931</v>
      </c>
      <c r="AY85">
        <v>1</v>
      </c>
      <c r="AZ85">
        <v>0</v>
      </c>
      <c r="BA85">
        <v>85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B85">
        <v>0</v>
      </c>
    </row>
    <row r="86" spans="1:80">
      <c r="A86">
        <f>ROW(Source!A46)</f>
        <v>46</v>
      </c>
      <c r="B86">
        <v>15091932</v>
      </c>
      <c r="C86">
        <v>15091886</v>
      </c>
      <c r="D86">
        <v>121548</v>
      </c>
      <c r="E86">
        <v>1</v>
      </c>
      <c r="F86">
        <v>1</v>
      </c>
      <c r="G86">
        <v>1</v>
      </c>
      <c r="H86">
        <v>1</v>
      </c>
      <c r="I86" t="s">
        <v>31</v>
      </c>
      <c r="J86" t="s">
        <v>5</v>
      </c>
      <c r="K86" t="s">
        <v>452</v>
      </c>
      <c r="L86">
        <v>608254</v>
      </c>
      <c r="N86">
        <v>1013</v>
      </c>
      <c r="O86" t="s">
        <v>453</v>
      </c>
      <c r="P86" t="s">
        <v>453</v>
      </c>
      <c r="Q86">
        <v>1</v>
      </c>
      <c r="Y86">
        <v>0.255</v>
      </c>
      <c r="AA86">
        <v>0</v>
      </c>
      <c r="AB86">
        <v>0</v>
      </c>
      <c r="AC86">
        <v>0</v>
      </c>
      <c r="AD86">
        <v>0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5</v>
      </c>
      <c r="AT86">
        <v>0.17</v>
      </c>
      <c r="AU86" t="s">
        <v>22</v>
      </c>
      <c r="AV86">
        <v>2</v>
      </c>
      <c r="AW86">
        <v>2</v>
      </c>
      <c r="AX86">
        <v>15091932</v>
      </c>
      <c r="AY86">
        <v>1</v>
      </c>
      <c r="AZ86">
        <v>0</v>
      </c>
      <c r="BA86">
        <v>86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B86">
        <v>0</v>
      </c>
    </row>
    <row r="87" spans="1:80">
      <c r="A87">
        <f>ROW(Source!A46)</f>
        <v>46</v>
      </c>
      <c r="B87">
        <v>15091933</v>
      </c>
      <c r="C87">
        <v>15091886</v>
      </c>
      <c r="D87">
        <v>12365887</v>
      </c>
      <c r="E87">
        <v>1</v>
      </c>
      <c r="F87">
        <v>1</v>
      </c>
      <c r="G87">
        <v>1</v>
      </c>
      <c r="H87">
        <v>2</v>
      </c>
      <c r="I87" t="s">
        <v>454</v>
      </c>
      <c r="J87" t="s">
        <v>455</v>
      </c>
      <c r="K87" t="s">
        <v>456</v>
      </c>
      <c r="L87">
        <v>1480</v>
      </c>
      <c r="N87">
        <v>1013</v>
      </c>
      <c r="O87" t="s">
        <v>457</v>
      </c>
      <c r="P87" t="s">
        <v>458</v>
      </c>
      <c r="Q87">
        <v>1</v>
      </c>
      <c r="Y87">
        <v>0.255</v>
      </c>
      <c r="AA87">
        <v>0</v>
      </c>
      <c r="AB87">
        <v>21.63</v>
      </c>
      <c r="AC87">
        <v>10.78</v>
      </c>
      <c r="AD87">
        <v>0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5</v>
      </c>
      <c r="AT87">
        <v>0.17</v>
      </c>
      <c r="AU87" t="s">
        <v>22</v>
      </c>
      <c r="AV87">
        <v>0</v>
      </c>
      <c r="AW87">
        <v>2</v>
      </c>
      <c r="AX87">
        <v>15091933</v>
      </c>
      <c r="AY87">
        <v>1</v>
      </c>
      <c r="AZ87">
        <v>0</v>
      </c>
      <c r="BA87">
        <v>87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B87">
        <v>0</v>
      </c>
    </row>
    <row r="88" spans="1:80">
      <c r="A88">
        <f>ROW(Source!A46)</f>
        <v>46</v>
      </c>
      <c r="B88">
        <v>15091934</v>
      </c>
      <c r="C88">
        <v>15091886</v>
      </c>
      <c r="D88">
        <v>12365985</v>
      </c>
      <c r="E88">
        <v>1</v>
      </c>
      <c r="F88">
        <v>1</v>
      </c>
      <c r="G88">
        <v>1</v>
      </c>
      <c r="H88">
        <v>2</v>
      </c>
      <c r="I88" t="s">
        <v>459</v>
      </c>
      <c r="J88" t="s">
        <v>460</v>
      </c>
      <c r="K88" t="s">
        <v>461</v>
      </c>
      <c r="L88">
        <v>1480</v>
      </c>
      <c r="N88">
        <v>1013</v>
      </c>
      <c r="O88" t="s">
        <v>457</v>
      </c>
      <c r="P88" t="s">
        <v>458</v>
      </c>
      <c r="Q88">
        <v>1</v>
      </c>
      <c r="Y88">
        <v>8.5500000000000007</v>
      </c>
      <c r="AA88">
        <v>0</v>
      </c>
      <c r="AB88">
        <v>1.29</v>
      </c>
      <c r="AC88">
        <v>0</v>
      </c>
      <c r="AD88">
        <v>0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5</v>
      </c>
      <c r="AT88">
        <v>5.7</v>
      </c>
      <c r="AU88" t="s">
        <v>22</v>
      </c>
      <c r="AV88">
        <v>0</v>
      </c>
      <c r="AW88">
        <v>2</v>
      </c>
      <c r="AX88">
        <v>15091934</v>
      </c>
      <c r="AY88">
        <v>1</v>
      </c>
      <c r="AZ88">
        <v>0</v>
      </c>
      <c r="BA88">
        <v>88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B88">
        <v>0</v>
      </c>
    </row>
    <row r="89" spans="1:80">
      <c r="A89">
        <f>ROW(Source!A46)</f>
        <v>46</v>
      </c>
      <c r="B89">
        <v>15091935</v>
      </c>
      <c r="C89">
        <v>15091886</v>
      </c>
      <c r="D89">
        <v>12289887</v>
      </c>
      <c r="E89">
        <v>1</v>
      </c>
      <c r="F89">
        <v>1</v>
      </c>
      <c r="G89">
        <v>1</v>
      </c>
      <c r="H89">
        <v>3</v>
      </c>
      <c r="I89" t="s">
        <v>462</v>
      </c>
      <c r="J89" t="s">
        <v>463</v>
      </c>
      <c r="K89" t="s">
        <v>464</v>
      </c>
      <c r="L89">
        <v>1339</v>
      </c>
      <c r="N89">
        <v>1007</v>
      </c>
      <c r="O89" t="s">
        <v>465</v>
      </c>
      <c r="P89" t="s">
        <v>465</v>
      </c>
      <c r="Q89">
        <v>1</v>
      </c>
      <c r="Y89">
        <v>4.7300000000000004</v>
      </c>
      <c r="AA89">
        <v>6.2</v>
      </c>
      <c r="AB89">
        <v>0</v>
      </c>
      <c r="AC89">
        <v>0</v>
      </c>
      <c r="AD89">
        <v>0</v>
      </c>
      <c r="AN89">
        <v>0</v>
      </c>
      <c r="AO89">
        <v>1</v>
      </c>
      <c r="AP89">
        <v>0</v>
      </c>
      <c r="AQ89">
        <v>0</v>
      </c>
      <c r="AR89">
        <v>0</v>
      </c>
      <c r="AS89" t="s">
        <v>5</v>
      </c>
      <c r="AT89">
        <v>4.7300000000000004</v>
      </c>
      <c r="AU89" t="s">
        <v>5</v>
      </c>
      <c r="AV89">
        <v>0</v>
      </c>
      <c r="AW89">
        <v>2</v>
      </c>
      <c r="AX89">
        <v>15091935</v>
      </c>
      <c r="AY89">
        <v>1</v>
      </c>
      <c r="AZ89">
        <v>0</v>
      </c>
      <c r="BA89">
        <v>89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B89">
        <v>0</v>
      </c>
    </row>
    <row r="90" spans="1:80">
      <c r="A90">
        <f>ROW(Source!A46)</f>
        <v>46</v>
      </c>
      <c r="B90">
        <v>15091936</v>
      </c>
      <c r="C90">
        <v>15091886</v>
      </c>
      <c r="D90">
        <v>12292553</v>
      </c>
      <c r="E90">
        <v>1</v>
      </c>
      <c r="F90">
        <v>1</v>
      </c>
      <c r="G90">
        <v>1</v>
      </c>
      <c r="H90">
        <v>3</v>
      </c>
      <c r="I90" t="s">
        <v>466</v>
      </c>
      <c r="J90" t="s">
        <v>467</v>
      </c>
      <c r="K90" t="s">
        <v>468</v>
      </c>
      <c r="L90">
        <v>1339</v>
      </c>
      <c r="N90">
        <v>1007</v>
      </c>
      <c r="O90" t="s">
        <v>465</v>
      </c>
      <c r="P90" t="s">
        <v>465</v>
      </c>
      <c r="Q90">
        <v>1</v>
      </c>
      <c r="Y90">
        <v>0.74</v>
      </c>
      <c r="AA90">
        <v>101</v>
      </c>
      <c r="AB90">
        <v>0</v>
      </c>
      <c r="AC90">
        <v>0</v>
      </c>
      <c r="AD90">
        <v>0</v>
      </c>
      <c r="AN90">
        <v>0</v>
      </c>
      <c r="AO90">
        <v>1</v>
      </c>
      <c r="AP90">
        <v>0</v>
      </c>
      <c r="AQ90">
        <v>0</v>
      </c>
      <c r="AR90">
        <v>0</v>
      </c>
      <c r="AS90" t="s">
        <v>5</v>
      </c>
      <c r="AT90">
        <v>0.74</v>
      </c>
      <c r="AU90" t="s">
        <v>5</v>
      </c>
      <c r="AV90">
        <v>0</v>
      </c>
      <c r="AW90">
        <v>2</v>
      </c>
      <c r="AX90">
        <v>15091936</v>
      </c>
      <c r="AY90">
        <v>1</v>
      </c>
      <c r="AZ90">
        <v>0</v>
      </c>
      <c r="BA90">
        <v>90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B90">
        <v>0</v>
      </c>
    </row>
    <row r="91" spans="1:80">
      <c r="A91">
        <f>ROW(Source!A46)</f>
        <v>46</v>
      </c>
      <c r="B91">
        <v>15091937</v>
      </c>
      <c r="C91">
        <v>15091886</v>
      </c>
      <c r="D91">
        <v>12365513</v>
      </c>
      <c r="E91">
        <v>1</v>
      </c>
      <c r="F91">
        <v>1</v>
      </c>
      <c r="G91">
        <v>1</v>
      </c>
      <c r="H91">
        <v>3</v>
      </c>
      <c r="I91" t="s">
        <v>27</v>
      </c>
      <c r="J91" t="s">
        <v>30</v>
      </c>
      <c r="K91" t="s">
        <v>28</v>
      </c>
      <c r="L91">
        <v>1348</v>
      </c>
      <c r="N91">
        <v>1009</v>
      </c>
      <c r="O91" t="s">
        <v>29</v>
      </c>
      <c r="P91" t="s">
        <v>29</v>
      </c>
      <c r="Q91">
        <v>1000</v>
      </c>
      <c r="Y91">
        <v>0.34</v>
      </c>
      <c r="AA91">
        <v>0</v>
      </c>
      <c r="AB91">
        <v>0</v>
      </c>
      <c r="AC91">
        <v>0</v>
      </c>
      <c r="AD91">
        <v>0</v>
      </c>
      <c r="AN91">
        <v>1</v>
      </c>
      <c r="AO91">
        <v>0</v>
      </c>
      <c r="AP91">
        <v>0</v>
      </c>
      <c r="AQ91">
        <v>0</v>
      </c>
      <c r="AR91">
        <v>0</v>
      </c>
      <c r="AS91" t="s">
        <v>5</v>
      </c>
      <c r="AT91">
        <v>0.34</v>
      </c>
      <c r="AU91" t="s">
        <v>5</v>
      </c>
      <c r="AV91">
        <v>0</v>
      </c>
      <c r="AW91">
        <v>2</v>
      </c>
      <c r="AX91">
        <v>15091937</v>
      </c>
      <c r="AY91">
        <v>1</v>
      </c>
      <c r="AZ91">
        <v>0</v>
      </c>
      <c r="BA91">
        <v>91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B91">
        <v>0</v>
      </c>
    </row>
    <row r="92" spans="1:80">
      <c r="A92">
        <f>ROW(Source!A48)</f>
        <v>48</v>
      </c>
      <c r="B92">
        <v>15091941</v>
      </c>
      <c r="C92">
        <v>15091940</v>
      </c>
      <c r="D92">
        <v>7535102</v>
      </c>
      <c r="E92">
        <v>1</v>
      </c>
      <c r="F92">
        <v>1</v>
      </c>
      <c r="G92">
        <v>1</v>
      </c>
      <c r="H92">
        <v>1</v>
      </c>
      <c r="I92" t="s">
        <v>498</v>
      </c>
      <c r="J92" t="s">
        <v>5</v>
      </c>
      <c r="K92" t="s">
        <v>499</v>
      </c>
      <c r="L92">
        <v>1476</v>
      </c>
      <c r="N92">
        <v>1013</v>
      </c>
      <c r="O92" t="s">
        <v>450</v>
      </c>
      <c r="P92" t="s">
        <v>451</v>
      </c>
      <c r="Q92">
        <v>1</v>
      </c>
      <c r="Y92">
        <v>0.15630000000000002</v>
      </c>
      <c r="AA92">
        <v>0</v>
      </c>
      <c r="AB92">
        <v>0</v>
      </c>
      <c r="AC92">
        <v>0</v>
      </c>
      <c r="AD92">
        <v>11.48</v>
      </c>
      <c r="AN92">
        <v>0</v>
      </c>
      <c r="AO92">
        <v>1</v>
      </c>
      <c r="AP92">
        <v>1</v>
      </c>
      <c r="AQ92">
        <v>0</v>
      </c>
      <c r="AR92">
        <v>0</v>
      </c>
      <c r="AS92" t="s">
        <v>5</v>
      </c>
      <c r="AT92">
        <v>0.26050000000000001</v>
      </c>
      <c r="AU92" t="s">
        <v>37</v>
      </c>
      <c r="AV92">
        <v>1</v>
      </c>
      <c r="AW92">
        <v>2</v>
      </c>
      <c r="AX92">
        <v>15091941</v>
      </c>
      <c r="AY92">
        <v>1</v>
      </c>
      <c r="AZ92">
        <v>0</v>
      </c>
      <c r="BA92">
        <v>92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B92">
        <v>0</v>
      </c>
    </row>
    <row r="93" spans="1:80">
      <c r="A93">
        <f>ROW(Source!A48)</f>
        <v>48</v>
      </c>
      <c r="B93">
        <v>15091942</v>
      </c>
      <c r="C93">
        <v>15091940</v>
      </c>
      <c r="D93">
        <v>121548</v>
      </c>
      <c r="E93">
        <v>1</v>
      </c>
      <c r="F93">
        <v>1</v>
      </c>
      <c r="G93">
        <v>1</v>
      </c>
      <c r="H93">
        <v>1</v>
      </c>
      <c r="I93" t="s">
        <v>31</v>
      </c>
      <c r="J93" t="s">
        <v>5</v>
      </c>
      <c r="K93" t="s">
        <v>452</v>
      </c>
      <c r="L93">
        <v>608254</v>
      </c>
      <c r="N93">
        <v>1013</v>
      </c>
      <c r="O93" t="s">
        <v>453</v>
      </c>
      <c r="P93" t="s">
        <v>453</v>
      </c>
      <c r="Q93">
        <v>1</v>
      </c>
      <c r="Y93">
        <v>8.4000000000000003E-4</v>
      </c>
      <c r="AA93">
        <v>0</v>
      </c>
      <c r="AB93">
        <v>0</v>
      </c>
      <c r="AC93">
        <v>0</v>
      </c>
      <c r="AD93">
        <v>0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5</v>
      </c>
      <c r="AT93">
        <v>1.4E-3</v>
      </c>
      <c r="AU93" t="s">
        <v>37</v>
      </c>
      <c r="AV93">
        <v>2</v>
      </c>
      <c r="AW93">
        <v>2</v>
      </c>
      <c r="AX93">
        <v>15091942</v>
      </c>
      <c r="AY93">
        <v>1</v>
      </c>
      <c r="AZ93">
        <v>0</v>
      </c>
      <c r="BA93">
        <v>93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B93">
        <v>0</v>
      </c>
    </row>
    <row r="94" spans="1:80">
      <c r="A94">
        <f>ROW(Source!A48)</f>
        <v>48</v>
      </c>
      <c r="B94">
        <v>15091943</v>
      </c>
      <c r="C94">
        <v>15091940</v>
      </c>
      <c r="D94">
        <v>12365594</v>
      </c>
      <c r="E94">
        <v>1</v>
      </c>
      <c r="F94">
        <v>1</v>
      </c>
      <c r="G94">
        <v>1</v>
      </c>
      <c r="H94">
        <v>2</v>
      </c>
      <c r="I94" t="s">
        <v>471</v>
      </c>
      <c r="J94" t="s">
        <v>472</v>
      </c>
      <c r="K94" t="s">
        <v>473</v>
      </c>
      <c r="L94">
        <v>1480</v>
      </c>
      <c r="N94">
        <v>1013</v>
      </c>
      <c r="O94" t="s">
        <v>457</v>
      </c>
      <c r="P94" t="s">
        <v>458</v>
      </c>
      <c r="Q94">
        <v>1</v>
      </c>
      <c r="Y94">
        <v>1.2000000000000002E-4</v>
      </c>
      <c r="AA94">
        <v>0</v>
      </c>
      <c r="AB94">
        <v>92.76</v>
      </c>
      <c r="AC94">
        <v>16.329999999999998</v>
      </c>
      <c r="AD94">
        <v>0</v>
      </c>
      <c r="AN94">
        <v>0</v>
      </c>
      <c r="AO94">
        <v>1</v>
      </c>
      <c r="AP94">
        <v>1</v>
      </c>
      <c r="AQ94">
        <v>0</v>
      </c>
      <c r="AR94">
        <v>0</v>
      </c>
      <c r="AS94" t="s">
        <v>5</v>
      </c>
      <c r="AT94">
        <v>2.0000000000000001E-4</v>
      </c>
      <c r="AU94" t="s">
        <v>37</v>
      </c>
      <c r="AV94">
        <v>0</v>
      </c>
      <c r="AW94">
        <v>2</v>
      </c>
      <c r="AX94">
        <v>15091943</v>
      </c>
      <c r="AY94">
        <v>1</v>
      </c>
      <c r="AZ94">
        <v>0</v>
      </c>
      <c r="BA94">
        <v>94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B94">
        <v>0</v>
      </c>
    </row>
    <row r="95" spans="1:80">
      <c r="A95">
        <f>ROW(Source!A48)</f>
        <v>48</v>
      </c>
      <c r="B95">
        <v>15091944</v>
      </c>
      <c r="C95">
        <v>15091940</v>
      </c>
      <c r="D95">
        <v>12365682</v>
      </c>
      <c r="E95">
        <v>1</v>
      </c>
      <c r="F95">
        <v>1</v>
      </c>
      <c r="G95">
        <v>1</v>
      </c>
      <c r="H95">
        <v>2</v>
      </c>
      <c r="I95" t="s">
        <v>474</v>
      </c>
      <c r="J95" t="s">
        <v>475</v>
      </c>
      <c r="K95" t="s">
        <v>476</v>
      </c>
      <c r="L95">
        <v>1480</v>
      </c>
      <c r="N95">
        <v>1013</v>
      </c>
      <c r="O95" t="s">
        <v>457</v>
      </c>
      <c r="P95" t="s">
        <v>458</v>
      </c>
      <c r="Q95">
        <v>1</v>
      </c>
      <c r="Y95">
        <v>7.1999999999999994E-4</v>
      </c>
      <c r="AA95">
        <v>0</v>
      </c>
      <c r="AB95">
        <v>134.07</v>
      </c>
      <c r="AC95">
        <v>16.329999999999998</v>
      </c>
      <c r="AD95">
        <v>0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5</v>
      </c>
      <c r="AT95">
        <v>1.1999999999999999E-3</v>
      </c>
      <c r="AU95" t="s">
        <v>37</v>
      </c>
      <c r="AV95">
        <v>0</v>
      </c>
      <c r="AW95">
        <v>2</v>
      </c>
      <c r="AX95">
        <v>15091944</v>
      </c>
      <c r="AY95">
        <v>1</v>
      </c>
      <c r="AZ95">
        <v>0</v>
      </c>
      <c r="BA95">
        <v>95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B95">
        <v>0</v>
      </c>
    </row>
    <row r="96" spans="1:80">
      <c r="A96">
        <f>ROW(Source!A48)</f>
        <v>48</v>
      </c>
      <c r="B96">
        <v>15091945</v>
      </c>
      <c r="C96">
        <v>15091940</v>
      </c>
      <c r="D96">
        <v>12367747</v>
      </c>
      <c r="E96">
        <v>1</v>
      </c>
      <c r="F96">
        <v>1</v>
      </c>
      <c r="G96">
        <v>1</v>
      </c>
      <c r="H96">
        <v>2</v>
      </c>
      <c r="I96" t="s">
        <v>500</v>
      </c>
      <c r="J96" t="s">
        <v>501</v>
      </c>
      <c r="K96" t="s">
        <v>502</v>
      </c>
      <c r="L96">
        <v>1480</v>
      </c>
      <c r="N96">
        <v>1013</v>
      </c>
      <c r="O96" t="s">
        <v>457</v>
      </c>
      <c r="P96" t="s">
        <v>458</v>
      </c>
      <c r="Q96">
        <v>1</v>
      </c>
      <c r="Y96">
        <v>4.0200000000000001E-3</v>
      </c>
      <c r="AA96">
        <v>0</v>
      </c>
      <c r="AB96">
        <v>2.3199999999999998</v>
      </c>
      <c r="AC96">
        <v>0</v>
      </c>
      <c r="AD96">
        <v>0</v>
      </c>
      <c r="AN96">
        <v>0</v>
      </c>
      <c r="AO96">
        <v>1</v>
      </c>
      <c r="AP96">
        <v>1</v>
      </c>
      <c r="AQ96">
        <v>0</v>
      </c>
      <c r="AR96">
        <v>0</v>
      </c>
      <c r="AS96" t="s">
        <v>5</v>
      </c>
      <c r="AT96">
        <v>6.7000000000000002E-3</v>
      </c>
      <c r="AU96" t="s">
        <v>37</v>
      </c>
      <c r="AV96">
        <v>0</v>
      </c>
      <c r="AW96">
        <v>2</v>
      </c>
      <c r="AX96">
        <v>15091945</v>
      </c>
      <c r="AY96">
        <v>1</v>
      </c>
      <c r="AZ96">
        <v>0</v>
      </c>
      <c r="BA96">
        <v>96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B96">
        <v>0</v>
      </c>
    </row>
    <row r="97" spans="1:80">
      <c r="A97">
        <f>ROW(Source!A48)</f>
        <v>48</v>
      </c>
      <c r="B97">
        <v>15091946</v>
      </c>
      <c r="C97">
        <v>15091940</v>
      </c>
      <c r="D97">
        <v>12368313</v>
      </c>
      <c r="E97">
        <v>1</v>
      </c>
      <c r="F97">
        <v>1</v>
      </c>
      <c r="G97">
        <v>1</v>
      </c>
      <c r="H97">
        <v>2</v>
      </c>
      <c r="I97" t="s">
        <v>477</v>
      </c>
      <c r="J97" t="s">
        <v>478</v>
      </c>
      <c r="K97" t="s">
        <v>479</v>
      </c>
      <c r="L97">
        <v>1480</v>
      </c>
      <c r="N97">
        <v>1013</v>
      </c>
      <c r="O97" t="s">
        <v>457</v>
      </c>
      <c r="P97" t="s">
        <v>458</v>
      </c>
      <c r="Q97">
        <v>1</v>
      </c>
      <c r="Y97">
        <v>5.0400000000000002E-3</v>
      </c>
      <c r="AA97">
        <v>0</v>
      </c>
      <c r="AB97">
        <v>96.34</v>
      </c>
      <c r="AC97">
        <v>0</v>
      </c>
      <c r="AD97">
        <v>0</v>
      </c>
      <c r="AN97">
        <v>0</v>
      </c>
      <c r="AO97">
        <v>1</v>
      </c>
      <c r="AP97">
        <v>1</v>
      </c>
      <c r="AQ97">
        <v>0</v>
      </c>
      <c r="AR97">
        <v>0</v>
      </c>
      <c r="AS97" t="s">
        <v>5</v>
      </c>
      <c r="AT97">
        <v>8.3999999999999995E-3</v>
      </c>
      <c r="AU97" t="s">
        <v>37</v>
      </c>
      <c r="AV97">
        <v>0</v>
      </c>
      <c r="AW97">
        <v>2</v>
      </c>
      <c r="AX97">
        <v>15091946</v>
      </c>
      <c r="AY97">
        <v>1</v>
      </c>
      <c r="AZ97">
        <v>0</v>
      </c>
      <c r="BA97">
        <v>97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B97">
        <v>0</v>
      </c>
    </row>
    <row r="98" spans="1:80">
      <c r="A98">
        <f>ROW(Source!A48)</f>
        <v>48</v>
      </c>
      <c r="B98">
        <v>15091947</v>
      </c>
      <c r="C98">
        <v>15091940</v>
      </c>
      <c r="D98">
        <v>12289510</v>
      </c>
      <c r="E98">
        <v>1</v>
      </c>
      <c r="F98">
        <v>1</v>
      </c>
      <c r="G98">
        <v>1</v>
      </c>
      <c r="H98">
        <v>3</v>
      </c>
      <c r="I98" t="s">
        <v>503</v>
      </c>
      <c r="J98" t="s">
        <v>504</v>
      </c>
      <c r="K98" t="s">
        <v>505</v>
      </c>
      <c r="L98">
        <v>1348</v>
      </c>
      <c r="N98">
        <v>1009</v>
      </c>
      <c r="O98" t="s">
        <v>29</v>
      </c>
      <c r="P98" t="s">
        <v>29</v>
      </c>
      <c r="Q98">
        <v>1000</v>
      </c>
      <c r="Y98">
        <v>0</v>
      </c>
      <c r="AA98">
        <v>35060</v>
      </c>
      <c r="AB98">
        <v>0</v>
      </c>
      <c r="AC98">
        <v>0</v>
      </c>
      <c r="AD98">
        <v>0</v>
      </c>
      <c r="AN98">
        <v>0</v>
      </c>
      <c r="AO98">
        <v>1</v>
      </c>
      <c r="AP98">
        <v>1</v>
      </c>
      <c r="AQ98">
        <v>0</v>
      </c>
      <c r="AR98">
        <v>0</v>
      </c>
      <c r="AS98" t="s">
        <v>5</v>
      </c>
      <c r="AT98">
        <v>4.1E-5</v>
      </c>
      <c r="AU98" t="s">
        <v>36</v>
      </c>
      <c r="AV98">
        <v>0</v>
      </c>
      <c r="AW98">
        <v>2</v>
      </c>
      <c r="AX98">
        <v>15091947</v>
      </c>
      <c r="AY98">
        <v>1</v>
      </c>
      <c r="AZ98">
        <v>0</v>
      </c>
      <c r="BA98">
        <v>98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B98">
        <v>0</v>
      </c>
    </row>
    <row r="99" spans="1:80">
      <c r="A99">
        <f>ROW(Source!A48)</f>
        <v>48</v>
      </c>
      <c r="B99">
        <v>15091948</v>
      </c>
      <c r="C99">
        <v>15091940</v>
      </c>
      <c r="D99">
        <v>12290033</v>
      </c>
      <c r="E99">
        <v>1</v>
      </c>
      <c r="F99">
        <v>1</v>
      </c>
      <c r="G99">
        <v>1</v>
      </c>
      <c r="H99">
        <v>3</v>
      </c>
      <c r="I99" t="s">
        <v>506</v>
      </c>
      <c r="J99" t="s">
        <v>507</v>
      </c>
      <c r="K99" t="s">
        <v>508</v>
      </c>
      <c r="L99">
        <v>1348</v>
      </c>
      <c r="N99">
        <v>1009</v>
      </c>
      <c r="O99" t="s">
        <v>29</v>
      </c>
      <c r="P99" t="s">
        <v>29</v>
      </c>
      <c r="Q99">
        <v>1000</v>
      </c>
      <c r="Y99">
        <v>0</v>
      </c>
      <c r="AA99">
        <v>18320</v>
      </c>
      <c r="AB99">
        <v>0</v>
      </c>
      <c r="AC99">
        <v>0</v>
      </c>
      <c r="AD99">
        <v>0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5</v>
      </c>
      <c r="AT99">
        <v>3.0000000000000001E-6</v>
      </c>
      <c r="AU99" t="s">
        <v>36</v>
      </c>
      <c r="AV99">
        <v>0</v>
      </c>
      <c r="AW99">
        <v>2</v>
      </c>
      <c r="AX99">
        <v>15091948</v>
      </c>
      <c r="AY99">
        <v>1</v>
      </c>
      <c r="AZ99">
        <v>0</v>
      </c>
      <c r="BA99">
        <v>99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B99">
        <v>0</v>
      </c>
    </row>
    <row r="100" spans="1:80">
      <c r="A100">
        <f>ROW(Source!A48)</f>
        <v>48</v>
      </c>
      <c r="B100">
        <v>15091949</v>
      </c>
      <c r="C100">
        <v>15091940</v>
      </c>
      <c r="D100">
        <v>12290555</v>
      </c>
      <c r="E100">
        <v>1</v>
      </c>
      <c r="F100">
        <v>1</v>
      </c>
      <c r="G100">
        <v>1</v>
      </c>
      <c r="H100">
        <v>3</v>
      </c>
      <c r="I100" t="s">
        <v>509</v>
      </c>
      <c r="J100" t="s">
        <v>510</v>
      </c>
      <c r="K100" t="s">
        <v>511</v>
      </c>
      <c r="L100">
        <v>1348</v>
      </c>
      <c r="N100">
        <v>1009</v>
      </c>
      <c r="O100" t="s">
        <v>29</v>
      </c>
      <c r="P100" t="s">
        <v>29</v>
      </c>
      <c r="Q100">
        <v>1000</v>
      </c>
      <c r="Y100">
        <v>0</v>
      </c>
      <c r="AA100">
        <v>30040</v>
      </c>
      <c r="AB100">
        <v>0</v>
      </c>
      <c r="AC100">
        <v>0</v>
      </c>
      <c r="AD100">
        <v>0</v>
      </c>
      <c r="AN100">
        <v>0</v>
      </c>
      <c r="AO100">
        <v>1</v>
      </c>
      <c r="AP100">
        <v>1</v>
      </c>
      <c r="AQ100">
        <v>0</v>
      </c>
      <c r="AR100">
        <v>0</v>
      </c>
      <c r="AS100" t="s">
        <v>5</v>
      </c>
      <c r="AT100">
        <v>9.9999999999999995E-7</v>
      </c>
      <c r="AU100" t="s">
        <v>36</v>
      </c>
      <c r="AV100">
        <v>0</v>
      </c>
      <c r="AW100">
        <v>2</v>
      </c>
      <c r="AX100">
        <v>15091949</v>
      </c>
      <c r="AY100">
        <v>1</v>
      </c>
      <c r="AZ100">
        <v>0</v>
      </c>
      <c r="BA100">
        <v>100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B100">
        <v>0</v>
      </c>
    </row>
    <row r="101" spans="1:80">
      <c r="A101">
        <f>ROW(Source!A48)</f>
        <v>48</v>
      </c>
      <c r="B101">
        <v>15091950</v>
      </c>
      <c r="C101">
        <v>15091940</v>
      </c>
      <c r="D101">
        <v>12292687</v>
      </c>
      <c r="E101">
        <v>1</v>
      </c>
      <c r="F101">
        <v>1</v>
      </c>
      <c r="G101">
        <v>1</v>
      </c>
      <c r="H101">
        <v>3</v>
      </c>
      <c r="I101" t="s">
        <v>512</v>
      </c>
      <c r="J101" t="s">
        <v>513</v>
      </c>
      <c r="K101" t="s">
        <v>514</v>
      </c>
      <c r="L101">
        <v>1346</v>
      </c>
      <c r="N101">
        <v>1009</v>
      </c>
      <c r="O101" t="s">
        <v>144</v>
      </c>
      <c r="P101" t="s">
        <v>144</v>
      </c>
      <c r="Q101">
        <v>1</v>
      </c>
      <c r="Y101">
        <v>0</v>
      </c>
      <c r="AA101">
        <v>42.4</v>
      </c>
      <c r="AB101">
        <v>0</v>
      </c>
      <c r="AC101">
        <v>0</v>
      </c>
      <c r="AD101">
        <v>0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5</v>
      </c>
      <c r="AT101">
        <v>1.1000000000000001E-3</v>
      </c>
      <c r="AU101" t="s">
        <v>36</v>
      </c>
      <c r="AV101">
        <v>0</v>
      </c>
      <c r="AW101">
        <v>2</v>
      </c>
      <c r="AX101">
        <v>15091950</v>
      </c>
      <c r="AY101">
        <v>1</v>
      </c>
      <c r="AZ101">
        <v>0</v>
      </c>
      <c r="BA101">
        <v>101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B101">
        <v>0</v>
      </c>
    </row>
    <row r="102" spans="1:80">
      <c r="A102">
        <f>ROW(Source!A48)</f>
        <v>48</v>
      </c>
      <c r="B102">
        <v>15091951</v>
      </c>
      <c r="C102">
        <v>15091940</v>
      </c>
      <c r="D102">
        <v>12317115</v>
      </c>
      <c r="E102">
        <v>1</v>
      </c>
      <c r="F102">
        <v>1</v>
      </c>
      <c r="G102">
        <v>1</v>
      </c>
      <c r="H102">
        <v>3</v>
      </c>
      <c r="I102" t="s">
        <v>515</v>
      </c>
      <c r="J102" t="s">
        <v>516</v>
      </c>
      <c r="K102" t="s">
        <v>517</v>
      </c>
      <c r="L102">
        <v>1301</v>
      </c>
      <c r="N102">
        <v>1003</v>
      </c>
      <c r="O102" t="s">
        <v>100</v>
      </c>
      <c r="P102" t="s">
        <v>100</v>
      </c>
      <c r="Q102">
        <v>1</v>
      </c>
      <c r="Y102">
        <v>0</v>
      </c>
      <c r="AA102">
        <v>147</v>
      </c>
      <c r="AB102">
        <v>0</v>
      </c>
      <c r="AC102">
        <v>0</v>
      </c>
      <c r="AD102">
        <v>0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5</v>
      </c>
      <c r="AT102">
        <v>1</v>
      </c>
      <c r="AU102" t="s">
        <v>36</v>
      </c>
      <c r="AV102">
        <v>0</v>
      </c>
      <c r="AW102">
        <v>2</v>
      </c>
      <c r="AX102">
        <v>15091951</v>
      </c>
      <c r="AY102">
        <v>1</v>
      </c>
      <c r="AZ102">
        <v>0</v>
      </c>
      <c r="BA102">
        <v>102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B102">
        <v>0</v>
      </c>
    </row>
    <row r="103" spans="1:80">
      <c r="A103">
        <f>ROW(Source!A48)</f>
        <v>48</v>
      </c>
      <c r="B103">
        <v>15091952</v>
      </c>
      <c r="C103">
        <v>15091940</v>
      </c>
      <c r="D103">
        <v>12317933</v>
      </c>
      <c r="E103">
        <v>1</v>
      </c>
      <c r="F103">
        <v>1</v>
      </c>
      <c r="G103">
        <v>1</v>
      </c>
      <c r="H103">
        <v>3</v>
      </c>
      <c r="I103" t="s">
        <v>518</v>
      </c>
      <c r="J103" t="s">
        <v>519</v>
      </c>
      <c r="K103" t="s">
        <v>520</v>
      </c>
      <c r="L103">
        <v>12293991</v>
      </c>
      <c r="N103">
        <v>1013</v>
      </c>
      <c r="O103" t="s">
        <v>395</v>
      </c>
      <c r="P103" t="s">
        <v>397</v>
      </c>
      <c r="Q103">
        <v>1</v>
      </c>
      <c r="Y103">
        <v>0</v>
      </c>
      <c r="AA103">
        <v>276</v>
      </c>
      <c r="AB103">
        <v>0</v>
      </c>
      <c r="AC103">
        <v>0</v>
      </c>
      <c r="AD103">
        <v>0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5</v>
      </c>
      <c r="AT103">
        <v>3.3500000000000001E-3</v>
      </c>
      <c r="AU103" t="s">
        <v>36</v>
      </c>
      <c r="AV103">
        <v>0</v>
      </c>
      <c r="AW103">
        <v>2</v>
      </c>
      <c r="AX103">
        <v>15091952</v>
      </c>
      <c r="AY103">
        <v>1</v>
      </c>
      <c r="AZ103">
        <v>0</v>
      </c>
      <c r="BA103">
        <v>103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B103">
        <v>0</v>
      </c>
    </row>
    <row r="104" spans="1:80">
      <c r="A104">
        <f>ROW(Source!A48)</f>
        <v>48</v>
      </c>
      <c r="B104">
        <v>15091953</v>
      </c>
      <c r="C104">
        <v>15091940</v>
      </c>
      <c r="D104">
        <v>12317935</v>
      </c>
      <c r="E104">
        <v>1</v>
      </c>
      <c r="F104">
        <v>1</v>
      </c>
      <c r="G104">
        <v>1</v>
      </c>
      <c r="H104">
        <v>3</v>
      </c>
      <c r="I104" t="s">
        <v>521</v>
      </c>
      <c r="J104" t="s">
        <v>522</v>
      </c>
      <c r="K104" t="s">
        <v>523</v>
      </c>
      <c r="L104">
        <v>12293991</v>
      </c>
      <c r="N104">
        <v>1013</v>
      </c>
      <c r="O104" t="s">
        <v>395</v>
      </c>
      <c r="P104" t="s">
        <v>397</v>
      </c>
      <c r="Q104">
        <v>1</v>
      </c>
      <c r="Y104">
        <v>0</v>
      </c>
      <c r="AA104">
        <v>461</v>
      </c>
      <c r="AB104">
        <v>0</v>
      </c>
      <c r="AC104">
        <v>0</v>
      </c>
      <c r="AD104">
        <v>0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5</v>
      </c>
      <c r="AT104">
        <v>3.3500000000000001E-3</v>
      </c>
      <c r="AU104" t="s">
        <v>36</v>
      </c>
      <c r="AV104">
        <v>0</v>
      </c>
      <c r="AW104">
        <v>2</v>
      </c>
      <c r="AX104">
        <v>15091953</v>
      </c>
      <c r="AY104">
        <v>1</v>
      </c>
      <c r="AZ104">
        <v>0</v>
      </c>
      <c r="BA104">
        <v>104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B104">
        <v>0</v>
      </c>
    </row>
    <row r="105" spans="1:80">
      <c r="A105">
        <f>ROW(Source!A48)</f>
        <v>48</v>
      </c>
      <c r="B105">
        <v>15091954</v>
      </c>
      <c r="C105">
        <v>15091940</v>
      </c>
      <c r="D105">
        <v>12325987</v>
      </c>
      <c r="E105">
        <v>1</v>
      </c>
      <c r="F105">
        <v>1</v>
      </c>
      <c r="G105">
        <v>1</v>
      </c>
      <c r="H105">
        <v>3</v>
      </c>
      <c r="I105" t="s">
        <v>492</v>
      </c>
      <c r="J105" t="s">
        <v>493</v>
      </c>
      <c r="K105" t="s">
        <v>494</v>
      </c>
      <c r="L105">
        <v>1339</v>
      </c>
      <c r="N105">
        <v>1007</v>
      </c>
      <c r="O105" t="s">
        <v>465</v>
      </c>
      <c r="P105" t="s">
        <v>465</v>
      </c>
      <c r="Q105">
        <v>1</v>
      </c>
      <c r="Y105">
        <v>0</v>
      </c>
      <c r="AA105">
        <v>627</v>
      </c>
      <c r="AB105">
        <v>0</v>
      </c>
      <c r="AC105">
        <v>0</v>
      </c>
      <c r="AD105">
        <v>0</v>
      </c>
      <c r="AN105">
        <v>0</v>
      </c>
      <c r="AO105">
        <v>1</v>
      </c>
      <c r="AP105">
        <v>1</v>
      </c>
      <c r="AQ105">
        <v>0</v>
      </c>
      <c r="AR105">
        <v>0</v>
      </c>
      <c r="AS105" t="s">
        <v>5</v>
      </c>
      <c r="AT105">
        <v>6.7000000000000002E-5</v>
      </c>
      <c r="AU105" t="s">
        <v>36</v>
      </c>
      <c r="AV105">
        <v>0</v>
      </c>
      <c r="AW105">
        <v>2</v>
      </c>
      <c r="AX105">
        <v>15091954</v>
      </c>
      <c r="AY105">
        <v>1</v>
      </c>
      <c r="AZ105">
        <v>0</v>
      </c>
      <c r="BA105">
        <v>105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B105">
        <v>0</v>
      </c>
    </row>
    <row r="106" spans="1:80">
      <c r="A106">
        <f>ROW(Source!A49)</f>
        <v>49</v>
      </c>
      <c r="B106">
        <v>15091958</v>
      </c>
      <c r="C106">
        <v>15091957</v>
      </c>
      <c r="D106">
        <v>7535102</v>
      </c>
      <c r="E106">
        <v>1</v>
      </c>
      <c r="F106">
        <v>1</v>
      </c>
      <c r="G106">
        <v>1</v>
      </c>
      <c r="H106">
        <v>1</v>
      </c>
      <c r="I106" t="s">
        <v>498</v>
      </c>
      <c r="J106" t="s">
        <v>5</v>
      </c>
      <c r="K106" t="s">
        <v>499</v>
      </c>
      <c r="L106">
        <v>1476</v>
      </c>
      <c r="N106">
        <v>1013</v>
      </c>
      <c r="O106" t="s">
        <v>450</v>
      </c>
      <c r="P106" t="s">
        <v>451</v>
      </c>
      <c r="Q106">
        <v>1</v>
      </c>
      <c r="Y106">
        <v>0.15630000000000002</v>
      </c>
      <c r="AA106">
        <v>0</v>
      </c>
      <c r="AB106">
        <v>0</v>
      </c>
      <c r="AC106">
        <v>0</v>
      </c>
      <c r="AD106">
        <v>11.48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5</v>
      </c>
      <c r="AT106">
        <v>0.26050000000000001</v>
      </c>
      <c r="AU106" t="s">
        <v>37</v>
      </c>
      <c r="AV106">
        <v>1</v>
      </c>
      <c r="AW106">
        <v>2</v>
      </c>
      <c r="AX106">
        <v>15091972</v>
      </c>
      <c r="AY106">
        <v>1</v>
      </c>
      <c r="AZ106">
        <v>0</v>
      </c>
      <c r="BA106">
        <v>106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B106">
        <v>0</v>
      </c>
    </row>
    <row r="107" spans="1:80">
      <c r="A107">
        <f>ROW(Source!A49)</f>
        <v>49</v>
      </c>
      <c r="B107">
        <v>15091959</v>
      </c>
      <c r="C107">
        <v>15091957</v>
      </c>
      <c r="D107">
        <v>121548</v>
      </c>
      <c r="E107">
        <v>1</v>
      </c>
      <c r="F107">
        <v>1</v>
      </c>
      <c r="G107">
        <v>1</v>
      </c>
      <c r="H107">
        <v>1</v>
      </c>
      <c r="I107" t="s">
        <v>31</v>
      </c>
      <c r="J107" t="s">
        <v>5</v>
      </c>
      <c r="K107" t="s">
        <v>452</v>
      </c>
      <c r="L107">
        <v>608254</v>
      </c>
      <c r="N107">
        <v>1013</v>
      </c>
      <c r="O107" t="s">
        <v>453</v>
      </c>
      <c r="P107" t="s">
        <v>453</v>
      </c>
      <c r="Q107">
        <v>1</v>
      </c>
      <c r="Y107">
        <v>8.4000000000000003E-4</v>
      </c>
      <c r="AA107">
        <v>0</v>
      </c>
      <c r="AB107">
        <v>0</v>
      </c>
      <c r="AC107">
        <v>0</v>
      </c>
      <c r="AD107">
        <v>0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5</v>
      </c>
      <c r="AT107">
        <v>1.4E-3</v>
      </c>
      <c r="AU107" t="s">
        <v>37</v>
      </c>
      <c r="AV107">
        <v>2</v>
      </c>
      <c r="AW107">
        <v>2</v>
      </c>
      <c r="AX107">
        <v>15091973</v>
      </c>
      <c r="AY107">
        <v>1</v>
      </c>
      <c r="AZ107">
        <v>0</v>
      </c>
      <c r="BA107">
        <v>107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B107">
        <v>0</v>
      </c>
    </row>
    <row r="108" spans="1:80">
      <c r="A108">
        <f>ROW(Source!A49)</f>
        <v>49</v>
      </c>
      <c r="B108">
        <v>15091960</v>
      </c>
      <c r="C108">
        <v>15091957</v>
      </c>
      <c r="D108">
        <v>12365594</v>
      </c>
      <c r="E108">
        <v>1</v>
      </c>
      <c r="F108">
        <v>1</v>
      </c>
      <c r="G108">
        <v>1</v>
      </c>
      <c r="H108">
        <v>2</v>
      </c>
      <c r="I108" t="s">
        <v>471</v>
      </c>
      <c r="J108" t="s">
        <v>472</v>
      </c>
      <c r="K108" t="s">
        <v>473</v>
      </c>
      <c r="L108">
        <v>1480</v>
      </c>
      <c r="N108">
        <v>1013</v>
      </c>
      <c r="O108" t="s">
        <v>457</v>
      </c>
      <c r="P108" t="s">
        <v>458</v>
      </c>
      <c r="Q108">
        <v>1</v>
      </c>
      <c r="Y108">
        <v>1.2000000000000002E-4</v>
      </c>
      <c r="AA108">
        <v>0</v>
      </c>
      <c r="AB108">
        <v>92.76</v>
      </c>
      <c r="AC108">
        <v>16.329999999999998</v>
      </c>
      <c r="AD108">
        <v>0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5</v>
      </c>
      <c r="AT108">
        <v>2.0000000000000001E-4</v>
      </c>
      <c r="AU108" t="s">
        <v>37</v>
      </c>
      <c r="AV108">
        <v>0</v>
      </c>
      <c r="AW108">
        <v>2</v>
      </c>
      <c r="AX108">
        <v>15091974</v>
      </c>
      <c r="AY108">
        <v>1</v>
      </c>
      <c r="AZ108">
        <v>0</v>
      </c>
      <c r="BA108">
        <v>108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B108">
        <v>0</v>
      </c>
    </row>
    <row r="109" spans="1:80">
      <c r="A109">
        <f>ROW(Source!A49)</f>
        <v>49</v>
      </c>
      <c r="B109">
        <v>15091961</v>
      </c>
      <c r="C109">
        <v>15091957</v>
      </c>
      <c r="D109">
        <v>12365682</v>
      </c>
      <c r="E109">
        <v>1</v>
      </c>
      <c r="F109">
        <v>1</v>
      </c>
      <c r="G109">
        <v>1</v>
      </c>
      <c r="H109">
        <v>2</v>
      </c>
      <c r="I109" t="s">
        <v>474</v>
      </c>
      <c r="J109" t="s">
        <v>475</v>
      </c>
      <c r="K109" t="s">
        <v>476</v>
      </c>
      <c r="L109">
        <v>1480</v>
      </c>
      <c r="N109">
        <v>1013</v>
      </c>
      <c r="O109" t="s">
        <v>457</v>
      </c>
      <c r="P109" t="s">
        <v>458</v>
      </c>
      <c r="Q109">
        <v>1</v>
      </c>
      <c r="Y109">
        <v>7.1999999999999994E-4</v>
      </c>
      <c r="AA109">
        <v>0</v>
      </c>
      <c r="AB109">
        <v>134.07</v>
      </c>
      <c r="AC109">
        <v>16.329999999999998</v>
      </c>
      <c r="AD109">
        <v>0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5</v>
      </c>
      <c r="AT109">
        <v>1.1999999999999999E-3</v>
      </c>
      <c r="AU109" t="s">
        <v>37</v>
      </c>
      <c r="AV109">
        <v>0</v>
      </c>
      <c r="AW109">
        <v>2</v>
      </c>
      <c r="AX109">
        <v>15091975</v>
      </c>
      <c r="AY109">
        <v>1</v>
      </c>
      <c r="AZ109">
        <v>0</v>
      </c>
      <c r="BA109">
        <v>109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B109">
        <v>0</v>
      </c>
    </row>
    <row r="110" spans="1:80">
      <c r="A110">
        <f>ROW(Source!A49)</f>
        <v>49</v>
      </c>
      <c r="B110">
        <v>15091962</v>
      </c>
      <c r="C110">
        <v>15091957</v>
      </c>
      <c r="D110">
        <v>12367747</v>
      </c>
      <c r="E110">
        <v>1</v>
      </c>
      <c r="F110">
        <v>1</v>
      </c>
      <c r="G110">
        <v>1</v>
      </c>
      <c r="H110">
        <v>2</v>
      </c>
      <c r="I110" t="s">
        <v>500</v>
      </c>
      <c r="J110" t="s">
        <v>501</v>
      </c>
      <c r="K110" t="s">
        <v>502</v>
      </c>
      <c r="L110">
        <v>1480</v>
      </c>
      <c r="N110">
        <v>1013</v>
      </c>
      <c r="O110" t="s">
        <v>457</v>
      </c>
      <c r="P110" t="s">
        <v>458</v>
      </c>
      <c r="Q110">
        <v>1</v>
      </c>
      <c r="Y110">
        <v>4.0200000000000001E-3</v>
      </c>
      <c r="AA110">
        <v>0</v>
      </c>
      <c r="AB110">
        <v>2.3199999999999998</v>
      </c>
      <c r="AC110">
        <v>0</v>
      </c>
      <c r="AD110">
        <v>0</v>
      </c>
      <c r="AN110">
        <v>0</v>
      </c>
      <c r="AO110">
        <v>1</v>
      </c>
      <c r="AP110">
        <v>1</v>
      </c>
      <c r="AQ110">
        <v>0</v>
      </c>
      <c r="AR110">
        <v>0</v>
      </c>
      <c r="AS110" t="s">
        <v>5</v>
      </c>
      <c r="AT110">
        <v>6.7000000000000002E-3</v>
      </c>
      <c r="AU110" t="s">
        <v>37</v>
      </c>
      <c r="AV110">
        <v>0</v>
      </c>
      <c r="AW110">
        <v>2</v>
      </c>
      <c r="AX110">
        <v>15091976</v>
      </c>
      <c r="AY110">
        <v>1</v>
      </c>
      <c r="AZ110">
        <v>0</v>
      </c>
      <c r="BA110">
        <v>110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B110">
        <v>0</v>
      </c>
    </row>
    <row r="111" spans="1:80">
      <c r="A111">
        <f>ROW(Source!A49)</f>
        <v>49</v>
      </c>
      <c r="B111">
        <v>15091963</v>
      </c>
      <c r="C111">
        <v>15091957</v>
      </c>
      <c r="D111">
        <v>12368313</v>
      </c>
      <c r="E111">
        <v>1</v>
      </c>
      <c r="F111">
        <v>1</v>
      </c>
      <c r="G111">
        <v>1</v>
      </c>
      <c r="H111">
        <v>2</v>
      </c>
      <c r="I111" t="s">
        <v>477</v>
      </c>
      <c r="J111" t="s">
        <v>478</v>
      </c>
      <c r="K111" t="s">
        <v>479</v>
      </c>
      <c r="L111">
        <v>1480</v>
      </c>
      <c r="N111">
        <v>1013</v>
      </c>
      <c r="O111" t="s">
        <v>457</v>
      </c>
      <c r="P111" t="s">
        <v>458</v>
      </c>
      <c r="Q111">
        <v>1</v>
      </c>
      <c r="Y111">
        <v>5.0400000000000002E-3</v>
      </c>
      <c r="AA111">
        <v>0</v>
      </c>
      <c r="AB111">
        <v>96.34</v>
      </c>
      <c r="AC111">
        <v>0</v>
      </c>
      <c r="AD111">
        <v>0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5</v>
      </c>
      <c r="AT111">
        <v>8.3999999999999995E-3</v>
      </c>
      <c r="AU111" t="s">
        <v>37</v>
      </c>
      <c r="AV111">
        <v>0</v>
      </c>
      <c r="AW111">
        <v>2</v>
      </c>
      <c r="AX111">
        <v>15091977</v>
      </c>
      <c r="AY111">
        <v>1</v>
      </c>
      <c r="AZ111">
        <v>0</v>
      </c>
      <c r="BA111">
        <v>111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B111">
        <v>0</v>
      </c>
    </row>
    <row r="112" spans="1:80">
      <c r="A112">
        <f>ROW(Source!A49)</f>
        <v>49</v>
      </c>
      <c r="B112">
        <v>15091964</v>
      </c>
      <c r="C112">
        <v>15091957</v>
      </c>
      <c r="D112">
        <v>12289510</v>
      </c>
      <c r="E112">
        <v>1</v>
      </c>
      <c r="F112">
        <v>1</v>
      </c>
      <c r="G112">
        <v>1</v>
      </c>
      <c r="H112">
        <v>3</v>
      </c>
      <c r="I112" t="s">
        <v>503</v>
      </c>
      <c r="J112" t="s">
        <v>504</v>
      </c>
      <c r="K112" t="s">
        <v>505</v>
      </c>
      <c r="L112">
        <v>1348</v>
      </c>
      <c r="N112">
        <v>1009</v>
      </c>
      <c r="O112" t="s">
        <v>29</v>
      </c>
      <c r="P112" t="s">
        <v>29</v>
      </c>
      <c r="Q112">
        <v>1000</v>
      </c>
      <c r="Y112">
        <v>0</v>
      </c>
      <c r="AA112">
        <v>35060</v>
      </c>
      <c r="AB112">
        <v>0</v>
      </c>
      <c r="AC112">
        <v>0</v>
      </c>
      <c r="AD112">
        <v>0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5</v>
      </c>
      <c r="AT112">
        <v>4.1E-5</v>
      </c>
      <c r="AU112" t="s">
        <v>36</v>
      </c>
      <c r="AV112">
        <v>0</v>
      </c>
      <c r="AW112">
        <v>2</v>
      </c>
      <c r="AX112">
        <v>15091978</v>
      </c>
      <c r="AY112">
        <v>1</v>
      </c>
      <c r="AZ112">
        <v>0</v>
      </c>
      <c r="BA112">
        <v>112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B112">
        <v>0</v>
      </c>
    </row>
    <row r="113" spans="1:80">
      <c r="A113">
        <f>ROW(Source!A49)</f>
        <v>49</v>
      </c>
      <c r="B113">
        <v>15091965</v>
      </c>
      <c r="C113">
        <v>15091957</v>
      </c>
      <c r="D113">
        <v>12290033</v>
      </c>
      <c r="E113">
        <v>1</v>
      </c>
      <c r="F113">
        <v>1</v>
      </c>
      <c r="G113">
        <v>1</v>
      </c>
      <c r="H113">
        <v>3</v>
      </c>
      <c r="I113" t="s">
        <v>506</v>
      </c>
      <c r="J113" t="s">
        <v>507</v>
      </c>
      <c r="K113" t="s">
        <v>508</v>
      </c>
      <c r="L113">
        <v>1348</v>
      </c>
      <c r="N113">
        <v>1009</v>
      </c>
      <c r="O113" t="s">
        <v>29</v>
      </c>
      <c r="P113" t="s">
        <v>29</v>
      </c>
      <c r="Q113">
        <v>1000</v>
      </c>
      <c r="Y113">
        <v>0</v>
      </c>
      <c r="AA113">
        <v>18320</v>
      </c>
      <c r="AB113">
        <v>0</v>
      </c>
      <c r="AC113">
        <v>0</v>
      </c>
      <c r="AD113">
        <v>0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5</v>
      </c>
      <c r="AT113">
        <v>3.0000000000000001E-6</v>
      </c>
      <c r="AU113" t="s">
        <v>36</v>
      </c>
      <c r="AV113">
        <v>0</v>
      </c>
      <c r="AW113">
        <v>2</v>
      </c>
      <c r="AX113">
        <v>15091979</v>
      </c>
      <c r="AY113">
        <v>1</v>
      </c>
      <c r="AZ113">
        <v>0</v>
      </c>
      <c r="BA113">
        <v>113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B113">
        <v>0</v>
      </c>
    </row>
    <row r="114" spans="1:80">
      <c r="A114">
        <f>ROW(Source!A49)</f>
        <v>49</v>
      </c>
      <c r="B114">
        <v>15091966</v>
      </c>
      <c r="C114">
        <v>15091957</v>
      </c>
      <c r="D114">
        <v>12290555</v>
      </c>
      <c r="E114">
        <v>1</v>
      </c>
      <c r="F114">
        <v>1</v>
      </c>
      <c r="G114">
        <v>1</v>
      </c>
      <c r="H114">
        <v>3</v>
      </c>
      <c r="I114" t="s">
        <v>509</v>
      </c>
      <c r="J114" t="s">
        <v>510</v>
      </c>
      <c r="K114" t="s">
        <v>511</v>
      </c>
      <c r="L114">
        <v>1348</v>
      </c>
      <c r="N114">
        <v>1009</v>
      </c>
      <c r="O114" t="s">
        <v>29</v>
      </c>
      <c r="P114" t="s">
        <v>29</v>
      </c>
      <c r="Q114">
        <v>1000</v>
      </c>
      <c r="Y114">
        <v>0</v>
      </c>
      <c r="AA114">
        <v>30040</v>
      </c>
      <c r="AB114">
        <v>0</v>
      </c>
      <c r="AC114">
        <v>0</v>
      </c>
      <c r="AD114">
        <v>0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5</v>
      </c>
      <c r="AT114">
        <v>9.9999999999999995E-7</v>
      </c>
      <c r="AU114" t="s">
        <v>36</v>
      </c>
      <c r="AV114">
        <v>0</v>
      </c>
      <c r="AW114">
        <v>2</v>
      </c>
      <c r="AX114">
        <v>15091980</v>
      </c>
      <c r="AY114">
        <v>1</v>
      </c>
      <c r="AZ114">
        <v>0</v>
      </c>
      <c r="BA114">
        <v>114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B114">
        <v>0</v>
      </c>
    </row>
    <row r="115" spans="1:80">
      <c r="A115">
        <f>ROW(Source!A49)</f>
        <v>49</v>
      </c>
      <c r="B115">
        <v>15091967</v>
      </c>
      <c r="C115">
        <v>15091957</v>
      </c>
      <c r="D115">
        <v>12292687</v>
      </c>
      <c r="E115">
        <v>1</v>
      </c>
      <c r="F115">
        <v>1</v>
      </c>
      <c r="G115">
        <v>1</v>
      </c>
      <c r="H115">
        <v>3</v>
      </c>
      <c r="I115" t="s">
        <v>512</v>
      </c>
      <c r="J115" t="s">
        <v>513</v>
      </c>
      <c r="K115" t="s">
        <v>514</v>
      </c>
      <c r="L115">
        <v>1346</v>
      </c>
      <c r="N115">
        <v>1009</v>
      </c>
      <c r="O115" t="s">
        <v>144</v>
      </c>
      <c r="P115" t="s">
        <v>144</v>
      </c>
      <c r="Q115">
        <v>1</v>
      </c>
      <c r="Y115">
        <v>0</v>
      </c>
      <c r="AA115">
        <v>42.4</v>
      </c>
      <c r="AB115">
        <v>0</v>
      </c>
      <c r="AC115">
        <v>0</v>
      </c>
      <c r="AD115">
        <v>0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5</v>
      </c>
      <c r="AT115">
        <v>1.1000000000000001E-3</v>
      </c>
      <c r="AU115" t="s">
        <v>36</v>
      </c>
      <c r="AV115">
        <v>0</v>
      </c>
      <c r="AW115">
        <v>2</v>
      </c>
      <c r="AX115">
        <v>15091981</v>
      </c>
      <c r="AY115">
        <v>1</v>
      </c>
      <c r="AZ115">
        <v>0</v>
      </c>
      <c r="BA115">
        <v>115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B115">
        <v>0</v>
      </c>
    </row>
    <row r="116" spans="1:80">
      <c r="A116">
        <f>ROW(Source!A49)</f>
        <v>49</v>
      </c>
      <c r="B116">
        <v>15091968</v>
      </c>
      <c r="C116">
        <v>15091957</v>
      </c>
      <c r="D116">
        <v>12317115</v>
      </c>
      <c r="E116">
        <v>1</v>
      </c>
      <c r="F116">
        <v>1</v>
      </c>
      <c r="G116">
        <v>1</v>
      </c>
      <c r="H116">
        <v>3</v>
      </c>
      <c r="I116" t="s">
        <v>515</v>
      </c>
      <c r="J116" t="s">
        <v>516</v>
      </c>
      <c r="K116" t="s">
        <v>517</v>
      </c>
      <c r="L116">
        <v>1301</v>
      </c>
      <c r="N116">
        <v>1003</v>
      </c>
      <c r="O116" t="s">
        <v>100</v>
      </c>
      <c r="P116" t="s">
        <v>100</v>
      </c>
      <c r="Q116">
        <v>1</v>
      </c>
      <c r="Y116">
        <v>0</v>
      </c>
      <c r="AA116">
        <v>147</v>
      </c>
      <c r="AB116">
        <v>0</v>
      </c>
      <c r="AC116">
        <v>0</v>
      </c>
      <c r="AD116">
        <v>0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5</v>
      </c>
      <c r="AT116">
        <v>1</v>
      </c>
      <c r="AU116" t="s">
        <v>36</v>
      </c>
      <c r="AV116">
        <v>0</v>
      </c>
      <c r="AW116">
        <v>2</v>
      </c>
      <c r="AX116">
        <v>15091982</v>
      </c>
      <c r="AY116">
        <v>1</v>
      </c>
      <c r="AZ116">
        <v>0</v>
      </c>
      <c r="BA116">
        <v>116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B116">
        <v>0</v>
      </c>
    </row>
    <row r="117" spans="1:80">
      <c r="A117">
        <f>ROW(Source!A49)</f>
        <v>49</v>
      </c>
      <c r="B117">
        <v>15091969</v>
      </c>
      <c r="C117">
        <v>15091957</v>
      </c>
      <c r="D117">
        <v>12317933</v>
      </c>
      <c r="E117">
        <v>1</v>
      </c>
      <c r="F117">
        <v>1</v>
      </c>
      <c r="G117">
        <v>1</v>
      </c>
      <c r="H117">
        <v>3</v>
      </c>
      <c r="I117" t="s">
        <v>518</v>
      </c>
      <c r="J117" t="s">
        <v>519</v>
      </c>
      <c r="K117" t="s">
        <v>520</v>
      </c>
      <c r="L117">
        <v>12293991</v>
      </c>
      <c r="N117">
        <v>1013</v>
      </c>
      <c r="O117" t="s">
        <v>395</v>
      </c>
      <c r="P117" t="s">
        <v>397</v>
      </c>
      <c r="Q117">
        <v>1</v>
      </c>
      <c r="Y117">
        <v>0</v>
      </c>
      <c r="AA117">
        <v>276</v>
      </c>
      <c r="AB117">
        <v>0</v>
      </c>
      <c r="AC117">
        <v>0</v>
      </c>
      <c r="AD117">
        <v>0</v>
      </c>
      <c r="AN117">
        <v>0</v>
      </c>
      <c r="AO117">
        <v>1</v>
      </c>
      <c r="AP117">
        <v>1</v>
      </c>
      <c r="AQ117">
        <v>0</v>
      </c>
      <c r="AR117">
        <v>0</v>
      </c>
      <c r="AS117" t="s">
        <v>5</v>
      </c>
      <c r="AT117">
        <v>3.3500000000000001E-3</v>
      </c>
      <c r="AU117" t="s">
        <v>36</v>
      </c>
      <c r="AV117">
        <v>0</v>
      </c>
      <c r="AW117">
        <v>2</v>
      </c>
      <c r="AX117">
        <v>15091983</v>
      </c>
      <c r="AY117">
        <v>1</v>
      </c>
      <c r="AZ117">
        <v>0</v>
      </c>
      <c r="BA117">
        <v>117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B117">
        <v>0</v>
      </c>
    </row>
    <row r="118" spans="1:80">
      <c r="A118">
        <f>ROW(Source!A49)</f>
        <v>49</v>
      </c>
      <c r="B118">
        <v>15091970</v>
      </c>
      <c r="C118">
        <v>15091957</v>
      </c>
      <c r="D118">
        <v>12317935</v>
      </c>
      <c r="E118">
        <v>1</v>
      </c>
      <c r="F118">
        <v>1</v>
      </c>
      <c r="G118">
        <v>1</v>
      </c>
      <c r="H118">
        <v>3</v>
      </c>
      <c r="I118" t="s">
        <v>521</v>
      </c>
      <c r="J118" t="s">
        <v>522</v>
      </c>
      <c r="K118" t="s">
        <v>523</v>
      </c>
      <c r="L118">
        <v>12293991</v>
      </c>
      <c r="N118">
        <v>1013</v>
      </c>
      <c r="O118" t="s">
        <v>395</v>
      </c>
      <c r="P118" t="s">
        <v>397</v>
      </c>
      <c r="Q118">
        <v>1</v>
      </c>
      <c r="Y118">
        <v>0</v>
      </c>
      <c r="AA118">
        <v>461</v>
      </c>
      <c r="AB118">
        <v>0</v>
      </c>
      <c r="AC118">
        <v>0</v>
      </c>
      <c r="AD118">
        <v>0</v>
      </c>
      <c r="AN118">
        <v>0</v>
      </c>
      <c r="AO118">
        <v>1</v>
      </c>
      <c r="AP118">
        <v>1</v>
      </c>
      <c r="AQ118">
        <v>0</v>
      </c>
      <c r="AR118">
        <v>0</v>
      </c>
      <c r="AS118" t="s">
        <v>5</v>
      </c>
      <c r="AT118">
        <v>3.3500000000000001E-3</v>
      </c>
      <c r="AU118" t="s">
        <v>36</v>
      </c>
      <c r="AV118">
        <v>0</v>
      </c>
      <c r="AW118">
        <v>2</v>
      </c>
      <c r="AX118">
        <v>15091984</v>
      </c>
      <c r="AY118">
        <v>1</v>
      </c>
      <c r="AZ118">
        <v>0</v>
      </c>
      <c r="BA118">
        <v>118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B118">
        <v>0</v>
      </c>
    </row>
    <row r="119" spans="1:80">
      <c r="A119">
        <f>ROW(Source!A49)</f>
        <v>49</v>
      </c>
      <c r="B119">
        <v>15091971</v>
      </c>
      <c r="C119">
        <v>15091957</v>
      </c>
      <c r="D119">
        <v>12325987</v>
      </c>
      <c r="E119">
        <v>1</v>
      </c>
      <c r="F119">
        <v>1</v>
      </c>
      <c r="G119">
        <v>1</v>
      </c>
      <c r="H119">
        <v>3</v>
      </c>
      <c r="I119" t="s">
        <v>492</v>
      </c>
      <c r="J119" t="s">
        <v>493</v>
      </c>
      <c r="K119" t="s">
        <v>494</v>
      </c>
      <c r="L119">
        <v>1339</v>
      </c>
      <c r="N119">
        <v>1007</v>
      </c>
      <c r="O119" t="s">
        <v>465</v>
      </c>
      <c r="P119" t="s">
        <v>465</v>
      </c>
      <c r="Q119">
        <v>1</v>
      </c>
      <c r="Y119">
        <v>0</v>
      </c>
      <c r="AA119">
        <v>627</v>
      </c>
      <c r="AB119">
        <v>0</v>
      </c>
      <c r="AC119">
        <v>0</v>
      </c>
      <c r="AD119">
        <v>0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5</v>
      </c>
      <c r="AT119">
        <v>6.7000000000000002E-5</v>
      </c>
      <c r="AU119" t="s">
        <v>36</v>
      </c>
      <c r="AV119">
        <v>0</v>
      </c>
      <c r="AW119">
        <v>2</v>
      </c>
      <c r="AX119">
        <v>15091985</v>
      </c>
      <c r="AY119">
        <v>1</v>
      </c>
      <c r="AZ119">
        <v>0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B119">
        <v>0</v>
      </c>
    </row>
    <row r="120" spans="1:80">
      <c r="A120">
        <f>ROW(Source!A53)</f>
        <v>53</v>
      </c>
      <c r="B120">
        <v>15092019</v>
      </c>
      <c r="C120">
        <v>15092017</v>
      </c>
      <c r="D120">
        <v>7535102</v>
      </c>
      <c r="E120">
        <v>1</v>
      </c>
      <c r="F120">
        <v>1</v>
      </c>
      <c r="G120">
        <v>1</v>
      </c>
      <c r="H120">
        <v>1</v>
      </c>
      <c r="I120" t="s">
        <v>498</v>
      </c>
      <c r="J120" t="s">
        <v>5</v>
      </c>
      <c r="K120" t="s">
        <v>499</v>
      </c>
      <c r="L120">
        <v>1476</v>
      </c>
      <c r="N120">
        <v>1013</v>
      </c>
      <c r="O120" t="s">
        <v>450</v>
      </c>
      <c r="P120" t="s">
        <v>451</v>
      </c>
      <c r="Q120">
        <v>1</v>
      </c>
      <c r="Y120">
        <v>0.50927749999999994</v>
      </c>
      <c r="AA120">
        <v>0</v>
      </c>
      <c r="AB120">
        <v>0</v>
      </c>
      <c r="AC120">
        <v>0</v>
      </c>
      <c r="AD120">
        <v>11.48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5</v>
      </c>
      <c r="AT120">
        <v>0.26050000000000001</v>
      </c>
      <c r="AU120" t="s">
        <v>96</v>
      </c>
      <c r="AV120">
        <v>1</v>
      </c>
      <c r="AW120">
        <v>2</v>
      </c>
      <c r="AX120">
        <v>15092019</v>
      </c>
      <c r="AY120">
        <v>1</v>
      </c>
      <c r="AZ120">
        <v>0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B120">
        <v>0</v>
      </c>
    </row>
    <row r="121" spans="1:80">
      <c r="A121">
        <f>ROW(Source!A53)</f>
        <v>53</v>
      </c>
      <c r="B121">
        <v>15092020</v>
      </c>
      <c r="C121">
        <v>15092017</v>
      </c>
      <c r="D121">
        <v>121548</v>
      </c>
      <c r="E121">
        <v>1</v>
      </c>
      <c r="F121">
        <v>1</v>
      </c>
      <c r="G121">
        <v>1</v>
      </c>
      <c r="H121">
        <v>1</v>
      </c>
      <c r="I121" t="s">
        <v>31</v>
      </c>
      <c r="J121" t="s">
        <v>5</v>
      </c>
      <c r="K121" t="s">
        <v>452</v>
      </c>
      <c r="L121">
        <v>608254</v>
      </c>
      <c r="N121">
        <v>1013</v>
      </c>
      <c r="O121" t="s">
        <v>453</v>
      </c>
      <c r="P121" t="s">
        <v>453</v>
      </c>
      <c r="Q121">
        <v>1</v>
      </c>
      <c r="Y121">
        <v>2.9749999999999998E-3</v>
      </c>
      <c r="AA121">
        <v>0</v>
      </c>
      <c r="AB121">
        <v>0</v>
      </c>
      <c r="AC121">
        <v>0</v>
      </c>
      <c r="AD121">
        <v>0</v>
      </c>
      <c r="AN121">
        <v>0</v>
      </c>
      <c r="AO121">
        <v>1</v>
      </c>
      <c r="AP121">
        <v>1</v>
      </c>
      <c r="AQ121">
        <v>0</v>
      </c>
      <c r="AR121">
        <v>0</v>
      </c>
      <c r="AS121" t="s">
        <v>5</v>
      </c>
      <c r="AT121">
        <v>1.4E-3</v>
      </c>
      <c r="AU121" t="s">
        <v>95</v>
      </c>
      <c r="AV121">
        <v>2</v>
      </c>
      <c r="AW121">
        <v>2</v>
      </c>
      <c r="AX121">
        <v>15092020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B121">
        <v>0</v>
      </c>
    </row>
    <row r="122" spans="1:80">
      <c r="A122">
        <f>ROW(Source!A53)</f>
        <v>53</v>
      </c>
      <c r="B122">
        <v>15092021</v>
      </c>
      <c r="C122">
        <v>15092017</v>
      </c>
      <c r="D122">
        <v>12365594</v>
      </c>
      <c r="E122">
        <v>1</v>
      </c>
      <c r="F122">
        <v>1</v>
      </c>
      <c r="G122">
        <v>1</v>
      </c>
      <c r="H122">
        <v>2</v>
      </c>
      <c r="I122" t="s">
        <v>471</v>
      </c>
      <c r="J122" t="s">
        <v>472</v>
      </c>
      <c r="K122" t="s">
        <v>473</v>
      </c>
      <c r="L122">
        <v>1480</v>
      </c>
      <c r="N122">
        <v>1013</v>
      </c>
      <c r="O122" t="s">
        <v>457</v>
      </c>
      <c r="P122" t="s">
        <v>458</v>
      </c>
      <c r="Q122">
        <v>1</v>
      </c>
      <c r="Y122">
        <v>4.2499999999999998E-4</v>
      </c>
      <c r="AA122">
        <v>0</v>
      </c>
      <c r="AB122">
        <v>92.76</v>
      </c>
      <c r="AC122">
        <v>16.329999999999998</v>
      </c>
      <c r="AD122">
        <v>0</v>
      </c>
      <c r="AN122">
        <v>0</v>
      </c>
      <c r="AO122">
        <v>1</v>
      </c>
      <c r="AP122">
        <v>1</v>
      </c>
      <c r="AQ122">
        <v>0</v>
      </c>
      <c r="AR122">
        <v>0</v>
      </c>
      <c r="AS122" t="s">
        <v>5</v>
      </c>
      <c r="AT122">
        <v>2.0000000000000001E-4</v>
      </c>
      <c r="AU122" t="s">
        <v>95</v>
      </c>
      <c r="AV122">
        <v>0</v>
      </c>
      <c r="AW122">
        <v>2</v>
      </c>
      <c r="AX122">
        <v>15092021</v>
      </c>
      <c r="AY122">
        <v>1</v>
      </c>
      <c r="AZ122">
        <v>0</v>
      </c>
      <c r="BA122">
        <v>122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B122">
        <v>0</v>
      </c>
    </row>
    <row r="123" spans="1:80">
      <c r="A123">
        <f>ROW(Source!A53)</f>
        <v>53</v>
      </c>
      <c r="B123">
        <v>15092022</v>
      </c>
      <c r="C123">
        <v>15092017</v>
      </c>
      <c r="D123">
        <v>12365682</v>
      </c>
      <c r="E123">
        <v>1</v>
      </c>
      <c r="F123">
        <v>1</v>
      </c>
      <c r="G123">
        <v>1</v>
      </c>
      <c r="H123">
        <v>2</v>
      </c>
      <c r="I123" t="s">
        <v>474</v>
      </c>
      <c r="J123" t="s">
        <v>475</v>
      </c>
      <c r="K123" t="s">
        <v>476</v>
      </c>
      <c r="L123">
        <v>1480</v>
      </c>
      <c r="N123">
        <v>1013</v>
      </c>
      <c r="O123" t="s">
        <v>457</v>
      </c>
      <c r="P123" t="s">
        <v>458</v>
      </c>
      <c r="Q123">
        <v>1</v>
      </c>
      <c r="Y123">
        <v>2.5499999999999997E-3</v>
      </c>
      <c r="AA123">
        <v>0</v>
      </c>
      <c r="AB123">
        <v>134.07</v>
      </c>
      <c r="AC123">
        <v>16.329999999999998</v>
      </c>
      <c r="AD123">
        <v>0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5</v>
      </c>
      <c r="AT123">
        <v>1.1999999999999999E-3</v>
      </c>
      <c r="AU123" t="s">
        <v>95</v>
      </c>
      <c r="AV123">
        <v>0</v>
      </c>
      <c r="AW123">
        <v>2</v>
      </c>
      <c r="AX123">
        <v>15092022</v>
      </c>
      <c r="AY123">
        <v>1</v>
      </c>
      <c r="AZ123">
        <v>0</v>
      </c>
      <c r="BA123">
        <v>123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B123">
        <v>0</v>
      </c>
    </row>
    <row r="124" spans="1:80">
      <c r="A124">
        <f>ROW(Source!A53)</f>
        <v>53</v>
      </c>
      <c r="B124">
        <v>15092023</v>
      </c>
      <c r="C124">
        <v>15092017</v>
      </c>
      <c r="D124">
        <v>12367747</v>
      </c>
      <c r="E124">
        <v>1</v>
      </c>
      <c r="F124">
        <v>1</v>
      </c>
      <c r="G124">
        <v>1</v>
      </c>
      <c r="H124">
        <v>2</v>
      </c>
      <c r="I124" t="s">
        <v>500</v>
      </c>
      <c r="J124" t="s">
        <v>501</v>
      </c>
      <c r="K124" t="s">
        <v>502</v>
      </c>
      <c r="L124">
        <v>1480</v>
      </c>
      <c r="N124">
        <v>1013</v>
      </c>
      <c r="O124" t="s">
        <v>457</v>
      </c>
      <c r="P124" t="s">
        <v>458</v>
      </c>
      <c r="Q124">
        <v>1</v>
      </c>
      <c r="Y124">
        <v>1.42375E-2</v>
      </c>
      <c r="AA124">
        <v>0</v>
      </c>
      <c r="AB124">
        <v>2.3199999999999998</v>
      </c>
      <c r="AC124">
        <v>0</v>
      </c>
      <c r="AD124">
        <v>0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5</v>
      </c>
      <c r="AT124">
        <v>6.7000000000000002E-3</v>
      </c>
      <c r="AU124" t="s">
        <v>95</v>
      </c>
      <c r="AV124">
        <v>0</v>
      </c>
      <c r="AW124">
        <v>2</v>
      </c>
      <c r="AX124">
        <v>15092023</v>
      </c>
      <c r="AY124">
        <v>1</v>
      </c>
      <c r="AZ124">
        <v>0</v>
      </c>
      <c r="BA124">
        <v>124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B124">
        <v>0</v>
      </c>
    </row>
    <row r="125" spans="1:80">
      <c r="A125">
        <f>ROW(Source!A53)</f>
        <v>53</v>
      </c>
      <c r="B125">
        <v>15092024</v>
      </c>
      <c r="C125">
        <v>15092017</v>
      </c>
      <c r="D125">
        <v>12368313</v>
      </c>
      <c r="E125">
        <v>1</v>
      </c>
      <c r="F125">
        <v>1</v>
      </c>
      <c r="G125">
        <v>1</v>
      </c>
      <c r="H125">
        <v>2</v>
      </c>
      <c r="I125" t="s">
        <v>477</v>
      </c>
      <c r="J125" t="s">
        <v>478</v>
      </c>
      <c r="K125" t="s">
        <v>479</v>
      </c>
      <c r="L125">
        <v>1480</v>
      </c>
      <c r="N125">
        <v>1013</v>
      </c>
      <c r="O125" t="s">
        <v>457</v>
      </c>
      <c r="P125" t="s">
        <v>458</v>
      </c>
      <c r="Q125">
        <v>1</v>
      </c>
      <c r="Y125">
        <v>1.7849999999999998E-2</v>
      </c>
      <c r="AA125">
        <v>0</v>
      </c>
      <c r="AB125">
        <v>96.34</v>
      </c>
      <c r="AC125">
        <v>0</v>
      </c>
      <c r="AD125">
        <v>0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5</v>
      </c>
      <c r="AT125">
        <v>8.3999999999999995E-3</v>
      </c>
      <c r="AU125" t="s">
        <v>95</v>
      </c>
      <c r="AV125">
        <v>0</v>
      </c>
      <c r="AW125">
        <v>2</v>
      </c>
      <c r="AX125">
        <v>15092024</v>
      </c>
      <c r="AY125">
        <v>1</v>
      </c>
      <c r="AZ125">
        <v>0</v>
      </c>
      <c r="BA125">
        <v>125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B125">
        <v>0</v>
      </c>
    </row>
    <row r="126" spans="1:80">
      <c r="A126">
        <f>ROW(Source!A53)</f>
        <v>53</v>
      </c>
      <c r="B126">
        <v>15092025</v>
      </c>
      <c r="C126">
        <v>15092017</v>
      </c>
      <c r="D126">
        <v>12289510</v>
      </c>
      <c r="E126">
        <v>1</v>
      </c>
      <c r="F126">
        <v>1</v>
      </c>
      <c r="G126">
        <v>1</v>
      </c>
      <c r="H126">
        <v>3</v>
      </c>
      <c r="I126" t="s">
        <v>503</v>
      </c>
      <c r="J126" t="s">
        <v>504</v>
      </c>
      <c r="K126" t="s">
        <v>505</v>
      </c>
      <c r="L126">
        <v>1348</v>
      </c>
      <c r="N126">
        <v>1009</v>
      </c>
      <c r="O126" t="s">
        <v>29</v>
      </c>
      <c r="P126" t="s">
        <v>29</v>
      </c>
      <c r="Q126">
        <v>1000</v>
      </c>
      <c r="Y126">
        <v>4.1E-5</v>
      </c>
      <c r="AA126">
        <v>35060</v>
      </c>
      <c r="AB126">
        <v>0</v>
      </c>
      <c r="AC126">
        <v>0</v>
      </c>
      <c r="AD126">
        <v>0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5</v>
      </c>
      <c r="AT126">
        <v>4.1E-5</v>
      </c>
      <c r="AU126" t="s">
        <v>5</v>
      </c>
      <c r="AV126">
        <v>0</v>
      </c>
      <c r="AW126">
        <v>2</v>
      </c>
      <c r="AX126">
        <v>15092025</v>
      </c>
      <c r="AY126">
        <v>1</v>
      </c>
      <c r="AZ126">
        <v>0</v>
      </c>
      <c r="BA126">
        <v>126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B126">
        <v>0</v>
      </c>
    </row>
    <row r="127" spans="1:80">
      <c r="A127">
        <f>ROW(Source!A53)</f>
        <v>53</v>
      </c>
      <c r="B127">
        <v>15092026</v>
      </c>
      <c r="C127">
        <v>15092017</v>
      </c>
      <c r="D127">
        <v>12290033</v>
      </c>
      <c r="E127">
        <v>1</v>
      </c>
      <c r="F127">
        <v>1</v>
      </c>
      <c r="G127">
        <v>1</v>
      </c>
      <c r="H127">
        <v>3</v>
      </c>
      <c r="I127" t="s">
        <v>506</v>
      </c>
      <c r="J127" t="s">
        <v>507</v>
      </c>
      <c r="K127" t="s">
        <v>508</v>
      </c>
      <c r="L127">
        <v>1348</v>
      </c>
      <c r="N127">
        <v>1009</v>
      </c>
      <c r="O127" t="s">
        <v>29</v>
      </c>
      <c r="P127" t="s">
        <v>29</v>
      </c>
      <c r="Q127">
        <v>1000</v>
      </c>
      <c r="Y127">
        <v>3.0000000000000001E-6</v>
      </c>
      <c r="AA127">
        <v>18320</v>
      </c>
      <c r="AB127">
        <v>0</v>
      </c>
      <c r="AC127">
        <v>0</v>
      </c>
      <c r="AD127">
        <v>0</v>
      </c>
      <c r="AN127">
        <v>0</v>
      </c>
      <c r="AO127">
        <v>1</v>
      </c>
      <c r="AP127">
        <v>0</v>
      </c>
      <c r="AQ127">
        <v>0</v>
      </c>
      <c r="AR127">
        <v>0</v>
      </c>
      <c r="AS127" t="s">
        <v>5</v>
      </c>
      <c r="AT127">
        <v>3.0000000000000001E-6</v>
      </c>
      <c r="AU127" t="s">
        <v>5</v>
      </c>
      <c r="AV127">
        <v>0</v>
      </c>
      <c r="AW127">
        <v>2</v>
      </c>
      <c r="AX127">
        <v>15092026</v>
      </c>
      <c r="AY127">
        <v>1</v>
      </c>
      <c r="AZ127">
        <v>0</v>
      </c>
      <c r="BA127">
        <v>127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B127">
        <v>0</v>
      </c>
    </row>
    <row r="128" spans="1:80">
      <c r="A128">
        <f>ROW(Source!A53)</f>
        <v>53</v>
      </c>
      <c r="B128">
        <v>15092027</v>
      </c>
      <c r="C128">
        <v>15092017</v>
      </c>
      <c r="D128">
        <v>12290555</v>
      </c>
      <c r="E128">
        <v>1</v>
      </c>
      <c r="F128">
        <v>1</v>
      </c>
      <c r="G128">
        <v>1</v>
      </c>
      <c r="H128">
        <v>3</v>
      </c>
      <c r="I128" t="s">
        <v>509</v>
      </c>
      <c r="J128" t="s">
        <v>510</v>
      </c>
      <c r="K128" t="s">
        <v>511</v>
      </c>
      <c r="L128">
        <v>1348</v>
      </c>
      <c r="N128">
        <v>1009</v>
      </c>
      <c r="O128" t="s">
        <v>29</v>
      </c>
      <c r="P128" t="s">
        <v>29</v>
      </c>
      <c r="Q128">
        <v>1000</v>
      </c>
      <c r="Y128">
        <v>9.9999999999999995E-7</v>
      </c>
      <c r="AA128">
        <v>30040</v>
      </c>
      <c r="AB128">
        <v>0</v>
      </c>
      <c r="AC128">
        <v>0</v>
      </c>
      <c r="AD128">
        <v>0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5</v>
      </c>
      <c r="AT128">
        <v>9.9999999999999995E-7</v>
      </c>
      <c r="AU128" t="s">
        <v>5</v>
      </c>
      <c r="AV128">
        <v>0</v>
      </c>
      <c r="AW128">
        <v>2</v>
      </c>
      <c r="AX128">
        <v>15092027</v>
      </c>
      <c r="AY128">
        <v>1</v>
      </c>
      <c r="AZ128">
        <v>0</v>
      </c>
      <c r="BA128">
        <v>128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B128">
        <v>0</v>
      </c>
    </row>
    <row r="129" spans="1:80">
      <c r="A129">
        <f>ROW(Source!A53)</f>
        <v>53</v>
      </c>
      <c r="B129">
        <v>15092028</v>
      </c>
      <c r="C129">
        <v>15092017</v>
      </c>
      <c r="D129">
        <v>12292687</v>
      </c>
      <c r="E129">
        <v>1</v>
      </c>
      <c r="F129">
        <v>1</v>
      </c>
      <c r="G129">
        <v>1</v>
      </c>
      <c r="H129">
        <v>3</v>
      </c>
      <c r="I129" t="s">
        <v>512</v>
      </c>
      <c r="J129" t="s">
        <v>513</v>
      </c>
      <c r="K129" t="s">
        <v>514</v>
      </c>
      <c r="L129">
        <v>1346</v>
      </c>
      <c r="N129">
        <v>1009</v>
      </c>
      <c r="O129" t="s">
        <v>144</v>
      </c>
      <c r="P129" t="s">
        <v>144</v>
      </c>
      <c r="Q129">
        <v>1</v>
      </c>
      <c r="Y129">
        <v>1.1000000000000001E-3</v>
      </c>
      <c r="AA129">
        <v>42.4</v>
      </c>
      <c r="AB129">
        <v>0</v>
      </c>
      <c r="AC129">
        <v>0</v>
      </c>
      <c r="AD129">
        <v>0</v>
      </c>
      <c r="AN129">
        <v>0</v>
      </c>
      <c r="AO129">
        <v>1</v>
      </c>
      <c r="AP129">
        <v>0</v>
      </c>
      <c r="AQ129">
        <v>0</v>
      </c>
      <c r="AR129">
        <v>0</v>
      </c>
      <c r="AS129" t="s">
        <v>5</v>
      </c>
      <c r="AT129">
        <v>1.1000000000000001E-3</v>
      </c>
      <c r="AU129" t="s">
        <v>5</v>
      </c>
      <c r="AV129">
        <v>0</v>
      </c>
      <c r="AW129">
        <v>2</v>
      </c>
      <c r="AX129">
        <v>15092028</v>
      </c>
      <c r="AY129">
        <v>1</v>
      </c>
      <c r="AZ129">
        <v>0</v>
      </c>
      <c r="BA129">
        <v>129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B129">
        <v>0</v>
      </c>
    </row>
    <row r="130" spans="1:80">
      <c r="A130">
        <f>ROW(Source!A53)</f>
        <v>53</v>
      </c>
      <c r="B130">
        <v>15092029</v>
      </c>
      <c r="C130">
        <v>15092017</v>
      </c>
      <c r="D130">
        <v>12317115</v>
      </c>
      <c r="E130">
        <v>1</v>
      </c>
      <c r="F130">
        <v>1</v>
      </c>
      <c r="G130">
        <v>1</v>
      </c>
      <c r="H130">
        <v>3</v>
      </c>
      <c r="I130" t="s">
        <v>515</v>
      </c>
      <c r="J130" t="s">
        <v>516</v>
      </c>
      <c r="K130" t="s">
        <v>517</v>
      </c>
      <c r="L130">
        <v>1301</v>
      </c>
      <c r="N130">
        <v>1003</v>
      </c>
      <c r="O130" t="s">
        <v>100</v>
      </c>
      <c r="P130" t="s">
        <v>100</v>
      </c>
      <c r="Q130">
        <v>1</v>
      </c>
      <c r="Y130">
        <v>0</v>
      </c>
      <c r="AA130">
        <v>147</v>
      </c>
      <c r="AB130">
        <v>0</v>
      </c>
      <c r="AC130">
        <v>0</v>
      </c>
      <c r="AD130">
        <v>0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5</v>
      </c>
      <c r="AT130">
        <v>1</v>
      </c>
      <c r="AU130" t="s">
        <v>524</v>
      </c>
      <c r="AV130">
        <v>0</v>
      </c>
      <c r="AW130">
        <v>2</v>
      </c>
      <c r="AX130">
        <v>15092029</v>
      </c>
      <c r="AY130">
        <v>2</v>
      </c>
      <c r="AZ130">
        <v>4096</v>
      </c>
      <c r="BA130">
        <v>130</v>
      </c>
      <c r="BB130">
        <v>2</v>
      </c>
      <c r="BC130">
        <v>-147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1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B130">
        <v>0</v>
      </c>
    </row>
    <row r="131" spans="1:80">
      <c r="A131">
        <f>ROW(Source!A53)</f>
        <v>53</v>
      </c>
      <c r="B131">
        <v>15092030</v>
      </c>
      <c r="C131">
        <v>15092017</v>
      </c>
      <c r="D131">
        <v>12317933</v>
      </c>
      <c r="E131">
        <v>1</v>
      </c>
      <c r="F131">
        <v>1</v>
      </c>
      <c r="G131">
        <v>1</v>
      </c>
      <c r="H131">
        <v>3</v>
      </c>
      <c r="I131" t="s">
        <v>518</v>
      </c>
      <c r="J131" t="s">
        <v>519</v>
      </c>
      <c r="K131" t="s">
        <v>520</v>
      </c>
      <c r="L131">
        <v>12293991</v>
      </c>
      <c r="N131">
        <v>1013</v>
      </c>
      <c r="O131" t="s">
        <v>395</v>
      </c>
      <c r="P131" t="s">
        <v>397</v>
      </c>
      <c r="Q131">
        <v>1</v>
      </c>
      <c r="Y131">
        <v>3.3500000000000001E-3</v>
      </c>
      <c r="AA131">
        <v>276</v>
      </c>
      <c r="AB131">
        <v>0</v>
      </c>
      <c r="AC131">
        <v>0</v>
      </c>
      <c r="AD131">
        <v>0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5</v>
      </c>
      <c r="AT131">
        <v>3.3500000000000001E-3</v>
      </c>
      <c r="AU131" t="s">
        <v>5</v>
      </c>
      <c r="AV131">
        <v>0</v>
      </c>
      <c r="AW131">
        <v>2</v>
      </c>
      <c r="AX131">
        <v>15092030</v>
      </c>
      <c r="AY131">
        <v>1</v>
      </c>
      <c r="AZ131">
        <v>0</v>
      </c>
      <c r="BA131">
        <v>131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B131">
        <v>0</v>
      </c>
    </row>
    <row r="132" spans="1:80">
      <c r="A132">
        <f>ROW(Source!A53)</f>
        <v>53</v>
      </c>
      <c r="B132">
        <v>15092031</v>
      </c>
      <c r="C132">
        <v>15092017</v>
      </c>
      <c r="D132">
        <v>12317935</v>
      </c>
      <c r="E132">
        <v>1</v>
      </c>
      <c r="F132">
        <v>1</v>
      </c>
      <c r="G132">
        <v>1</v>
      </c>
      <c r="H132">
        <v>3</v>
      </c>
      <c r="I132" t="s">
        <v>521</v>
      </c>
      <c r="J132" t="s">
        <v>522</v>
      </c>
      <c r="K132" t="s">
        <v>523</v>
      </c>
      <c r="L132">
        <v>12293991</v>
      </c>
      <c r="N132">
        <v>1013</v>
      </c>
      <c r="O132" t="s">
        <v>395</v>
      </c>
      <c r="P132" t="s">
        <v>397</v>
      </c>
      <c r="Q132">
        <v>1</v>
      </c>
      <c r="Y132">
        <v>3.3500000000000001E-3</v>
      </c>
      <c r="AA132">
        <v>461</v>
      </c>
      <c r="AB132">
        <v>0</v>
      </c>
      <c r="AC132">
        <v>0</v>
      </c>
      <c r="AD132">
        <v>0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5</v>
      </c>
      <c r="AT132">
        <v>3.3500000000000001E-3</v>
      </c>
      <c r="AU132" t="s">
        <v>5</v>
      </c>
      <c r="AV132">
        <v>0</v>
      </c>
      <c r="AW132">
        <v>2</v>
      </c>
      <c r="AX132">
        <v>15092031</v>
      </c>
      <c r="AY132">
        <v>1</v>
      </c>
      <c r="AZ132">
        <v>0</v>
      </c>
      <c r="BA132">
        <v>132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B132">
        <v>0</v>
      </c>
    </row>
    <row r="133" spans="1:80">
      <c r="A133">
        <f>ROW(Source!A53)</f>
        <v>53</v>
      </c>
      <c r="B133">
        <v>15092032</v>
      </c>
      <c r="C133">
        <v>15092017</v>
      </c>
      <c r="D133">
        <v>12325987</v>
      </c>
      <c r="E133">
        <v>1</v>
      </c>
      <c r="F133">
        <v>1</v>
      </c>
      <c r="G133">
        <v>1</v>
      </c>
      <c r="H133">
        <v>3</v>
      </c>
      <c r="I133" t="s">
        <v>492</v>
      </c>
      <c r="J133" t="s">
        <v>493</v>
      </c>
      <c r="K133" t="s">
        <v>494</v>
      </c>
      <c r="L133">
        <v>1339</v>
      </c>
      <c r="N133">
        <v>1007</v>
      </c>
      <c r="O133" t="s">
        <v>465</v>
      </c>
      <c r="P133" t="s">
        <v>465</v>
      </c>
      <c r="Q133">
        <v>1</v>
      </c>
      <c r="Y133">
        <v>6.7000000000000002E-5</v>
      </c>
      <c r="AA133">
        <v>627</v>
      </c>
      <c r="AB133">
        <v>0</v>
      </c>
      <c r="AC133">
        <v>0</v>
      </c>
      <c r="AD133">
        <v>0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5</v>
      </c>
      <c r="AT133">
        <v>6.7000000000000002E-5</v>
      </c>
      <c r="AU133" t="s">
        <v>5</v>
      </c>
      <c r="AV133">
        <v>0</v>
      </c>
      <c r="AW133">
        <v>2</v>
      </c>
      <c r="AX133">
        <v>15092032</v>
      </c>
      <c r="AY133">
        <v>1</v>
      </c>
      <c r="AZ133">
        <v>0</v>
      </c>
      <c r="BA133">
        <v>133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B133">
        <v>0</v>
      </c>
    </row>
    <row r="134" spans="1:80">
      <c r="A134">
        <f>ROW(Source!A55)</f>
        <v>55</v>
      </c>
      <c r="B134">
        <v>15092002</v>
      </c>
      <c r="C134">
        <v>15091929</v>
      </c>
      <c r="D134">
        <v>7535136</v>
      </c>
      <c r="E134">
        <v>1</v>
      </c>
      <c r="F134">
        <v>1</v>
      </c>
      <c r="G134">
        <v>1</v>
      </c>
      <c r="H134">
        <v>1</v>
      </c>
      <c r="I134" t="s">
        <v>525</v>
      </c>
      <c r="J134" t="s">
        <v>5</v>
      </c>
      <c r="K134" t="s">
        <v>526</v>
      </c>
      <c r="L134">
        <v>1476</v>
      </c>
      <c r="N134">
        <v>1013</v>
      </c>
      <c r="O134" t="s">
        <v>450</v>
      </c>
      <c r="P134" t="s">
        <v>451</v>
      </c>
      <c r="Q134">
        <v>1</v>
      </c>
      <c r="Y134">
        <v>1.1892264999999997</v>
      </c>
      <c r="AA134">
        <v>0</v>
      </c>
      <c r="AB134">
        <v>0</v>
      </c>
      <c r="AC134">
        <v>0</v>
      </c>
      <c r="AD134">
        <v>12.36</v>
      </c>
      <c r="AN134">
        <v>0</v>
      </c>
      <c r="AO134">
        <v>1</v>
      </c>
      <c r="AP134">
        <v>1</v>
      </c>
      <c r="AQ134">
        <v>0</v>
      </c>
      <c r="AR134">
        <v>0</v>
      </c>
      <c r="AS134" t="s">
        <v>5</v>
      </c>
      <c r="AT134">
        <v>0.60829999999999995</v>
      </c>
      <c r="AU134" t="s">
        <v>96</v>
      </c>
      <c r="AV134">
        <v>1</v>
      </c>
      <c r="AW134">
        <v>2</v>
      </c>
      <c r="AX134">
        <v>15092002</v>
      </c>
      <c r="AY134">
        <v>1</v>
      </c>
      <c r="AZ134">
        <v>0</v>
      </c>
      <c r="BA134">
        <v>134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B134">
        <v>0</v>
      </c>
    </row>
    <row r="135" spans="1:80">
      <c r="A135">
        <f>ROW(Source!A55)</f>
        <v>55</v>
      </c>
      <c r="B135">
        <v>15092003</v>
      </c>
      <c r="C135">
        <v>15091929</v>
      </c>
      <c r="D135">
        <v>121548</v>
      </c>
      <c r="E135">
        <v>1</v>
      </c>
      <c r="F135">
        <v>1</v>
      </c>
      <c r="G135">
        <v>1</v>
      </c>
      <c r="H135">
        <v>1</v>
      </c>
      <c r="I135" t="s">
        <v>31</v>
      </c>
      <c r="J135" t="s">
        <v>5</v>
      </c>
      <c r="K135" t="s">
        <v>452</v>
      </c>
      <c r="L135">
        <v>608254</v>
      </c>
      <c r="N135">
        <v>1013</v>
      </c>
      <c r="O135" t="s">
        <v>453</v>
      </c>
      <c r="P135" t="s">
        <v>453</v>
      </c>
      <c r="Q135">
        <v>1</v>
      </c>
      <c r="Y135">
        <v>4.0374999999999994E-3</v>
      </c>
      <c r="AA135">
        <v>0</v>
      </c>
      <c r="AB135">
        <v>0</v>
      </c>
      <c r="AC135">
        <v>0</v>
      </c>
      <c r="AD135">
        <v>0</v>
      </c>
      <c r="AN135">
        <v>0</v>
      </c>
      <c r="AO135">
        <v>1</v>
      </c>
      <c r="AP135">
        <v>1</v>
      </c>
      <c r="AQ135">
        <v>0</v>
      </c>
      <c r="AR135">
        <v>0</v>
      </c>
      <c r="AS135" t="s">
        <v>5</v>
      </c>
      <c r="AT135">
        <v>1.9E-3</v>
      </c>
      <c r="AU135" t="s">
        <v>95</v>
      </c>
      <c r="AV135">
        <v>2</v>
      </c>
      <c r="AW135">
        <v>2</v>
      </c>
      <c r="AX135">
        <v>15092003</v>
      </c>
      <c r="AY135">
        <v>1</v>
      </c>
      <c r="AZ135">
        <v>0</v>
      </c>
      <c r="BA135">
        <v>135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B135">
        <v>0</v>
      </c>
    </row>
    <row r="136" spans="1:80">
      <c r="A136">
        <f>ROW(Source!A55)</f>
        <v>55</v>
      </c>
      <c r="B136">
        <v>15092004</v>
      </c>
      <c r="C136">
        <v>15091929</v>
      </c>
      <c r="D136">
        <v>12365594</v>
      </c>
      <c r="E136">
        <v>1</v>
      </c>
      <c r="F136">
        <v>1</v>
      </c>
      <c r="G136">
        <v>1</v>
      </c>
      <c r="H136">
        <v>2</v>
      </c>
      <c r="I136" t="s">
        <v>471</v>
      </c>
      <c r="J136" t="s">
        <v>472</v>
      </c>
      <c r="K136" t="s">
        <v>473</v>
      </c>
      <c r="L136">
        <v>1480</v>
      </c>
      <c r="N136">
        <v>1013</v>
      </c>
      <c r="O136" t="s">
        <v>457</v>
      </c>
      <c r="P136" t="s">
        <v>458</v>
      </c>
      <c r="Q136">
        <v>1</v>
      </c>
      <c r="Y136">
        <v>2.5499999999999997E-3</v>
      </c>
      <c r="AA136">
        <v>0</v>
      </c>
      <c r="AB136">
        <v>92.76</v>
      </c>
      <c r="AC136">
        <v>16.329999999999998</v>
      </c>
      <c r="AD136">
        <v>0</v>
      </c>
      <c r="AN136">
        <v>0</v>
      </c>
      <c r="AO136">
        <v>1</v>
      </c>
      <c r="AP136">
        <v>1</v>
      </c>
      <c r="AQ136">
        <v>0</v>
      </c>
      <c r="AR136">
        <v>0</v>
      </c>
      <c r="AS136" t="s">
        <v>5</v>
      </c>
      <c r="AT136">
        <v>1.1999999999999999E-3</v>
      </c>
      <c r="AU136" t="s">
        <v>95</v>
      </c>
      <c r="AV136">
        <v>0</v>
      </c>
      <c r="AW136">
        <v>2</v>
      </c>
      <c r="AX136">
        <v>15092004</v>
      </c>
      <c r="AY136">
        <v>1</v>
      </c>
      <c r="AZ136">
        <v>0</v>
      </c>
      <c r="BA136">
        <v>136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B136">
        <v>0</v>
      </c>
    </row>
    <row r="137" spans="1:80">
      <c r="A137">
        <f>ROW(Source!A55)</f>
        <v>55</v>
      </c>
      <c r="B137">
        <v>15092005</v>
      </c>
      <c r="C137">
        <v>15091929</v>
      </c>
      <c r="D137">
        <v>12365682</v>
      </c>
      <c r="E137">
        <v>1</v>
      </c>
      <c r="F137">
        <v>1</v>
      </c>
      <c r="G137">
        <v>1</v>
      </c>
      <c r="H137">
        <v>2</v>
      </c>
      <c r="I137" t="s">
        <v>474</v>
      </c>
      <c r="J137" t="s">
        <v>475</v>
      </c>
      <c r="K137" t="s">
        <v>476</v>
      </c>
      <c r="L137">
        <v>1480</v>
      </c>
      <c r="N137">
        <v>1013</v>
      </c>
      <c r="O137" t="s">
        <v>457</v>
      </c>
      <c r="P137" t="s">
        <v>458</v>
      </c>
      <c r="Q137">
        <v>1</v>
      </c>
      <c r="Y137">
        <v>1.4874999999999999E-3</v>
      </c>
      <c r="AA137">
        <v>0</v>
      </c>
      <c r="AB137">
        <v>134.07</v>
      </c>
      <c r="AC137">
        <v>16.329999999999998</v>
      </c>
      <c r="AD137">
        <v>0</v>
      </c>
      <c r="AN137">
        <v>0</v>
      </c>
      <c r="AO137">
        <v>1</v>
      </c>
      <c r="AP137">
        <v>1</v>
      </c>
      <c r="AQ137">
        <v>0</v>
      </c>
      <c r="AR137">
        <v>0</v>
      </c>
      <c r="AS137" t="s">
        <v>5</v>
      </c>
      <c r="AT137">
        <v>6.9999999999999999E-4</v>
      </c>
      <c r="AU137" t="s">
        <v>95</v>
      </c>
      <c r="AV137">
        <v>0</v>
      </c>
      <c r="AW137">
        <v>2</v>
      </c>
      <c r="AX137">
        <v>15092005</v>
      </c>
      <c r="AY137">
        <v>1</v>
      </c>
      <c r="AZ137">
        <v>0</v>
      </c>
      <c r="BA137">
        <v>137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B137">
        <v>0</v>
      </c>
    </row>
    <row r="138" spans="1:80">
      <c r="A138">
        <f>ROW(Source!A55)</f>
        <v>55</v>
      </c>
      <c r="B138">
        <v>15092006</v>
      </c>
      <c r="C138">
        <v>15091929</v>
      </c>
      <c r="D138">
        <v>12365985</v>
      </c>
      <c r="E138">
        <v>1</v>
      </c>
      <c r="F138">
        <v>1</v>
      </c>
      <c r="G138">
        <v>1</v>
      </c>
      <c r="H138">
        <v>2</v>
      </c>
      <c r="I138" t="s">
        <v>459</v>
      </c>
      <c r="J138" t="s">
        <v>460</v>
      </c>
      <c r="K138" t="s">
        <v>461</v>
      </c>
      <c r="L138">
        <v>1480</v>
      </c>
      <c r="N138">
        <v>1013</v>
      </c>
      <c r="O138" t="s">
        <v>457</v>
      </c>
      <c r="P138" t="s">
        <v>458</v>
      </c>
      <c r="Q138">
        <v>1</v>
      </c>
      <c r="Y138">
        <v>0.39185000000000003</v>
      </c>
      <c r="AA138">
        <v>0</v>
      </c>
      <c r="AB138">
        <v>1.29</v>
      </c>
      <c r="AC138">
        <v>0</v>
      </c>
      <c r="AD138">
        <v>0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5</v>
      </c>
      <c r="AT138">
        <v>0.18440000000000001</v>
      </c>
      <c r="AU138" t="s">
        <v>95</v>
      </c>
      <c r="AV138">
        <v>0</v>
      </c>
      <c r="AW138">
        <v>2</v>
      </c>
      <c r="AX138">
        <v>15092006</v>
      </c>
      <c r="AY138">
        <v>1</v>
      </c>
      <c r="AZ138">
        <v>0</v>
      </c>
      <c r="BA138">
        <v>138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B138">
        <v>0</v>
      </c>
    </row>
    <row r="139" spans="1:80">
      <c r="A139">
        <f>ROW(Source!A55)</f>
        <v>55</v>
      </c>
      <c r="B139">
        <v>15092007</v>
      </c>
      <c r="C139">
        <v>15091929</v>
      </c>
      <c r="D139">
        <v>12368313</v>
      </c>
      <c r="E139">
        <v>1</v>
      </c>
      <c r="F139">
        <v>1</v>
      </c>
      <c r="G139">
        <v>1</v>
      </c>
      <c r="H139">
        <v>2</v>
      </c>
      <c r="I139" t="s">
        <v>477</v>
      </c>
      <c r="J139" t="s">
        <v>478</v>
      </c>
      <c r="K139" t="s">
        <v>479</v>
      </c>
      <c r="L139">
        <v>1480</v>
      </c>
      <c r="N139">
        <v>1013</v>
      </c>
      <c r="O139" t="s">
        <v>457</v>
      </c>
      <c r="P139" t="s">
        <v>458</v>
      </c>
      <c r="Q139">
        <v>1</v>
      </c>
      <c r="Y139">
        <v>1.8487499999999997E-2</v>
      </c>
      <c r="AA139">
        <v>0</v>
      </c>
      <c r="AB139">
        <v>96.34</v>
      </c>
      <c r="AC139">
        <v>0</v>
      </c>
      <c r="AD139">
        <v>0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5</v>
      </c>
      <c r="AT139">
        <v>8.6999999999999994E-3</v>
      </c>
      <c r="AU139" t="s">
        <v>95</v>
      </c>
      <c r="AV139">
        <v>0</v>
      </c>
      <c r="AW139">
        <v>2</v>
      </c>
      <c r="AX139">
        <v>15092007</v>
      </c>
      <c r="AY139">
        <v>1</v>
      </c>
      <c r="AZ139">
        <v>0</v>
      </c>
      <c r="BA139">
        <v>139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B139">
        <v>0</v>
      </c>
    </row>
    <row r="140" spans="1:80">
      <c r="A140">
        <f>ROW(Source!A55)</f>
        <v>55</v>
      </c>
      <c r="B140">
        <v>15092008</v>
      </c>
      <c r="C140">
        <v>15091929</v>
      </c>
      <c r="D140">
        <v>12289887</v>
      </c>
      <c r="E140">
        <v>1</v>
      </c>
      <c r="F140">
        <v>1</v>
      </c>
      <c r="G140">
        <v>1</v>
      </c>
      <c r="H140">
        <v>3</v>
      </c>
      <c r="I140" t="s">
        <v>462</v>
      </c>
      <c r="J140" t="s">
        <v>463</v>
      </c>
      <c r="K140" t="s">
        <v>464</v>
      </c>
      <c r="L140">
        <v>1339</v>
      </c>
      <c r="N140">
        <v>1007</v>
      </c>
      <c r="O140" t="s">
        <v>465</v>
      </c>
      <c r="P140" t="s">
        <v>465</v>
      </c>
      <c r="Q140">
        <v>1</v>
      </c>
      <c r="Y140">
        <v>3.5000000000000001E-3</v>
      </c>
      <c r="AA140">
        <v>6.2</v>
      </c>
      <c r="AB140">
        <v>0</v>
      </c>
      <c r="AC140">
        <v>0</v>
      </c>
      <c r="AD140">
        <v>0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5</v>
      </c>
      <c r="AT140">
        <v>3.5000000000000001E-3</v>
      </c>
      <c r="AU140" t="s">
        <v>5</v>
      </c>
      <c r="AV140">
        <v>0</v>
      </c>
      <c r="AW140">
        <v>2</v>
      </c>
      <c r="AX140">
        <v>15092008</v>
      </c>
      <c r="AY140">
        <v>1</v>
      </c>
      <c r="AZ140">
        <v>0</v>
      </c>
      <c r="BA140">
        <v>140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B140">
        <v>0</v>
      </c>
    </row>
    <row r="141" spans="1:80">
      <c r="A141">
        <f>ROW(Source!A55)</f>
        <v>55</v>
      </c>
      <c r="B141">
        <v>15092009</v>
      </c>
      <c r="C141">
        <v>15091929</v>
      </c>
      <c r="D141">
        <v>12290863</v>
      </c>
      <c r="E141">
        <v>1</v>
      </c>
      <c r="F141">
        <v>1</v>
      </c>
      <c r="G141">
        <v>1</v>
      </c>
      <c r="H141">
        <v>3</v>
      </c>
      <c r="I141" t="s">
        <v>480</v>
      </c>
      <c r="J141" t="s">
        <v>481</v>
      </c>
      <c r="K141" t="s">
        <v>482</v>
      </c>
      <c r="L141">
        <v>1348</v>
      </c>
      <c r="N141">
        <v>1009</v>
      </c>
      <c r="O141" t="s">
        <v>29</v>
      </c>
      <c r="P141" t="s">
        <v>29</v>
      </c>
      <c r="Q141">
        <v>1000</v>
      </c>
      <c r="Y141">
        <v>1.9999999999999999E-6</v>
      </c>
      <c r="AA141">
        <v>10580</v>
      </c>
      <c r="AB141">
        <v>0</v>
      </c>
      <c r="AC141">
        <v>0</v>
      </c>
      <c r="AD141">
        <v>0</v>
      </c>
      <c r="AN141">
        <v>0</v>
      </c>
      <c r="AO141">
        <v>1</v>
      </c>
      <c r="AP141">
        <v>0</v>
      </c>
      <c r="AQ141">
        <v>0</v>
      </c>
      <c r="AR141">
        <v>0</v>
      </c>
      <c r="AS141" t="s">
        <v>5</v>
      </c>
      <c r="AT141">
        <v>1.9999999999999999E-6</v>
      </c>
      <c r="AU141" t="s">
        <v>5</v>
      </c>
      <c r="AV141">
        <v>0</v>
      </c>
      <c r="AW141">
        <v>2</v>
      </c>
      <c r="AX141">
        <v>15092009</v>
      </c>
      <c r="AY141">
        <v>1</v>
      </c>
      <c r="AZ141">
        <v>0</v>
      </c>
      <c r="BA141">
        <v>141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B141">
        <v>0</v>
      </c>
    </row>
    <row r="142" spans="1:80">
      <c r="A142">
        <f>ROW(Source!A55)</f>
        <v>55</v>
      </c>
      <c r="B142">
        <v>15092010</v>
      </c>
      <c r="C142">
        <v>15091929</v>
      </c>
      <c r="D142">
        <v>12292552</v>
      </c>
      <c r="E142">
        <v>1</v>
      </c>
      <c r="F142">
        <v>1</v>
      </c>
      <c r="G142">
        <v>1</v>
      </c>
      <c r="H142">
        <v>3</v>
      </c>
      <c r="I142" t="s">
        <v>483</v>
      </c>
      <c r="J142" t="s">
        <v>484</v>
      </c>
      <c r="K142" t="s">
        <v>485</v>
      </c>
      <c r="L142">
        <v>1346</v>
      </c>
      <c r="N142">
        <v>1009</v>
      </c>
      <c r="O142" t="s">
        <v>144</v>
      </c>
      <c r="P142" t="s">
        <v>144</v>
      </c>
      <c r="Q142">
        <v>1</v>
      </c>
      <c r="Y142">
        <v>9.8999999999999994E-5</v>
      </c>
      <c r="AA142">
        <v>5</v>
      </c>
      <c r="AB142">
        <v>0</v>
      </c>
      <c r="AC142">
        <v>0</v>
      </c>
      <c r="AD142">
        <v>0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5</v>
      </c>
      <c r="AT142">
        <v>9.8999999999999994E-5</v>
      </c>
      <c r="AU142" t="s">
        <v>5</v>
      </c>
      <c r="AV142">
        <v>0</v>
      </c>
      <c r="AW142">
        <v>2</v>
      </c>
      <c r="AX142">
        <v>15092010</v>
      </c>
      <c r="AY142">
        <v>1</v>
      </c>
      <c r="AZ142">
        <v>0</v>
      </c>
      <c r="BA142">
        <v>142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B142">
        <v>0</v>
      </c>
    </row>
    <row r="143" spans="1:80">
      <c r="A143">
        <f>ROW(Source!A55)</f>
        <v>55</v>
      </c>
      <c r="B143">
        <v>15092011</v>
      </c>
      <c r="C143">
        <v>15091929</v>
      </c>
      <c r="D143">
        <v>12292553</v>
      </c>
      <c r="E143">
        <v>1</v>
      </c>
      <c r="F143">
        <v>1</v>
      </c>
      <c r="G143">
        <v>1</v>
      </c>
      <c r="H143">
        <v>3</v>
      </c>
      <c r="I143" t="s">
        <v>466</v>
      </c>
      <c r="J143" t="s">
        <v>467</v>
      </c>
      <c r="K143" t="s">
        <v>468</v>
      </c>
      <c r="L143">
        <v>1339</v>
      </c>
      <c r="N143">
        <v>1007</v>
      </c>
      <c r="O143" t="s">
        <v>465</v>
      </c>
      <c r="P143" t="s">
        <v>465</v>
      </c>
      <c r="Q143">
        <v>1</v>
      </c>
      <c r="Y143">
        <v>3.2000000000000002E-3</v>
      </c>
      <c r="AA143">
        <v>101</v>
      </c>
      <c r="AB143">
        <v>0</v>
      </c>
      <c r="AC143">
        <v>0</v>
      </c>
      <c r="AD143">
        <v>0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5</v>
      </c>
      <c r="AT143">
        <v>3.2000000000000002E-3</v>
      </c>
      <c r="AU143" t="s">
        <v>5</v>
      </c>
      <c r="AV143">
        <v>0</v>
      </c>
      <c r="AW143">
        <v>2</v>
      </c>
      <c r="AX143">
        <v>15092011</v>
      </c>
      <c r="AY143">
        <v>1</v>
      </c>
      <c r="AZ143">
        <v>0</v>
      </c>
      <c r="BA143">
        <v>143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B143">
        <v>0</v>
      </c>
    </row>
    <row r="144" spans="1:80">
      <c r="A144">
        <f>ROW(Source!A55)</f>
        <v>55</v>
      </c>
      <c r="B144">
        <v>15092012</v>
      </c>
      <c r="C144">
        <v>15091929</v>
      </c>
      <c r="D144">
        <v>12318064</v>
      </c>
      <c r="E144">
        <v>1</v>
      </c>
      <c r="F144">
        <v>1</v>
      </c>
      <c r="G144">
        <v>1</v>
      </c>
      <c r="H144">
        <v>3</v>
      </c>
      <c r="I144" t="s">
        <v>527</v>
      </c>
      <c r="J144" t="s">
        <v>528</v>
      </c>
      <c r="K144" t="s">
        <v>529</v>
      </c>
      <c r="L144">
        <v>1301</v>
      </c>
      <c r="N144">
        <v>1003</v>
      </c>
      <c r="O144" t="s">
        <v>100</v>
      </c>
      <c r="P144" t="s">
        <v>100</v>
      </c>
      <c r="Q144">
        <v>1</v>
      </c>
      <c r="Y144">
        <v>1</v>
      </c>
      <c r="AA144">
        <v>51.7</v>
      </c>
      <c r="AB144">
        <v>0</v>
      </c>
      <c r="AC144">
        <v>0</v>
      </c>
      <c r="AD144">
        <v>0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5</v>
      </c>
      <c r="AT144">
        <v>1</v>
      </c>
      <c r="AU144" t="s">
        <v>5</v>
      </c>
      <c r="AV144">
        <v>0</v>
      </c>
      <c r="AW144">
        <v>2</v>
      </c>
      <c r="AX144">
        <v>15092012</v>
      </c>
      <c r="AY144">
        <v>1</v>
      </c>
      <c r="AZ144">
        <v>0</v>
      </c>
      <c r="BA144">
        <v>144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B144">
        <v>0</v>
      </c>
    </row>
    <row r="145" spans="1:80">
      <c r="A145">
        <f>ROW(Source!A55)</f>
        <v>55</v>
      </c>
      <c r="B145">
        <v>15092013</v>
      </c>
      <c r="C145">
        <v>15091929</v>
      </c>
      <c r="D145">
        <v>12324809</v>
      </c>
      <c r="E145">
        <v>1</v>
      </c>
      <c r="F145">
        <v>1</v>
      </c>
      <c r="G145">
        <v>1</v>
      </c>
      <c r="H145">
        <v>3</v>
      </c>
      <c r="I145" t="s">
        <v>489</v>
      </c>
      <c r="J145" t="s">
        <v>490</v>
      </c>
      <c r="K145" t="s">
        <v>491</v>
      </c>
      <c r="L145">
        <v>1346</v>
      </c>
      <c r="N145">
        <v>1009</v>
      </c>
      <c r="O145" t="s">
        <v>144</v>
      </c>
      <c r="P145" t="s">
        <v>144</v>
      </c>
      <c r="Q145">
        <v>1</v>
      </c>
      <c r="Y145">
        <v>0</v>
      </c>
      <c r="AA145">
        <v>0</v>
      </c>
      <c r="AB145">
        <v>0</v>
      </c>
      <c r="AC145">
        <v>0</v>
      </c>
      <c r="AD145">
        <v>0</v>
      </c>
      <c r="AN145">
        <v>1</v>
      </c>
      <c r="AO145">
        <v>0</v>
      </c>
      <c r="AP145">
        <v>0</v>
      </c>
      <c r="AQ145">
        <v>0</v>
      </c>
      <c r="AR145">
        <v>0</v>
      </c>
      <c r="AS145" t="s">
        <v>5</v>
      </c>
      <c r="AT145">
        <v>0</v>
      </c>
      <c r="AU145" t="s">
        <v>5</v>
      </c>
      <c r="AV145">
        <v>0</v>
      </c>
      <c r="AW145">
        <v>2</v>
      </c>
      <c r="AX145">
        <v>15092013</v>
      </c>
      <c r="AY145">
        <v>1</v>
      </c>
      <c r="AZ145">
        <v>0</v>
      </c>
      <c r="BA145">
        <v>145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B145">
        <v>0</v>
      </c>
    </row>
    <row r="146" spans="1:80">
      <c r="A146">
        <f>ROW(Source!A55)</f>
        <v>55</v>
      </c>
      <c r="B146">
        <v>15092014</v>
      </c>
      <c r="C146">
        <v>15091929</v>
      </c>
      <c r="D146">
        <v>12325987</v>
      </c>
      <c r="E146">
        <v>1</v>
      </c>
      <c r="F146">
        <v>1</v>
      </c>
      <c r="G146">
        <v>1</v>
      </c>
      <c r="H146">
        <v>3</v>
      </c>
      <c r="I146" t="s">
        <v>492</v>
      </c>
      <c r="J146" t="s">
        <v>493</v>
      </c>
      <c r="K146" t="s">
        <v>494</v>
      </c>
      <c r="L146">
        <v>1339</v>
      </c>
      <c r="N146">
        <v>1007</v>
      </c>
      <c r="O146" t="s">
        <v>465</v>
      </c>
      <c r="P146" t="s">
        <v>465</v>
      </c>
      <c r="Q146">
        <v>1</v>
      </c>
      <c r="Y146">
        <v>8.0000000000000007E-5</v>
      </c>
      <c r="AA146">
        <v>627</v>
      </c>
      <c r="AB146">
        <v>0</v>
      </c>
      <c r="AC146">
        <v>0</v>
      </c>
      <c r="AD146">
        <v>0</v>
      </c>
      <c r="AN146">
        <v>0</v>
      </c>
      <c r="AO146">
        <v>1</v>
      </c>
      <c r="AP146">
        <v>0</v>
      </c>
      <c r="AQ146">
        <v>0</v>
      </c>
      <c r="AR146">
        <v>0</v>
      </c>
      <c r="AS146" t="s">
        <v>5</v>
      </c>
      <c r="AT146">
        <v>8.0000000000000007E-5</v>
      </c>
      <c r="AU146" t="s">
        <v>5</v>
      </c>
      <c r="AV146">
        <v>0</v>
      </c>
      <c r="AW146">
        <v>2</v>
      </c>
      <c r="AX146">
        <v>15092014</v>
      </c>
      <c r="AY146">
        <v>1</v>
      </c>
      <c r="AZ146">
        <v>0</v>
      </c>
      <c r="BA146">
        <v>146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B146">
        <v>0</v>
      </c>
    </row>
    <row r="147" spans="1:80">
      <c r="A147">
        <f>ROW(Source!A55)</f>
        <v>55</v>
      </c>
      <c r="B147">
        <v>15092015</v>
      </c>
      <c r="C147">
        <v>15091929</v>
      </c>
      <c r="D147">
        <v>12327134</v>
      </c>
      <c r="E147">
        <v>1</v>
      </c>
      <c r="F147">
        <v>1</v>
      </c>
      <c r="G147">
        <v>1</v>
      </c>
      <c r="H147">
        <v>3</v>
      </c>
      <c r="I147" t="s">
        <v>495</v>
      </c>
      <c r="J147" t="s">
        <v>496</v>
      </c>
      <c r="K147" t="s">
        <v>497</v>
      </c>
      <c r="L147">
        <v>1339</v>
      </c>
      <c r="N147">
        <v>1007</v>
      </c>
      <c r="O147" t="s">
        <v>465</v>
      </c>
      <c r="P147" t="s">
        <v>465</v>
      </c>
      <c r="Q147">
        <v>1</v>
      </c>
      <c r="Y147">
        <v>2.75E-2</v>
      </c>
      <c r="AA147">
        <v>3.11</v>
      </c>
      <c r="AB147">
        <v>0</v>
      </c>
      <c r="AC147">
        <v>0</v>
      </c>
      <c r="AD147">
        <v>0</v>
      </c>
      <c r="AN147">
        <v>0</v>
      </c>
      <c r="AO147">
        <v>1</v>
      </c>
      <c r="AP147">
        <v>0</v>
      </c>
      <c r="AQ147">
        <v>0</v>
      </c>
      <c r="AR147">
        <v>0</v>
      </c>
      <c r="AS147" t="s">
        <v>5</v>
      </c>
      <c r="AT147">
        <v>2.75E-2</v>
      </c>
      <c r="AU147" t="s">
        <v>5</v>
      </c>
      <c r="AV147">
        <v>0</v>
      </c>
      <c r="AW147">
        <v>2</v>
      </c>
      <c r="AX147">
        <v>15092015</v>
      </c>
      <c r="AY147">
        <v>1</v>
      </c>
      <c r="AZ147">
        <v>0</v>
      </c>
      <c r="BA147">
        <v>147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B147">
        <v>0</v>
      </c>
    </row>
    <row r="148" spans="1:80">
      <c r="A148">
        <f>ROW(Source!A56)</f>
        <v>56</v>
      </c>
      <c r="B148">
        <v>15092059</v>
      </c>
      <c r="C148">
        <v>15092058</v>
      </c>
      <c r="D148">
        <v>7535102</v>
      </c>
      <c r="E148">
        <v>1</v>
      </c>
      <c r="F148">
        <v>1</v>
      </c>
      <c r="G148">
        <v>1</v>
      </c>
      <c r="H148">
        <v>1</v>
      </c>
      <c r="I148" t="s">
        <v>498</v>
      </c>
      <c r="J148" t="s">
        <v>5</v>
      </c>
      <c r="K148" t="s">
        <v>499</v>
      </c>
      <c r="L148">
        <v>1476</v>
      </c>
      <c r="N148">
        <v>1013</v>
      </c>
      <c r="O148" t="s">
        <v>450</v>
      </c>
      <c r="P148" t="s">
        <v>451</v>
      </c>
      <c r="Q148">
        <v>1</v>
      </c>
      <c r="Y148">
        <v>0.50927749999999994</v>
      </c>
      <c r="AA148">
        <v>0</v>
      </c>
      <c r="AB148">
        <v>0</v>
      </c>
      <c r="AC148">
        <v>0</v>
      </c>
      <c r="AD148">
        <v>11.48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5</v>
      </c>
      <c r="AT148">
        <v>0.26050000000000001</v>
      </c>
      <c r="AU148" t="s">
        <v>96</v>
      </c>
      <c r="AV148">
        <v>1</v>
      </c>
      <c r="AW148">
        <v>2</v>
      </c>
      <c r="AX148">
        <v>15092073</v>
      </c>
      <c r="AY148">
        <v>1</v>
      </c>
      <c r="AZ148">
        <v>0</v>
      </c>
      <c r="BA148">
        <v>148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B148">
        <v>0</v>
      </c>
    </row>
    <row r="149" spans="1:80">
      <c r="A149">
        <f>ROW(Source!A56)</f>
        <v>56</v>
      </c>
      <c r="B149">
        <v>15092060</v>
      </c>
      <c r="C149">
        <v>15092058</v>
      </c>
      <c r="D149">
        <v>121548</v>
      </c>
      <c r="E149">
        <v>1</v>
      </c>
      <c r="F149">
        <v>1</v>
      </c>
      <c r="G149">
        <v>1</v>
      </c>
      <c r="H149">
        <v>1</v>
      </c>
      <c r="I149" t="s">
        <v>31</v>
      </c>
      <c r="J149" t="s">
        <v>5</v>
      </c>
      <c r="K149" t="s">
        <v>452</v>
      </c>
      <c r="L149">
        <v>608254</v>
      </c>
      <c r="N149">
        <v>1013</v>
      </c>
      <c r="O149" t="s">
        <v>453</v>
      </c>
      <c r="P149" t="s">
        <v>453</v>
      </c>
      <c r="Q149">
        <v>1</v>
      </c>
      <c r="Y149">
        <v>2.9749999999999998E-3</v>
      </c>
      <c r="AA149">
        <v>0</v>
      </c>
      <c r="AB149">
        <v>0</v>
      </c>
      <c r="AC149">
        <v>0</v>
      </c>
      <c r="AD149">
        <v>0</v>
      </c>
      <c r="AN149">
        <v>0</v>
      </c>
      <c r="AO149">
        <v>1</v>
      </c>
      <c r="AP149">
        <v>1</v>
      </c>
      <c r="AQ149">
        <v>0</v>
      </c>
      <c r="AR149">
        <v>0</v>
      </c>
      <c r="AS149" t="s">
        <v>5</v>
      </c>
      <c r="AT149">
        <v>1.4E-3</v>
      </c>
      <c r="AU149" t="s">
        <v>95</v>
      </c>
      <c r="AV149">
        <v>2</v>
      </c>
      <c r="AW149">
        <v>2</v>
      </c>
      <c r="AX149">
        <v>15092074</v>
      </c>
      <c r="AY149">
        <v>1</v>
      </c>
      <c r="AZ149">
        <v>0</v>
      </c>
      <c r="BA149">
        <v>149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B149">
        <v>0</v>
      </c>
    </row>
    <row r="150" spans="1:80">
      <c r="A150">
        <f>ROW(Source!A56)</f>
        <v>56</v>
      </c>
      <c r="B150">
        <v>15092061</v>
      </c>
      <c r="C150">
        <v>15092058</v>
      </c>
      <c r="D150">
        <v>12365594</v>
      </c>
      <c r="E150">
        <v>1</v>
      </c>
      <c r="F150">
        <v>1</v>
      </c>
      <c r="G150">
        <v>1</v>
      </c>
      <c r="H150">
        <v>2</v>
      </c>
      <c r="I150" t="s">
        <v>471</v>
      </c>
      <c r="J150" t="s">
        <v>472</v>
      </c>
      <c r="K150" t="s">
        <v>473</v>
      </c>
      <c r="L150">
        <v>1480</v>
      </c>
      <c r="N150">
        <v>1013</v>
      </c>
      <c r="O150" t="s">
        <v>457</v>
      </c>
      <c r="P150" t="s">
        <v>458</v>
      </c>
      <c r="Q150">
        <v>1</v>
      </c>
      <c r="Y150">
        <v>4.2499999999999998E-4</v>
      </c>
      <c r="AA150">
        <v>0</v>
      </c>
      <c r="AB150">
        <v>92.76</v>
      </c>
      <c r="AC150">
        <v>16.329999999999998</v>
      </c>
      <c r="AD150">
        <v>0</v>
      </c>
      <c r="AN150">
        <v>0</v>
      </c>
      <c r="AO150">
        <v>1</v>
      </c>
      <c r="AP150">
        <v>1</v>
      </c>
      <c r="AQ150">
        <v>0</v>
      </c>
      <c r="AR150">
        <v>0</v>
      </c>
      <c r="AS150" t="s">
        <v>5</v>
      </c>
      <c r="AT150">
        <v>2.0000000000000001E-4</v>
      </c>
      <c r="AU150" t="s">
        <v>95</v>
      </c>
      <c r="AV150">
        <v>0</v>
      </c>
      <c r="AW150">
        <v>2</v>
      </c>
      <c r="AX150">
        <v>15092075</v>
      </c>
      <c r="AY150">
        <v>1</v>
      </c>
      <c r="AZ150">
        <v>0</v>
      </c>
      <c r="BA150">
        <v>150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B150">
        <v>0</v>
      </c>
    </row>
    <row r="151" spans="1:80">
      <c r="A151">
        <f>ROW(Source!A56)</f>
        <v>56</v>
      </c>
      <c r="B151">
        <v>15092062</v>
      </c>
      <c r="C151">
        <v>15092058</v>
      </c>
      <c r="D151">
        <v>12365682</v>
      </c>
      <c r="E151">
        <v>1</v>
      </c>
      <c r="F151">
        <v>1</v>
      </c>
      <c r="G151">
        <v>1</v>
      </c>
      <c r="H151">
        <v>2</v>
      </c>
      <c r="I151" t="s">
        <v>474</v>
      </c>
      <c r="J151" t="s">
        <v>475</v>
      </c>
      <c r="K151" t="s">
        <v>476</v>
      </c>
      <c r="L151">
        <v>1480</v>
      </c>
      <c r="N151">
        <v>1013</v>
      </c>
      <c r="O151" t="s">
        <v>457</v>
      </c>
      <c r="P151" t="s">
        <v>458</v>
      </c>
      <c r="Q151">
        <v>1</v>
      </c>
      <c r="Y151">
        <v>2.5499999999999997E-3</v>
      </c>
      <c r="AA151">
        <v>0</v>
      </c>
      <c r="AB151">
        <v>134.07</v>
      </c>
      <c r="AC151">
        <v>16.329999999999998</v>
      </c>
      <c r="AD151">
        <v>0</v>
      </c>
      <c r="AN151">
        <v>0</v>
      </c>
      <c r="AO151">
        <v>1</v>
      </c>
      <c r="AP151">
        <v>1</v>
      </c>
      <c r="AQ151">
        <v>0</v>
      </c>
      <c r="AR151">
        <v>0</v>
      </c>
      <c r="AS151" t="s">
        <v>5</v>
      </c>
      <c r="AT151">
        <v>1.1999999999999999E-3</v>
      </c>
      <c r="AU151" t="s">
        <v>95</v>
      </c>
      <c r="AV151">
        <v>0</v>
      </c>
      <c r="AW151">
        <v>2</v>
      </c>
      <c r="AX151">
        <v>15092076</v>
      </c>
      <c r="AY151">
        <v>1</v>
      </c>
      <c r="AZ151">
        <v>0</v>
      </c>
      <c r="BA151">
        <v>151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B151">
        <v>0</v>
      </c>
    </row>
    <row r="152" spans="1:80">
      <c r="A152">
        <f>ROW(Source!A56)</f>
        <v>56</v>
      </c>
      <c r="B152">
        <v>15092063</v>
      </c>
      <c r="C152">
        <v>15092058</v>
      </c>
      <c r="D152">
        <v>12367747</v>
      </c>
      <c r="E152">
        <v>1</v>
      </c>
      <c r="F152">
        <v>1</v>
      </c>
      <c r="G152">
        <v>1</v>
      </c>
      <c r="H152">
        <v>2</v>
      </c>
      <c r="I152" t="s">
        <v>500</v>
      </c>
      <c r="J152" t="s">
        <v>501</v>
      </c>
      <c r="K152" t="s">
        <v>502</v>
      </c>
      <c r="L152">
        <v>1480</v>
      </c>
      <c r="N152">
        <v>1013</v>
      </c>
      <c r="O152" t="s">
        <v>457</v>
      </c>
      <c r="P152" t="s">
        <v>458</v>
      </c>
      <c r="Q152">
        <v>1</v>
      </c>
      <c r="Y152">
        <v>1.42375E-2</v>
      </c>
      <c r="AA152">
        <v>0</v>
      </c>
      <c r="AB152">
        <v>2.3199999999999998</v>
      </c>
      <c r="AC152">
        <v>0</v>
      </c>
      <c r="AD152">
        <v>0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5</v>
      </c>
      <c r="AT152">
        <v>6.7000000000000002E-3</v>
      </c>
      <c r="AU152" t="s">
        <v>95</v>
      </c>
      <c r="AV152">
        <v>0</v>
      </c>
      <c r="AW152">
        <v>2</v>
      </c>
      <c r="AX152">
        <v>15092077</v>
      </c>
      <c r="AY152">
        <v>1</v>
      </c>
      <c r="AZ152">
        <v>0</v>
      </c>
      <c r="BA152">
        <v>152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B152">
        <v>0</v>
      </c>
    </row>
    <row r="153" spans="1:80">
      <c r="A153">
        <f>ROW(Source!A56)</f>
        <v>56</v>
      </c>
      <c r="B153">
        <v>15092064</v>
      </c>
      <c r="C153">
        <v>15092058</v>
      </c>
      <c r="D153">
        <v>12368313</v>
      </c>
      <c r="E153">
        <v>1</v>
      </c>
      <c r="F153">
        <v>1</v>
      </c>
      <c r="G153">
        <v>1</v>
      </c>
      <c r="H153">
        <v>2</v>
      </c>
      <c r="I153" t="s">
        <v>477</v>
      </c>
      <c r="J153" t="s">
        <v>478</v>
      </c>
      <c r="K153" t="s">
        <v>479</v>
      </c>
      <c r="L153">
        <v>1480</v>
      </c>
      <c r="N153">
        <v>1013</v>
      </c>
      <c r="O153" t="s">
        <v>457</v>
      </c>
      <c r="P153" t="s">
        <v>458</v>
      </c>
      <c r="Q153">
        <v>1</v>
      </c>
      <c r="Y153">
        <v>1.7849999999999998E-2</v>
      </c>
      <c r="AA153">
        <v>0</v>
      </c>
      <c r="AB153">
        <v>96.34</v>
      </c>
      <c r="AC153">
        <v>0</v>
      </c>
      <c r="AD153">
        <v>0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5</v>
      </c>
      <c r="AT153">
        <v>8.3999999999999995E-3</v>
      </c>
      <c r="AU153" t="s">
        <v>95</v>
      </c>
      <c r="AV153">
        <v>0</v>
      </c>
      <c r="AW153">
        <v>2</v>
      </c>
      <c r="AX153">
        <v>15092078</v>
      </c>
      <c r="AY153">
        <v>1</v>
      </c>
      <c r="AZ153">
        <v>0</v>
      </c>
      <c r="BA153">
        <v>153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B153">
        <v>0</v>
      </c>
    </row>
    <row r="154" spans="1:80">
      <c r="A154">
        <f>ROW(Source!A56)</f>
        <v>56</v>
      </c>
      <c r="B154">
        <v>15092065</v>
      </c>
      <c r="C154">
        <v>15092058</v>
      </c>
      <c r="D154">
        <v>12289510</v>
      </c>
      <c r="E154">
        <v>1</v>
      </c>
      <c r="F154">
        <v>1</v>
      </c>
      <c r="G154">
        <v>1</v>
      </c>
      <c r="H154">
        <v>3</v>
      </c>
      <c r="I154" t="s">
        <v>503</v>
      </c>
      <c r="J154" t="s">
        <v>504</v>
      </c>
      <c r="K154" t="s">
        <v>505</v>
      </c>
      <c r="L154">
        <v>1348</v>
      </c>
      <c r="N154">
        <v>1009</v>
      </c>
      <c r="O154" t="s">
        <v>29</v>
      </c>
      <c r="P154" t="s">
        <v>29</v>
      </c>
      <c r="Q154">
        <v>1000</v>
      </c>
      <c r="Y154">
        <v>4.1E-5</v>
      </c>
      <c r="AA154">
        <v>35060</v>
      </c>
      <c r="AB154">
        <v>0</v>
      </c>
      <c r="AC154">
        <v>0</v>
      </c>
      <c r="AD154">
        <v>0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5</v>
      </c>
      <c r="AT154">
        <v>4.1E-5</v>
      </c>
      <c r="AU154" t="s">
        <v>5</v>
      </c>
      <c r="AV154">
        <v>0</v>
      </c>
      <c r="AW154">
        <v>2</v>
      </c>
      <c r="AX154">
        <v>15092079</v>
      </c>
      <c r="AY154">
        <v>1</v>
      </c>
      <c r="AZ154">
        <v>0</v>
      </c>
      <c r="BA154">
        <v>154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B154">
        <v>0</v>
      </c>
    </row>
    <row r="155" spans="1:80">
      <c r="A155">
        <f>ROW(Source!A56)</f>
        <v>56</v>
      </c>
      <c r="B155">
        <v>15092066</v>
      </c>
      <c r="C155">
        <v>15092058</v>
      </c>
      <c r="D155">
        <v>12290033</v>
      </c>
      <c r="E155">
        <v>1</v>
      </c>
      <c r="F155">
        <v>1</v>
      </c>
      <c r="G155">
        <v>1</v>
      </c>
      <c r="H155">
        <v>3</v>
      </c>
      <c r="I155" t="s">
        <v>506</v>
      </c>
      <c r="J155" t="s">
        <v>507</v>
      </c>
      <c r="K155" t="s">
        <v>508</v>
      </c>
      <c r="L155">
        <v>1348</v>
      </c>
      <c r="N155">
        <v>1009</v>
      </c>
      <c r="O155" t="s">
        <v>29</v>
      </c>
      <c r="P155" t="s">
        <v>29</v>
      </c>
      <c r="Q155">
        <v>1000</v>
      </c>
      <c r="Y155">
        <v>3.0000000000000001E-6</v>
      </c>
      <c r="AA155">
        <v>18320</v>
      </c>
      <c r="AB155">
        <v>0</v>
      </c>
      <c r="AC155">
        <v>0</v>
      </c>
      <c r="AD155">
        <v>0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5</v>
      </c>
      <c r="AT155">
        <v>3.0000000000000001E-6</v>
      </c>
      <c r="AU155" t="s">
        <v>5</v>
      </c>
      <c r="AV155">
        <v>0</v>
      </c>
      <c r="AW155">
        <v>2</v>
      </c>
      <c r="AX155">
        <v>15092080</v>
      </c>
      <c r="AY155">
        <v>1</v>
      </c>
      <c r="AZ155">
        <v>0</v>
      </c>
      <c r="BA155">
        <v>155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B155">
        <v>0</v>
      </c>
    </row>
    <row r="156" spans="1:80">
      <c r="A156">
        <f>ROW(Source!A56)</f>
        <v>56</v>
      </c>
      <c r="B156">
        <v>15092067</v>
      </c>
      <c r="C156">
        <v>15092058</v>
      </c>
      <c r="D156">
        <v>12290555</v>
      </c>
      <c r="E156">
        <v>1</v>
      </c>
      <c r="F156">
        <v>1</v>
      </c>
      <c r="G156">
        <v>1</v>
      </c>
      <c r="H156">
        <v>3</v>
      </c>
      <c r="I156" t="s">
        <v>509</v>
      </c>
      <c r="J156" t="s">
        <v>510</v>
      </c>
      <c r="K156" t="s">
        <v>511</v>
      </c>
      <c r="L156">
        <v>1348</v>
      </c>
      <c r="N156">
        <v>1009</v>
      </c>
      <c r="O156" t="s">
        <v>29</v>
      </c>
      <c r="P156" t="s">
        <v>29</v>
      </c>
      <c r="Q156">
        <v>1000</v>
      </c>
      <c r="Y156">
        <v>9.9999999999999995E-7</v>
      </c>
      <c r="AA156">
        <v>30040</v>
      </c>
      <c r="AB156">
        <v>0</v>
      </c>
      <c r="AC156">
        <v>0</v>
      </c>
      <c r="AD156">
        <v>0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5</v>
      </c>
      <c r="AT156">
        <v>9.9999999999999995E-7</v>
      </c>
      <c r="AU156" t="s">
        <v>5</v>
      </c>
      <c r="AV156">
        <v>0</v>
      </c>
      <c r="AW156">
        <v>2</v>
      </c>
      <c r="AX156">
        <v>15092081</v>
      </c>
      <c r="AY156">
        <v>1</v>
      </c>
      <c r="AZ156">
        <v>0</v>
      </c>
      <c r="BA156">
        <v>156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B156">
        <v>0</v>
      </c>
    </row>
    <row r="157" spans="1:80">
      <c r="A157">
        <f>ROW(Source!A56)</f>
        <v>56</v>
      </c>
      <c r="B157">
        <v>15092068</v>
      </c>
      <c r="C157">
        <v>15092058</v>
      </c>
      <c r="D157">
        <v>12292687</v>
      </c>
      <c r="E157">
        <v>1</v>
      </c>
      <c r="F157">
        <v>1</v>
      </c>
      <c r="G157">
        <v>1</v>
      </c>
      <c r="H157">
        <v>3</v>
      </c>
      <c r="I157" t="s">
        <v>512</v>
      </c>
      <c r="J157" t="s">
        <v>513</v>
      </c>
      <c r="K157" t="s">
        <v>514</v>
      </c>
      <c r="L157">
        <v>1346</v>
      </c>
      <c r="N157">
        <v>1009</v>
      </c>
      <c r="O157" t="s">
        <v>144</v>
      </c>
      <c r="P157" t="s">
        <v>144</v>
      </c>
      <c r="Q157">
        <v>1</v>
      </c>
      <c r="Y157">
        <v>1.1000000000000001E-3</v>
      </c>
      <c r="AA157">
        <v>42.4</v>
      </c>
      <c r="AB157">
        <v>0</v>
      </c>
      <c r="AC157">
        <v>0</v>
      </c>
      <c r="AD157">
        <v>0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5</v>
      </c>
      <c r="AT157">
        <v>1.1000000000000001E-3</v>
      </c>
      <c r="AU157" t="s">
        <v>5</v>
      </c>
      <c r="AV157">
        <v>0</v>
      </c>
      <c r="AW157">
        <v>2</v>
      </c>
      <c r="AX157">
        <v>15092082</v>
      </c>
      <c r="AY157">
        <v>1</v>
      </c>
      <c r="AZ157">
        <v>0</v>
      </c>
      <c r="BA157">
        <v>157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B157">
        <v>0</v>
      </c>
    </row>
    <row r="158" spans="1:80">
      <c r="A158">
        <f>ROW(Source!A56)</f>
        <v>56</v>
      </c>
      <c r="B158">
        <v>15092069</v>
      </c>
      <c r="C158">
        <v>15092058</v>
      </c>
      <c r="D158">
        <v>12317115</v>
      </c>
      <c r="E158">
        <v>1</v>
      </c>
      <c r="F158">
        <v>1</v>
      </c>
      <c r="G158">
        <v>1</v>
      </c>
      <c r="H158">
        <v>3</v>
      </c>
      <c r="I158" t="s">
        <v>515</v>
      </c>
      <c r="J158" t="s">
        <v>516</v>
      </c>
      <c r="K158" t="s">
        <v>517</v>
      </c>
      <c r="L158">
        <v>1301</v>
      </c>
      <c r="N158">
        <v>1003</v>
      </c>
      <c r="O158" t="s">
        <v>100</v>
      </c>
      <c r="P158" t="s">
        <v>100</v>
      </c>
      <c r="Q158">
        <v>1</v>
      </c>
      <c r="Y158">
        <v>0</v>
      </c>
      <c r="AA158">
        <v>147</v>
      </c>
      <c r="AB158">
        <v>0</v>
      </c>
      <c r="AC158">
        <v>0</v>
      </c>
      <c r="AD158">
        <v>0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5</v>
      </c>
      <c r="AT158">
        <v>1</v>
      </c>
      <c r="AU158" t="s">
        <v>524</v>
      </c>
      <c r="AV158">
        <v>0</v>
      </c>
      <c r="AW158">
        <v>2</v>
      </c>
      <c r="AX158">
        <v>15092083</v>
      </c>
      <c r="AY158">
        <v>2</v>
      </c>
      <c r="AZ158">
        <v>4096</v>
      </c>
      <c r="BA158">
        <v>158</v>
      </c>
      <c r="BB158">
        <v>2</v>
      </c>
      <c r="BC158">
        <v>-147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1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B158">
        <v>0</v>
      </c>
    </row>
    <row r="159" spans="1:80">
      <c r="A159">
        <f>ROW(Source!A56)</f>
        <v>56</v>
      </c>
      <c r="B159">
        <v>15092070</v>
      </c>
      <c r="C159">
        <v>15092058</v>
      </c>
      <c r="D159">
        <v>12317933</v>
      </c>
      <c r="E159">
        <v>1</v>
      </c>
      <c r="F159">
        <v>1</v>
      </c>
      <c r="G159">
        <v>1</v>
      </c>
      <c r="H159">
        <v>3</v>
      </c>
      <c r="I159" t="s">
        <v>518</v>
      </c>
      <c r="J159" t="s">
        <v>519</v>
      </c>
      <c r="K159" t="s">
        <v>520</v>
      </c>
      <c r="L159">
        <v>12293991</v>
      </c>
      <c r="N159">
        <v>1013</v>
      </c>
      <c r="O159" t="s">
        <v>395</v>
      </c>
      <c r="P159" t="s">
        <v>397</v>
      </c>
      <c r="Q159">
        <v>1</v>
      </c>
      <c r="Y159">
        <v>3.3500000000000001E-3</v>
      </c>
      <c r="AA159">
        <v>276</v>
      </c>
      <c r="AB159">
        <v>0</v>
      </c>
      <c r="AC159">
        <v>0</v>
      </c>
      <c r="AD159">
        <v>0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5</v>
      </c>
      <c r="AT159">
        <v>3.3500000000000001E-3</v>
      </c>
      <c r="AU159" t="s">
        <v>5</v>
      </c>
      <c r="AV159">
        <v>0</v>
      </c>
      <c r="AW159">
        <v>2</v>
      </c>
      <c r="AX159">
        <v>15092084</v>
      </c>
      <c r="AY159">
        <v>1</v>
      </c>
      <c r="AZ159">
        <v>0</v>
      </c>
      <c r="BA159">
        <v>159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B159">
        <v>0</v>
      </c>
    </row>
    <row r="160" spans="1:80">
      <c r="A160">
        <f>ROW(Source!A56)</f>
        <v>56</v>
      </c>
      <c r="B160">
        <v>15092071</v>
      </c>
      <c r="C160">
        <v>15092058</v>
      </c>
      <c r="D160">
        <v>12317935</v>
      </c>
      <c r="E160">
        <v>1</v>
      </c>
      <c r="F160">
        <v>1</v>
      </c>
      <c r="G160">
        <v>1</v>
      </c>
      <c r="H160">
        <v>3</v>
      </c>
      <c r="I160" t="s">
        <v>521</v>
      </c>
      <c r="J160" t="s">
        <v>522</v>
      </c>
      <c r="K160" t="s">
        <v>523</v>
      </c>
      <c r="L160">
        <v>12293991</v>
      </c>
      <c r="N160">
        <v>1013</v>
      </c>
      <c r="O160" t="s">
        <v>395</v>
      </c>
      <c r="P160" t="s">
        <v>397</v>
      </c>
      <c r="Q160">
        <v>1</v>
      </c>
      <c r="Y160">
        <v>3.3500000000000001E-3</v>
      </c>
      <c r="AA160">
        <v>461</v>
      </c>
      <c r="AB160">
        <v>0</v>
      </c>
      <c r="AC160">
        <v>0</v>
      </c>
      <c r="AD160">
        <v>0</v>
      </c>
      <c r="AN160">
        <v>0</v>
      </c>
      <c r="AO160">
        <v>1</v>
      </c>
      <c r="AP160">
        <v>0</v>
      </c>
      <c r="AQ160">
        <v>0</v>
      </c>
      <c r="AR160">
        <v>0</v>
      </c>
      <c r="AS160" t="s">
        <v>5</v>
      </c>
      <c r="AT160">
        <v>3.3500000000000001E-3</v>
      </c>
      <c r="AU160" t="s">
        <v>5</v>
      </c>
      <c r="AV160">
        <v>0</v>
      </c>
      <c r="AW160">
        <v>2</v>
      </c>
      <c r="AX160">
        <v>15092085</v>
      </c>
      <c r="AY160">
        <v>1</v>
      </c>
      <c r="AZ160">
        <v>0</v>
      </c>
      <c r="BA160">
        <v>160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B160">
        <v>0</v>
      </c>
    </row>
    <row r="161" spans="1:80">
      <c r="A161">
        <f>ROW(Source!A56)</f>
        <v>56</v>
      </c>
      <c r="B161">
        <v>15092072</v>
      </c>
      <c r="C161">
        <v>15092058</v>
      </c>
      <c r="D161">
        <v>12325987</v>
      </c>
      <c r="E161">
        <v>1</v>
      </c>
      <c r="F161">
        <v>1</v>
      </c>
      <c r="G161">
        <v>1</v>
      </c>
      <c r="H161">
        <v>3</v>
      </c>
      <c r="I161" t="s">
        <v>492</v>
      </c>
      <c r="J161" t="s">
        <v>493</v>
      </c>
      <c r="K161" t="s">
        <v>494</v>
      </c>
      <c r="L161">
        <v>1339</v>
      </c>
      <c r="N161">
        <v>1007</v>
      </c>
      <c r="O161" t="s">
        <v>465</v>
      </c>
      <c r="P161" t="s">
        <v>465</v>
      </c>
      <c r="Q161">
        <v>1</v>
      </c>
      <c r="Y161">
        <v>6.7000000000000002E-5</v>
      </c>
      <c r="AA161">
        <v>627</v>
      </c>
      <c r="AB161">
        <v>0</v>
      </c>
      <c r="AC161">
        <v>0</v>
      </c>
      <c r="AD161">
        <v>0</v>
      </c>
      <c r="AN161">
        <v>0</v>
      </c>
      <c r="AO161">
        <v>1</v>
      </c>
      <c r="AP161">
        <v>0</v>
      </c>
      <c r="AQ161">
        <v>0</v>
      </c>
      <c r="AR161">
        <v>0</v>
      </c>
      <c r="AS161" t="s">
        <v>5</v>
      </c>
      <c r="AT161">
        <v>6.7000000000000002E-5</v>
      </c>
      <c r="AU161" t="s">
        <v>5</v>
      </c>
      <c r="AV161">
        <v>0</v>
      </c>
      <c r="AW161">
        <v>2</v>
      </c>
      <c r="AX161">
        <v>15092086</v>
      </c>
      <c r="AY161">
        <v>1</v>
      </c>
      <c r="AZ161">
        <v>0</v>
      </c>
      <c r="BA161">
        <v>161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B161">
        <v>0</v>
      </c>
    </row>
    <row r="162" spans="1:80">
      <c r="A162">
        <f>ROW(Source!A58)</f>
        <v>58</v>
      </c>
      <c r="B162">
        <v>15092089</v>
      </c>
      <c r="C162">
        <v>15092088</v>
      </c>
      <c r="D162">
        <v>7535136</v>
      </c>
      <c r="E162">
        <v>1</v>
      </c>
      <c r="F162">
        <v>1</v>
      </c>
      <c r="G162">
        <v>1</v>
      </c>
      <c r="H162">
        <v>1</v>
      </c>
      <c r="I162" t="s">
        <v>525</v>
      </c>
      <c r="J162" t="s">
        <v>5</v>
      </c>
      <c r="K162" t="s">
        <v>526</v>
      </c>
      <c r="L162">
        <v>1476</v>
      </c>
      <c r="N162">
        <v>1013</v>
      </c>
      <c r="O162" t="s">
        <v>450</v>
      </c>
      <c r="P162" t="s">
        <v>451</v>
      </c>
      <c r="Q162">
        <v>1</v>
      </c>
      <c r="Y162">
        <v>1.1892264999999997</v>
      </c>
      <c r="AA162">
        <v>0</v>
      </c>
      <c r="AB162">
        <v>0</v>
      </c>
      <c r="AC162">
        <v>0</v>
      </c>
      <c r="AD162">
        <v>12.36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5</v>
      </c>
      <c r="AT162">
        <v>0.60829999999999995</v>
      </c>
      <c r="AU162" t="s">
        <v>96</v>
      </c>
      <c r="AV162">
        <v>1</v>
      </c>
      <c r="AW162">
        <v>2</v>
      </c>
      <c r="AX162">
        <v>15092102</v>
      </c>
      <c r="AY162">
        <v>1</v>
      </c>
      <c r="AZ162">
        <v>0</v>
      </c>
      <c r="BA162">
        <v>162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B162">
        <v>0</v>
      </c>
    </row>
    <row r="163" spans="1:80">
      <c r="A163">
        <f>ROW(Source!A58)</f>
        <v>58</v>
      </c>
      <c r="B163">
        <v>15092090</v>
      </c>
      <c r="C163">
        <v>15092088</v>
      </c>
      <c r="D163">
        <v>121548</v>
      </c>
      <c r="E163">
        <v>1</v>
      </c>
      <c r="F163">
        <v>1</v>
      </c>
      <c r="G163">
        <v>1</v>
      </c>
      <c r="H163">
        <v>1</v>
      </c>
      <c r="I163" t="s">
        <v>31</v>
      </c>
      <c r="J163" t="s">
        <v>5</v>
      </c>
      <c r="K163" t="s">
        <v>452</v>
      </c>
      <c r="L163">
        <v>608254</v>
      </c>
      <c r="N163">
        <v>1013</v>
      </c>
      <c r="O163" t="s">
        <v>453</v>
      </c>
      <c r="P163" t="s">
        <v>453</v>
      </c>
      <c r="Q163">
        <v>1</v>
      </c>
      <c r="Y163">
        <v>4.0374999999999994E-3</v>
      </c>
      <c r="AA163">
        <v>0</v>
      </c>
      <c r="AB163">
        <v>0</v>
      </c>
      <c r="AC163">
        <v>0</v>
      </c>
      <c r="AD163">
        <v>0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5</v>
      </c>
      <c r="AT163">
        <v>1.9E-3</v>
      </c>
      <c r="AU163" t="s">
        <v>95</v>
      </c>
      <c r="AV163">
        <v>2</v>
      </c>
      <c r="AW163">
        <v>2</v>
      </c>
      <c r="AX163">
        <v>15092103</v>
      </c>
      <c r="AY163">
        <v>1</v>
      </c>
      <c r="AZ163">
        <v>0</v>
      </c>
      <c r="BA163">
        <v>163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B163">
        <v>0</v>
      </c>
    </row>
    <row r="164" spans="1:80">
      <c r="A164">
        <f>ROW(Source!A58)</f>
        <v>58</v>
      </c>
      <c r="B164">
        <v>15092091</v>
      </c>
      <c r="C164">
        <v>15092088</v>
      </c>
      <c r="D164">
        <v>12365594</v>
      </c>
      <c r="E164">
        <v>1</v>
      </c>
      <c r="F164">
        <v>1</v>
      </c>
      <c r="G164">
        <v>1</v>
      </c>
      <c r="H164">
        <v>2</v>
      </c>
      <c r="I164" t="s">
        <v>471</v>
      </c>
      <c r="J164" t="s">
        <v>472</v>
      </c>
      <c r="K164" t="s">
        <v>473</v>
      </c>
      <c r="L164">
        <v>1480</v>
      </c>
      <c r="N164">
        <v>1013</v>
      </c>
      <c r="O164" t="s">
        <v>457</v>
      </c>
      <c r="P164" t="s">
        <v>458</v>
      </c>
      <c r="Q164">
        <v>1</v>
      </c>
      <c r="Y164">
        <v>2.5499999999999997E-3</v>
      </c>
      <c r="AA164">
        <v>0</v>
      </c>
      <c r="AB164">
        <v>92.76</v>
      </c>
      <c r="AC164">
        <v>16.329999999999998</v>
      </c>
      <c r="AD164">
        <v>0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5</v>
      </c>
      <c r="AT164">
        <v>1.1999999999999999E-3</v>
      </c>
      <c r="AU164" t="s">
        <v>95</v>
      </c>
      <c r="AV164">
        <v>0</v>
      </c>
      <c r="AW164">
        <v>2</v>
      </c>
      <c r="AX164">
        <v>15092104</v>
      </c>
      <c r="AY164">
        <v>1</v>
      </c>
      <c r="AZ164">
        <v>0</v>
      </c>
      <c r="BA164">
        <v>164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B164">
        <v>0</v>
      </c>
    </row>
    <row r="165" spans="1:80">
      <c r="A165">
        <f>ROW(Source!A58)</f>
        <v>58</v>
      </c>
      <c r="B165">
        <v>15092092</v>
      </c>
      <c r="C165">
        <v>15092088</v>
      </c>
      <c r="D165">
        <v>12365682</v>
      </c>
      <c r="E165">
        <v>1</v>
      </c>
      <c r="F165">
        <v>1</v>
      </c>
      <c r="G165">
        <v>1</v>
      </c>
      <c r="H165">
        <v>2</v>
      </c>
      <c r="I165" t="s">
        <v>474</v>
      </c>
      <c r="J165" t="s">
        <v>475</v>
      </c>
      <c r="K165" t="s">
        <v>476</v>
      </c>
      <c r="L165">
        <v>1480</v>
      </c>
      <c r="N165">
        <v>1013</v>
      </c>
      <c r="O165" t="s">
        <v>457</v>
      </c>
      <c r="P165" t="s">
        <v>458</v>
      </c>
      <c r="Q165">
        <v>1</v>
      </c>
      <c r="Y165">
        <v>1.4874999999999999E-3</v>
      </c>
      <c r="AA165">
        <v>0</v>
      </c>
      <c r="AB165">
        <v>134.07</v>
      </c>
      <c r="AC165">
        <v>16.329999999999998</v>
      </c>
      <c r="AD165">
        <v>0</v>
      </c>
      <c r="AN165">
        <v>0</v>
      </c>
      <c r="AO165">
        <v>1</v>
      </c>
      <c r="AP165">
        <v>1</v>
      </c>
      <c r="AQ165">
        <v>0</v>
      </c>
      <c r="AR165">
        <v>0</v>
      </c>
      <c r="AS165" t="s">
        <v>5</v>
      </c>
      <c r="AT165">
        <v>6.9999999999999999E-4</v>
      </c>
      <c r="AU165" t="s">
        <v>95</v>
      </c>
      <c r="AV165">
        <v>0</v>
      </c>
      <c r="AW165">
        <v>2</v>
      </c>
      <c r="AX165">
        <v>15092105</v>
      </c>
      <c r="AY165">
        <v>1</v>
      </c>
      <c r="AZ165">
        <v>0</v>
      </c>
      <c r="BA165">
        <v>165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B165">
        <v>0</v>
      </c>
    </row>
    <row r="166" spans="1:80">
      <c r="A166">
        <f>ROW(Source!A58)</f>
        <v>58</v>
      </c>
      <c r="B166">
        <v>15092093</v>
      </c>
      <c r="C166">
        <v>15092088</v>
      </c>
      <c r="D166">
        <v>12365985</v>
      </c>
      <c r="E166">
        <v>1</v>
      </c>
      <c r="F166">
        <v>1</v>
      </c>
      <c r="G166">
        <v>1</v>
      </c>
      <c r="H166">
        <v>2</v>
      </c>
      <c r="I166" t="s">
        <v>459</v>
      </c>
      <c r="J166" t="s">
        <v>460</v>
      </c>
      <c r="K166" t="s">
        <v>461</v>
      </c>
      <c r="L166">
        <v>1480</v>
      </c>
      <c r="N166">
        <v>1013</v>
      </c>
      <c r="O166" t="s">
        <v>457</v>
      </c>
      <c r="P166" t="s">
        <v>458</v>
      </c>
      <c r="Q166">
        <v>1</v>
      </c>
      <c r="Y166">
        <v>0.39185000000000003</v>
      </c>
      <c r="AA166">
        <v>0</v>
      </c>
      <c r="AB166">
        <v>1.29</v>
      </c>
      <c r="AC166">
        <v>0</v>
      </c>
      <c r="AD166">
        <v>0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5</v>
      </c>
      <c r="AT166">
        <v>0.18440000000000001</v>
      </c>
      <c r="AU166" t="s">
        <v>95</v>
      </c>
      <c r="AV166">
        <v>0</v>
      </c>
      <c r="AW166">
        <v>2</v>
      </c>
      <c r="AX166">
        <v>15092106</v>
      </c>
      <c r="AY166">
        <v>1</v>
      </c>
      <c r="AZ166">
        <v>0</v>
      </c>
      <c r="BA166">
        <v>166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B166">
        <v>0</v>
      </c>
    </row>
    <row r="167" spans="1:80">
      <c r="A167">
        <f>ROW(Source!A58)</f>
        <v>58</v>
      </c>
      <c r="B167">
        <v>15092094</v>
      </c>
      <c r="C167">
        <v>15092088</v>
      </c>
      <c r="D167">
        <v>12368313</v>
      </c>
      <c r="E167">
        <v>1</v>
      </c>
      <c r="F167">
        <v>1</v>
      </c>
      <c r="G167">
        <v>1</v>
      </c>
      <c r="H167">
        <v>2</v>
      </c>
      <c r="I167" t="s">
        <v>477</v>
      </c>
      <c r="J167" t="s">
        <v>478</v>
      </c>
      <c r="K167" t="s">
        <v>479</v>
      </c>
      <c r="L167">
        <v>1480</v>
      </c>
      <c r="N167">
        <v>1013</v>
      </c>
      <c r="O167" t="s">
        <v>457</v>
      </c>
      <c r="P167" t="s">
        <v>458</v>
      </c>
      <c r="Q167">
        <v>1</v>
      </c>
      <c r="Y167">
        <v>1.8487499999999997E-2</v>
      </c>
      <c r="AA167">
        <v>0</v>
      </c>
      <c r="AB167">
        <v>96.34</v>
      </c>
      <c r="AC167">
        <v>0</v>
      </c>
      <c r="AD167">
        <v>0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5</v>
      </c>
      <c r="AT167">
        <v>8.6999999999999994E-3</v>
      </c>
      <c r="AU167" t="s">
        <v>95</v>
      </c>
      <c r="AV167">
        <v>0</v>
      </c>
      <c r="AW167">
        <v>2</v>
      </c>
      <c r="AX167">
        <v>15092107</v>
      </c>
      <c r="AY167">
        <v>1</v>
      </c>
      <c r="AZ167">
        <v>0</v>
      </c>
      <c r="BA167">
        <v>167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B167">
        <v>0</v>
      </c>
    </row>
    <row r="168" spans="1:80">
      <c r="A168">
        <f>ROW(Source!A58)</f>
        <v>58</v>
      </c>
      <c r="B168">
        <v>15092095</v>
      </c>
      <c r="C168">
        <v>15092088</v>
      </c>
      <c r="D168">
        <v>12289887</v>
      </c>
      <c r="E168">
        <v>1</v>
      </c>
      <c r="F168">
        <v>1</v>
      </c>
      <c r="G168">
        <v>1</v>
      </c>
      <c r="H168">
        <v>3</v>
      </c>
      <c r="I168" t="s">
        <v>462</v>
      </c>
      <c r="J168" t="s">
        <v>463</v>
      </c>
      <c r="K168" t="s">
        <v>464</v>
      </c>
      <c r="L168">
        <v>1339</v>
      </c>
      <c r="N168">
        <v>1007</v>
      </c>
      <c r="O168" t="s">
        <v>465</v>
      </c>
      <c r="P168" t="s">
        <v>465</v>
      </c>
      <c r="Q168">
        <v>1</v>
      </c>
      <c r="Y168">
        <v>3.5000000000000001E-3</v>
      </c>
      <c r="AA168">
        <v>6.2</v>
      </c>
      <c r="AB168">
        <v>0</v>
      </c>
      <c r="AC168">
        <v>0</v>
      </c>
      <c r="AD168">
        <v>0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5</v>
      </c>
      <c r="AT168">
        <v>3.5000000000000001E-3</v>
      </c>
      <c r="AU168" t="s">
        <v>5</v>
      </c>
      <c r="AV168">
        <v>0</v>
      </c>
      <c r="AW168">
        <v>2</v>
      </c>
      <c r="AX168">
        <v>15092108</v>
      </c>
      <c r="AY168">
        <v>1</v>
      </c>
      <c r="AZ168">
        <v>0</v>
      </c>
      <c r="BA168">
        <v>168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B168">
        <v>0</v>
      </c>
    </row>
    <row r="169" spans="1:80">
      <c r="A169">
        <f>ROW(Source!A58)</f>
        <v>58</v>
      </c>
      <c r="B169">
        <v>15092096</v>
      </c>
      <c r="C169">
        <v>15092088</v>
      </c>
      <c r="D169">
        <v>12290863</v>
      </c>
      <c r="E169">
        <v>1</v>
      </c>
      <c r="F169">
        <v>1</v>
      </c>
      <c r="G169">
        <v>1</v>
      </c>
      <c r="H169">
        <v>3</v>
      </c>
      <c r="I169" t="s">
        <v>480</v>
      </c>
      <c r="J169" t="s">
        <v>481</v>
      </c>
      <c r="K169" t="s">
        <v>482</v>
      </c>
      <c r="L169">
        <v>1348</v>
      </c>
      <c r="N169">
        <v>1009</v>
      </c>
      <c r="O169" t="s">
        <v>29</v>
      </c>
      <c r="P169" t="s">
        <v>29</v>
      </c>
      <c r="Q169">
        <v>1000</v>
      </c>
      <c r="Y169">
        <v>1.9999999999999999E-6</v>
      </c>
      <c r="AA169">
        <v>10580</v>
      </c>
      <c r="AB169">
        <v>0</v>
      </c>
      <c r="AC169">
        <v>0</v>
      </c>
      <c r="AD169">
        <v>0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5</v>
      </c>
      <c r="AT169">
        <v>1.9999999999999999E-6</v>
      </c>
      <c r="AU169" t="s">
        <v>5</v>
      </c>
      <c r="AV169">
        <v>0</v>
      </c>
      <c r="AW169">
        <v>2</v>
      </c>
      <c r="AX169">
        <v>15092109</v>
      </c>
      <c r="AY169">
        <v>1</v>
      </c>
      <c r="AZ169">
        <v>0</v>
      </c>
      <c r="BA169">
        <v>169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B169">
        <v>0</v>
      </c>
    </row>
    <row r="170" spans="1:80">
      <c r="A170">
        <f>ROW(Source!A58)</f>
        <v>58</v>
      </c>
      <c r="B170">
        <v>15092097</v>
      </c>
      <c r="C170">
        <v>15092088</v>
      </c>
      <c r="D170">
        <v>12292552</v>
      </c>
      <c r="E170">
        <v>1</v>
      </c>
      <c r="F170">
        <v>1</v>
      </c>
      <c r="G170">
        <v>1</v>
      </c>
      <c r="H170">
        <v>3</v>
      </c>
      <c r="I170" t="s">
        <v>483</v>
      </c>
      <c r="J170" t="s">
        <v>484</v>
      </c>
      <c r="K170" t="s">
        <v>485</v>
      </c>
      <c r="L170">
        <v>1346</v>
      </c>
      <c r="N170">
        <v>1009</v>
      </c>
      <c r="O170" t="s">
        <v>144</v>
      </c>
      <c r="P170" t="s">
        <v>144</v>
      </c>
      <c r="Q170">
        <v>1</v>
      </c>
      <c r="Y170">
        <v>9.8999999999999994E-5</v>
      </c>
      <c r="AA170">
        <v>5</v>
      </c>
      <c r="AB170">
        <v>0</v>
      </c>
      <c r="AC170">
        <v>0</v>
      </c>
      <c r="AD170">
        <v>0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5</v>
      </c>
      <c r="AT170">
        <v>9.8999999999999994E-5</v>
      </c>
      <c r="AU170" t="s">
        <v>5</v>
      </c>
      <c r="AV170">
        <v>0</v>
      </c>
      <c r="AW170">
        <v>2</v>
      </c>
      <c r="AX170">
        <v>15092110</v>
      </c>
      <c r="AY170">
        <v>1</v>
      </c>
      <c r="AZ170">
        <v>0</v>
      </c>
      <c r="BA170">
        <v>170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B170">
        <v>0</v>
      </c>
    </row>
    <row r="171" spans="1:80">
      <c r="A171">
        <f>ROW(Source!A58)</f>
        <v>58</v>
      </c>
      <c r="B171">
        <v>15092098</v>
      </c>
      <c r="C171">
        <v>15092088</v>
      </c>
      <c r="D171">
        <v>12292553</v>
      </c>
      <c r="E171">
        <v>1</v>
      </c>
      <c r="F171">
        <v>1</v>
      </c>
      <c r="G171">
        <v>1</v>
      </c>
      <c r="H171">
        <v>3</v>
      </c>
      <c r="I171" t="s">
        <v>466</v>
      </c>
      <c r="J171" t="s">
        <v>467</v>
      </c>
      <c r="K171" t="s">
        <v>468</v>
      </c>
      <c r="L171">
        <v>1339</v>
      </c>
      <c r="N171">
        <v>1007</v>
      </c>
      <c r="O171" t="s">
        <v>465</v>
      </c>
      <c r="P171" t="s">
        <v>465</v>
      </c>
      <c r="Q171">
        <v>1</v>
      </c>
      <c r="Y171">
        <v>3.2000000000000002E-3</v>
      </c>
      <c r="AA171">
        <v>101</v>
      </c>
      <c r="AB171">
        <v>0</v>
      </c>
      <c r="AC171">
        <v>0</v>
      </c>
      <c r="AD171">
        <v>0</v>
      </c>
      <c r="AN171">
        <v>0</v>
      </c>
      <c r="AO171">
        <v>1</v>
      </c>
      <c r="AP171">
        <v>0</v>
      </c>
      <c r="AQ171">
        <v>0</v>
      </c>
      <c r="AR171">
        <v>0</v>
      </c>
      <c r="AS171" t="s">
        <v>5</v>
      </c>
      <c r="AT171">
        <v>3.2000000000000002E-3</v>
      </c>
      <c r="AU171" t="s">
        <v>5</v>
      </c>
      <c r="AV171">
        <v>0</v>
      </c>
      <c r="AW171">
        <v>2</v>
      </c>
      <c r="AX171">
        <v>15092111</v>
      </c>
      <c r="AY171">
        <v>1</v>
      </c>
      <c r="AZ171">
        <v>0</v>
      </c>
      <c r="BA171">
        <v>171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B171">
        <v>0</v>
      </c>
    </row>
    <row r="172" spans="1:80">
      <c r="A172">
        <f>ROW(Source!A58)</f>
        <v>58</v>
      </c>
      <c r="B172">
        <v>15092099</v>
      </c>
      <c r="C172">
        <v>15092088</v>
      </c>
      <c r="D172">
        <v>12318064</v>
      </c>
      <c r="E172">
        <v>1</v>
      </c>
      <c r="F172">
        <v>1</v>
      </c>
      <c r="G172">
        <v>1</v>
      </c>
      <c r="H172">
        <v>3</v>
      </c>
      <c r="I172" t="s">
        <v>527</v>
      </c>
      <c r="J172" t="s">
        <v>528</v>
      </c>
      <c r="K172" t="s">
        <v>529</v>
      </c>
      <c r="L172">
        <v>1301</v>
      </c>
      <c r="N172">
        <v>1003</v>
      </c>
      <c r="O172" t="s">
        <v>100</v>
      </c>
      <c r="P172" t="s">
        <v>100</v>
      </c>
      <c r="Q172">
        <v>1</v>
      </c>
      <c r="Y172">
        <v>1</v>
      </c>
      <c r="AA172">
        <v>51.7</v>
      </c>
      <c r="AB172">
        <v>0</v>
      </c>
      <c r="AC172">
        <v>0</v>
      </c>
      <c r="AD172">
        <v>0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5</v>
      </c>
      <c r="AT172">
        <v>1</v>
      </c>
      <c r="AU172" t="s">
        <v>5</v>
      </c>
      <c r="AV172">
        <v>0</v>
      </c>
      <c r="AW172">
        <v>2</v>
      </c>
      <c r="AX172">
        <v>15092112</v>
      </c>
      <c r="AY172">
        <v>1</v>
      </c>
      <c r="AZ172">
        <v>0</v>
      </c>
      <c r="BA172">
        <v>172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B172">
        <v>0</v>
      </c>
    </row>
    <row r="173" spans="1:80">
      <c r="A173">
        <f>ROW(Source!A58)</f>
        <v>58</v>
      </c>
      <c r="B173">
        <v>15092117</v>
      </c>
      <c r="C173">
        <v>15092088</v>
      </c>
      <c r="D173">
        <v>12324809</v>
      </c>
      <c r="E173">
        <v>1</v>
      </c>
      <c r="F173">
        <v>1</v>
      </c>
      <c r="G173">
        <v>1</v>
      </c>
      <c r="H173">
        <v>3</v>
      </c>
      <c r="I173" t="s">
        <v>489</v>
      </c>
      <c r="J173" t="s">
        <v>490</v>
      </c>
      <c r="K173" t="s">
        <v>491</v>
      </c>
      <c r="L173">
        <v>1346</v>
      </c>
      <c r="N173">
        <v>1009</v>
      </c>
      <c r="O173" t="s">
        <v>144</v>
      </c>
      <c r="P173" t="s">
        <v>144</v>
      </c>
      <c r="Q173">
        <v>1</v>
      </c>
      <c r="Y173">
        <v>0</v>
      </c>
      <c r="AA173">
        <v>0</v>
      </c>
      <c r="AB173">
        <v>0</v>
      </c>
      <c r="AC173">
        <v>0</v>
      </c>
      <c r="AD173">
        <v>0</v>
      </c>
      <c r="AN173">
        <v>1</v>
      </c>
      <c r="AO173">
        <v>0</v>
      </c>
      <c r="AP173">
        <v>0</v>
      </c>
      <c r="AQ173">
        <v>0</v>
      </c>
      <c r="AR173">
        <v>0</v>
      </c>
      <c r="AS173" t="s">
        <v>5</v>
      </c>
      <c r="AT173">
        <v>0</v>
      </c>
      <c r="AU173" t="s">
        <v>5</v>
      </c>
      <c r="AV173">
        <v>0</v>
      </c>
      <c r="AW173">
        <v>2</v>
      </c>
      <c r="AX173">
        <v>15092113</v>
      </c>
      <c r="AY173">
        <v>1</v>
      </c>
      <c r="AZ173">
        <v>0</v>
      </c>
      <c r="BA173">
        <v>173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B173">
        <v>0</v>
      </c>
    </row>
    <row r="174" spans="1:80">
      <c r="A174">
        <f>ROW(Source!A58)</f>
        <v>58</v>
      </c>
      <c r="B174">
        <v>15092100</v>
      </c>
      <c r="C174">
        <v>15092088</v>
      </c>
      <c r="D174">
        <v>12325987</v>
      </c>
      <c r="E174">
        <v>1</v>
      </c>
      <c r="F174">
        <v>1</v>
      </c>
      <c r="G174">
        <v>1</v>
      </c>
      <c r="H174">
        <v>3</v>
      </c>
      <c r="I174" t="s">
        <v>492</v>
      </c>
      <c r="J174" t="s">
        <v>493</v>
      </c>
      <c r="K174" t="s">
        <v>494</v>
      </c>
      <c r="L174">
        <v>1339</v>
      </c>
      <c r="N174">
        <v>1007</v>
      </c>
      <c r="O174" t="s">
        <v>465</v>
      </c>
      <c r="P174" t="s">
        <v>465</v>
      </c>
      <c r="Q174">
        <v>1</v>
      </c>
      <c r="Y174">
        <v>8.0000000000000007E-5</v>
      </c>
      <c r="AA174">
        <v>627</v>
      </c>
      <c r="AB174">
        <v>0</v>
      </c>
      <c r="AC174">
        <v>0</v>
      </c>
      <c r="AD174">
        <v>0</v>
      </c>
      <c r="AN174">
        <v>0</v>
      </c>
      <c r="AO174">
        <v>1</v>
      </c>
      <c r="AP174">
        <v>0</v>
      </c>
      <c r="AQ174">
        <v>0</v>
      </c>
      <c r="AR174">
        <v>0</v>
      </c>
      <c r="AS174" t="s">
        <v>5</v>
      </c>
      <c r="AT174">
        <v>8.0000000000000007E-5</v>
      </c>
      <c r="AU174" t="s">
        <v>5</v>
      </c>
      <c r="AV174">
        <v>0</v>
      </c>
      <c r="AW174">
        <v>2</v>
      </c>
      <c r="AX174">
        <v>15092114</v>
      </c>
      <c r="AY174">
        <v>1</v>
      </c>
      <c r="AZ174">
        <v>0</v>
      </c>
      <c r="BA174">
        <v>174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B174">
        <v>0</v>
      </c>
    </row>
    <row r="175" spans="1:80">
      <c r="A175">
        <f>ROW(Source!A58)</f>
        <v>58</v>
      </c>
      <c r="B175">
        <v>15092101</v>
      </c>
      <c r="C175">
        <v>15092088</v>
      </c>
      <c r="D175">
        <v>12327134</v>
      </c>
      <c r="E175">
        <v>1</v>
      </c>
      <c r="F175">
        <v>1</v>
      </c>
      <c r="G175">
        <v>1</v>
      </c>
      <c r="H175">
        <v>3</v>
      </c>
      <c r="I175" t="s">
        <v>495</v>
      </c>
      <c r="J175" t="s">
        <v>496</v>
      </c>
      <c r="K175" t="s">
        <v>497</v>
      </c>
      <c r="L175">
        <v>1339</v>
      </c>
      <c r="N175">
        <v>1007</v>
      </c>
      <c r="O175" t="s">
        <v>465</v>
      </c>
      <c r="P175" t="s">
        <v>465</v>
      </c>
      <c r="Q175">
        <v>1</v>
      </c>
      <c r="Y175">
        <v>2.75E-2</v>
      </c>
      <c r="AA175">
        <v>3.11</v>
      </c>
      <c r="AB175">
        <v>0</v>
      </c>
      <c r="AC175">
        <v>0</v>
      </c>
      <c r="AD175">
        <v>0</v>
      </c>
      <c r="AN175">
        <v>0</v>
      </c>
      <c r="AO175">
        <v>1</v>
      </c>
      <c r="AP175">
        <v>0</v>
      </c>
      <c r="AQ175">
        <v>0</v>
      </c>
      <c r="AR175">
        <v>0</v>
      </c>
      <c r="AS175" t="s">
        <v>5</v>
      </c>
      <c r="AT175">
        <v>2.75E-2</v>
      </c>
      <c r="AU175" t="s">
        <v>5</v>
      </c>
      <c r="AV175">
        <v>0</v>
      </c>
      <c r="AW175">
        <v>2</v>
      </c>
      <c r="AX175">
        <v>15092115</v>
      </c>
      <c r="AY175">
        <v>1</v>
      </c>
      <c r="AZ175">
        <v>0</v>
      </c>
      <c r="BA175">
        <v>175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B175">
        <v>0</v>
      </c>
    </row>
    <row r="176" spans="1:80">
      <c r="A176">
        <f>ROW(Source!A59)</f>
        <v>59</v>
      </c>
      <c r="B176">
        <v>15092132</v>
      </c>
      <c r="C176">
        <v>15092131</v>
      </c>
      <c r="D176">
        <v>7535102</v>
      </c>
      <c r="E176">
        <v>1</v>
      </c>
      <c r="F176">
        <v>1</v>
      </c>
      <c r="G176">
        <v>1</v>
      </c>
      <c r="H176">
        <v>1</v>
      </c>
      <c r="I176" t="s">
        <v>498</v>
      </c>
      <c r="J176" t="s">
        <v>5</v>
      </c>
      <c r="K176" t="s">
        <v>499</v>
      </c>
      <c r="L176">
        <v>1476</v>
      </c>
      <c r="N176">
        <v>1013</v>
      </c>
      <c r="O176" t="s">
        <v>450</v>
      </c>
      <c r="P176" t="s">
        <v>451</v>
      </c>
      <c r="Q176">
        <v>1</v>
      </c>
      <c r="Y176">
        <v>0.50927749999999994</v>
      </c>
      <c r="AA176">
        <v>0</v>
      </c>
      <c r="AB176">
        <v>0</v>
      </c>
      <c r="AC176">
        <v>0</v>
      </c>
      <c r="AD176">
        <v>11.48</v>
      </c>
      <c r="AN176">
        <v>0</v>
      </c>
      <c r="AO176">
        <v>1</v>
      </c>
      <c r="AP176">
        <v>1</v>
      </c>
      <c r="AQ176">
        <v>0</v>
      </c>
      <c r="AR176">
        <v>0</v>
      </c>
      <c r="AS176" t="s">
        <v>5</v>
      </c>
      <c r="AT176">
        <v>0.26050000000000001</v>
      </c>
      <c r="AU176" t="s">
        <v>96</v>
      </c>
      <c r="AV176">
        <v>1</v>
      </c>
      <c r="AW176">
        <v>2</v>
      </c>
      <c r="AX176">
        <v>15092146</v>
      </c>
      <c r="AY176">
        <v>1</v>
      </c>
      <c r="AZ176">
        <v>0</v>
      </c>
      <c r="BA176">
        <v>176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B176">
        <v>0</v>
      </c>
    </row>
    <row r="177" spans="1:80">
      <c r="A177">
        <f>ROW(Source!A59)</f>
        <v>59</v>
      </c>
      <c r="B177">
        <v>15092133</v>
      </c>
      <c r="C177">
        <v>15092131</v>
      </c>
      <c r="D177">
        <v>121548</v>
      </c>
      <c r="E177">
        <v>1</v>
      </c>
      <c r="F177">
        <v>1</v>
      </c>
      <c r="G177">
        <v>1</v>
      </c>
      <c r="H177">
        <v>1</v>
      </c>
      <c r="I177" t="s">
        <v>31</v>
      </c>
      <c r="J177" t="s">
        <v>5</v>
      </c>
      <c r="K177" t="s">
        <v>452</v>
      </c>
      <c r="L177">
        <v>608254</v>
      </c>
      <c r="N177">
        <v>1013</v>
      </c>
      <c r="O177" t="s">
        <v>453</v>
      </c>
      <c r="P177" t="s">
        <v>453</v>
      </c>
      <c r="Q177">
        <v>1</v>
      </c>
      <c r="Y177">
        <v>2.9749999999999998E-3</v>
      </c>
      <c r="AA177">
        <v>0</v>
      </c>
      <c r="AB177">
        <v>0</v>
      </c>
      <c r="AC177">
        <v>0</v>
      </c>
      <c r="AD177">
        <v>0</v>
      </c>
      <c r="AN177">
        <v>0</v>
      </c>
      <c r="AO177">
        <v>1</v>
      </c>
      <c r="AP177">
        <v>1</v>
      </c>
      <c r="AQ177">
        <v>0</v>
      </c>
      <c r="AR177">
        <v>0</v>
      </c>
      <c r="AS177" t="s">
        <v>5</v>
      </c>
      <c r="AT177">
        <v>1.4E-3</v>
      </c>
      <c r="AU177" t="s">
        <v>95</v>
      </c>
      <c r="AV177">
        <v>2</v>
      </c>
      <c r="AW177">
        <v>2</v>
      </c>
      <c r="AX177">
        <v>15092147</v>
      </c>
      <c r="AY177">
        <v>1</v>
      </c>
      <c r="AZ177">
        <v>0</v>
      </c>
      <c r="BA177">
        <v>177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B177">
        <v>0</v>
      </c>
    </row>
    <row r="178" spans="1:80">
      <c r="A178">
        <f>ROW(Source!A59)</f>
        <v>59</v>
      </c>
      <c r="B178">
        <v>15092134</v>
      </c>
      <c r="C178">
        <v>15092131</v>
      </c>
      <c r="D178">
        <v>12365594</v>
      </c>
      <c r="E178">
        <v>1</v>
      </c>
      <c r="F178">
        <v>1</v>
      </c>
      <c r="G178">
        <v>1</v>
      </c>
      <c r="H178">
        <v>2</v>
      </c>
      <c r="I178" t="s">
        <v>471</v>
      </c>
      <c r="J178" t="s">
        <v>472</v>
      </c>
      <c r="K178" t="s">
        <v>473</v>
      </c>
      <c r="L178">
        <v>1480</v>
      </c>
      <c r="N178">
        <v>1013</v>
      </c>
      <c r="O178" t="s">
        <v>457</v>
      </c>
      <c r="P178" t="s">
        <v>458</v>
      </c>
      <c r="Q178">
        <v>1</v>
      </c>
      <c r="Y178">
        <v>4.2499999999999998E-4</v>
      </c>
      <c r="AA178">
        <v>0</v>
      </c>
      <c r="AB178">
        <v>92.76</v>
      </c>
      <c r="AC178">
        <v>16.329999999999998</v>
      </c>
      <c r="AD178">
        <v>0</v>
      </c>
      <c r="AN178">
        <v>0</v>
      </c>
      <c r="AO178">
        <v>1</v>
      </c>
      <c r="AP178">
        <v>1</v>
      </c>
      <c r="AQ178">
        <v>0</v>
      </c>
      <c r="AR178">
        <v>0</v>
      </c>
      <c r="AS178" t="s">
        <v>5</v>
      </c>
      <c r="AT178">
        <v>2.0000000000000001E-4</v>
      </c>
      <c r="AU178" t="s">
        <v>95</v>
      </c>
      <c r="AV178">
        <v>0</v>
      </c>
      <c r="AW178">
        <v>2</v>
      </c>
      <c r="AX178">
        <v>15092148</v>
      </c>
      <c r="AY178">
        <v>1</v>
      </c>
      <c r="AZ178">
        <v>0</v>
      </c>
      <c r="BA178">
        <v>178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B178">
        <v>0</v>
      </c>
    </row>
    <row r="179" spans="1:80">
      <c r="A179">
        <f>ROW(Source!A59)</f>
        <v>59</v>
      </c>
      <c r="B179">
        <v>15092135</v>
      </c>
      <c r="C179">
        <v>15092131</v>
      </c>
      <c r="D179">
        <v>12365682</v>
      </c>
      <c r="E179">
        <v>1</v>
      </c>
      <c r="F179">
        <v>1</v>
      </c>
      <c r="G179">
        <v>1</v>
      </c>
      <c r="H179">
        <v>2</v>
      </c>
      <c r="I179" t="s">
        <v>474</v>
      </c>
      <c r="J179" t="s">
        <v>475</v>
      </c>
      <c r="K179" t="s">
        <v>476</v>
      </c>
      <c r="L179">
        <v>1480</v>
      </c>
      <c r="N179">
        <v>1013</v>
      </c>
      <c r="O179" t="s">
        <v>457</v>
      </c>
      <c r="P179" t="s">
        <v>458</v>
      </c>
      <c r="Q179">
        <v>1</v>
      </c>
      <c r="Y179">
        <v>2.5499999999999997E-3</v>
      </c>
      <c r="AA179">
        <v>0</v>
      </c>
      <c r="AB179">
        <v>134.07</v>
      </c>
      <c r="AC179">
        <v>16.329999999999998</v>
      </c>
      <c r="AD179">
        <v>0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5</v>
      </c>
      <c r="AT179">
        <v>1.1999999999999999E-3</v>
      </c>
      <c r="AU179" t="s">
        <v>95</v>
      </c>
      <c r="AV179">
        <v>0</v>
      </c>
      <c r="AW179">
        <v>2</v>
      </c>
      <c r="AX179">
        <v>15092149</v>
      </c>
      <c r="AY179">
        <v>1</v>
      </c>
      <c r="AZ179">
        <v>0</v>
      </c>
      <c r="BA179">
        <v>179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B179">
        <v>0</v>
      </c>
    </row>
    <row r="180" spans="1:80">
      <c r="A180">
        <f>ROW(Source!A59)</f>
        <v>59</v>
      </c>
      <c r="B180">
        <v>15092136</v>
      </c>
      <c r="C180">
        <v>15092131</v>
      </c>
      <c r="D180">
        <v>12367747</v>
      </c>
      <c r="E180">
        <v>1</v>
      </c>
      <c r="F180">
        <v>1</v>
      </c>
      <c r="G180">
        <v>1</v>
      </c>
      <c r="H180">
        <v>2</v>
      </c>
      <c r="I180" t="s">
        <v>500</v>
      </c>
      <c r="J180" t="s">
        <v>501</v>
      </c>
      <c r="K180" t="s">
        <v>502</v>
      </c>
      <c r="L180">
        <v>1480</v>
      </c>
      <c r="N180">
        <v>1013</v>
      </c>
      <c r="O180" t="s">
        <v>457</v>
      </c>
      <c r="P180" t="s">
        <v>458</v>
      </c>
      <c r="Q180">
        <v>1</v>
      </c>
      <c r="Y180">
        <v>1.42375E-2</v>
      </c>
      <c r="AA180">
        <v>0</v>
      </c>
      <c r="AB180">
        <v>2.3199999999999998</v>
      </c>
      <c r="AC180">
        <v>0</v>
      </c>
      <c r="AD180">
        <v>0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5</v>
      </c>
      <c r="AT180">
        <v>6.7000000000000002E-3</v>
      </c>
      <c r="AU180" t="s">
        <v>95</v>
      </c>
      <c r="AV180">
        <v>0</v>
      </c>
      <c r="AW180">
        <v>2</v>
      </c>
      <c r="AX180">
        <v>15092150</v>
      </c>
      <c r="AY180">
        <v>1</v>
      </c>
      <c r="AZ180">
        <v>0</v>
      </c>
      <c r="BA180">
        <v>180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B180">
        <v>0</v>
      </c>
    </row>
    <row r="181" spans="1:80">
      <c r="A181">
        <f>ROW(Source!A59)</f>
        <v>59</v>
      </c>
      <c r="B181">
        <v>15092137</v>
      </c>
      <c r="C181">
        <v>15092131</v>
      </c>
      <c r="D181">
        <v>12368313</v>
      </c>
      <c r="E181">
        <v>1</v>
      </c>
      <c r="F181">
        <v>1</v>
      </c>
      <c r="G181">
        <v>1</v>
      </c>
      <c r="H181">
        <v>2</v>
      </c>
      <c r="I181" t="s">
        <v>477</v>
      </c>
      <c r="J181" t="s">
        <v>478</v>
      </c>
      <c r="K181" t="s">
        <v>479</v>
      </c>
      <c r="L181">
        <v>1480</v>
      </c>
      <c r="N181">
        <v>1013</v>
      </c>
      <c r="O181" t="s">
        <v>457</v>
      </c>
      <c r="P181" t="s">
        <v>458</v>
      </c>
      <c r="Q181">
        <v>1</v>
      </c>
      <c r="Y181">
        <v>1.7849999999999998E-2</v>
      </c>
      <c r="AA181">
        <v>0</v>
      </c>
      <c r="AB181">
        <v>96.34</v>
      </c>
      <c r="AC181">
        <v>0</v>
      </c>
      <c r="AD181">
        <v>0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5</v>
      </c>
      <c r="AT181">
        <v>8.3999999999999995E-3</v>
      </c>
      <c r="AU181" t="s">
        <v>95</v>
      </c>
      <c r="AV181">
        <v>0</v>
      </c>
      <c r="AW181">
        <v>2</v>
      </c>
      <c r="AX181">
        <v>15092151</v>
      </c>
      <c r="AY181">
        <v>1</v>
      </c>
      <c r="AZ181">
        <v>0</v>
      </c>
      <c r="BA181">
        <v>181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B181">
        <v>0</v>
      </c>
    </row>
    <row r="182" spans="1:80">
      <c r="A182">
        <f>ROW(Source!A59)</f>
        <v>59</v>
      </c>
      <c r="B182">
        <v>15092138</v>
      </c>
      <c r="C182">
        <v>15092131</v>
      </c>
      <c r="D182">
        <v>12289510</v>
      </c>
      <c r="E182">
        <v>1</v>
      </c>
      <c r="F182">
        <v>1</v>
      </c>
      <c r="G182">
        <v>1</v>
      </c>
      <c r="H182">
        <v>3</v>
      </c>
      <c r="I182" t="s">
        <v>503</v>
      </c>
      <c r="J182" t="s">
        <v>504</v>
      </c>
      <c r="K182" t="s">
        <v>505</v>
      </c>
      <c r="L182">
        <v>1348</v>
      </c>
      <c r="N182">
        <v>1009</v>
      </c>
      <c r="O182" t="s">
        <v>29</v>
      </c>
      <c r="P182" t="s">
        <v>29</v>
      </c>
      <c r="Q182">
        <v>1000</v>
      </c>
      <c r="Y182">
        <v>4.1E-5</v>
      </c>
      <c r="AA182">
        <v>35060</v>
      </c>
      <c r="AB182">
        <v>0</v>
      </c>
      <c r="AC182">
        <v>0</v>
      </c>
      <c r="AD182">
        <v>0</v>
      </c>
      <c r="AN182">
        <v>0</v>
      </c>
      <c r="AO182">
        <v>1</v>
      </c>
      <c r="AP182">
        <v>0</v>
      </c>
      <c r="AQ182">
        <v>0</v>
      </c>
      <c r="AR182">
        <v>0</v>
      </c>
      <c r="AS182" t="s">
        <v>5</v>
      </c>
      <c r="AT182">
        <v>4.1E-5</v>
      </c>
      <c r="AU182" t="s">
        <v>5</v>
      </c>
      <c r="AV182">
        <v>0</v>
      </c>
      <c r="AW182">
        <v>2</v>
      </c>
      <c r="AX182">
        <v>15092152</v>
      </c>
      <c r="AY182">
        <v>1</v>
      </c>
      <c r="AZ182">
        <v>0</v>
      </c>
      <c r="BA182">
        <v>182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B182">
        <v>0</v>
      </c>
    </row>
    <row r="183" spans="1:80">
      <c r="A183">
        <f>ROW(Source!A59)</f>
        <v>59</v>
      </c>
      <c r="B183">
        <v>15092139</v>
      </c>
      <c r="C183">
        <v>15092131</v>
      </c>
      <c r="D183">
        <v>12290033</v>
      </c>
      <c r="E183">
        <v>1</v>
      </c>
      <c r="F183">
        <v>1</v>
      </c>
      <c r="G183">
        <v>1</v>
      </c>
      <c r="H183">
        <v>3</v>
      </c>
      <c r="I183" t="s">
        <v>506</v>
      </c>
      <c r="J183" t="s">
        <v>507</v>
      </c>
      <c r="K183" t="s">
        <v>508</v>
      </c>
      <c r="L183">
        <v>1348</v>
      </c>
      <c r="N183">
        <v>1009</v>
      </c>
      <c r="O183" t="s">
        <v>29</v>
      </c>
      <c r="P183" t="s">
        <v>29</v>
      </c>
      <c r="Q183">
        <v>1000</v>
      </c>
      <c r="Y183">
        <v>3.0000000000000001E-6</v>
      </c>
      <c r="AA183">
        <v>18320</v>
      </c>
      <c r="AB183">
        <v>0</v>
      </c>
      <c r="AC183">
        <v>0</v>
      </c>
      <c r="AD183">
        <v>0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5</v>
      </c>
      <c r="AT183">
        <v>3.0000000000000001E-6</v>
      </c>
      <c r="AU183" t="s">
        <v>5</v>
      </c>
      <c r="AV183">
        <v>0</v>
      </c>
      <c r="AW183">
        <v>2</v>
      </c>
      <c r="AX183">
        <v>15092153</v>
      </c>
      <c r="AY183">
        <v>1</v>
      </c>
      <c r="AZ183">
        <v>0</v>
      </c>
      <c r="BA183">
        <v>183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B183">
        <v>0</v>
      </c>
    </row>
    <row r="184" spans="1:80">
      <c r="A184">
        <f>ROW(Source!A59)</f>
        <v>59</v>
      </c>
      <c r="B184">
        <v>15092140</v>
      </c>
      <c r="C184">
        <v>15092131</v>
      </c>
      <c r="D184">
        <v>12290555</v>
      </c>
      <c r="E184">
        <v>1</v>
      </c>
      <c r="F184">
        <v>1</v>
      </c>
      <c r="G184">
        <v>1</v>
      </c>
      <c r="H184">
        <v>3</v>
      </c>
      <c r="I184" t="s">
        <v>509</v>
      </c>
      <c r="J184" t="s">
        <v>510</v>
      </c>
      <c r="K184" t="s">
        <v>511</v>
      </c>
      <c r="L184">
        <v>1348</v>
      </c>
      <c r="N184">
        <v>1009</v>
      </c>
      <c r="O184" t="s">
        <v>29</v>
      </c>
      <c r="P184" t="s">
        <v>29</v>
      </c>
      <c r="Q184">
        <v>1000</v>
      </c>
      <c r="Y184">
        <v>9.9999999999999995E-7</v>
      </c>
      <c r="AA184">
        <v>30040</v>
      </c>
      <c r="AB184">
        <v>0</v>
      </c>
      <c r="AC184">
        <v>0</v>
      </c>
      <c r="AD184">
        <v>0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5</v>
      </c>
      <c r="AT184">
        <v>9.9999999999999995E-7</v>
      </c>
      <c r="AU184" t="s">
        <v>5</v>
      </c>
      <c r="AV184">
        <v>0</v>
      </c>
      <c r="AW184">
        <v>2</v>
      </c>
      <c r="AX184">
        <v>15092154</v>
      </c>
      <c r="AY184">
        <v>1</v>
      </c>
      <c r="AZ184">
        <v>0</v>
      </c>
      <c r="BA184">
        <v>184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B184">
        <v>0</v>
      </c>
    </row>
    <row r="185" spans="1:80">
      <c r="A185">
        <f>ROW(Source!A59)</f>
        <v>59</v>
      </c>
      <c r="B185">
        <v>15092141</v>
      </c>
      <c r="C185">
        <v>15092131</v>
      </c>
      <c r="D185">
        <v>12292687</v>
      </c>
      <c r="E185">
        <v>1</v>
      </c>
      <c r="F185">
        <v>1</v>
      </c>
      <c r="G185">
        <v>1</v>
      </c>
      <c r="H185">
        <v>3</v>
      </c>
      <c r="I185" t="s">
        <v>512</v>
      </c>
      <c r="J185" t="s">
        <v>513</v>
      </c>
      <c r="K185" t="s">
        <v>514</v>
      </c>
      <c r="L185">
        <v>1346</v>
      </c>
      <c r="N185">
        <v>1009</v>
      </c>
      <c r="O185" t="s">
        <v>144</v>
      </c>
      <c r="P185" t="s">
        <v>144</v>
      </c>
      <c r="Q185">
        <v>1</v>
      </c>
      <c r="Y185">
        <v>1.1000000000000001E-3</v>
      </c>
      <c r="AA185">
        <v>42.4</v>
      </c>
      <c r="AB185">
        <v>0</v>
      </c>
      <c r="AC185">
        <v>0</v>
      </c>
      <c r="AD185">
        <v>0</v>
      </c>
      <c r="AN185">
        <v>0</v>
      </c>
      <c r="AO185">
        <v>1</v>
      </c>
      <c r="AP185">
        <v>0</v>
      </c>
      <c r="AQ185">
        <v>0</v>
      </c>
      <c r="AR185">
        <v>0</v>
      </c>
      <c r="AS185" t="s">
        <v>5</v>
      </c>
      <c r="AT185">
        <v>1.1000000000000001E-3</v>
      </c>
      <c r="AU185" t="s">
        <v>5</v>
      </c>
      <c r="AV185">
        <v>0</v>
      </c>
      <c r="AW185">
        <v>2</v>
      </c>
      <c r="AX185">
        <v>15092155</v>
      </c>
      <c r="AY185">
        <v>1</v>
      </c>
      <c r="AZ185">
        <v>0</v>
      </c>
      <c r="BA185">
        <v>185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B185">
        <v>0</v>
      </c>
    </row>
    <row r="186" spans="1:80">
      <c r="A186">
        <f>ROW(Source!A59)</f>
        <v>59</v>
      </c>
      <c r="B186">
        <v>15092142</v>
      </c>
      <c r="C186">
        <v>15092131</v>
      </c>
      <c r="D186">
        <v>12317115</v>
      </c>
      <c r="E186">
        <v>1</v>
      </c>
      <c r="F186">
        <v>1</v>
      </c>
      <c r="G186">
        <v>1</v>
      </c>
      <c r="H186">
        <v>3</v>
      </c>
      <c r="I186" t="s">
        <v>515</v>
      </c>
      <c r="J186" t="s">
        <v>516</v>
      </c>
      <c r="K186" t="s">
        <v>517</v>
      </c>
      <c r="L186">
        <v>1301</v>
      </c>
      <c r="N186">
        <v>1003</v>
      </c>
      <c r="O186" t="s">
        <v>100</v>
      </c>
      <c r="P186" t="s">
        <v>100</v>
      </c>
      <c r="Q186">
        <v>1</v>
      </c>
      <c r="Y186">
        <v>0</v>
      </c>
      <c r="AA186">
        <v>147</v>
      </c>
      <c r="AB186">
        <v>0</v>
      </c>
      <c r="AC186">
        <v>0</v>
      </c>
      <c r="AD186">
        <v>0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5</v>
      </c>
      <c r="AT186">
        <v>1</v>
      </c>
      <c r="AU186" t="s">
        <v>524</v>
      </c>
      <c r="AV186">
        <v>0</v>
      </c>
      <c r="AW186">
        <v>2</v>
      </c>
      <c r="AX186">
        <v>15092156</v>
      </c>
      <c r="AY186">
        <v>2</v>
      </c>
      <c r="AZ186">
        <v>4096</v>
      </c>
      <c r="BA186">
        <v>186</v>
      </c>
      <c r="BB186">
        <v>2</v>
      </c>
      <c r="BC186">
        <v>-147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1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B186">
        <v>0</v>
      </c>
    </row>
    <row r="187" spans="1:80">
      <c r="A187">
        <f>ROW(Source!A59)</f>
        <v>59</v>
      </c>
      <c r="B187">
        <v>15092143</v>
      </c>
      <c r="C187">
        <v>15092131</v>
      </c>
      <c r="D187">
        <v>12317933</v>
      </c>
      <c r="E187">
        <v>1</v>
      </c>
      <c r="F187">
        <v>1</v>
      </c>
      <c r="G187">
        <v>1</v>
      </c>
      <c r="H187">
        <v>3</v>
      </c>
      <c r="I187" t="s">
        <v>518</v>
      </c>
      <c r="J187" t="s">
        <v>519</v>
      </c>
      <c r="K187" t="s">
        <v>520</v>
      </c>
      <c r="L187">
        <v>12293991</v>
      </c>
      <c r="N187">
        <v>1013</v>
      </c>
      <c r="O187" t="s">
        <v>395</v>
      </c>
      <c r="P187" t="s">
        <v>397</v>
      </c>
      <c r="Q187">
        <v>1</v>
      </c>
      <c r="Y187">
        <v>3.3500000000000001E-3</v>
      </c>
      <c r="AA187">
        <v>276</v>
      </c>
      <c r="AB187">
        <v>0</v>
      </c>
      <c r="AC187">
        <v>0</v>
      </c>
      <c r="AD187">
        <v>0</v>
      </c>
      <c r="AN187">
        <v>0</v>
      </c>
      <c r="AO187">
        <v>1</v>
      </c>
      <c r="AP187">
        <v>0</v>
      </c>
      <c r="AQ187">
        <v>0</v>
      </c>
      <c r="AR187">
        <v>0</v>
      </c>
      <c r="AS187" t="s">
        <v>5</v>
      </c>
      <c r="AT187">
        <v>3.3500000000000001E-3</v>
      </c>
      <c r="AU187" t="s">
        <v>5</v>
      </c>
      <c r="AV187">
        <v>0</v>
      </c>
      <c r="AW187">
        <v>2</v>
      </c>
      <c r="AX187">
        <v>15092157</v>
      </c>
      <c r="AY187">
        <v>1</v>
      </c>
      <c r="AZ187">
        <v>0</v>
      </c>
      <c r="BA187">
        <v>187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B187">
        <v>0</v>
      </c>
    </row>
    <row r="188" spans="1:80">
      <c r="A188">
        <f>ROW(Source!A59)</f>
        <v>59</v>
      </c>
      <c r="B188">
        <v>15092144</v>
      </c>
      <c r="C188">
        <v>15092131</v>
      </c>
      <c r="D188">
        <v>12317935</v>
      </c>
      <c r="E188">
        <v>1</v>
      </c>
      <c r="F188">
        <v>1</v>
      </c>
      <c r="G188">
        <v>1</v>
      </c>
      <c r="H188">
        <v>3</v>
      </c>
      <c r="I188" t="s">
        <v>521</v>
      </c>
      <c r="J188" t="s">
        <v>522</v>
      </c>
      <c r="K188" t="s">
        <v>523</v>
      </c>
      <c r="L188">
        <v>12293991</v>
      </c>
      <c r="N188">
        <v>1013</v>
      </c>
      <c r="O188" t="s">
        <v>395</v>
      </c>
      <c r="P188" t="s">
        <v>397</v>
      </c>
      <c r="Q188">
        <v>1</v>
      </c>
      <c r="Y188">
        <v>3.3500000000000001E-3</v>
      </c>
      <c r="AA188">
        <v>461</v>
      </c>
      <c r="AB188">
        <v>0</v>
      </c>
      <c r="AC188">
        <v>0</v>
      </c>
      <c r="AD188">
        <v>0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5</v>
      </c>
      <c r="AT188">
        <v>3.3500000000000001E-3</v>
      </c>
      <c r="AU188" t="s">
        <v>5</v>
      </c>
      <c r="AV188">
        <v>0</v>
      </c>
      <c r="AW188">
        <v>2</v>
      </c>
      <c r="AX188">
        <v>15092158</v>
      </c>
      <c r="AY188">
        <v>1</v>
      </c>
      <c r="AZ188">
        <v>0</v>
      </c>
      <c r="BA188">
        <v>188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B188">
        <v>0</v>
      </c>
    </row>
    <row r="189" spans="1:80">
      <c r="A189">
        <f>ROW(Source!A59)</f>
        <v>59</v>
      </c>
      <c r="B189">
        <v>15092145</v>
      </c>
      <c r="C189">
        <v>15092131</v>
      </c>
      <c r="D189">
        <v>12325987</v>
      </c>
      <c r="E189">
        <v>1</v>
      </c>
      <c r="F189">
        <v>1</v>
      </c>
      <c r="G189">
        <v>1</v>
      </c>
      <c r="H189">
        <v>3</v>
      </c>
      <c r="I189" t="s">
        <v>492</v>
      </c>
      <c r="J189" t="s">
        <v>493</v>
      </c>
      <c r="K189" t="s">
        <v>494</v>
      </c>
      <c r="L189">
        <v>1339</v>
      </c>
      <c r="N189">
        <v>1007</v>
      </c>
      <c r="O189" t="s">
        <v>465</v>
      </c>
      <c r="P189" t="s">
        <v>465</v>
      </c>
      <c r="Q189">
        <v>1</v>
      </c>
      <c r="Y189">
        <v>6.7000000000000002E-5</v>
      </c>
      <c r="AA189">
        <v>627</v>
      </c>
      <c r="AB189">
        <v>0</v>
      </c>
      <c r="AC189">
        <v>0</v>
      </c>
      <c r="AD189">
        <v>0</v>
      </c>
      <c r="AN189">
        <v>0</v>
      </c>
      <c r="AO189">
        <v>1</v>
      </c>
      <c r="AP189">
        <v>0</v>
      </c>
      <c r="AQ189">
        <v>0</v>
      </c>
      <c r="AR189">
        <v>0</v>
      </c>
      <c r="AS189" t="s">
        <v>5</v>
      </c>
      <c r="AT189">
        <v>6.7000000000000002E-5</v>
      </c>
      <c r="AU189" t="s">
        <v>5</v>
      </c>
      <c r="AV189">
        <v>0</v>
      </c>
      <c r="AW189">
        <v>2</v>
      </c>
      <c r="AX189">
        <v>15092159</v>
      </c>
      <c r="AY189">
        <v>1</v>
      </c>
      <c r="AZ189">
        <v>0</v>
      </c>
      <c r="BA189">
        <v>189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B189">
        <v>0</v>
      </c>
    </row>
    <row r="190" spans="1:80">
      <c r="A190">
        <f>ROW(Source!A61)</f>
        <v>61</v>
      </c>
      <c r="B190">
        <v>15092162</v>
      </c>
      <c r="C190">
        <v>15092161</v>
      </c>
      <c r="D190">
        <v>7535136</v>
      </c>
      <c r="E190">
        <v>1</v>
      </c>
      <c r="F190">
        <v>1</v>
      </c>
      <c r="G190">
        <v>1</v>
      </c>
      <c r="H190">
        <v>1</v>
      </c>
      <c r="I190" t="s">
        <v>525</v>
      </c>
      <c r="J190" t="s">
        <v>5</v>
      </c>
      <c r="K190" t="s">
        <v>526</v>
      </c>
      <c r="L190">
        <v>1476</v>
      </c>
      <c r="N190">
        <v>1013</v>
      </c>
      <c r="O190" t="s">
        <v>450</v>
      </c>
      <c r="P190" t="s">
        <v>451</v>
      </c>
      <c r="Q190">
        <v>1</v>
      </c>
      <c r="Y190">
        <v>1.1892264999999997</v>
      </c>
      <c r="AA190">
        <v>0</v>
      </c>
      <c r="AB190">
        <v>0</v>
      </c>
      <c r="AC190">
        <v>0</v>
      </c>
      <c r="AD190">
        <v>12.36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5</v>
      </c>
      <c r="AT190">
        <v>0.60829999999999995</v>
      </c>
      <c r="AU190" t="s">
        <v>96</v>
      </c>
      <c r="AV190">
        <v>1</v>
      </c>
      <c r="AW190">
        <v>2</v>
      </c>
      <c r="AX190">
        <v>15092175</v>
      </c>
      <c r="AY190">
        <v>1</v>
      </c>
      <c r="AZ190">
        <v>0</v>
      </c>
      <c r="BA190">
        <v>190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B190">
        <v>0</v>
      </c>
    </row>
    <row r="191" spans="1:80">
      <c r="A191">
        <f>ROW(Source!A61)</f>
        <v>61</v>
      </c>
      <c r="B191">
        <v>15092163</v>
      </c>
      <c r="C191">
        <v>15092161</v>
      </c>
      <c r="D191">
        <v>121548</v>
      </c>
      <c r="E191">
        <v>1</v>
      </c>
      <c r="F191">
        <v>1</v>
      </c>
      <c r="G191">
        <v>1</v>
      </c>
      <c r="H191">
        <v>1</v>
      </c>
      <c r="I191" t="s">
        <v>31</v>
      </c>
      <c r="J191" t="s">
        <v>5</v>
      </c>
      <c r="K191" t="s">
        <v>452</v>
      </c>
      <c r="L191">
        <v>608254</v>
      </c>
      <c r="N191">
        <v>1013</v>
      </c>
      <c r="O191" t="s">
        <v>453</v>
      </c>
      <c r="P191" t="s">
        <v>453</v>
      </c>
      <c r="Q191">
        <v>1</v>
      </c>
      <c r="Y191">
        <v>4.0374999999999994E-3</v>
      </c>
      <c r="AA191">
        <v>0</v>
      </c>
      <c r="AB191">
        <v>0</v>
      </c>
      <c r="AC191">
        <v>0</v>
      </c>
      <c r="AD191">
        <v>0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5</v>
      </c>
      <c r="AT191">
        <v>1.9E-3</v>
      </c>
      <c r="AU191" t="s">
        <v>95</v>
      </c>
      <c r="AV191">
        <v>2</v>
      </c>
      <c r="AW191">
        <v>2</v>
      </c>
      <c r="AX191">
        <v>15092176</v>
      </c>
      <c r="AY191">
        <v>1</v>
      </c>
      <c r="AZ191">
        <v>0</v>
      </c>
      <c r="BA191">
        <v>191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B191">
        <v>0</v>
      </c>
    </row>
    <row r="192" spans="1:80">
      <c r="A192">
        <f>ROW(Source!A61)</f>
        <v>61</v>
      </c>
      <c r="B192">
        <v>15092164</v>
      </c>
      <c r="C192">
        <v>15092161</v>
      </c>
      <c r="D192">
        <v>12365594</v>
      </c>
      <c r="E192">
        <v>1</v>
      </c>
      <c r="F192">
        <v>1</v>
      </c>
      <c r="G192">
        <v>1</v>
      </c>
      <c r="H192">
        <v>2</v>
      </c>
      <c r="I192" t="s">
        <v>471</v>
      </c>
      <c r="J192" t="s">
        <v>472</v>
      </c>
      <c r="K192" t="s">
        <v>473</v>
      </c>
      <c r="L192">
        <v>1480</v>
      </c>
      <c r="N192">
        <v>1013</v>
      </c>
      <c r="O192" t="s">
        <v>457</v>
      </c>
      <c r="P192" t="s">
        <v>458</v>
      </c>
      <c r="Q192">
        <v>1</v>
      </c>
      <c r="Y192">
        <v>2.5499999999999997E-3</v>
      </c>
      <c r="AA192">
        <v>0</v>
      </c>
      <c r="AB192">
        <v>92.76</v>
      </c>
      <c r="AC192">
        <v>16.329999999999998</v>
      </c>
      <c r="AD192">
        <v>0</v>
      </c>
      <c r="AN192">
        <v>0</v>
      </c>
      <c r="AO192">
        <v>1</v>
      </c>
      <c r="AP192">
        <v>1</v>
      </c>
      <c r="AQ192">
        <v>0</v>
      </c>
      <c r="AR192">
        <v>0</v>
      </c>
      <c r="AS192" t="s">
        <v>5</v>
      </c>
      <c r="AT192">
        <v>1.1999999999999999E-3</v>
      </c>
      <c r="AU192" t="s">
        <v>95</v>
      </c>
      <c r="AV192">
        <v>0</v>
      </c>
      <c r="AW192">
        <v>2</v>
      </c>
      <c r="AX192">
        <v>15092177</v>
      </c>
      <c r="AY192">
        <v>1</v>
      </c>
      <c r="AZ192">
        <v>0</v>
      </c>
      <c r="BA192">
        <v>192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B192">
        <v>0</v>
      </c>
    </row>
    <row r="193" spans="1:80">
      <c r="A193">
        <f>ROW(Source!A61)</f>
        <v>61</v>
      </c>
      <c r="B193">
        <v>15092165</v>
      </c>
      <c r="C193">
        <v>15092161</v>
      </c>
      <c r="D193">
        <v>12365682</v>
      </c>
      <c r="E193">
        <v>1</v>
      </c>
      <c r="F193">
        <v>1</v>
      </c>
      <c r="G193">
        <v>1</v>
      </c>
      <c r="H193">
        <v>2</v>
      </c>
      <c r="I193" t="s">
        <v>474</v>
      </c>
      <c r="J193" t="s">
        <v>475</v>
      </c>
      <c r="K193" t="s">
        <v>476</v>
      </c>
      <c r="L193">
        <v>1480</v>
      </c>
      <c r="N193">
        <v>1013</v>
      </c>
      <c r="O193" t="s">
        <v>457</v>
      </c>
      <c r="P193" t="s">
        <v>458</v>
      </c>
      <c r="Q193">
        <v>1</v>
      </c>
      <c r="Y193">
        <v>1.4874999999999999E-3</v>
      </c>
      <c r="AA193">
        <v>0</v>
      </c>
      <c r="AB193">
        <v>134.07</v>
      </c>
      <c r="AC193">
        <v>16.329999999999998</v>
      </c>
      <c r="AD193">
        <v>0</v>
      </c>
      <c r="AN193">
        <v>0</v>
      </c>
      <c r="AO193">
        <v>1</v>
      </c>
      <c r="AP193">
        <v>1</v>
      </c>
      <c r="AQ193">
        <v>0</v>
      </c>
      <c r="AR193">
        <v>0</v>
      </c>
      <c r="AS193" t="s">
        <v>5</v>
      </c>
      <c r="AT193">
        <v>6.9999999999999999E-4</v>
      </c>
      <c r="AU193" t="s">
        <v>95</v>
      </c>
      <c r="AV193">
        <v>0</v>
      </c>
      <c r="AW193">
        <v>2</v>
      </c>
      <c r="AX193">
        <v>15092178</v>
      </c>
      <c r="AY193">
        <v>1</v>
      </c>
      <c r="AZ193">
        <v>0</v>
      </c>
      <c r="BA193">
        <v>193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B193">
        <v>0</v>
      </c>
    </row>
    <row r="194" spans="1:80">
      <c r="A194">
        <f>ROW(Source!A61)</f>
        <v>61</v>
      </c>
      <c r="B194">
        <v>15092166</v>
      </c>
      <c r="C194">
        <v>15092161</v>
      </c>
      <c r="D194">
        <v>12365985</v>
      </c>
      <c r="E194">
        <v>1</v>
      </c>
      <c r="F194">
        <v>1</v>
      </c>
      <c r="G194">
        <v>1</v>
      </c>
      <c r="H194">
        <v>2</v>
      </c>
      <c r="I194" t="s">
        <v>459</v>
      </c>
      <c r="J194" t="s">
        <v>460</v>
      </c>
      <c r="K194" t="s">
        <v>461</v>
      </c>
      <c r="L194">
        <v>1480</v>
      </c>
      <c r="N194">
        <v>1013</v>
      </c>
      <c r="O194" t="s">
        <v>457</v>
      </c>
      <c r="P194" t="s">
        <v>458</v>
      </c>
      <c r="Q194">
        <v>1</v>
      </c>
      <c r="Y194">
        <v>0.39185000000000003</v>
      </c>
      <c r="AA194">
        <v>0</v>
      </c>
      <c r="AB194">
        <v>1.29</v>
      </c>
      <c r="AC194">
        <v>0</v>
      </c>
      <c r="AD194">
        <v>0</v>
      </c>
      <c r="AN194">
        <v>0</v>
      </c>
      <c r="AO194">
        <v>1</v>
      </c>
      <c r="AP194">
        <v>1</v>
      </c>
      <c r="AQ194">
        <v>0</v>
      </c>
      <c r="AR194">
        <v>0</v>
      </c>
      <c r="AS194" t="s">
        <v>5</v>
      </c>
      <c r="AT194">
        <v>0.18440000000000001</v>
      </c>
      <c r="AU194" t="s">
        <v>95</v>
      </c>
      <c r="AV194">
        <v>0</v>
      </c>
      <c r="AW194">
        <v>2</v>
      </c>
      <c r="AX194">
        <v>15092179</v>
      </c>
      <c r="AY194">
        <v>1</v>
      </c>
      <c r="AZ194">
        <v>0</v>
      </c>
      <c r="BA194">
        <v>194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B194">
        <v>0</v>
      </c>
    </row>
    <row r="195" spans="1:80">
      <c r="A195">
        <f>ROW(Source!A61)</f>
        <v>61</v>
      </c>
      <c r="B195">
        <v>15092167</v>
      </c>
      <c r="C195">
        <v>15092161</v>
      </c>
      <c r="D195">
        <v>12368313</v>
      </c>
      <c r="E195">
        <v>1</v>
      </c>
      <c r="F195">
        <v>1</v>
      </c>
      <c r="G195">
        <v>1</v>
      </c>
      <c r="H195">
        <v>2</v>
      </c>
      <c r="I195" t="s">
        <v>477</v>
      </c>
      <c r="J195" t="s">
        <v>478</v>
      </c>
      <c r="K195" t="s">
        <v>479</v>
      </c>
      <c r="L195">
        <v>1480</v>
      </c>
      <c r="N195">
        <v>1013</v>
      </c>
      <c r="O195" t="s">
        <v>457</v>
      </c>
      <c r="P195" t="s">
        <v>458</v>
      </c>
      <c r="Q195">
        <v>1</v>
      </c>
      <c r="Y195">
        <v>1.8487499999999997E-2</v>
      </c>
      <c r="AA195">
        <v>0</v>
      </c>
      <c r="AB195">
        <v>96.34</v>
      </c>
      <c r="AC195">
        <v>0</v>
      </c>
      <c r="AD195">
        <v>0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5</v>
      </c>
      <c r="AT195">
        <v>8.6999999999999994E-3</v>
      </c>
      <c r="AU195" t="s">
        <v>95</v>
      </c>
      <c r="AV195">
        <v>0</v>
      </c>
      <c r="AW195">
        <v>2</v>
      </c>
      <c r="AX195">
        <v>15092180</v>
      </c>
      <c r="AY195">
        <v>1</v>
      </c>
      <c r="AZ195">
        <v>0</v>
      </c>
      <c r="BA195">
        <v>195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B195">
        <v>0</v>
      </c>
    </row>
    <row r="196" spans="1:80">
      <c r="A196">
        <f>ROW(Source!A61)</f>
        <v>61</v>
      </c>
      <c r="B196">
        <v>15092168</v>
      </c>
      <c r="C196">
        <v>15092161</v>
      </c>
      <c r="D196">
        <v>12289887</v>
      </c>
      <c r="E196">
        <v>1</v>
      </c>
      <c r="F196">
        <v>1</v>
      </c>
      <c r="G196">
        <v>1</v>
      </c>
      <c r="H196">
        <v>3</v>
      </c>
      <c r="I196" t="s">
        <v>462</v>
      </c>
      <c r="J196" t="s">
        <v>463</v>
      </c>
      <c r="K196" t="s">
        <v>464</v>
      </c>
      <c r="L196">
        <v>1339</v>
      </c>
      <c r="N196">
        <v>1007</v>
      </c>
      <c r="O196" t="s">
        <v>465</v>
      </c>
      <c r="P196" t="s">
        <v>465</v>
      </c>
      <c r="Q196">
        <v>1</v>
      </c>
      <c r="Y196">
        <v>3.5000000000000001E-3</v>
      </c>
      <c r="AA196">
        <v>6.2</v>
      </c>
      <c r="AB196">
        <v>0</v>
      </c>
      <c r="AC196">
        <v>0</v>
      </c>
      <c r="AD196">
        <v>0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5</v>
      </c>
      <c r="AT196">
        <v>3.5000000000000001E-3</v>
      </c>
      <c r="AU196" t="s">
        <v>5</v>
      </c>
      <c r="AV196">
        <v>0</v>
      </c>
      <c r="AW196">
        <v>2</v>
      </c>
      <c r="AX196">
        <v>15092181</v>
      </c>
      <c r="AY196">
        <v>1</v>
      </c>
      <c r="AZ196">
        <v>0</v>
      </c>
      <c r="BA196">
        <v>196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B196">
        <v>0</v>
      </c>
    </row>
    <row r="197" spans="1:80">
      <c r="A197">
        <f>ROW(Source!A61)</f>
        <v>61</v>
      </c>
      <c r="B197">
        <v>15092169</v>
      </c>
      <c r="C197">
        <v>15092161</v>
      </c>
      <c r="D197">
        <v>12290863</v>
      </c>
      <c r="E197">
        <v>1</v>
      </c>
      <c r="F197">
        <v>1</v>
      </c>
      <c r="G197">
        <v>1</v>
      </c>
      <c r="H197">
        <v>3</v>
      </c>
      <c r="I197" t="s">
        <v>480</v>
      </c>
      <c r="J197" t="s">
        <v>481</v>
      </c>
      <c r="K197" t="s">
        <v>482</v>
      </c>
      <c r="L197">
        <v>1348</v>
      </c>
      <c r="N197">
        <v>1009</v>
      </c>
      <c r="O197" t="s">
        <v>29</v>
      </c>
      <c r="P197" t="s">
        <v>29</v>
      </c>
      <c r="Q197">
        <v>1000</v>
      </c>
      <c r="Y197">
        <v>1.9999999999999999E-6</v>
      </c>
      <c r="AA197">
        <v>10580</v>
      </c>
      <c r="AB197">
        <v>0</v>
      </c>
      <c r="AC197">
        <v>0</v>
      </c>
      <c r="AD197">
        <v>0</v>
      </c>
      <c r="AN197">
        <v>0</v>
      </c>
      <c r="AO197">
        <v>1</v>
      </c>
      <c r="AP197">
        <v>0</v>
      </c>
      <c r="AQ197">
        <v>0</v>
      </c>
      <c r="AR197">
        <v>0</v>
      </c>
      <c r="AS197" t="s">
        <v>5</v>
      </c>
      <c r="AT197">
        <v>1.9999999999999999E-6</v>
      </c>
      <c r="AU197" t="s">
        <v>5</v>
      </c>
      <c r="AV197">
        <v>0</v>
      </c>
      <c r="AW197">
        <v>2</v>
      </c>
      <c r="AX197">
        <v>15092182</v>
      </c>
      <c r="AY197">
        <v>1</v>
      </c>
      <c r="AZ197">
        <v>0</v>
      </c>
      <c r="BA197">
        <v>197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B197">
        <v>0</v>
      </c>
    </row>
    <row r="198" spans="1:80">
      <c r="A198">
        <f>ROW(Source!A61)</f>
        <v>61</v>
      </c>
      <c r="B198">
        <v>15092170</v>
      </c>
      <c r="C198">
        <v>15092161</v>
      </c>
      <c r="D198">
        <v>12292552</v>
      </c>
      <c r="E198">
        <v>1</v>
      </c>
      <c r="F198">
        <v>1</v>
      </c>
      <c r="G198">
        <v>1</v>
      </c>
      <c r="H198">
        <v>3</v>
      </c>
      <c r="I198" t="s">
        <v>483</v>
      </c>
      <c r="J198" t="s">
        <v>484</v>
      </c>
      <c r="K198" t="s">
        <v>485</v>
      </c>
      <c r="L198">
        <v>1346</v>
      </c>
      <c r="N198">
        <v>1009</v>
      </c>
      <c r="O198" t="s">
        <v>144</v>
      </c>
      <c r="P198" t="s">
        <v>144</v>
      </c>
      <c r="Q198">
        <v>1</v>
      </c>
      <c r="Y198">
        <v>9.8999999999999994E-5</v>
      </c>
      <c r="AA198">
        <v>5</v>
      </c>
      <c r="AB198">
        <v>0</v>
      </c>
      <c r="AC198">
        <v>0</v>
      </c>
      <c r="AD198">
        <v>0</v>
      </c>
      <c r="AN198">
        <v>0</v>
      </c>
      <c r="AO198">
        <v>1</v>
      </c>
      <c r="AP198">
        <v>0</v>
      </c>
      <c r="AQ198">
        <v>0</v>
      </c>
      <c r="AR198">
        <v>0</v>
      </c>
      <c r="AS198" t="s">
        <v>5</v>
      </c>
      <c r="AT198">
        <v>9.8999999999999994E-5</v>
      </c>
      <c r="AU198" t="s">
        <v>5</v>
      </c>
      <c r="AV198">
        <v>0</v>
      </c>
      <c r="AW198">
        <v>2</v>
      </c>
      <c r="AX198">
        <v>15092183</v>
      </c>
      <c r="AY198">
        <v>1</v>
      </c>
      <c r="AZ198">
        <v>0</v>
      </c>
      <c r="BA198">
        <v>198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B198">
        <v>0</v>
      </c>
    </row>
    <row r="199" spans="1:80">
      <c r="A199">
        <f>ROW(Source!A61)</f>
        <v>61</v>
      </c>
      <c r="B199">
        <v>15092171</v>
      </c>
      <c r="C199">
        <v>15092161</v>
      </c>
      <c r="D199">
        <v>12292553</v>
      </c>
      <c r="E199">
        <v>1</v>
      </c>
      <c r="F199">
        <v>1</v>
      </c>
      <c r="G199">
        <v>1</v>
      </c>
      <c r="H199">
        <v>3</v>
      </c>
      <c r="I199" t="s">
        <v>466</v>
      </c>
      <c r="J199" t="s">
        <v>467</v>
      </c>
      <c r="K199" t="s">
        <v>468</v>
      </c>
      <c r="L199">
        <v>1339</v>
      </c>
      <c r="N199">
        <v>1007</v>
      </c>
      <c r="O199" t="s">
        <v>465</v>
      </c>
      <c r="P199" t="s">
        <v>465</v>
      </c>
      <c r="Q199">
        <v>1</v>
      </c>
      <c r="Y199">
        <v>3.2000000000000002E-3</v>
      </c>
      <c r="AA199">
        <v>101</v>
      </c>
      <c r="AB199">
        <v>0</v>
      </c>
      <c r="AC199">
        <v>0</v>
      </c>
      <c r="AD199">
        <v>0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5</v>
      </c>
      <c r="AT199">
        <v>3.2000000000000002E-3</v>
      </c>
      <c r="AU199" t="s">
        <v>5</v>
      </c>
      <c r="AV199">
        <v>0</v>
      </c>
      <c r="AW199">
        <v>2</v>
      </c>
      <c r="AX199">
        <v>15092184</v>
      </c>
      <c r="AY199">
        <v>1</v>
      </c>
      <c r="AZ199">
        <v>0</v>
      </c>
      <c r="BA199">
        <v>199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B199">
        <v>0</v>
      </c>
    </row>
    <row r="200" spans="1:80">
      <c r="A200">
        <f>ROW(Source!A61)</f>
        <v>61</v>
      </c>
      <c r="B200">
        <v>15092172</v>
      </c>
      <c r="C200">
        <v>15092161</v>
      </c>
      <c r="D200">
        <v>12318064</v>
      </c>
      <c r="E200">
        <v>1</v>
      </c>
      <c r="F200">
        <v>1</v>
      </c>
      <c r="G200">
        <v>1</v>
      </c>
      <c r="H200">
        <v>3</v>
      </c>
      <c r="I200" t="s">
        <v>527</v>
      </c>
      <c r="J200" t="s">
        <v>528</v>
      </c>
      <c r="K200" t="s">
        <v>529</v>
      </c>
      <c r="L200">
        <v>1301</v>
      </c>
      <c r="N200">
        <v>1003</v>
      </c>
      <c r="O200" t="s">
        <v>100</v>
      </c>
      <c r="P200" t="s">
        <v>100</v>
      </c>
      <c r="Q200">
        <v>1</v>
      </c>
      <c r="Y200">
        <v>1</v>
      </c>
      <c r="AA200">
        <v>51.7</v>
      </c>
      <c r="AB200">
        <v>0</v>
      </c>
      <c r="AC200">
        <v>0</v>
      </c>
      <c r="AD200">
        <v>0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5</v>
      </c>
      <c r="AT200">
        <v>1</v>
      </c>
      <c r="AU200" t="s">
        <v>5</v>
      </c>
      <c r="AV200">
        <v>0</v>
      </c>
      <c r="AW200">
        <v>2</v>
      </c>
      <c r="AX200">
        <v>15092185</v>
      </c>
      <c r="AY200">
        <v>1</v>
      </c>
      <c r="AZ200">
        <v>0</v>
      </c>
      <c r="BA200">
        <v>200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B200">
        <v>0</v>
      </c>
    </row>
    <row r="201" spans="1:80">
      <c r="A201">
        <f>ROW(Source!A61)</f>
        <v>61</v>
      </c>
      <c r="B201">
        <v>15092190</v>
      </c>
      <c r="C201">
        <v>15092161</v>
      </c>
      <c r="D201">
        <v>12324809</v>
      </c>
      <c r="E201">
        <v>1</v>
      </c>
      <c r="F201">
        <v>1</v>
      </c>
      <c r="G201">
        <v>1</v>
      </c>
      <c r="H201">
        <v>3</v>
      </c>
      <c r="I201" t="s">
        <v>489</v>
      </c>
      <c r="J201" t="s">
        <v>490</v>
      </c>
      <c r="K201" t="s">
        <v>491</v>
      </c>
      <c r="L201">
        <v>1346</v>
      </c>
      <c r="N201">
        <v>1009</v>
      </c>
      <c r="O201" t="s">
        <v>144</v>
      </c>
      <c r="P201" t="s">
        <v>144</v>
      </c>
      <c r="Q201">
        <v>1</v>
      </c>
      <c r="Y201">
        <v>0</v>
      </c>
      <c r="AA201">
        <v>0</v>
      </c>
      <c r="AB201">
        <v>0</v>
      </c>
      <c r="AC201">
        <v>0</v>
      </c>
      <c r="AD201">
        <v>0</v>
      </c>
      <c r="AN201">
        <v>1</v>
      </c>
      <c r="AO201">
        <v>0</v>
      </c>
      <c r="AP201">
        <v>0</v>
      </c>
      <c r="AQ201">
        <v>0</v>
      </c>
      <c r="AR201">
        <v>0</v>
      </c>
      <c r="AS201" t="s">
        <v>5</v>
      </c>
      <c r="AT201">
        <v>0</v>
      </c>
      <c r="AU201" t="s">
        <v>5</v>
      </c>
      <c r="AV201">
        <v>0</v>
      </c>
      <c r="AW201">
        <v>2</v>
      </c>
      <c r="AX201">
        <v>15092186</v>
      </c>
      <c r="AY201">
        <v>1</v>
      </c>
      <c r="AZ201">
        <v>0</v>
      </c>
      <c r="BA201">
        <v>201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B201">
        <v>0</v>
      </c>
    </row>
    <row r="202" spans="1:80">
      <c r="A202">
        <f>ROW(Source!A61)</f>
        <v>61</v>
      </c>
      <c r="B202">
        <v>15092173</v>
      </c>
      <c r="C202">
        <v>15092161</v>
      </c>
      <c r="D202">
        <v>12325987</v>
      </c>
      <c r="E202">
        <v>1</v>
      </c>
      <c r="F202">
        <v>1</v>
      </c>
      <c r="G202">
        <v>1</v>
      </c>
      <c r="H202">
        <v>3</v>
      </c>
      <c r="I202" t="s">
        <v>492</v>
      </c>
      <c r="J202" t="s">
        <v>493</v>
      </c>
      <c r="K202" t="s">
        <v>494</v>
      </c>
      <c r="L202">
        <v>1339</v>
      </c>
      <c r="N202">
        <v>1007</v>
      </c>
      <c r="O202" t="s">
        <v>465</v>
      </c>
      <c r="P202" t="s">
        <v>465</v>
      </c>
      <c r="Q202">
        <v>1</v>
      </c>
      <c r="Y202">
        <v>8.0000000000000007E-5</v>
      </c>
      <c r="AA202">
        <v>627</v>
      </c>
      <c r="AB202">
        <v>0</v>
      </c>
      <c r="AC202">
        <v>0</v>
      </c>
      <c r="AD202">
        <v>0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5</v>
      </c>
      <c r="AT202">
        <v>8.0000000000000007E-5</v>
      </c>
      <c r="AU202" t="s">
        <v>5</v>
      </c>
      <c r="AV202">
        <v>0</v>
      </c>
      <c r="AW202">
        <v>2</v>
      </c>
      <c r="AX202">
        <v>15092187</v>
      </c>
      <c r="AY202">
        <v>1</v>
      </c>
      <c r="AZ202">
        <v>0</v>
      </c>
      <c r="BA202">
        <v>202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B202">
        <v>0</v>
      </c>
    </row>
    <row r="203" spans="1:80">
      <c r="A203">
        <f>ROW(Source!A61)</f>
        <v>61</v>
      </c>
      <c r="B203">
        <v>15092174</v>
      </c>
      <c r="C203">
        <v>15092161</v>
      </c>
      <c r="D203">
        <v>12327134</v>
      </c>
      <c r="E203">
        <v>1</v>
      </c>
      <c r="F203">
        <v>1</v>
      </c>
      <c r="G203">
        <v>1</v>
      </c>
      <c r="H203">
        <v>3</v>
      </c>
      <c r="I203" t="s">
        <v>495</v>
      </c>
      <c r="J203" t="s">
        <v>496</v>
      </c>
      <c r="K203" t="s">
        <v>497</v>
      </c>
      <c r="L203">
        <v>1339</v>
      </c>
      <c r="N203">
        <v>1007</v>
      </c>
      <c r="O203" t="s">
        <v>465</v>
      </c>
      <c r="P203" t="s">
        <v>465</v>
      </c>
      <c r="Q203">
        <v>1</v>
      </c>
      <c r="Y203">
        <v>2.75E-2</v>
      </c>
      <c r="AA203">
        <v>3.11</v>
      </c>
      <c r="AB203">
        <v>0</v>
      </c>
      <c r="AC203">
        <v>0</v>
      </c>
      <c r="AD203">
        <v>0</v>
      </c>
      <c r="AN203">
        <v>0</v>
      </c>
      <c r="AO203">
        <v>1</v>
      </c>
      <c r="AP203">
        <v>0</v>
      </c>
      <c r="AQ203">
        <v>0</v>
      </c>
      <c r="AR203">
        <v>0</v>
      </c>
      <c r="AS203" t="s">
        <v>5</v>
      </c>
      <c r="AT203">
        <v>2.75E-2</v>
      </c>
      <c r="AU203" t="s">
        <v>5</v>
      </c>
      <c r="AV203">
        <v>0</v>
      </c>
      <c r="AW203">
        <v>2</v>
      </c>
      <c r="AX203">
        <v>15092188</v>
      </c>
      <c r="AY203">
        <v>1</v>
      </c>
      <c r="AZ203">
        <v>0</v>
      </c>
      <c r="BA203">
        <v>203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B203">
        <v>0</v>
      </c>
    </row>
    <row r="204" spans="1:80">
      <c r="A204">
        <f>ROW(Source!A62)</f>
        <v>62</v>
      </c>
      <c r="B204">
        <v>15092205</v>
      </c>
      <c r="C204">
        <v>15092204</v>
      </c>
      <c r="D204">
        <v>7535102</v>
      </c>
      <c r="E204">
        <v>1</v>
      </c>
      <c r="F204">
        <v>1</v>
      </c>
      <c r="G204">
        <v>1</v>
      </c>
      <c r="H204">
        <v>1</v>
      </c>
      <c r="I204" t="s">
        <v>498</v>
      </c>
      <c r="J204" t="s">
        <v>5</v>
      </c>
      <c r="K204" t="s">
        <v>499</v>
      </c>
      <c r="L204">
        <v>1476</v>
      </c>
      <c r="N204">
        <v>1013</v>
      </c>
      <c r="O204" t="s">
        <v>450</v>
      </c>
      <c r="P204" t="s">
        <v>451</v>
      </c>
      <c r="Q204">
        <v>1</v>
      </c>
      <c r="Y204">
        <v>0.50927749999999994</v>
      </c>
      <c r="AA204">
        <v>0</v>
      </c>
      <c r="AB204">
        <v>0</v>
      </c>
      <c r="AC204">
        <v>0</v>
      </c>
      <c r="AD204">
        <v>11.48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5</v>
      </c>
      <c r="AT204">
        <v>0.26050000000000001</v>
      </c>
      <c r="AU204" t="s">
        <v>96</v>
      </c>
      <c r="AV204">
        <v>1</v>
      </c>
      <c r="AW204">
        <v>2</v>
      </c>
      <c r="AX204">
        <v>15092219</v>
      </c>
      <c r="AY204">
        <v>1</v>
      </c>
      <c r="AZ204">
        <v>0</v>
      </c>
      <c r="BA204">
        <v>204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B204">
        <v>0</v>
      </c>
    </row>
    <row r="205" spans="1:80">
      <c r="A205">
        <f>ROW(Source!A62)</f>
        <v>62</v>
      </c>
      <c r="B205">
        <v>15092206</v>
      </c>
      <c r="C205">
        <v>15092204</v>
      </c>
      <c r="D205">
        <v>121548</v>
      </c>
      <c r="E205">
        <v>1</v>
      </c>
      <c r="F205">
        <v>1</v>
      </c>
      <c r="G205">
        <v>1</v>
      </c>
      <c r="H205">
        <v>1</v>
      </c>
      <c r="I205" t="s">
        <v>31</v>
      </c>
      <c r="J205" t="s">
        <v>5</v>
      </c>
      <c r="K205" t="s">
        <v>452</v>
      </c>
      <c r="L205">
        <v>608254</v>
      </c>
      <c r="N205">
        <v>1013</v>
      </c>
      <c r="O205" t="s">
        <v>453</v>
      </c>
      <c r="P205" t="s">
        <v>453</v>
      </c>
      <c r="Q205">
        <v>1</v>
      </c>
      <c r="Y205">
        <v>2.9749999999999998E-3</v>
      </c>
      <c r="AA205">
        <v>0</v>
      </c>
      <c r="AB205">
        <v>0</v>
      </c>
      <c r="AC205">
        <v>0</v>
      </c>
      <c r="AD205">
        <v>0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5</v>
      </c>
      <c r="AT205">
        <v>1.4E-3</v>
      </c>
      <c r="AU205" t="s">
        <v>95</v>
      </c>
      <c r="AV205">
        <v>2</v>
      </c>
      <c r="AW205">
        <v>2</v>
      </c>
      <c r="AX205">
        <v>15092220</v>
      </c>
      <c r="AY205">
        <v>1</v>
      </c>
      <c r="AZ205">
        <v>0</v>
      </c>
      <c r="BA205">
        <v>205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B205">
        <v>0</v>
      </c>
    </row>
    <row r="206" spans="1:80">
      <c r="A206">
        <f>ROW(Source!A62)</f>
        <v>62</v>
      </c>
      <c r="B206">
        <v>15092207</v>
      </c>
      <c r="C206">
        <v>15092204</v>
      </c>
      <c r="D206">
        <v>12365594</v>
      </c>
      <c r="E206">
        <v>1</v>
      </c>
      <c r="F206">
        <v>1</v>
      </c>
      <c r="G206">
        <v>1</v>
      </c>
      <c r="H206">
        <v>2</v>
      </c>
      <c r="I206" t="s">
        <v>471</v>
      </c>
      <c r="J206" t="s">
        <v>472</v>
      </c>
      <c r="K206" t="s">
        <v>473</v>
      </c>
      <c r="L206">
        <v>1480</v>
      </c>
      <c r="N206">
        <v>1013</v>
      </c>
      <c r="O206" t="s">
        <v>457</v>
      </c>
      <c r="P206" t="s">
        <v>458</v>
      </c>
      <c r="Q206">
        <v>1</v>
      </c>
      <c r="Y206">
        <v>4.2499999999999998E-4</v>
      </c>
      <c r="AA206">
        <v>0</v>
      </c>
      <c r="AB206">
        <v>92.76</v>
      </c>
      <c r="AC206">
        <v>16.329999999999998</v>
      </c>
      <c r="AD206">
        <v>0</v>
      </c>
      <c r="AN206">
        <v>0</v>
      </c>
      <c r="AO206">
        <v>1</v>
      </c>
      <c r="AP206">
        <v>1</v>
      </c>
      <c r="AQ206">
        <v>0</v>
      </c>
      <c r="AR206">
        <v>0</v>
      </c>
      <c r="AS206" t="s">
        <v>5</v>
      </c>
      <c r="AT206">
        <v>2.0000000000000001E-4</v>
      </c>
      <c r="AU206" t="s">
        <v>95</v>
      </c>
      <c r="AV206">
        <v>0</v>
      </c>
      <c r="AW206">
        <v>2</v>
      </c>
      <c r="AX206">
        <v>15092221</v>
      </c>
      <c r="AY206">
        <v>1</v>
      </c>
      <c r="AZ206">
        <v>0</v>
      </c>
      <c r="BA206">
        <v>206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B206">
        <v>0</v>
      </c>
    </row>
    <row r="207" spans="1:80">
      <c r="A207">
        <f>ROW(Source!A62)</f>
        <v>62</v>
      </c>
      <c r="B207">
        <v>15092208</v>
      </c>
      <c r="C207">
        <v>15092204</v>
      </c>
      <c r="D207">
        <v>12365682</v>
      </c>
      <c r="E207">
        <v>1</v>
      </c>
      <c r="F207">
        <v>1</v>
      </c>
      <c r="G207">
        <v>1</v>
      </c>
      <c r="H207">
        <v>2</v>
      </c>
      <c r="I207" t="s">
        <v>474</v>
      </c>
      <c r="J207" t="s">
        <v>475</v>
      </c>
      <c r="K207" t="s">
        <v>476</v>
      </c>
      <c r="L207">
        <v>1480</v>
      </c>
      <c r="N207">
        <v>1013</v>
      </c>
      <c r="O207" t="s">
        <v>457</v>
      </c>
      <c r="P207" t="s">
        <v>458</v>
      </c>
      <c r="Q207">
        <v>1</v>
      </c>
      <c r="Y207">
        <v>2.5499999999999997E-3</v>
      </c>
      <c r="AA207">
        <v>0</v>
      </c>
      <c r="AB207">
        <v>134.07</v>
      </c>
      <c r="AC207">
        <v>16.329999999999998</v>
      </c>
      <c r="AD207">
        <v>0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5</v>
      </c>
      <c r="AT207">
        <v>1.1999999999999999E-3</v>
      </c>
      <c r="AU207" t="s">
        <v>95</v>
      </c>
      <c r="AV207">
        <v>0</v>
      </c>
      <c r="AW207">
        <v>2</v>
      </c>
      <c r="AX207">
        <v>15092222</v>
      </c>
      <c r="AY207">
        <v>1</v>
      </c>
      <c r="AZ207">
        <v>0</v>
      </c>
      <c r="BA207">
        <v>207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B207">
        <v>0</v>
      </c>
    </row>
    <row r="208" spans="1:80">
      <c r="A208">
        <f>ROW(Source!A62)</f>
        <v>62</v>
      </c>
      <c r="B208">
        <v>15092209</v>
      </c>
      <c r="C208">
        <v>15092204</v>
      </c>
      <c r="D208">
        <v>12367747</v>
      </c>
      <c r="E208">
        <v>1</v>
      </c>
      <c r="F208">
        <v>1</v>
      </c>
      <c r="G208">
        <v>1</v>
      </c>
      <c r="H208">
        <v>2</v>
      </c>
      <c r="I208" t="s">
        <v>500</v>
      </c>
      <c r="J208" t="s">
        <v>501</v>
      </c>
      <c r="K208" t="s">
        <v>502</v>
      </c>
      <c r="L208">
        <v>1480</v>
      </c>
      <c r="N208">
        <v>1013</v>
      </c>
      <c r="O208" t="s">
        <v>457</v>
      </c>
      <c r="P208" t="s">
        <v>458</v>
      </c>
      <c r="Q208">
        <v>1</v>
      </c>
      <c r="Y208">
        <v>1.42375E-2</v>
      </c>
      <c r="AA208">
        <v>0</v>
      </c>
      <c r="AB208">
        <v>2.3199999999999998</v>
      </c>
      <c r="AC208">
        <v>0</v>
      </c>
      <c r="AD208">
        <v>0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5</v>
      </c>
      <c r="AT208">
        <v>6.7000000000000002E-3</v>
      </c>
      <c r="AU208" t="s">
        <v>95</v>
      </c>
      <c r="AV208">
        <v>0</v>
      </c>
      <c r="AW208">
        <v>2</v>
      </c>
      <c r="AX208">
        <v>15092223</v>
      </c>
      <c r="AY208">
        <v>1</v>
      </c>
      <c r="AZ208">
        <v>0</v>
      </c>
      <c r="BA208">
        <v>208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B208">
        <v>0</v>
      </c>
    </row>
    <row r="209" spans="1:80">
      <c r="A209">
        <f>ROW(Source!A62)</f>
        <v>62</v>
      </c>
      <c r="B209">
        <v>15092210</v>
      </c>
      <c r="C209">
        <v>15092204</v>
      </c>
      <c r="D209">
        <v>12368313</v>
      </c>
      <c r="E209">
        <v>1</v>
      </c>
      <c r="F209">
        <v>1</v>
      </c>
      <c r="G209">
        <v>1</v>
      </c>
      <c r="H209">
        <v>2</v>
      </c>
      <c r="I209" t="s">
        <v>477</v>
      </c>
      <c r="J209" t="s">
        <v>478</v>
      </c>
      <c r="K209" t="s">
        <v>479</v>
      </c>
      <c r="L209">
        <v>1480</v>
      </c>
      <c r="N209">
        <v>1013</v>
      </c>
      <c r="O209" t="s">
        <v>457</v>
      </c>
      <c r="P209" t="s">
        <v>458</v>
      </c>
      <c r="Q209">
        <v>1</v>
      </c>
      <c r="Y209">
        <v>1.7849999999999998E-2</v>
      </c>
      <c r="AA209">
        <v>0</v>
      </c>
      <c r="AB209">
        <v>96.34</v>
      </c>
      <c r="AC209">
        <v>0</v>
      </c>
      <c r="AD209">
        <v>0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5</v>
      </c>
      <c r="AT209">
        <v>8.3999999999999995E-3</v>
      </c>
      <c r="AU209" t="s">
        <v>95</v>
      </c>
      <c r="AV209">
        <v>0</v>
      </c>
      <c r="AW209">
        <v>2</v>
      </c>
      <c r="AX209">
        <v>15092224</v>
      </c>
      <c r="AY209">
        <v>1</v>
      </c>
      <c r="AZ209">
        <v>0</v>
      </c>
      <c r="BA209">
        <v>209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B209">
        <v>0</v>
      </c>
    </row>
    <row r="210" spans="1:80">
      <c r="A210">
        <f>ROW(Source!A62)</f>
        <v>62</v>
      </c>
      <c r="B210">
        <v>15092211</v>
      </c>
      <c r="C210">
        <v>15092204</v>
      </c>
      <c r="D210">
        <v>12289510</v>
      </c>
      <c r="E210">
        <v>1</v>
      </c>
      <c r="F210">
        <v>1</v>
      </c>
      <c r="G210">
        <v>1</v>
      </c>
      <c r="H210">
        <v>3</v>
      </c>
      <c r="I210" t="s">
        <v>503</v>
      </c>
      <c r="J210" t="s">
        <v>504</v>
      </c>
      <c r="K210" t="s">
        <v>505</v>
      </c>
      <c r="L210">
        <v>1348</v>
      </c>
      <c r="N210">
        <v>1009</v>
      </c>
      <c r="O210" t="s">
        <v>29</v>
      </c>
      <c r="P210" t="s">
        <v>29</v>
      </c>
      <c r="Q210">
        <v>1000</v>
      </c>
      <c r="Y210">
        <v>4.1E-5</v>
      </c>
      <c r="AA210">
        <v>35060</v>
      </c>
      <c r="AB210">
        <v>0</v>
      </c>
      <c r="AC210">
        <v>0</v>
      </c>
      <c r="AD210">
        <v>0</v>
      </c>
      <c r="AN210">
        <v>0</v>
      </c>
      <c r="AO210">
        <v>1</v>
      </c>
      <c r="AP210">
        <v>0</v>
      </c>
      <c r="AQ210">
        <v>0</v>
      </c>
      <c r="AR210">
        <v>0</v>
      </c>
      <c r="AS210" t="s">
        <v>5</v>
      </c>
      <c r="AT210">
        <v>4.1E-5</v>
      </c>
      <c r="AU210" t="s">
        <v>5</v>
      </c>
      <c r="AV210">
        <v>0</v>
      </c>
      <c r="AW210">
        <v>2</v>
      </c>
      <c r="AX210">
        <v>15092225</v>
      </c>
      <c r="AY210">
        <v>1</v>
      </c>
      <c r="AZ210">
        <v>0</v>
      </c>
      <c r="BA210">
        <v>210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B210">
        <v>0</v>
      </c>
    </row>
    <row r="211" spans="1:80">
      <c r="A211">
        <f>ROW(Source!A62)</f>
        <v>62</v>
      </c>
      <c r="B211">
        <v>15092212</v>
      </c>
      <c r="C211">
        <v>15092204</v>
      </c>
      <c r="D211">
        <v>12290033</v>
      </c>
      <c r="E211">
        <v>1</v>
      </c>
      <c r="F211">
        <v>1</v>
      </c>
      <c r="G211">
        <v>1</v>
      </c>
      <c r="H211">
        <v>3</v>
      </c>
      <c r="I211" t="s">
        <v>506</v>
      </c>
      <c r="J211" t="s">
        <v>507</v>
      </c>
      <c r="K211" t="s">
        <v>508</v>
      </c>
      <c r="L211">
        <v>1348</v>
      </c>
      <c r="N211">
        <v>1009</v>
      </c>
      <c r="O211" t="s">
        <v>29</v>
      </c>
      <c r="P211" t="s">
        <v>29</v>
      </c>
      <c r="Q211">
        <v>1000</v>
      </c>
      <c r="Y211">
        <v>3.0000000000000001E-6</v>
      </c>
      <c r="AA211">
        <v>18320</v>
      </c>
      <c r="AB211">
        <v>0</v>
      </c>
      <c r="AC211">
        <v>0</v>
      </c>
      <c r="AD211">
        <v>0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5</v>
      </c>
      <c r="AT211">
        <v>3.0000000000000001E-6</v>
      </c>
      <c r="AU211" t="s">
        <v>5</v>
      </c>
      <c r="AV211">
        <v>0</v>
      </c>
      <c r="AW211">
        <v>2</v>
      </c>
      <c r="AX211">
        <v>15092226</v>
      </c>
      <c r="AY211">
        <v>1</v>
      </c>
      <c r="AZ211">
        <v>0</v>
      </c>
      <c r="BA211">
        <v>211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B211">
        <v>0</v>
      </c>
    </row>
    <row r="212" spans="1:80">
      <c r="A212">
        <f>ROW(Source!A62)</f>
        <v>62</v>
      </c>
      <c r="B212">
        <v>15092213</v>
      </c>
      <c r="C212">
        <v>15092204</v>
      </c>
      <c r="D212">
        <v>12290555</v>
      </c>
      <c r="E212">
        <v>1</v>
      </c>
      <c r="F212">
        <v>1</v>
      </c>
      <c r="G212">
        <v>1</v>
      </c>
      <c r="H212">
        <v>3</v>
      </c>
      <c r="I212" t="s">
        <v>509</v>
      </c>
      <c r="J212" t="s">
        <v>510</v>
      </c>
      <c r="K212" t="s">
        <v>511</v>
      </c>
      <c r="L212">
        <v>1348</v>
      </c>
      <c r="N212">
        <v>1009</v>
      </c>
      <c r="O212" t="s">
        <v>29</v>
      </c>
      <c r="P212" t="s">
        <v>29</v>
      </c>
      <c r="Q212">
        <v>1000</v>
      </c>
      <c r="Y212">
        <v>9.9999999999999995E-7</v>
      </c>
      <c r="AA212">
        <v>30040</v>
      </c>
      <c r="AB212">
        <v>0</v>
      </c>
      <c r="AC212">
        <v>0</v>
      </c>
      <c r="AD212">
        <v>0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5</v>
      </c>
      <c r="AT212">
        <v>9.9999999999999995E-7</v>
      </c>
      <c r="AU212" t="s">
        <v>5</v>
      </c>
      <c r="AV212">
        <v>0</v>
      </c>
      <c r="AW212">
        <v>2</v>
      </c>
      <c r="AX212">
        <v>15092227</v>
      </c>
      <c r="AY212">
        <v>1</v>
      </c>
      <c r="AZ212">
        <v>0</v>
      </c>
      <c r="BA212">
        <v>212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B212">
        <v>0</v>
      </c>
    </row>
    <row r="213" spans="1:80">
      <c r="A213">
        <f>ROW(Source!A62)</f>
        <v>62</v>
      </c>
      <c r="B213">
        <v>15092214</v>
      </c>
      <c r="C213">
        <v>15092204</v>
      </c>
      <c r="D213">
        <v>12292687</v>
      </c>
      <c r="E213">
        <v>1</v>
      </c>
      <c r="F213">
        <v>1</v>
      </c>
      <c r="G213">
        <v>1</v>
      </c>
      <c r="H213">
        <v>3</v>
      </c>
      <c r="I213" t="s">
        <v>512</v>
      </c>
      <c r="J213" t="s">
        <v>513</v>
      </c>
      <c r="K213" t="s">
        <v>514</v>
      </c>
      <c r="L213">
        <v>1346</v>
      </c>
      <c r="N213">
        <v>1009</v>
      </c>
      <c r="O213" t="s">
        <v>144</v>
      </c>
      <c r="P213" t="s">
        <v>144</v>
      </c>
      <c r="Q213">
        <v>1</v>
      </c>
      <c r="Y213">
        <v>1.1000000000000001E-3</v>
      </c>
      <c r="AA213">
        <v>42.4</v>
      </c>
      <c r="AB213">
        <v>0</v>
      </c>
      <c r="AC213">
        <v>0</v>
      </c>
      <c r="AD213">
        <v>0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5</v>
      </c>
      <c r="AT213">
        <v>1.1000000000000001E-3</v>
      </c>
      <c r="AU213" t="s">
        <v>5</v>
      </c>
      <c r="AV213">
        <v>0</v>
      </c>
      <c r="AW213">
        <v>2</v>
      </c>
      <c r="AX213">
        <v>15092228</v>
      </c>
      <c r="AY213">
        <v>1</v>
      </c>
      <c r="AZ213">
        <v>0</v>
      </c>
      <c r="BA213">
        <v>213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B213">
        <v>0</v>
      </c>
    </row>
    <row r="214" spans="1:80">
      <c r="A214">
        <f>ROW(Source!A62)</f>
        <v>62</v>
      </c>
      <c r="B214">
        <v>15092215</v>
      </c>
      <c r="C214">
        <v>15092204</v>
      </c>
      <c r="D214">
        <v>12317115</v>
      </c>
      <c r="E214">
        <v>1</v>
      </c>
      <c r="F214">
        <v>1</v>
      </c>
      <c r="G214">
        <v>1</v>
      </c>
      <c r="H214">
        <v>3</v>
      </c>
      <c r="I214" t="s">
        <v>515</v>
      </c>
      <c r="J214" t="s">
        <v>516</v>
      </c>
      <c r="K214" t="s">
        <v>517</v>
      </c>
      <c r="L214">
        <v>1301</v>
      </c>
      <c r="N214">
        <v>1003</v>
      </c>
      <c r="O214" t="s">
        <v>100</v>
      </c>
      <c r="P214" t="s">
        <v>100</v>
      </c>
      <c r="Q214">
        <v>1</v>
      </c>
      <c r="Y214">
        <v>1</v>
      </c>
      <c r="AA214">
        <v>147</v>
      </c>
      <c r="AB214">
        <v>0</v>
      </c>
      <c r="AC214">
        <v>0</v>
      </c>
      <c r="AD214">
        <v>0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5</v>
      </c>
      <c r="AT214">
        <v>1</v>
      </c>
      <c r="AU214" t="s">
        <v>5</v>
      </c>
      <c r="AV214">
        <v>0</v>
      </c>
      <c r="AW214">
        <v>2</v>
      </c>
      <c r="AX214">
        <v>15092229</v>
      </c>
      <c r="AY214">
        <v>1</v>
      </c>
      <c r="AZ214">
        <v>0</v>
      </c>
      <c r="BA214">
        <v>214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B214">
        <v>0</v>
      </c>
    </row>
    <row r="215" spans="1:80">
      <c r="A215">
        <f>ROW(Source!A62)</f>
        <v>62</v>
      </c>
      <c r="B215">
        <v>15092216</v>
      </c>
      <c r="C215">
        <v>15092204</v>
      </c>
      <c r="D215">
        <v>12317933</v>
      </c>
      <c r="E215">
        <v>1</v>
      </c>
      <c r="F215">
        <v>1</v>
      </c>
      <c r="G215">
        <v>1</v>
      </c>
      <c r="H215">
        <v>3</v>
      </c>
      <c r="I215" t="s">
        <v>518</v>
      </c>
      <c r="J215" t="s">
        <v>519</v>
      </c>
      <c r="K215" t="s">
        <v>520</v>
      </c>
      <c r="L215">
        <v>12293991</v>
      </c>
      <c r="N215">
        <v>1013</v>
      </c>
      <c r="O215" t="s">
        <v>395</v>
      </c>
      <c r="P215" t="s">
        <v>397</v>
      </c>
      <c r="Q215">
        <v>1</v>
      </c>
      <c r="Y215">
        <v>3.3500000000000001E-3</v>
      </c>
      <c r="AA215">
        <v>276</v>
      </c>
      <c r="AB215">
        <v>0</v>
      </c>
      <c r="AC215">
        <v>0</v>
      </c>
      <c r="AD215">
        <v>0</v>
      </c>
      <c r="AN215">
        <v>0</v>
      </c>
      <c r="AO215">
        <v>1</v>
      </c>
      <c r="AP215">
        <v>0</v>
      </c>
      <c r="AQ215">
        <v>0</v>
      </c>
      <c r="AR215">
        <v>0</v>
      </c>
      <c r="AS215" t="s">
        <v>5</v>
      </c>
      <c r="AT215">
        <v>3.3500000000000001E-3</v>
      </c>
      <c r="AU215" t="s">
        <v>5</v>
      </c>
      <c r="AV215">
        <v>0</v>
      </c>
      <c r="AW215">
        <v>2</v>
      </c>
      <c r="AX215">
        <v>15092230</v>
      </c>
      <c r="AY215">
        <v>1</v>
      </c>
      <c r="AZ215">
        <v>0</v>
      </c>
      <c r="BA215">
        <v>215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B215">
        <v>0</v>
      </c>
    </row>
    <row r="216" spans="1:80">
      <c r="A216">
        <f>ROW(Source!A62)</f>
        <v>62</v>
      </c>
      <c r="B216">
        <v>15092217</v>
      </c>
      <c r="C216">
        <v>15092204</v>
      </c>
      <c r="D216">
        <v>12317935</v>
      </c>
      <c r="E216">
        <v>1</v>
      </c>
      <c r="F216">
        <v>1</v>
      </c>
      <c r="G216">
        <v>1</v>
      </c>
      <c r="H216">
        <v>3</v>
      </c>
      <c r="I216" t="s">
        <v>521</v>
      </c>
      <c r="J216" t="s">
        <v>522</v>
      </c>
      <c r="K216" t="s">
        <v>523</v>
      </c>
      <c r="L216">
        <v>12293991</v>
      </c>
      <c r="N216">
        <v>1013</v>
      </c>
      <c r="O216" t="s">
        <v>395</v>
      </c>
      <c r="P216" t="s">
        <v>397</v>
      </c>
      <c r="Q216">
        <v>1</v>
      </c>
      <c r="Y216">
        <v>3.3500000000000001E-3</v>
      </c>
      <c r="AA216">
        <v>461</v>
      </c>
      <c r="AB216">
        <v>0</v>
      </c>
      <c r="AC216">
        <v>0</v>
      </c>
      <c r="AD216">
        <v>0</v>
      </c>
      <c r="AN216">
        <v>0</v>
      </c>
      <c r="AO216">
        <v>1</v>
      </c>
      <c r="AP216">
        <v>0</v>
      </c>
      <c r="AQ216">
        <v>0</v>
      </c>
      <c r="AR216">
        <v>0</v>
      </c>
      <c r="AS216" t="s">
        <v>5</v>
      </c>
      <c r="AT216">
        <v>3.3500000000000001E-3</v>
      </c>
      <c r="AU216" t="s">
        <v>5</v>
      </c>
      <c r="AV216">
        <v>0</v>
      </c>
      <c r="AW216">
        <v>2</v>
      </c>
      <c r="AX216">
        <v>15092231</v>
      </c>
      <c r="AY216">
        <v>1</v>
      </c>
      <c r="AZ216">
        <v>0</v>
      </c>
      <c r="BA216">
        <v>216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B216">
        <v>0</v>
      </c>
    </row>
    <row r="217" spans="1:80">
      <c r="A217">
        <f>ROW(Source!A62)</f>
        <v>62</v>
      </c>
      <c r="B217">
        <v>15092218</v>
      </c>
      <c r="C217">
        <v>15092204</v>
      </c>
      <c r="D217">
        <v>12325987</v>
      </c>
      <c r="E217">
        <v>1</v>
      </c>
      <c r="F217">
        <v>1</v>
      </c>
      <c r="G217">
        <v>1</v>
      </c>
      <c r="H217">
        <v>3</v>
      </c>
      <c r="I217" t="s">
        <v>492</v>
      </c>
      <c r="J217" t="s">
        <v>493</v>
      </c>
      <c r="K217" t="s">
        <v>494</v>
      </c>
      <c r="L217">
        <v>1339</v>
      </c>
      <c r="N217">
        <v>1007</v>
      </c>
      <c r="O217" t="s">
        <v>465</v>
      </c>
      <c r="P217" t="s">
        <v>465</v>
      </c>
      <c r="Q217">
        <v>1</v>
      </c>
      <c r="Y217">
        <v>6.7000000000000002E-5</v>
      </c>
      <c r="AA217">
        <v>627</v>
      </c>
      <c r="AB217">
        <v>0</v>
      </c>
      <c r="AC217">
        <v>0</v>
      </c>
      <c r="AD217">
        <v>0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5</v>
      </c>
      <c r="AT217">
        <v>6.7000000000000002E-5</v>
      </c>
      <c r="AU217" t="s">
        <v>5</v>
      </c>
      <c r="AV217">
        <v>0</v>
      </c>
      <c r="AW217">
        <v>2</v>
      </c>
      <c r="AX217">
        <v>15092232</v>
      </c>
      <c r="AY217">
        <v>1</v>
      </c>
      <c r="AZ217">
        <v>0</v>
      </c>
      <c r="BA217">
        <v>217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B217">
        <v>0</v>
      </c>
    </row>
    <row r="218" spans="1:80">
      <c r="A218">
        <f>ROW(Source!A63)</f>
        <v>63</v>
      </c>
      <c r="B218">
        <v>15092235</v>
      </c>
      <c r="C218">
        <v>15092234</v>
      </c>
      <c r="D218">
        <v>7535136</v>
      </c>
      <c r="E218">
        <v>1</v>
      </c>
      <c r="F218">
        <v>1</v>
      </c>
      <c r="G218">
        <v>1</v>
      </c>
      <c r="H218">
        <v>1</v>
      </c>
      <c r="I218" t="s">
        <v>525</v>
      </c>
      <c r="J218" t="s">
        <v>5</v>
      </c>
      <c r="K218" t="s">
        <v>526</v>
      </c>
      <c r="L218">
        <v>1476</v>
      </c>
      <c r="N218">
        <v>1013</v>
      </c>
      <c r="O218" t="s">
        <v>450</v>
      </c>
      <c r="P218" t="s">
        <v>451</v>
      </c>
      <c r="Q218">
        <v>1</v>
      </c>
      <c r="Y218">
        <v>1.1892264999999997</v>
      </c>
      <c r="AA218">
        <v>0</v>
      </c>
      <c r="AB218">
        <v>0</v>
      </c>
      <c r="AC218">
        <v>0</v>
      </c>
      <c r="AD218">
        <v>12.36</v>
      </c>
      <c r="AN218">
        <v>0</v>
      </c>
      <c r="AO218">
        <v>1</v>
      </c>
      <c r="AP218">
        <v>1</v>
      </c>
      <c r="AQ218">
        <v>0</v>
      </c>
      <c r="AR218">
        <v>0</v>
      </c>
      <c r="AS218" t="s">
        <v>5</v>
      </c>
      <c r="AT218">
        <v>0.60829999999999995</v>
      </c>
      <c r="AU218" t="s">
        <v>96</v>
      </c>
      <c r="AV218">
        <v>1</v>
      </c>
      <c r="AW218">
        <v>2</v>
      </c>
      <c r="AX218">
        <v>15092248</v>
      </c>
      <c r="AY218">
        <v>1</v>
      </c>
      <c r="AZ218">
        <v>0</v>
      </c>
      <c r="BA218">
        <v>218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B218">
        <v>0</v>
      </c>
    </row>
    <row r="219" spans="1:80">
      <c r="A219">
        <f>ROW(Source!A63)</f>
        <v>63</v>
      </c>
      <c r="B219">
        <v>15092236</v>
      </c>
      <c r="C219">
        <v>15092234</v>
      </c>
      <c r="D219">
        <v>121548</v>
      </c>
      <c r="E219">
        <v>1</v>
      </c>
      <c r="F219">
        <v>1</v>
      </c>
      <c r="G219">
        <v>1</v>
      </c>
      <c r="H219">
        <v>1</v>
      </c>
      <c r="I219" t="s">
        <v>31</v>
      </c>
      <c r="J219" t="s">
        <v>5</v>
      </c>
      <c r="K219" t="s">
        <v>452</v>
      </c>
      <c r="L219">
        <v>608254</v>
      </c>
      <c r="N219">
        <v>1013</v>
      </c>
      <c r="O219" t="s">
        <v>453</v>
      </c>
      <c r="P219" t="s">
        <v>453</v>
      </c>
      <c r="Q219">
        <v>1</v>
      </c>
      <c r="Y219">
        <v>4.0374999999999994E-3</v>
      </c>
      <c r="AA219">
        <v>0</v>
      </c>
      <c r="AB219">
        <v>0</v>
      </c>
      <c r="AC219">
        <v>0</v>
      </c>
      <c r="AD219">
        <v>0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5</v>
      </c>
      <c r="AT219">
        <v>1.9E-3</v>
      </c>
      <c r="AU219" t="s">
        <v>95</v>
      </c>
      <c r="AV219">
        <v>2</v>
      </c>
      <c r="AW219">
        <v>2</v>
      </c>
      <c r="AX219">
        <v>15092249</v>
      </c>
      <c r="AY219">
        <v>1</v>
      </c>
      <c r="AZ219">
        <v>0</v>
      </c>
      <c r="BA219">
        <v>219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B219">
        <v>0</v>
      </c>
    </row>
    <row r="220" spans="1:80">
      <c r="A220">
        <f>ROW(Source!A63)</f>
        <v>63</v>
      </c>
      <c r="B220">
        <v>15092237</v>
      </c>
      <c r="C220">
        <v>15092234</v>
      </c>
      <c r="D220">
        <v>12365594</v>
      </c>
      <c r="E220">
        <v>1</v>
      </c>
      <c r="F220">
        <v>1</v>
      </c>
      <c r="G220">
        <v>1</v>
      </c>
      <c r="H220">
        <v>2</v>
      </c>
      <c r="I220" t="s">
        <v>471</v>
      </c>
      <c r="J220" t="s">
        <v>472</v>
      </c>
      <c r="K220" t="s">
        <v>473</v>
      </c>
      <c r="L220">
        <v>1480</v>
      </c>
      <c r="N220">
        <v>1013</v>
      </c>
      <c r="O220" t="s">
        <v>457</v>
      </c>
      <c r="P220" t="s">
        <v>458</v>
      </c>
      <c r="Q220">
        <v>1</v>
      </c>
      <c r="Y220">
        <v>2.5499999999999997E-3</v>
      </c>
      <c r="AA220">
        <v>0</v>
      </c>
      <c r="AB220">
        <v>92.76</v>
      </c>
      <c r="AC220">
        <v>16.329999999999998</v>
      </c>
      <c r="AD220">
        <v>0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5</v>
      </c>
      <c r="AT220">
        <v>1.1999999999999999E-3</v>
      </c>
      <c r="AU220" t="s">
        <v>95</v>
      </c>
      <c r="AV220">
        <v>0</v>
      </c>
      <c r="AW220">
        <v>2</v>
      </c>
      <c r="AX220">
        <v>15092250</v>
      </c>
      <c r="AY220">
        <v>1</v>
      </c>
      <c r="AZ220">
        <v>0</v>
      </c>
      <c r="BA220">
        <v>220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B220">
        <v>0</v>
      </c>
    </row>
    <row r="221" spans="1:80">
      <c r="A221">
        <f>ROW(Source!A63)</f>
        <v>63</v>
      </c>
      <c r="B221">
        <v>15092238</v>
      </c>
      <c r="C221">
        <v>15092234</v>
      </c>
      <c r="D221">
        <v>12365682</v>
      </c>
      <c r="E221">
        <v>1</v>
      </c>
      <c r="F221">
        <v>1</v>
      </c>
      <c r="G221">
        <v>1</v>
      </c>
      <c r="H221">
        <v>2</v>
      </c>
      <c r="I221" t="s">
        <v>474</v>
      </c>
      <c r="J221" t="s">
        <v>475</v>
      </c>
      <c r="K221" t="s">
        <v>476</v>
      </c>
      <c r="L221">
        <v>1480</v>
      </c>
      <c r="N221">
        <v>1013</v>
      </c>
      <c r="O221" t="s">
        <v>457</v>
      </c>
      <c r="P221" t="s">
        <v>458</v>
      </c>
      <c r="Q221">
        <v>1</v>
      </c>
      <c r="Y221">
        <v>1.4874999999999999E-3</v>
      </c>
      <c r="AA221">
        <v>0</v>
      </c>
      <c r="AB221">
        <v>134.07</v>
      </c>
      <c r="AC221">
        <v>16.329999999999998</v>
      </c>
      <c r="AD221">
        <v>0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5</v>
      </c>
      <c r="AT221">
        <v>6.9999999999999999E-4</v>
      </c>
      <c r="AU221" t="s">
        <v>95</v>
      </c>
      <c r="AV221">
        <v>0</v>
      </c>
      <c r="AW221">
        <v>2</v>
      </c>
      <c r="AX221">
        <v>15092251</v>
      </c>
      <c r="AY221">
        <v>1</v>
      </c>
      <c r="AZ221">
        <v>0</v>
      </c>
      <c r="BA221">
        <v>221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B221">
        <v>0</v>
      </c>
    </row>
    <row r="222" spans="1:80">
      <c r="A222">
        <f>ROW(Source!A63)</f>
        <v>63</v>
      </c>
      <c r="B222">
        <v>15092239</v>
      </c>
      <c r="C222">
        <v>15092234</v>
      </c>
      <c r="D222">
        <v>12365985</v>
      </c>
      <c r="E222">
        <v>1</v>
      </c>
      <c r="F222">
        <v>1</v>
      </c>
      <c r="G222">
        <v>1</v>
      </c>
      <c r="H222">
        <v>2</v>
      </c>
      <c r="I222" t="s">
        <v>459</v>
      </c>
      <c r="J222" t="s">
        <v>460</v>
      </c>
      <c r="K222" t="s">
        <v>461</v>
      </c>
      <c r="L222">
        <v>1480</v>
      </c>
      <c r="N222">
        <v>1013</v>
      </c>
      <c r="O222" t="s">
        <v>457</v>
      </c>
      <c r="P222" t="s">
        <v>458</v>
      </c>
      <c r="Q222">
        <v>1</v>
      </c>
      <c r="Y222">
        <v>0.39185000000000003</v>
      </c>
      <c r="AA222">
        <v>0</v>
      </c>
      <c r="AB222">
        <v>1.29</v>
      </c>
      <c r="AC222">
        <v>0</v>
      </c>
      <c r="AD222">
        <v>0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5</v>
      </c>
      <c r="AT222">
        <v>0.18440000000000001</v>
      </c>
      <c r="AU222" t="s">
        <v>95</v>
      </c>
      <c r="AV222">
        <v>0</v>
      </c>
      <c r="AW222">
        <v>2</v>
      </c>
      <c r="AX222">
        <v>15092252</v>
      </c>
      <c r="AY222">
        <v>1</v>
      </c>
      <c r="AZ222">
        <v>0</v>
      </c>
      <c r="BA222">
        <v>222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B222">
        <v>0</v>
      </c>
    </row>
    <row r="223" spans="1:80">
      <c r="A223">
        <f>ROW(Source!A63)</f>
        <v>63</v>
      </c>
      <c r="B223">
        <v>15092240</v>
      </c>
      <c r="C223">
        <v>15092234</v>
      </c>
      <c r="D223">
        <v>12368313</v>
      </c>
      <c r="E223">
        <v>1</v>
      </c>
      <c r="F223">
        <v>1</v>
      </c>
      <c r="G223">
        <v>1</v>
      </c>
      <c r="H223">
        <v>2</v>
      </c>
      <c r="I223" t="s">
        <v>477</v>
      </c>
      <c r="J223" t="s">
        <v>478</v>
      </c>
      <c r="K223" t="s">
        <v>479</v>
      </c>
      <c r="L223">
        <v>1480</v>
      </c>
      <c r="N223">
        <v>1013</v>
      </c>
      <c r="O223" t="s">
        <v>457</v>
      </c>
      <c r="P223" t="s">
        <v>458</v>
      </c>
      <c r="Q223">
        <v>1</v>
      </c>
      <c r="Y223">
        <v>1.8487499999999997E-2</v>
      </c>
      <c r="AA223">
        <v>0</v>
      </c>
      <c r="AB223">
        <v>96.34</v>
      </c>
      <c r="AC223">
        <v>0</v>
      </c>
      <c r="AD223">
        <v>0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5</v>
      </c>
      <c r="AT223">
        <v>8.6999999999999994E-3</v>
      </c>
      <c r="AU223" t="s">
        <v>95</v>
      </c>
      <c r="AV223">
        <v>0</v>
      </c>
      <c r="AW223">
        <v>2</v>
      </c>
      <c r="AX223">
        <v>15092253</v>
      </c>
      <c r="AY223">
        <v>1</v>
      </c>
      <c r="AZ223">
        <v>0</v>
      </c>
      <c r="BA223">
        <v>223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B223">
        <v>0</v>
      </c>
    </row>
    <row r="224" spans="1:80">
      <c r="A224">
        <f>ROW(Source!A63)</f>
        <v>63</v>
      </c>
      <c r="B224">
        <v>15092241</v>
      </c>
      <c r="C224">
        <v>15092234</v>
      </c>
      <c r="D224">
        <v>12289887</v>
      </c>
      <c r="E224">
        <v>1</v>
      </c>
      <c r="F224">
        <v>1</v>
      </c>
      <c r="G224">
        <v>1</v>
      </c>
      <c r="H224">
        <v>3</v>
      </c>
      <c r="I224" t="s">
        <v>462</v>
      </c>
      <c r="J224" t="s">
        <v>463</v>
      </c>
      <c r="K224" t="s">
        <v>464</v>
      </c>
      <c r="L224">
        <v>1339</v>
      </c>
      <c r="N224">
        <v>1007</v>
      </c>
      <c r="O224" t="s">
        <v>465</v>
      </c>
      <c r="P224" t="s">
        <v>465</v>
      </c>
      <c r="Q224">
        <v>1</v>
      </c>
      <c r="Y224">
        <v>3.5000000000000001E-3</v>
      </c>
      <c r="AA224">
        <v>6.2</v>
      </c>
      <c r="AB224">
        <v>0</v>
      </c>
      <c r="AC224">
        <v>0</v>
      </c>
      <c r="AD224">
        <v>0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5</v>
      </c>
      <c r="AT224">
        <v>3.5000000000000001E-3</v>
      </c>
      <c r="AU224" t="s">
        <v>5</v>
      </c>
      <c r="AV224">
        <v>0</v>
      </c>
      <c r="AW224">
        <v>2</v>
      </c>
      <c r="AX224">
        <v>15092254</v>
      </c>
      <c r="AY224">
        <v>1</v>
      </c>
      <c r="AZ224">
        <v>0</v>
      </c>
      <c r="BA224">
        <v>224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B224">
        <v>0</v>
      </c>
    </row>
    <row r="225" spans="1:80">
      <c r="A225">
        <f>ROW(Source!A63)</f>
        <v>63</v>
      </c>
      <c r="B225">
        <v>15092242</v>
      </c>
      <c r="C225">
        <v>15092234</v>
      </c>
      <c r="D225">
        <v>12290863</v>
      </c>
      <c r="E225">
        <v>1</v>
      </c>
      <c r="F225">
        <v>1</v>
      </c>
      <c r="G225">
        <v>1</v>
      </c>
      <c r="H225">
        <v>3</v>
      </c>
      <c r="I225" t="s">
        <v>480</v>
      </c>
      <c r="J225" t="s">
        <v>481</v>
      </c>
      <c r="K225" t="s">
        <v>482</v>
      </c>
      <c r="L225">
        <v>1348</v>
      </c>
      <c r="N225">
        <v>1009</v>
      </c>
      <c r="O225" t="s">
        <v>29</v>
      </c>
      <c r="P225" t="s">
        <v>29</v>
      </c>
      <c r="Q225">
        <v>1000</v>
      </c>
      <c r="Y225">
        <v>1.9999999999999999E-6</v>
      </c>
      <c r="AA225">
        <v>10580</v>
      </c>
      <c r="AB225">
        <v>0</v>
      </c>
      <c r="AC225">
        <v>0</v>
      </c>
      <c r="AD225">
        <v>0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5</v>
      </c>
      <c r="AT225">
        <v>1.9999999999999999E-6</v>
      </c>
      <c r="AU225" t="s">
        <v>5</v>
      </c>
      <c r="AV225">
        <v>0</v>
      </c>
      <c r="AW225">
        <v>2</v>
      </c>
      <c r="AX225">
        <v>15092255</v>
      </c>
      <c r="AY225">
        <v>1</v>
      </c>
      <c r="AZ225">
        <v>0</v>
      </c>
      <c r="BA225">
        <v>225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B225">
        <v>0</v>
      </c>
    </row>
    <row r="226" spans="1:80">
      <c r="A226">
        <f>ROW(Source!A63)</f>
        <v>63</v>
      </c>
      <c r="B226">
        <v>15092243</v>
      </c>
      <c r="C226">
        <v>15092234</v>
      </c>
      <c r="D226">
        <v>12292552</v>
      </c>
      <c r="E226">
        <v>1</v>
      </c>
      <c r="F226">
        <v>1</v>
      </c>
      <c r="G226">
        <v>1</v>
      </c>
      <c r="H226">
        <v>3</v>
      </c>
      <c r="I226" t="s">
        <v>483</v>
      </c>
      <c r="J226" t="s">
        <v>484</v>
      </c>
      <c r="K226" t="s">
        <v>485</v>
      </c>
      <c r="L226">
        <v>1346</v>
      </c>
      <c r="N226">
        <v>1009</v>
      </c>
      <c r="O226" t="s">
        <v>144</v>
      </c>
      <c r="P226" t="s">
        <v>144</v>
      </c>
      <c r="Q226">
        <v>1</v>
      </c>
      <c r="Y226">
        <v>9.8999999999999994E-5</v>
      </c>
      <c r="AA226">
        <v>5</v>
      </c>
      <c r="AB226">
        <v>0</v>
      </c>
      <c r="AC226">
        <v>0</v>
      </c>
      <c r="AD226">
        <v>0</v>
      </c>
      <c r="AN226">
        <v>0</v>
      </c>
      <c r="AO226">
        <v>1</v>
      </c>
      <c r="AP226">
        <v>0</v>
      </c>
      <c r="AQ226">
        <v>0</v>
      </c>
      <c r="AR226">
        <v>0</v>
      </c>
      <c r="AS226" t="s">
        <v>5</v>
      </c>
      <c r="AT226">
        <v>9.8999999999999994E-5</v>
      </c>
      <c r="AU226" t="s">
        <v>5</v>
      </c>
      <c r="AV226">
        <v>0</v>
      </c>
      <c r="AW226">
        <v>2</v>
      </c>
      <c r="AX226">
        <v>15092256</v>
      </c>
      <c r="AY226">
        <v>1</v>
      </c>
      <c r="AZ226">
        <v>0</v>
      </c>
      <c r="BA226">
        <v>226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B226">
        <v>0</v>
      </c>
    </row>
    <row r="227" spans="1:80">
      <c r="A227">
        <f>ROW(Source!A63)</f>
        <v>63</v>
      </c>
      <c r="B227">
        <v>15092244</v>
      </c>
      <c r="C227">
        <v>15092234</v>
      </c>
      <c r="D227">
        <v>12292553</v>
      </c>
      <c r="E227">
        <v>1</v>
      </c>
      <c r="F227">
        <v>1</v>
      </c>
      <c r="G227">
        <v>1</v>
      </c>
      <c r="H227">
        <v>3</v>
      </c>
      <c r="I227" t="s">
        <v>466</v>
      </c>
      <c r="J227" t="s">
        <v>467</v>
      </c>
      <c r="K227" t="s">
        <v>468</v>
      </c>
      <c r="L227">
        <v>1339</v>
      </c>
      <c r="N227">
        <v>1007</v>
      </c>
      <c r="O227" t="s">
        <v>465</v>
      </c>
      <c r="P227" t="s">
        <v>465</v>
      </c>
      <c r="Q227">
        <v>1</v>
      </c>
      <c r="Y227">
        <v>3.2000000000000002E-3</v>
      </c>
      <c r="AA227">
        <v>101</v>
      </c>
      <c r="AB227">
        <v>0</v>
      </c>
      <c r="AC227">
        <v>0</v>
      </c>
      <c r="AD227">
        <v>0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5</v>
      </c>
      <c r="AT227">
        <v>3.2000000000000002E-3</v>
      </c>
      <c r="AU227" t="s">
        <v>5</v>
      </c>
      <c r="AV227">
        <v>0</v>
      </c>
      <c r="AW227">
        <v>2</v>
      </c>
      <c r="AX227">
        <v>15092257</v>
      </c>
      <c r="AY227">
        <v>1</v>
      </c>
      <c r="AZ227">
        <v>0</v>
      </c>
      <c r="BA227">
        <v>227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B227">
        <v>0</v>
      </c>
    </row>
    <row r="228" spans="1:80">
      <c r="A228">
        <f>ROW(Source!A63)</f>
        <v>63</v>
      </c>
      <c r="B228">
        <v>15092245</v>
      </c>
      <c r="C228">
        <v>15092234</v>
      </c>
      <c r="D228">
        <v>12318064</v>
      </c>
      <c r="E228">
        <v>1</v>
      </c>
      <c r="F228">
        <v>1</v>
      </c>
      <c r="G228">
        <v>1</v>
      </c>
      <c r="H228">
        <v>3</v>
      </c>
      <c r="I228" t="s">
        <v>527</v>
      </c>
      <c r="J228" t="s">
        <v>528</v>
      </c>
      <c r="K228" t="s">
        <v>529</v>
      </c>
      <c r="L228">
        <v>1301</v>
      </c>
      <c r="N228">
        <v>1003</v>
      </c>
      <c r="O228" t="s">
        <v>100</v>
      </c>
      <c r="P228" t="s">
        <v>100</v>
      </c>
      <c r="Q228">
        <v>1</v>
      </c>
      <c r="Y228">
        <v>1</v>
      </c>
      <c r="AA228">
        <v>51.7</v>
      </c>
      <c r="AB228">
        <v>0</v>
      </c>
      <c r="AC228">
        <v>0</v>
      </c>
      <c r="AD228">
        <v>0</v>
      </c>
      <c r="AN228">
        <v>0</v>
      </c>
      <c r="AO228">
        <v>1</v>
      </c>
      <c r="AP228">
        <v>0</v>
      </c>
      <c r="AQ228">
        <v>0</v>
      </c>
      <c r="AR228">
        <v>0</v>
      </c>
      <c r="AS228" t="s">
        <v>5</v>
      </c>
      <c r="AT228">
        <v>1</v>
      </c>
      <c r="AU228" t="s">
        <v>5</v>
      </c>
      <c r="AV228">
        <v>0</v>
      </c>
      <c r="AW228">
        <v>2</v>
      </c>
      <c r="AX228">
        <v>15092258</v>
      </c>
      <c r="AY228">
        <v>1</v>
      </c>
      <c r="AZ228">
        <v>0</v>
      </c>
      <c r="BA228">
        <v>228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B228">
        <v>0</v>
      </c>
    </row>
    <row r="229" spans="1:80">
      <c r="A229">
        <f>ROW(Source!A63)</f>
        <v>63</v>
      </c>
      <c r="B229">
        <v>15092263</v>
      </c>
      <c r="C229">
        <v>15092234</v>
      </c>
      <c r="D229">
        <v>12324809</v>
      </c>
      <c r="E229">
        <v>1</v>
      </c>
      <c r="F229">
        <v>1</v>
      </c>
      <c r="G229">
        <v>1</v>
      </c>
      <c r="H229">
        <v>3</v>
      </c>
      <c r="I229" t="s">
        <v>489</v>
      </c>
      <c r="J229" t="s">
        <v>490</v>
      </c>
      <c r="K229" t="s">
        <v>491</v>
      </c>
      <c r="L229">
        <v>1346</v>
      </c>
      <c r="N229">
        <v>1009</v>
      </c>
      <c r="O229" t="s">
        <v>144</v>
      </c>
      <c r="P229" t="s">
        <v>144</v>
      </c>
      <c r="Q229">
        <v>1</v>
      </c>
      <c r="Y229">
        <v>0</v>
      </c>
      <c r="AA229">
        <v>0</v>
      </c>
      <c r="AB229">
        <v>0</v>
      </c>
      <c r="AC229">
        <v>0</v>
      </c>
      <c r="AD229">
        <v>0</v>
      </c>
      <c r="AN229">
        <v>1</v>
      </c>
      <c r="AO229">
        <v>0</v>
      </c>
      <c r="AP229">
        <v>0</v>
      </c>
      <c r="AQ229">
        <v>0</v>
      </c>
      <c r="AR229">
        <v>0</v>
      </c>
      <c r="AS229" t="s">
        <v>5</v>
      </c>
      <c r="AT229">
        <v>0</v>
      </c>
      <c r="AU229" t="s">
        <v>5</v>
      </c>
      <c r="AV229">
        <v>0</v>
      </c>
      <c r="AW229">
        <v>2</v>
      </c>
      <c r="AX229">
        <v>15092259</v>
      </c>
      <c r="AY229">
        <v>1</v>
      </c>
      <c r="AZ229">
        <v>0</v>
      </c>
      <c r="BA229">
        <v>229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B229">
        <v>0</v>
      </c>
    </row>
    <row r="230" spans="1:80">
      <c r="A230">
        <f>ROW(Source!A63)</f>
        <v>63</v>
      </c>
      <c r="B230">
        <v>15092246</v>
      </c>
      <c r="C230">
        <v>15092234</v>
      </c>
      <c r="D230">
        <v>12325987</v>
      </c>
      <c r="E230">
        <v>1</v>
      </c>
      <c r="F230">
        <v>1</v>
      </c>
      <c r="G230">
        <v>1</v>
      </c>
      <c r="H230">
        <v>3</v>
      </c>
      <c r="I230" t="s">
        <v>492</v>
      </c>
      <c r="J230" t="s">
        <v>493</v>
      </c>
      <c r="K230" t="s">
        <v>494</v>
      </c>
      <c r="L230">
        <v>1339</v>
      </c>
      <c r="N230">
        <v>1007</v>
      </c>
      <c r="O230" t="s">
        <v>465</v>
      </c>
      <c r="P230" t="s">
        <v>465</v>
      </c>
      <c r="Q230">
        <v>1</v>
      </c>
      <c r="Y230">
        <v>8.0000000000000007E-5</v>
      </c>
      <c r="AA230">
        <v>627</v>
      </c>
      <c r="AB230">
        <v>0</v>
      </c>
      <c r="AC230">
        <v>0</v>
      </c>
      <c r="AD230">
        <v>0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5</v>
      </c>
      <c r="AT230">
        <v>8.0000000000000007E-5</v>
      </c>
      <c r="AU230" t="s">
        <v>5</v>
      </c>
      <c r="AV230">
        <v>0</v>
      </c>
      <c r="AW230">
        <v>2</v>
      </c>
      <c r="AX230">
        <v>15092260</v>
      </c>
      <c r="AY230">
        <v>1</v>
      </c>
      <c r="AZ230">
        <v>0</v>
      </c>
      <c r="BA230">
        <v>230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B230">
        <v>0</v>
      </c>
    </row>
    <row r="231" spans="1:80">
      <c r="A231">
        <f>ROW(Source!A63)</f>
        <v>63</v>
      </c>
      <c r="B231">
        <v>15092247</v>
      </c>
      <c r="C231">
        <v>15092234</v>
      </c>
      <c r="D231">
        <v>12327134</v>
      </c>
      <c r="E231">
        <v>1</v>
      </c>
      <c r="F231">
        <v>1</v>
      </c>
      <c r="G231">
        <v>1</v>
      </c>
      <c r="H231">
        <v>3</v>
      </c>
      <c r="I231" t="s">
        <v>495</v>
      </c>
      <c r="J231" t="s">
        <v>496</v>
      </c>
      <c r="K231" t="s">
        <v>497</v>
      </c>
      <c r="L231">
        <v>1339</v>
      </c>
      <c r="N231">
        <v>1007</v>
      </c>
      <c r="O231" t="s">
        <v>465</v>
      </c>
      <c r="P231" t="s">
        <v>465</v>
      </c>
      <c r="Q231">
        <v>1</v>
      </c>
      <c r="Y231">
        <v>2.75E-2</v>
      </c>
      <c r="AA231">
        <v>3.11</v>
      </c>
      <c r="AB231">
        <v>0</v>
      </c>
      <c r="AC231">
        <v>0</v>
      </c>
      <c r="AD231">
        <v>0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5</v>
      </c>
      <c r="AT231">
        <v>2.75E-2</v>
      </c>
      <c r="AU231" t="s">
        <v>5</v>
      </c>
      <c r="AV231">
        <v>0</v>
      </c>
      <c r="AW231">
        <v>2</v>
      </c>
      <c r="AX231">
        <v>15092261</v>
      </c>
      <c r="AY231">
        <v>1</v>
      </c>
      <c r="AZ231">
        <v>0</v>
      </c>
      <c r="BA231">
        <v>231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B231">
        <v>0</v>
      </c>
    </row>
    <row r="232" spans="1:80">
      <c r="A232">
        <f>ROW(Source!A64)</f>
        <v>64</v>
      </c>
      <c r="B232">
        <v>15092278</v>
      </c>
      <c r="C232">
        <v>15092277</v>
      </c>
      <c r="D232">
        <v>7535102</v>
      </c>
      <c r="E232">
        <v>1</v>
      </c>
      <c r="F232">
        <v>1</v>
      </c>
      <c r="G232">
        <v>1</v>
      </c>
      <c r="H232">
        <v>1</v>
      </c>
      <c r="I232" t="s">
        <v>498</v>
      </c>
      <c r="J232" t="s">
        <v>5</v>
      </c>
      <c r="K232" t="s">
        <v>499</v>
      </c>
      <c r="L232">
        <v>1476</v>
      </c>
      <c r="N232">
        <v>1013</v>
      </c>
      <c r="O232" t="s">
        <v>450</v>
      </c>
      <c r="P232" t="s">
        <v>451</v>
      </c>
      <c r="Q232">
        <v>1</v>
      </c>
      <c r="Y232">
        <v>0.50927749999999994</v>
      </c>
      <c r="AA232">
        <v>0</v>
      </c>
      <c r="AB232">
        <v>0</v>
      </c>
      <c r="AC232">
        <v>0</v>
      </c>
      <c r="AD232">
        <v>11.48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5</v>
      </c>
      <c r="AT232">
        <v>0.26050000000000001</v>
      </c>
      <c r="AU232" t="s">
        <v>96</v>
      </c>
      <c r="AV232">
        <v>1</v>
      </c>
      <c r="AW232">
        <v>2</v>
      </c>
      <c r="AX232">
        <v>15092292</v>
      </c>
      <c r="AY232">
        <v>1</v>
      </c>
      <c r="AZ232">
        <v>0</v>
      </c>
      <c r="BA232">
        <v>232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B232">
        <v>0</v>
      </c>
    </row>
    <row r="233" spans="1:80">
      <c r="A233">
        <f>ROW(Source!A64)</f>
        <v>64</v>
      </c>
      <c r="B233">
        <v>15092279</v>
      </c>
      <c r="C233">
        <v>15092277</v>
      </c>
      <c r="D233">
        <v>121548</v>
      </c>
      <c r="E233">
        <v>1</v>
      </c>
      <c r="F233">
        <v>1</v>
      </c>
      <c r="G233">
        <v>1</v>
      </c>
      <c r="H233">
        <v>1</v>
      </c>
      <c r="I233" t="s">
        <v>31</v>
      </c>
      <c r="J233" t="s">
        <v>5</v>
      </c>
      <c r="K233" t="s">
        <v>452</v>
      </c>
      <c r="L233">
        <v>608254</v>
      </c>
      <c r="N233">
        <v>1013</v>
      </c>
      <c r="O233" t="s">
        <v>453</v>
      </c>
      <c r="P233" t="s">
        <v>453</v>
      </c>
      <c r="Q233">
        <v>1</v>
      </c>
      <c r="Y233">
        <v>2.9749999999999998E-3</v>
      </c>
      <c r="AA233">
        <v>0</v>
      </c>
      <c r="AB233">
        <v>0</v>
      </c>
      <c r="AC233">
        <v>0</v>
      </c>
      <c r="AD233">
        <v>0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5</v>
      </c>
      <c r="AT233">
        <v>1.4E-3</v>
      </c>
      <c r="AU233" t="s">
        <v>95</v>
      </c>
      <c r="AV233">
        <v>2</v>
      </c>
      <c r="AW233">
        <v>2</v>
      </c>
      <c r="AX233">
        <v>15092293</v>
      </c>
      <c r="AY233">
        <v>1</v>
      </c>
      <c r="AZ233">
        <v>0</v>
      </c>
      <c r="BA233">
        <v>233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B233">
        <v>0</v>
      </c>
    </row>
    <row r="234" spans="1:80">
      <c r="A234">
        <f>ROW(Source!A64)</f>
        <v>64</v>
      </c>
      <c r="B234">
        <v>15092280</v>
      </c>
      <c r="C234">
        <v>15092277</v>
      </c>
      <c r="D234">
        <v>12365594</v>
      </c>
      <c r="E234">
        <v>1</v>
      </c>
      <c r="F234">
        <v>1</v>
      </c>
      <c r="G234">
        <v>1</v>
      </c>
      <c r="H234">
        <v>2</v>
      </c>
      <c r="I234" t="s">
        <v>471</v>
      </c>
      <c r="J234" t="s">
        <v>472</v>
      </c>
      <c r="K234" t="s">
        <v>473</v>
      </c>
      <c r="L234">
        <v>1480</v>
      </c>
      <c r="N234">
        <v>1013</v>
      </c>
      <c r="O234" t="s">
        <v>457</v>
      </c>
      <c r="P234" t="s">
        <v>458</v>
      </c>
      <c r="Q234">
        <v>1</v>
      </c>
      <c r="Y234">
        <v>4.2499999999999998E-4</v>
      </c>
      <c r="AA234">
        <v>0</v>
      </c>
      <c r="AB234">
        <v>92.76</v>
      </c>
      <c r="AC234">
        <v>16.329999999999998</v>
      </c>
      <c r="AD234">
        <v>0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5</v>
      </c>
      <c r="AT234">
        <v>2.0000000000000001E-4</v>
      </c>
      <c r="AU234" t="s">
        <v>95</v>
      </c>
      <c r="AV234">
        <v>0</v>
      </c>
      <c r="AW234">
        <v>2</v>
      </c>
      <c r="AX234">
        <v>15092294</v>
      </c>
      <c r="AY234">
        <v>1</v>
      </c>
      <c r="AZ234">
        <v>0</v>
      </c>
      <c r="BA234">
        <v>234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B234">
        <v>0</v>
      </c>
    </row>
    <row r="235" spans="1:80">
      <c r="A235">
        <f>ROW(Source!A64)</f>
        <v>64</v>
      </c>
      <c r="B235">
        <v>15092281</v>
      </c>
      <c r="C235">
        <v>15092277</v>
      </c>
      <c r="D235">
        <v>12365682</v>
      </c>
      <c r="E235">
        <v>1</v>
      </c>
      <c r="F235">
        <v>1</v>
      </c>
      <c r="G235">
        <v>1</v>
      </c>
      <c r="H235">
        <v>2</v>
      </c>
      <c r="I235" t="s">
        <v>474</v>
      </c>
      <c r="J235" t="s">
        <v>475</v>
      </c>
      <c r="K235" t="s">
        <v>476</v>
      </c>
      <c r="L235">
        <v>1480</v>
      </c>
      <c r="N235">
        <v>1013</v>
      </c>
      <c r="O235" t="s">
        <v>457</v>
      </c>
      <c r="P235" t="s">
        <v>458</v>
      </c>
      <c r="Q235">
        <v>1</v>
      </c>
      <c r="Y235">
        <v>2.5499999999999997E-3</v>
      </c>
      <c r="AA235">
        <v>0</v>
      </c>
      <c r="AB235">
        <v>134.07</v>
      </c>
      <c r="AC235">
        <v>16.329999999999998</v>
      </c>
      <c r="AD235">
        <v>0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5</v>
      </c>
      <c r="AT235">
        <v>1.1999999999999999E-3</v>
      </c>
      <c r="AU235" t="s">
        <v>95</v>
      </c>
      <c r="AV235">
        <v>0</v>
      </c>
      <c r="AW235">
        <v>2</v>
      </c>
      <c r="AX235">
        <v>15092295</v>
      </c>
      <c r="AY235">
        <v>1</v>
      </c>
      <c r="AZ235">
        <v>0</v>
      </c>
      <c r="BA235">
        <v>235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B235">
        <v>0</v>
      </c>
    </row>
    <row r="236" spans="1:80">
      <c r="A236">
        <f>ROW(Source!A64)</f>
        <v>64</v>
      </c>
      <c r="B236">
        <v>15092282</v>
      </c>
      <c r="C236">
        <v>15092277</v>
      </c>
      <c r="D236">
        <v>12367747</v>
      </c>
      <c r="E236">
        <v>1</v>
      </c>
      <c r="F236">
        <v>1</v>
      </c>
      <c r="G236">
        <v>1</v>
      </c>
      <c r="H236">
        <v>2</v>
      </c>
      <c r="I236" t="s">
        <v>500</v>
      </c>
      <c r="J236" t="s">
        <v>501</v>
      </c>
      <c r="K236" t="s">
        <v>502</v>
      </c>
      <c r="L236">
        <v>1480</v>
      </c>
      <c r="N236">
        <v>1013</v>
      </c>
      <c r="O236" t="s">
        <v>457</v>
      </c>
      <c r="P236" t="s">
        <v>458</v>
      </c>
      <c r="Q236">
        <v>1</v>
      </c>
      <c r="Y236">
        <v>1.42375E-2</v>
      </c>
      <c r="AA236">
        <v>0</v>
      </c>
      <c r="AB236">
        <v>2.3199999999999998</v>
      </c>
      <c r="AC236">
        <v>0</v>
      </c>
      <c r="AD236">
        <v>0</v>
      </c>
      <c r="AN236">
        <v>0</v>
      </c>
      <c r="AO236">
        <v>1</v>
      </c>
      <c r="AP236">
        <v>1</v>
      </c>
      <c r="AQ236">
        <v>0</v>
      </c>
      <c r="AR236">
        <v>0</v>
      </c>
      <c r="AS236" t="s">
        <v>5</v>
      </c>
      <c r="AT236">
        <v>6.7000000000000002E-3</v>
      </c>
      <c r="AU236" t="s">
        <v>95</v>
      </c>
      <c r="AV236">
        <v>0</v>
      </c>
      <c r="AW236">
        <v>2</v>
      </c>
      <c r="AX236">
        <v>15092296</v>
      </c>
      <c r="AY236">
        <v>1</v>
      </c>
      <c r="AZ236">
        <v>0</v>
      </c>
      <c r="BA236">
        <v>236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B236">
        <v>0</v>
      </c>
    </row>
    <row r="237" spans="1:80">
      <c r="A237">
        <f>ROW(Source!A64)</f>
        <v>64</v>
      </c>
      <c r="B237">
        <v>15092283</v>
      </c>
      <c r="C237">
        <v>15092277</v>
      </c>
      <c r="D237">
        <v>12368313</v>
      </c>
      <c r="E237">
        <v>1</v>
      </c>
      <c r="F237">
        <v>1</v>
      </c>
      <c r="G237">
        <v>1</v>
      </c>
      <c r="H237">
        <v>2</v>
      </c>
      <c r="I237" t="s">
        <v>477</v>
      </c>
      <c r="J237" t="s">
        <v>478</v>
      </c>
      <c r="K237" t="s">
        <v>479</v>
      </c>
      <c r="L237">
        <v>1480</v>
      </c>
      <c r="N237">
        <v>1013</v>
      </c>
      <c r="O237" t="s">
        <v>457</v>
      </c>
      <c r="P237" t="s">
        <v>458</v>
      </c>
      <c r="Q237">
        <v>1</v>
      </c>
      <c r="Y237">
        <v>1.7849999999999998E-2</v>
      </c>
      <c r="AA237">
        <v>0</v>
      </c>
      <c r="AB237">
        <v>96.34</v>
      </c>
      <c r="AC237">
        <v>0</v>
      </c>
      <c r="AD237">
        <v>0</v>
      </c>
      <c r="AN237">
        <v>0</v>
      </c>
      <c r="AO237">
        <v>1</v>
      </c>
      <c r="AP237">
        <v>1</v>
      </c>
      <c r="AQ237">
        <v>0</v>
      </c>
      <c r="AR237">
        <v>0</v>
      </c>
      <c r="AS237" t="s">
        <v>5</v>
      </c>
      <c r="AT237">
        <v>8.3999999999999995E-3</v>
      </c>
      <c r="AU237" t="s">
        <v>95</v>
      </c>
      <c r="AV237">
        <v>0</v>
      </c>
      <c r="AW237">
        <v>2</v>
      </c>
      <c r="AX237">
        <v>15092297</v>
      </c>
      <c r="AY237">
        <v>1</v>
      </c>
      <c r="AZ237">
        <v>0</v>
      </c>
      <c r="BA237">
        <v>237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B237">
        <v>0</v>
      </c>
    </row>
    <row r="238" spans="1:80">
      <c r="A238">
        <f>ROW(Source!A64)</f>
        <v>64</v>
      </c>
      <c r="B238">
        <v>15092284</v>
      </c>
      <c r="C238">
        <v>15092277</v>
      </c>
      <c r="D238">
        <v>12289510</v>
      </c>
      <c r="E238">
        <v>1</v>
      </c>
      <c r="F238">
        <v>1</v>
      </c>
      <c r="G238">
        <v>1</v>
      </c>
      <c r="H238">
        <v>3</v>
      </c>
      <c r="I238" t="s">
        <v>503</v>
      </c>
      <c r="J238" t="s">
        <v>504</v>
      </c>
      <c r="K238" t="s">
        <v>505</v>
      </c>
      <c r="L238">
        <v>1348</v>
      </c>
      <c r="N238">
        <v>1009</v>
      </c>
      <c r="O238" t="s">
        <v>29</v>
      </c>
      <c r="P238" t="s">
        <v>29</v>
      </c>
      <c r="Q238">
        <v>1000</v>
      </c>
      <c r="Y238">
        <v>4.1E-5</v>
      </c>
      <c r="AA238">
        <v>35060</v>
      </c>
      <c r="AB238">
        <v>0</v>
      </c>
      <c r="AC238">
        <v>0</v>
      </c>
      <c r="AD238">
        <v>0</v>
      </c>
      <c r="AN238">
        <v>0</v>
      </c>
      <c r="AO238">
        <v>1</v>
      </c>
      <c r="AP238">
        <v>0</v>
      </c>
      <c r="AQ238">
        <v>0</v>
      </c>
      <c r="AR238">
        <v>0</v>
      </c>
      <c r="AS238" t="s">
        <v>5</v>
      </c>
      <c r="AT238">
        <v>4.1E-5</v>
      </c>
      <c r="AU238" t="s">
        <v>5</v>
      </c>
      <c r="AV238">
        <v>0</v>
      </c>
      <c r="AW238">
        <v>2</v>
      </c>
      <c r="AX238">
        <v>15092298</v>
      </c>
      <c r="AY238">
        <v>1</v>
      </c>
      <c r="AZ238">
        <v>0</v>
      </c>
      <c r="BA238">
        <v>238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B238">
        <v>0</v>
      </c>
    </row>
    <row r="239" spans="1:80">
      <c r="A239">
        <f>ROW(Source!A64)</f>
        <v>64</v>
      </c>
      <c r="B239">
        <v>15092285</v>
      </c>
      <c r="C239">
        <v>15092277</v>
      </c>
      <c r="D239">
        <v>12290033</v>
      </c>
      <c r="E239">
        <v>1</v>
      </c>
      <c r="F239">
        <v>1</v>
      </c>
      <c r="G239">
        <v>1</v>
      </c>
      <c r="H239">
        <v>3</v>
      </c>
      <c r="I239" t="s">
        <v>506</v>
      </c>
      <c r="J239" t="s">
        <v>507</v>
      </c>
      <c r="K239" t="s">
        <v>508</v>
      </c>
      <c r="L239">
        <v>1348</v>
      </c>
      <c r="N239">
        <v>1009</v>
      </c>
      <c r="O239" t="s">
        <v>29</v>
      </c>
      <c r="P239" t="s">
        <v>29</v>
      </c>
      <c r="Q239">
        <v>1000</v>
      </c>
      <c r="Y239">
        <v>3.0000000000000001E-6</v>
      </c>
      <c r="AA239">
        <v>18320</v>
      </c>
      <c r="AB239">
        <v>0</v>
      </c>
      <c r="AC239">
        <v>0</v>
      </c>
      <c r="AD239">
        <v>0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5</v>
      </c>
      <c r="AT239">
        <v>3.0000000000000001E-6</v>
      </c>
      <c r="AU239" t="s">
        <v>5</v>
      </c>
      <c r="AV239">
        <v>0</v>
      </c>
      <c r="AW239">
        <v>2</v>
      </c>
      <c r="AX239">
        <v>15092299</v>
      </c>
      <c r="AY239">
        <v>1</v>
      </c>
      <c r="AZ239">
        <v>0</v>
      </c>
      <c r="BA239">
        <v>239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B239">
        <v>0</v>
      </c>
    </row>
    <row r="240" spans="1:80">
      <c r="A240">
        <f>ROW(Source!A64)</f>
        <v>64</v>
      </c>
      <c r="B240">
        <v>15092286</v>
      </c>
      <c r="C240">
        <v>15092277</v>
      </c>
      <c r="D240">
        <v>12290555</v>
      </c>
      <c r="E240">
        <v>1</v>
      </c>
      <c r="F240">
        <v>1</v>
      </c>
      <c r="G240">
        <v>1</v>
      </c>
      <c r="H240">
        <v>3</v>
      </c>
      <c r="I240" t="s">
        <v>509</v>
      </c>
      <c r="J240" t="s">
        <v>510</v>
      </c>
      <c r="K240" t="s">
        <v>511</v>
      </c>
      <c r="L240">
        <v>1348</v>
      </c>
      <c r="N240">
        <v>1009</v>
      </c>
      <c r="O240" t="s">
        <v>29</v>
      </c>
      <c r="P240" t="s">
        <v>29</v>
      </c>
      <c r="Q240">
        <v>1000</v>
      </c>
      <c r="Y240">
        <v>9.9999999999999995E-7</v>
      </c>
      <c r="AA240">
        <v>30040</v>
      </c>
      <c r="AB240">
        <v>0</v>
      </c>
      <c r="AC240">
        <v>0</v>
      </c>
      <c r="AD240">
        <v>0</v>
      </c>
      <c r="AN240">
        <v>0</v>
      </c>
      <c r="AO240">
        <v>1</v>
      </c>
      <c r="AP240">
        <v>0</v>
      </c>
      <c r="AQ240">
        <v>0</v>
      </c>
      <c r="AR240">
        <v>0</v>
      </c>
      <c r="AS240" t="s">
        <v>5</v>
      </c>
      <c r="AT240">
        <v>9.9999999999999995E-7</v>
      </c>
      <c r="AU240" t="s">
        <v>5</v>
      </c>
      <c r="AV240">
        <v>0</v>
      </c>
      <c r="AW240">
        <v>2</v>
      </c>
      <c r="AX240">
        <v>15092300</v>
      </c>
      <c r="AY240">
        <v>1</v>
      </c>
      <c r="AZ240">
        <v>0</v>
      </c>
      <c r="BA240">
        <v>240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B240">
        <v>0</v>
      </c>
    </row>
    <row r="241" spans="1:80">
      <c r="A241">
        <f>ROW(Source!A64)</f>
        <v>64</v>
      </c>
      <c r="B241">
        <v>15092287</v>
      </c>
      <c r="C241">
        <v>15092277</v>
      </c>
      <c r="D241">
        <v>12292687</v>
      </c>
      <c r="E241">
        <v>1</v>
      </c>
      <c r="F241">
        <v>1</v>
      </c>
      <c r="G241">
        <v>1</v>
      </c>
      <c r="H241">
        <v>3</v>
      </c>
      <c r="I241" t="s">
        <v>512</v>
      </c>
      <c r="J241" t="s">
        <v>513</v>
      </c>
      <c r="K241" t="s">
        <v>514</v>
      </c>
      <c r="L241">
        <v>1346</v>
      </c>
      <c r="N241">
        <v>1009</v>
      </c>
      <c r="O241" t="s">
        <v>144</v>
      </c>
      <c r="P241" t="s">
        <v>144</v>
      </c>
      <c r="Q241">
        <v>1</v>
      </c>
      <c r="Y241">
        <v>1.1000000000000001E-3</v>
      </c>
      <c r="AA241">
        <v>42.4</v>
      </c>
      <c r="AB241">
        <v>0</v>
      </c>
      <c r="AC241">
        <v>0</v>
      </c>
      <c r="AD241">
        <v>0</v>
      </c>
      <c r="AN241">
        <v>0</v>
      </c>
      <c r="AO241">
        <v>1</v>
      </c>
      <c r="AP241">
        <v>0</v>
      </c>
      <c r="AQ241">
        <v>0</v>
      </c>
      <c r="AR241">
        <v>0</v>
      </c>
      <c r="AS241" t="s">
        <v>5</v>
      </c>
      <c r="AT241">
        <v>1.1000000000000001E-3</v>
      </c>
      <c r="AU241" t="s">
        <v>5</v>
      </c>
      <c r="AV241">
        <v>0</v>
      </c>
      <c r="AW241">
        <v>2</v>
      </c>
      <c r="AX241">
        <v>15092301</v>
      </c>
      <c r="AY241">
        <v>1</v>
      </c>
      <c r="AZ241">
        <v>0</v>
      </c>
      <c r="BA241">
        <v>241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B241">
        <v>0</v>
      </c>
    </row>
    <row r="242" spans="1:80">
      <c r="A242">
        <f>ROW(Source!A64)</f>
        <v>64</v>
      </c>
      <c r="B242">
        <v>15092288</v>
      </c>
      <c r="C242">
        <v>15092277</v>
      </c>
      <c r="D242">
        <v>12317115</v>
      </c>
      <c r="E242">
        <v>1</v>
      </c>
      <c r="F242">
        <v>1</v>
      </c>
      <c r="G242">
        <v>1</v>
      </c>
      <c r="H242">
        <v>3</v>
      </c>
      <c r="I242" t="s">
        <v>515</v>
      </c>
      <c r="J242" t="s">
        <v>516</v>
      </c>
      <c r="K242" t="s">
        <v>517</v>
      </c>
      <c r="L242">
        <v>1301</v>
      </c>
      <c r="N242">
        <v>1003</v>
      </c>
      <c r="O242" t="s">
        <v>100</v>
      </c>
      <c r="P242" t="s">
        <v>100</v>
      </c>
      <c r="Q242">
        <v>1</v>
      </c>
      <c r="Y242">
        <v>1</v>
      </c>
      <c r="AA242">
        <v>147</v>
      </c>
      <c r="AB242">
        <v>0</v>
      </c>
      <c r="AC242">
        <v>0</v>
      </c>
      <c r="AD242">
        <v>0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5</v>
      </c>
      <c r="AT242">
        <v>1</v>
      </c>
      <c r="AU242" t="s">
        <v>5</v>
      </c>
      <c r="AV242">
        <v>0</v>
      </c>
      <c r="AW242">
        <v>2</v>
      </c>
      <c r="AX242">
        <v>15092302</v>
      </c>
      <c r="AY242">
        <v>1</v>
      </c>
      <c r="AZ242">
        <v>0</v>
      </c>
      <c r="BA242">
        <v>242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B242">
        <v>0</v>
      </c>
    </row>
    <row r="243" spans="1:80">
      <c r="A243">
        <f>ROW(Source!A64)</f>
        <v>64</v>
      </c>
      <c r="B243">
        <v>15092289</v>
      </c>
      <c r="C243">
        <v>15092277</v>
      </c>
      <c r="D243">
        <v>12317933</v>
      </c>
      <c r="E243">
        <v>1</v>
      </c>
      <c r="F243">
        <v>1</v>
      </c>
      <c r="G243">
        <v>1</v>
      </c>
      <c r="H243">
        <v>3</v>
      </c>
      <c r="I243" t="s">
        <v>518</v>
      </c>
      <c r="J243" t="s">
        <v>519</v>
      </c>
      <c r="K243" t="s">
        <v>520</v>
      </c>
      <c r="L243">
        <v>12293991</v>
      </c>
      <c r="N243">
        <v>1013</v>
      </c>
      <c r="O243" t="s">
        <v>395</v>
      </c>
      <c r="P243" t="s">
        <v>397</v>
      </c>
      <c r="Q243">
        <v>1</v>
      </c>
      <c r="Y243">
        <v>3.3500000000000001E-3</v>
      </c>
      <c r="AA243">
        <v>276</v>
      </c>
      <c r="AB243">
        <v>0</v>
      </c>
      <c r="AC243">
        <v>0</v>
      </c>
      <c r="AD243">
        <v>0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5</v>
      </c>
      <c r="AT243">
        <v>3.3500000000000001E-3</v>
      </c>
      <c r="AU243" t="s">
        <v>5</v>
      </c>
      <c r="AV243">
        <v>0</v>
      </c>
      <c r="AW243">
        <v>2</v>
      </c>
      <c r="AX243">
        <v>15092303</v>
      </c>
      <c r="AY243">
        <v>1</v>
      </c>
      <c r="AZ243">
        <v>0</v>
      </c>
      <c r="BA243">
        <v>243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B243">
        <v>0</v>
      </c>
    </row>
    <row r="244" spans="1:80">
      <c r="A244">
        <f>ROW(Source!A64)</f>
        <v>64</v>
      </c>
      <c r="B244">
        <v>15092290</v>
      </c>
      <c r="C244">
        <v>15092277</v>
      </c>
      <c r="D244">
        <v>12317935</v>
      </c>
      <c r="E244">
        <v>1</v>
      </c>
      <c r="F244">
        <v>1</v>
      </c>
      <c r="G244">
        <v>1</v>
      </c>
      <c r="H244">
        <v>3</v>
      </c>
      <c r="I244" t="s">
        <v>521</v>
      </c>
      <c r="J244" t="s">
        <v>522</v>
      </c>
      <c r="K244" t="s">
        <v>523</v>
      </c>
      <c r="L244">
        <v>12293991</v>
      </c>
      <c r="N244">
        <v>1013</v>
      </c>
      <c r="O244" t="s">
        <v>395</v>
      </c>
      <c r="P244" t="s">
        <v>397</v>
      </c>
      <c r="Q244">
        <v>1</v>
      </c>
      <c r="Y244">
        <v>3.3500000000000001E-3</v>
      </c>
      <c r="AA244">
        <v>461</v>
      </c>
      <c r="AB244">
        <v>0</v>
      </c>
      <c r="AC244">
        <v>0</v>
      </c>
      <c r="AD244">
        <v>0</v>
      </c>
      <c r="AN244">
        <v>0</v>
      </c>
      <c r="AO244">
        <v>1</v>
      </c>
      <c r="AP244">
        <v>0</v>
      </c>
      <c r="AQ244">
        <v>0</v>
      </c>
      <c r="AR244">
        <v>0</v>
      </c>
      <c r="AS244" t="s">
        <v>5</v>
      </c>
      <c r="AT244">
        <v>3.3500000000000001E-3</v>
      </c>
      <c r="AU244" t="s">
        <v>5</v>
      </c>
      <c r="AV244">
        <v>0</v>
      </c>
      <c r="AW244">
        <v>2</v>
      </c>
      <c r="AX244">
        <v>15092304</v>
      </c>
      <c r="AY244">
        <v>1</v>
      </c>
      <c r="AZ244">
        <v>0</v>
      </c>
      <c r="BA244">
        <v>244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B244">
        <v>0</v>
      </c>
    </row>
    <row r="245" spans="1:80">
      <c r="A245">
        <f>ROW(Source!A64)</f>
        <v>64</v>
      </c>
      <c r="B245">
        <v>15092291</v>
      </c>
      <c r="C245">
        <v>15092277</v>
      </c>
      <c r="D245">
        <v>12325987</v>
      </c>
      <c r="E245">
        <v>1</v>
      </c>
      <c r="F245">
        <v>1</v>
      </c>
      <c r="G245">
        <v>1</v>
      </c>
      <c r="H245">
        <v>3</v>
      </c>
      <c r="I245" t="s">
        <v>492</v>
      </c>
      <c r="J245" t="s">
        <v>493</v>
      </c>
      <c r="K245" t="s">
        <v>494</v>
      </c>
      <c r="L245">
        <v>1339</v>
      </c>
      <c r="N245">
        <v>1007</v>
      </c>
      <c r="O245" t="s">
        <v>465</v>
      </c>
      <c r="P245" t="s">
        <v>465</v>
      </c>
      <c r="Q245">
        <v>1</v>
      </c>
      <c r="Y245">
        <v>6.7000000000000002E-5</v>
      </c>
      <c r="AA245">
        <v>627</v>
      </c>
      <c r="AB245">
        <v>0</v>
      </c>
      <c r="AC245">
        <v>0</v>
      </c>
      <c r="AD245">
        <v>0</v>
      </c>
      <c r="AN245">
        <v>0</v>
      </c>
      <c r="AO245">
        <v>1</v>
      </c>
      <c r="AP245">
        <v>0</v>
      </c>
      <c r="AQ245">
        <v>0</v>
      </c>
      <c r="AR245">
        <v>0</v>
      </c>
      <c r="AS245" t="s">
        <v>5</v>
      </c>
      <c r="AT245">
        <v>6.7000000000000002E-5</v>
      </c>
      <c r="AU245" t="s">
        <v>5</v>
      </c>
      <c r="AV245">
        <v>0</v>
      </c>
      <c r="AW245">
        <v>2</v>
      </c>
      <c r="AX245">
        <v>15092305</v>
      </c>
      <c r="AY245">
        <v>1</v>
      </c>
      <c r="AZ245">
        <v>0</v>
      </c>
      <c r="BA245">
        <v>245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B245">
        <v>0</v>
      </c>
    </row>
    <row r="246" spans="1:80">
      <c r="A246">
        <f>ROW(Source!A65)</f>
        <v>65</v>
      </c>
      <c r="B246">
        <v>15092307</v>
      </c>
      <c r="C246">
        <v>15092306</v>
      </c>
      <c r="D246">
        <v>7535136</v>
      </c>
      <c r="E246">
        <v>1</v>
      </c>
      <c r="F246">
        <v>1</v>
      </c>
      <c r="G246">
        <v>1</v>
      </c>
      <c r="H246">
        <v>1</v>
      </c>
      <c r="I246" t="s">
        <v>525</v>
      </c>
      <c r="J246" t="s">
        <v>5</v>
      </c>
      <c r="K246" t="s">
        <v>526</v>
      </c>
      <c r="L246">
        <v>1476</v>
      </c>
      <c r="N246">
        <v>1013</v>
      </c>
      <c r="O246" t="s">
        <v>450</v>
      </c>
      <c r="P246" t="s">
        <v>451</v>
      </c>
      <c r="Q246">
        <v>1</v>
      </c>
      <c r="Y246">
        <v>1.1892264999999997</v>
      </c>
      <c r="AA246">
        <v>0</v>
      </c>
      <c r="AB246">
        <v>0</v>
      </c>
      <c r="AC246">
        <v>0</v>
      </c>
      <c r="AD246">
        <v>12.36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5</v>
      </c>
      <c r="AT246">
        <v>0.60829999999999995</v>
      </c>
      <c r="AU246" t="s">
        <v>96</v>
      </c>
      <c r="AV246">
        <v>1</v>
      </c>
      <c r="AW246">
        <v>2</v>
      </c>
      <c r="AX246">
        <v>15092320</v>
      </c>
      <c r="AY246">
        <v>1</v>
      </c>
      <c r="AZ246">
        <v>0</v>
      </c>
      <c r="BA246">
        <v>246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B246">
        <v>0</v>
      </c>
    </row>
    <row r="247" spans="1:80">
      <c r="A247">
        <f>ROW(Source!A65)</f>
        <v>65</v>
      </c>
      <c r="B247">
        <v>15092308</v>
      </c>
      <c r="C247">
        <v>15092306</v>
      </c>
      <c r="D247">
        <v>121548</v>
      </c>
      <c r="E247">
        <v>1</v>
      </c>
      <c r="F247">
        <v>1</v>
      </c>
      <c r="G247">
        <v>1</v>
      </c>
      <c r="H247">
        <v>1</v>
      </c>
      <c r="I247" t="s">
        <v>31</v>
      </c>
      <c r="J247" t="s">
        <v>5</v>
      </c>
      <c r="K247" t="s">
        <v>452</v>
      </c>
      <c r="L247">
        <v>608254</v>
      </c>
      <c r="N247">
        <v>1013</v>
      </c>
      <c r="O247" t="s">
        <v>453</v>
      </c>
      <c r="P247" t="s">
        <v>453</v>
      </c>
      <c r="Q247">
        <v>1</v>
      </c>
      <c r="Y247">
        <v>4.0374999999999994E-3</v>
      </c>
      <c r="AA247">
        <v>0</v>
      </c>
      <c r="AB247">
        <v>0</v>
      </c>
      <c r="AC247">
        <v>0</v>
      </c>
      <c r="AD247">
        <v>0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5</v>
      </c>
      <c r="AT247">
        <v>1.9E-3</v>
      </c>
      <c r="AU247" t="s">
        <v>95</v>
      </c>
      <c r="AV247">
        <v>2</v>
      </c>
      <c r="AW247">
        <v>2</v>
      </c>
      <c r="AX247">
        <v>15092321</v>
      </c>
      <c r="AY247">
        <v>1</v>
      </c>
      <c r="AZ247">
        <v>0</v>
      </c>
      <c r="BA247">
        <v>247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B247">
        <v>0</v>
      </c>
    </row>
    <row r="248" spans="1:80">
      <c r="A248">
        <f>ROW(Source!A65)</f>
        <v>65</v>
      </c>
      <c r="B248">
        <v>15092309</v>
      </c>
      <c r="C248">
        <v>15092306</v>
      </c>
      <c r="D248">
        <v>12365594</v>
      </c>
      <c r="E248">
        <v>1</v>
      </c>
      <c r="F248">
        <v>1</v>
      </c>
      <c r="G248">
        <v>1</v>
      </c>
      <c r="H248">
        <v>2</v>
      </c>
      <c r="I248" t="s">
        <v>471</v>
      </c>
      <c r="J248" t="s">
        <v>472</v>
      </c>
      <c r="K248" t="s">
        <v>473</v>
      </c>
      <c r="L248">
        <v>1480</v>
      </c>
      <c r="N248">
        <v>1013</v>
      </c>
      <c r="O248" t="s">
        <v>457</v>
      </c>
      <c r="P248" t="s">
        <v>458</v>
      </c>
      <c r="Q248">
        <v>1</v>
      </c>
      <c r="Y248">
        <v>2.5499999999999997E-3</v>
      </c>
      <c r="AA248">
        <v>0</v>
      </c>
      <c r="AB248">
        <v>92.76</v>
      </c>
      <c r="AC248">
        <v>16.329999999999998</v>
      </c>
      <c r="AD248">
        <v>0</v>
      </c>
      <c r="AN248">
        <v>0</v>
      </c>
      <c r="AO248">
        <v>1</v>
      </c>
      <c r="AP248">
        <v>1</v>
      </c>
      <c r="AQ248">
        <v>0</v>
      </c>
      <c r="AR248">
        <v>0</v>
      </c>
      <c r="AS248" t="s">
        <v>5</v>
      </c>
      <c r="AT248">
        <v>1.1999999999999999E-3</v>
      </c>
      <c r="AU248" t="s">
        <v>95</v>
      </c>
      <c r="AV248">
        <v>0</v>
      </c>
      <c r="AW248">
        <v>2</v>
      </c>
      <c r="AX248">
        <v>15092322</v>
      </c>
      <c r="AY248">
        <v>1</v>
      </c>
      <c r="AZ248">
        <v>0</v>
      </c>
      <c r="BA248">
        <v>248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B248">
        <v>0</v>
      </c>
    </row>
    <row r="249" spans="1:80">
      <c r="A249">
        <f>ROW(Source!A65)</f>
        <v>65</v>
      </c>
      <c r="B249">
        <v>15092310</v>
      </c>
      <c r="C249">
        <v>15092306</v>
      </c>
      <c r="D249">
        <v>12365682</v>
      </c>
      <c r="E249">
        <v>1</v>
      </c>
      <c r="F249">
        <v>1</v>
      </c>
      <c r="G249">
        <v>1</v>
      </c>
      <c r="H249">
        <v>2</v>
      </c>
      <c r="I249" t="s">
        <v>474</v>
      </c>
      <c r="J249" t="s">
        <v>475</v>
      </c>
      <c r="K249" t="s">
        <v>476</v>
      </c>
      <c r="L249">
        <v>1480</v>
      </c>
      <c r="N249">
        <v>1013</v>
      </c>
      <c r="O249" t="s">
        <v>457</v>
      </c>
      <c r="P249" t="s">
        <v>458</v>
      </c>
      <c r="Q249">
        <v>1</v>
      </c>
      <c r="Y249">
        <v>1.4874999999999999E-3</v>
      </c>
      <c r="AA249">
        <v>0</v>
      </c>
      <c r="AB249">
        <v>134.07</v>
      </c>
      <c r="AC249">
        <v>16.329999999999998</v>
      </c>
      <c r="AD249">
        <v>0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5</v>
      </c>
      <c r="AT249">
        <v>6.9999999999999999E-4</v>
      </c>
      <c r="AU249" t="s">
        <v>95</v>
      </c>
      <c r="AV249">
        <v>0</v>
      </c>
      <c r="AW249">
        <v>2</v>
      </c>
      <c r="AX249">
        <v>15092323</v>
      </c>
      <c r="AY249">
        <v>1</v>
      </c>
      <c r="AZ249">
        <v>0</v>
      </c>
      <c r="BA249">
        <v>249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B249">
        <v>0</v>
      </c>
    </row>
    <row r="250" spans="1:80">
      <c r="A250">
        <f>ROW(Source!A65)</f>
        <v>65</v>
      </c>
      <c r="B250">
        <v>15092311</v>
      </c>
      <c r="C250">
        <v>15092306</v>
      </c>
      <c r="D250">
        <v>12365985</v>
      </c>
      <c r="E250">
        <v>1</v>
      </c>
      <c r="F250">
        <v>1</v>
      </c>
      <c r="G250">
        <v>1</v>
      </c>
      <c r="H250">
        <v>2</v>
      </c>
      <c r="I250" t="s">
        <v>459</v>
      </c>
      <c r="J250" t="s">
        <v>460</v>
      </c>
      <c r="K250" t="s">
        <v>461</v>
      </c>
      <c r="L250">
        <v>1480</v>
      </c>
      <c r="N250">
        <v>1013</v>
      </c>
      <c r="O250" t="s">
        <v>457</v>
      </c>
      <c r="P250" t="s">
        <v>458</v>
      </c>
      <c r="Q250">
        <v>1</v>
      </c>
      <c r="Y250">
        <v>0.39185000000000003</v>
      </c>
      <c r="AA250">
        <v>0</v>
      </c>
      <c r="AB250">
        <v>1.29</v>
      </c>
      <c r="AC250">
        <v>0</v>
      </c>
      <c r="AD250">
        <v>0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5</v>
      </c>
      <c r="AT250">
        <v>0.18440000000000001</v>
      </c>
      <c r="AU250" t="s">
        <v>95</v>
      </c>
      <c r="AV250">
        <v>0</v>
      </c>
      <c r="AW250">
        <v>2</v>
      </c>
      <c r="AX250">
        <v>15092324</v>
      </c>
      <c r="AY250">
        <v>1</v>
      </c>
      <c r="AZ250">
        <v>0</v>
      </c>
      <c r="BA250">
        <v>250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B250">
        <v>0</v>
      </c>
    </row>
    <row r="251" spans="1:80">
      <c r="A251">
        <f>ROW(Source!A65)</f>
        <v>65</v>
      </c>
      <c r="B251">
        <v>15092312</v>
      </c>
      <c r="C251">
        <v>15092306</v>
      </c>
      <c r="D251">
        <v>12368313</v>
      </c>
      <c r="E251">
        <v>1</v>
      </c>
      <c r="F251">
        <v>1</v>
      </c>
      <c r="G251">
        <v>1</v>
      </c>
      <c r="H251">
        <v>2</v>
      </c>
      <c r="I251" t="s">
        <v>477</v>
      </c>
      <c r="J251" t="s">
        <v>478</v>
      </c>
      <c r="K251" t="s">
        <v>479</v>
      </c>
      <c r="L251">
        <v>1480</v>
      </c>
      <c r="N251">
        <v>1013</v>
      </c>
      <c r="O251" t="s">
        <v>457</v>
      </c>
      <c r="P251" t="s">
        <v>458</v>
      </c>
      <c r="Q251">
        <v>1</v>
      </c>
      <c r="Y251">
        <v>1.8487499999999997E-2</v>
      </c>
      <c r="AA251">
        <v>0</v>
      </c>
      <c r="AB251">
        <v>96.34</v>
      </c>
      <c r="AC251">
        <v>0</v>
      </c>
      <c r="AD251">
        <v>0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5</v>
      </c>
      <c r="AT251">
        <v>8.6999999999999994E-3</v>
      </c>
      <c r="AU251" t="s">
        <v>95</v>
      </c>
      <c r="AV251">
        <v>0</v>
      </c>
      <c r="AW251">
        <v>2</v>
      </c>
      <c r="AX251">
        <v>15092325</v>
      </c>
      <c r="AY251">
        <v>1</v>
      </c>
      <c r="AZ251">
        <v>0</v>
      </c>
      <c r="BA251">
        <v>251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B251">
        <v>0</v>
      </c>
    </row>
    <row r="252" spans="1:80">
      <c r="A252">
        <f>ROW(Source!A65)</f>
        <v>65</v>
      </c>
      <c r="B252">
        <v>15092313</v>
      </c>
      <c r="C252">
        <v>15092306</v>
      </c>
      <c r="D252">
        <v>12289887</v>
      </c>
      <c r="E252">
        <v>1</v>
      </c>
      <c r="F252">
        <v>1</v>
      </c>
      <c r="G252">
        <v>1</v>
      </c>
      <c r="H252">
        <v>3</v>
      </c>
      <c r="I252" t="s">
        <v>462</v>
      </c>
      <c r="J252" t="s">
        <v>463</v>
      </c>
      <c r="K252" t="s">
        <v>464</v>
      </c>
      <c r="L252">
        <v>1339</v>
      </c>
      <c r="N252">
        <v>1007</v>
      </c>
      <c r="O252" t="s">
        <v>465</v>
      </c>
      <c r="P252" t="s">
        <v>465</v>
      </c>
      <c r="Q252">
        <v>1</v>
      </c>
      <c r="Y252">
        <v>3.5000000000000001E-3</v>
      </c>
      <c r="AA252">
        <v>6.2</v>
      </c>
      <c r="AB252">
        <v>0</v>
      </c>
      <c r="AC252">
        <v>0</v>
      </c>
      <c r="AD252">
        <v>0</v>
      </c>
      <c r="AN252">
        <v>0</v>
      </c>
      <c r="AO252">
        <v>1</v>
      </c>
      <c r="AP252">
        <v>0</v>
      </c>
      <c r="AQ252">
        <v>0</v>
      </c>
      <c r="AR252">
        <v>0</v>
      </c>
      <c r="AS252" t="s">
        <v>5</v>
      </c>
      <c r="AT252">
        <v>3.5000000000000001E-3</v>
      </c>
      <c r="AU252" t="s">
        <v>5</v>
      </c>
      <c r="AV252">
        <v>0</v>
      </c>
      <c r="AW252">
        <v>2</v>
      </c>
      <c r="AX252">
        <v>15092326</v>
      </c>
      <c r="AY252">
        <v>1</v>
      </c>
      <c r="AZ252">
        <v>0</v>
      </c>
      <c r="BA252">
        <v>252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B252">
        <v>0</v>
      </c>
    </row>
    <row r="253" spans="1:80">
      <c r="A253">
        <f>ROW(Source!A65)</f>
        <v>65</v>
      </c>
      <c r="B253">
        <v>15092314</v>
      </c>
      <c r="C253">
        <v>15092306</v>
      </c>
      <c r="D253">
        <v>12290863</v>
      </c>
      <c r="E253">
        <v>1</v>
      </c>
      <c r="F253">
        <v>1</v>
      </c>
      <c r="G253">
        <v>1</v>
      </c>
      <c r="H253">
        <v>3</v>
      </c>
      <c r="I253" t="s">
        <v>480</v>
      </c>
      <c r="J253" t="s">
        <v>481</v>
      </c>
      <c r="K253" t="s">
        <v>482</v>
      </c>
      <c r="L253">
        <v>1348</v>
      </c>
      <c r="N253">
        <v>1009</v>
      </c>
      <c r="O253" t="s">
        <v>29</v>
      </c>
      <c r="P253" t="s">
        <v>29</v>
      </c>
      <c r="Q253">
        <v>1000</v>
      </c>
      <c r="Y253">
        <v>1.9999999999999999E-6</v>
      </c>
      <c r="AA253">
        <v>10580</v>
      </c>
      <c r="AB253">
        <v>0</v>
      </c>
      <c r="AC253">
        <v>0</v>
      </c>
      <c r="AD253">
        <v>0</v>
      </c>
      <c r="AN253">
        <v>0</v>
      </c>
      <c r="AO253">
        <v>1</v>
      </c>
      <c r="AP253">
        <v>0</v>
      </c>
      <c r="AQ253">
        <v>0</v>
      </c>
      <c r="AR253">
        <v>0</v>
      </c>
      <c r="AS253" t="s">
        <v>5</v>
      </c>
      <c r="AT253">
        <v>1.9999999999999999E-6</v>
      </c>
      <c r="AU253" t="s">
        <v>5</v>
      </c>
      <c r="AV253">
        <v>0</v>
      </c>
      <c r="AW253">
        <v>2</v>
      </c>
      <c r="AX253">
        <v>15092327</v>
      </c>
      <c r="AY253">
        <v>1</v>
      </c>
      <c r="AZ253">
        <v>0</v>
      </c>
      <c r="BA253">
        <v>253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B253">
        <v>0</v>
      </c>
    </row>
    <row r="254" spans="1:80">
      <c r="A254">
        <f>ROW(Source!A65)</f>
        <v>65</v>
      </c>
      <c r="B254">
        <v>15092315</v>
      </c>
      <c r="C254">
        <v>15092306</v>
      </c>
      <c r="D254">
        <v>12292552</v>
      </c>
      <c r="E254">
        <v>1</v>
      </c>
      <c r="F254">
        <v>1</v>
      </c>
      <c r="G254">
        <v>1</v>
      </c>
      <c r="H254">
        <v>3</v>
      </c>
      <c r="I254" t="s">
        <v>483</v>
      </c>
      <c r="J254" t="s">
        <v>484</v>
      </c>
      <c r="K254" t="s">
        <v>485</v>
      </c>
      <c r="L254">
        <v>1346</v>
      </c>
      <c r="N254">
        <v>1009</v>
      </c>
      <c r="O254" t="s">
        <v>144</v>
      </c>
      <c r="P254" t="s">
        <v>144</v>
      </c>
      <c r="Q254">
        <v>1</v>
      </c>
      <c r="Y254">
        <v>9.8999999999999994E-5</v>
      </c>
      <c r="AA254">
        <v>5</v>
      </c>
      <c r="AB254">
        <v>0</v>
      </c>
      <c r="AC254">
        <v>0</v>
      </c>
      <c r="AD254">
        <v>0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5</v>
      </c>
      <c r="AT254">
        <v>9.8999999999999994E-5</v>
      </c>
      <c r="AU254" t="s">
        <v>5</v>
      </c>
      <c r="AV254">
        <v>0</v>
      </c>
      <c r="AW254">
        <v>2</v>
      </c>
      <c r="AX254">
        <v>15092328</v>
      </c>
      <c r="AY254">
        <v>1</v>
      </c>
      <c r="AZ254">
        <v>0</v>
      </c>
      <c r="BA254">
        <v>254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B254">
        <v>0</v>
      </c>
    </row>
    <row r="255" spans="1:80">
      <c r="A255">
        <f>ROW(Source!A65)</f>
        <v>65</v>
      </c>
      <c r="B255">
        <v>15092316</v>
      </c>
      <c r="C255">
        <v>15092306</v>
      </c>
      <c r="D255">
        <v>12292553</v>
      </c>
      <c r="E255">
        <v>1</v>
      </c>
      <c r="F255">
        <v>1</v>
      </c>
      <c r="G255">
        <v>1</v>
      </c>
      <c r="H255">
        <v>3</v>
      </c>
      <c r="I255" t="s">
        <v>466</v>
      </c>
      <c r="J255" t="s">
        <v>467</v>
      </c>
      <c r="K255" t="s">
        <v>468</v>
      </c>
      <c r="L255">
        <v>1339</v>
      </c>
      <c r="N255">
        <v>1007</v>
      </c>
      <c r="O255" t="s">
        <v>465</v>
      </c>
      <c r="P255" t="s">
        <v>465</v>
      </c>
      <c r="Q255">
        <v>1</v>
      </c>
      <c r="Y255">
        <v>3.2000000000000002E-3</v>
      </c>
      <c r="AA255">
        <v>101</v>
      </c>
      <c r="AB255">
        <v>0</v>
      </c>
      <c r="AC255">
        <v>0</v>
      </c>
      <c r="AD255">
        <v>0</v>
      </c>
      <c r="AN255">
        <v>0</v>
      </c>
      <c r="AO255">
        <v>1</v>
      </c>
      <c r="AP255">
        <v>0</v>
      </c>
      <c r="AQ255">
        <v>0</v>
      </c>
      <c r="AR255">
        <v>0</v>
      </c>
      <c r="AS255" t="s">
        <v>5</v>
      </c>
      <c r="AT255">
        <v>3.2000000000000002E-3</v>
      </c>
      <c r="AU255" t="s">
        <v>5</v>
      </c>
      <c r="AV255">
        <v>0</v>
      </c>
      <c r="AW255">
        <v>2</v>
      </c>
      <c r="AX255">
        <v>15092329</v>
      </c>
      <c r="AY255">
        <v>1</v>
      </c>
      <c r="AZ255">
        <v>0</v>
      </c>
      <c r="BA255">
        <v>255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B255">
        <v>0</v>
      </c>
    </row>
    <row r="256" spans="1:80">
      <c r="A256">
        <f>ROW(Source!A65)</f>
        <v>65</v>
      </c>
      <c r="B256">
        <v>15092317</v>
      </c>
      <c r="C256">
        <v>15092306</v>
      </c>
      <c r="D256">
        <v>12318064</v>
      </c>
      <c r="E256">
        <v>1</v>
      </c>
      <c r="F256">
        <v>1</v>
      </c>
      <c r="G256">
        <v>1</v>
      </c>
      <c r="H256">
        <v>3</v>
      </c>
      <c r="I256" t="s">
        <v>527</v>
      </c>
      <c r="J256" t="s">
        <v>528</v>
      </c>
      <c r="K256" t="s">
        <v>529</v>
      </c>
      <c r="L256">
        <v>1301</v>
      </c>
      <c r="N256">
        <v>1003</v>
      </c>
      <c r="O256" t="s">
        <v>100</v>
      </c>
      <c r="P256" t="s">
        <v>100</v>
      </c>
      <c r="Q256">
        <v>1</v>
      </c>
      <c r="Y256">
        <v>1</v>
      </c>
      <c r="AA256">
        <v>51.7</v>
      </c>
      <c r="AB256">
        <v>0</v>
      </c>
      <c r="AC256">
        <v>0</v>
      </c>
      <c r="AD256">
        <v>0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5</v>
      </c>
      <c r="AT256">
        <v>1</v>
      </c>
      <c r="AU256" t="s">
        <v>5</v>
      </c>
      <c r="AV256">
        <v>0</v>
      </c>
      <c r="AW256">
        <v>2</v>
      </c>
      <c r="AX256">
        <v>15092330</v>
      </c>
      <c r="AY256">
        <v>1</v>
      </c>
      <c r="AZ256">
        <v>0</v>
      </c>
      <c r="BA256">
        <v>256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B256">
        <v>0</v>
      </c>
    </row>
    <row r="257" spans="1:80">
      <c r="A257">
        <f>ROW(Source!A65)</f>
        <v>65</v>
      </c>
      <c r="B257">
        <v>15092335</v>
      </c>
      <c r="C257">
        <v>15092306</v>
      </c>
      <c r="D257">
        <v>12324809</v>
      </c>
      <c r="E257">
        <v>1</v>
      </c>
      <c r="F257">
        <v>1</v>
      </c>
      <c r="G257">
        <v>1</v>
      </c>
      <c r="H257">
        <v>3</v>
      </c>
      <c r="I257" t="s">
        <v>489</v>
      </c>
      <c r="J257" t="s">
        <v>490</v>
      </c>
      <c r="K257" t="s">
        <v>491</v>
      </c>
      <c r="L257">
        <v>1346</v>
      </c>
      <c r="N257">
        <v>1009</v>
      </c>
      <c r="O257" t="s">
        <v>144</v>
      </c>
      <c r="P257" t="s">
        <v>144</v>
      </c>
      <c r="Q257">
        <v>1</v>
      </c>
      <c r="Y257">
        <v>0</v>
      </c>
      <c r="AA257">
        <v>0</v>
      </c>
      <c r="AB257">
        <v>0</v>
      </c>
      <c r="AC257">
        <v>0</v>
      </c>
      <c r="AD257">
        <v>0</v>
      </c>
      <c r="AN257">
        <v>1</v>
      </c>
      <c r="AO257">
        <v>0</v>
      </c>
      <c r="AP257">
        <v>0</v>
      </c>
      <c r="AQ257">
        <v>0</v>
      </c>
      <c r="AR257">
        <v>0</v>
      </c>
      <c r="AS257" t="s">
        <v>5</v>
      </c>
      <c r="AT257">
        <v>0</v>
      </c>
      <c r="AU257" t="s">
        <v>5</v>
      </c>
      <c r="AV257">
        <v>0</v>
      </c>
      <c r="AW257">
        <v>2</v>
      </c>
      <c r="AX257">
        <v>15092331</v>
      </c>
      <c r="AY257">
        <v>1</v>
      </c>
      <c r="AZ257">
        <v>0</v>
      </c>
      <c r="BA257">
        <v>257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B257">
        <v>0</v>
      </c>
    </row>
    <row r="258" spans="1:80">
      <c r="A258">
        <f>ROW(Source!A65)</f>
        <v>65</v>
      </c>
      <c r="B258">
        <v>15092318</v>
      </c>
      <c r="C258">
        <v>15092306</v>
      </c>
      <c r="D258">
        <v>12325987</v>
      </c>
      <c r="E258">
        <v>1</v>
      </c>
      <c r="F258">
        <v>1</v>
      </c>
      <c r="G258">
        <v>1</v>
      </c>
      <c r="H258">
        <v>3</v>
      </c>
      <c r="I258" t="s">
        <v>492</v>
      </c>
      <c r="J258" t="s">
        <v>493</v>
      </c>
      <c r="K258" t="s">
        <v>494</v>
      </c>
      <c r="L258">
        <v>1339</v>
      </c>
      <c r="N258">
        <v>1007</v>
      </c>
      <c r="O258" t="s">
        <v>465</v>
      </c>
      <c r="P258" t="s">
        <v>465</v>
      </c>
      <c r="Q258">
        <v>1</v>
      </c>
      <c r="Y258">
        <v>8.0000000000000007E-5</v>
      </c>
      <c r="AA258">
        <v>627</v>
      </c>
      <c r="AB258">
        <v>0</v>
      </c>
      <c r="AC258">
        <v>0</v>
      </c>
      <c r="AD258">
        <v>0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5</v>
      </c>
      <c r="AT258">
        <v>8.0000000000000007E-5</v>
      </c>
      <c r="AU258" t="s">
        <v>5</v>
      </c>
      <c r="AV258">
        <v>0</v>
      </c>
      <c r="AW258">
        <v>2</v>
      </c>
      <c r="AX258">
        <v>15092332</v>
      </c>
      <c r="AY258">
        <v>1</v>
      </c>
      <c r="AZ258">
        <v>0</v>
      </c>
      <c r="BA258">
        <v>258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B258">
        <v>0</v>
      </c>
    </row>
    <row r="259" spans="1:80">
      <c r="A259">
        <f>ROW(Source!A65)</f>
        <v>65</v>
      </c>
      <c r="B259">
        <v>15092319</v>
      </c>
      <c r="C259">
        <v>15092306</v>
      </c>
      <c r="D259">
        <v>12327134</v>
      </c>
      <c r="E259">
        <v>1</v>
      </c>
      <c r="F259">
        <v>1</v>
      </c>
      <c r="G259">
        <v>1</v>
      </c>
      <c r="H259">
        <v>3</v>
      </c>
      <c r="I259" t="s">
        <v>495</v>
      </c>
      <c r="J259" t="s">
        <v>496</v>
      </c>
      <c r="K259" t="s">
        <v>497</v>
      </c>
      <c r="L259">
        <v>1339</v>
      </c>
      <c r="N259">
        <v>1007</v>
      </c>
      <c r="O259" t="s">
        <v>465</v>
      </c>
      <c r="P259" t="s">
        <v>465</v>
      </c>
      <c r="Q259">
        <v>1</v>
      </c>
      <c r="Y259">
        <v>2.75E-2</v>
      </c>
      <c r="AA259">
        <v>3.11</v>
      </c>
      <c r="AB259">
        <v>0</v>
      </c>
      <c r="AC259">
        <v>0</v>
      </c>
      <c r="AD259">
        <v>0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5</v>
      </c>
      <c r="AT259">
        <v>2.75E-2</v>
      </c>
      <c r="AU259" t="s">
        <v>5</v>
      </c>
      <c r="AV259">
        <v>0</v>
      </c>
      <c r="AW259">
        <v>2</v>
      </c>
      <c r="AX259">
        <v>15092333</v>
      </c>
      <c r="AY259">
        <v>1</v>
      </c>
      <c r="AZ259">
        <v>0</v>
      </c>
      <c r="BA259">
        <v>259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B259">
        <v>0</v>
      </c>
    </row>
    <row r="260" spans="1:80">
      <c r="A260">
        <f>ROW(Source!A66)</f>
        <v>66</v>
      </c>
      <c r="B260">
        <v>15092350</v>
      </c>
      <c r="C260">
        <v>15092349</v>
      </c>
      <c r="D260">
        <v>7535102</v>
      </c>
      <c r="E260">
        <v>1</v>
      </c>
      <c r="F260">
        <v>1</v>
      </c>
      <c r="G260">
        <v>1</v>
      </c>
      <c r="H260">
        <v>1</v>
      </c>
      <c r="I260" t="s">
        <v>498</v>
      </c>
      <c r="J260" t="s">
        <v>5</v>
      </c>
      <c r="K260" t="s">
        <v>499</v>
      </c>
      <c r="L260">
        <v>1476</v>
      </c>
      <c r="N260">
        <v>1013</v>
      </c>
      <c r="O260" t="s">
        <v>450</v>
      </c>
      <c r="P260" t="s">
        <v>451</v>
      </c>
      <c r="Q260">
        <v>1</v>
      </c>
      <c r="Y260">
        <v>0.50927749999999994</v>
      </c>
      <c r="AA260">
        <v>0</v>
      </c>
      <c r="AB260">
        <v>0</v>
      </c>
      <c r="AC260">
        <v>0</v>
      </c>
      <c r="AD260">
        <v>11.48</v>
      </c>
      <c r="AN260">
        <v>0</v>
      </c>
      <c r="AO260">
        <v>1</v>
      </c>
      <c r="AP260">
        <v>1</v>
      </c>
      <c r="AQ260">
        <v>0</v>
      </c>
      <c r="AR260">
        <v>0</v>
      </c>
      <c r="AS260" t="s">
        <v>5</v>
      </c>
      <c r="AT260">
        <v>0.26050000000000001</v>
      </c>
      <c r="AU260" t="s">
        <v>119</v>
      </c>
      <c r="AV260">
        <v>1</v>
      </c>
      <c r="AW260">
        <v>2</v>
      </c>
      <c r="AX260">
        <v>15092364</v>
      </c>
      <c r="AY260">
        <v>1</v>
      </c>
      <c r="AZ260">
        <v>0</v>
      </c>
      <c r="BA260">
        <v>260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B260">
        <v>0</v>
      </c>
    </row>
    <row r="261" spans="1:80">
      <c r="A261">
        <f>ROW(Source!A66)</f>
        <v>66</v>
      </c>
      <c r="B261">
        <v>15092351</v>
      </c>
      <c r="C261">
        <v>15092349</v>
      </c>
      <c r="D261">
        <v>121548</v>
      </c>
      <c r="E261">
        <v>1</v>
      </c>
      <c r="F261">
        <v>1</v>
      </c>
      <c r="G261">
        <v>1</v>
      </c>
      <c r="H261">
        <v>1</v>
      </c>
      <c r="I261" t="s">
        <v>31</v>
      </c>
      <c r="J261" t="s">
        <v>5</v>
      </c>
      <c r="K261" t="s">
        <v>452</v>
      </c>
      <c r="L261">
        <v>608254</v>
      </c>
      <c r="N261">
        <v>1013</v>
      </c>
      <c r="O261" t="s">
        <v>453</v>
      </c>
      <c r="P261" t="s">
        <v>453</v>
      </c>
      <c r="Q261">
        <v>1</v>
      </c>
      <c r="Y261">
        <v>2.9749999999999998E-3</v>
      </c>
      <c r="AA261">
        <v>0</v>
      </c>
      <c r="AB261">
        <v>0</v>
      </c>
      <c r="AC261">
        <v>0</v>
      </c>
      <c r="AD261">
        <v>0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5</v>
      </c>
      <c r="AT261">
        <v>1.4E-3</v>
      </c>
      <c r="AU261" t="s">
        <v>118</v>
      </c>
      <c r="AV261">
        <v>2</v>
      </c>
      <c r="AW261">
        <v>2</v>
      </c>
      <c r="AX261">
        <v>15092365</v>
      </c>
      <c r="AY261">
        <v>1</v>
      </c>
      <c r="AZ261">
        <v>0</v>
      </c>
      <c r="BA261">
        <v>261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B261">
        <v>0</v>
      </c>
    </row>
    <row r="262" spans="1:80">
      <c r="A262">
        <f>ROW(Source!A66)</f>
        <v>66</v>
      </c>
      <c r="B262">
        <v>15092352</v>
      </c>
      <c r="C262">
        <v>15092349</v>
      </c>
      <c r="D262">
        <v>12365594</v>
      </c>
      <c r="E262">
        <v>1</v>
      </c>
      <c r="F262">
        <v>1</v>
      </c>
      <c r="G262">
        <v>1</v>
      </c>
      <c r="H262">
        <v>2</v>
      </c>
      <c r="I262" t="s">
        <v>471</v>
      </c>
      <c r="J262" t="s">
        <v>472</v>
      </c>
      <c r="K262" t="s">
        <v>473</v>
      </c>
      <c r="L262">
        <v>1480</v>
      </c>
      <c r="N262">
        <v>1013</v>
      </c>
      <c r="O262" t="s">
        <v>457</v>
      </c>
      <c r="P262" t="s">
        <v>458</v>
      </c>
      <c r="Q262">
        <v>1</v>
      </c>
      <c r="Y262">
        <v>4.2500000000000003E-4</v>
      </c>
      <c r="AA262">
        <v>0</v>
      </c>
      <c r="AB262">
        <v>92.76</v>
      </c>
      <c r="AC262">
        <v>16.329999999999998</v>
      </c>
      <c r="AD262">
        <v>0</v>
      </c>
      <c r="AN262">
        <v>0</v>
      </c>
      <c r="AO262">
        <v>1</v>
      </c>
      <c r="AP262">
        <v>1</v>
      </c>
      <c r="AQ262">
        <v>0</v>
      </c>
      <c r="AR262">
        <v>0</v>
      </c>
      <c r="AS262" t="s">
        <v>5</v>
      </c>
      <c r="AT262">
        <v>2.0000000000000001E-4</v>
      </c>
      <c r="AU262" t="s">
        <v>118</v>
      </c>
      <c r="AV262">
        <v>0</v>
      </c>
      <c r="AW262">
        <v>2</v>
      </c>
      <c r="AX262">
        <v>15092366</v>
      </c>
      <c r="AY262">
        <v>1</v>
      </c>
      <c r="AZ262">
        <v>0</v>
      </c>
      <c r="BA262">
        <v>262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B262">
        <v>0</v>
      </c>
    </row>
    <row r="263" spans="1:80">
      <c r="A263">
        <f>ROW(Source!A66)</f>
        <v>66</v>
      </c>
      <c r="B263">
        <v>15092353</v>
      </c>
      <c r="C263">
        <v>15092349</v>
      </c>
      <c r="D263">
        <v>12365682</v>
      </c>
      <c r="E263">
        <v>1</v>
      </c>
      <c r="F263">
        <v>1</v>
      </c>
      <c r="G263">
        <v>1</v>
      </c>
      <c r="H263">
        <v>2</v>
      </c>
      <c r="I263" t="s">
        <v>474</v>
      </c>
      <c r="J263" t="s">
        <v>475</v>
      </c>
      <c r="K263" t="s">
        <v>476</v>
      </c>
      <c r="L263">
        <v>1480</v>
      </c>
      <c r="N263">
        <v>1013</v>
      </c>
      <c r="O263" t="s">
        <v>457</v>
      </c>
      <c r="P263" t="s">
        <v>458</v>
      </c>
      <c r="Q263">
        <v>1</v>
      </c>
      <c r="Y263">
        <v>2.5499999999999997E-3</v>
      </c>
      <c r="AA263">
        <v>0</v>
      </c>
      <c r="AB263">
        <v>134.07</v>
      </c>
      <c r="AC263">
        <v>16.329999999999998</v>
      </c>
      <c r="AD263">
        <v>0</v>
      </c>
      <c r="AN263">
        <v>0</v>
      </c>
      <c r="AO263">
        <v>1</v>
      </c>
      <c r="AP263">
        <v>1</v>
      </c>
      <c r="AQ263">
        <v>0</v>
      </c>
      <c r="AR263">
        <v>0</v>
      </c>
      <c r="AS263" t="s">
        <v>5</v>
      </c>
      <c r="AT263">
        <v>1.1999999999999999E-3</v>
      </c>
      <c r="AU263" t="s">
        <v>118</v>
      </c>
      <c r="AV263">
        <v>0</v>
      </c>
      <c r="AW263">
        <v>2</v>
      </c>
      <c r="AX263">
        <v>15092367</v>
      </c>
      <c r="AY263">
        <v>1</v>
      </c>
      <c r="AZ263">
        <v>0</v>
      </c>
      <c r="BA263">
        <v>263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B263">
        <v>0</v>
      </c>
    </row>
    <row r="264" spans="1:80">
      <c r="A264">
        <f>ROW(Source!A66)</f>
        <v>66</v>
      </c>
      <c r="B264">
        <v>15092354</v>
      </c>
      <c r="C264">
        <v>15092349</v>
      </c>
      <c r="D264">
        <v>12367747</v>
      </c>
      <c r="E264">
        <v>1</v>
      </c>
      <c r="F264">
        <v>1</v>
      </c>
      <c r="G264">
        <v>1</v>
      </c>
      <c r="H264">
        <v>2</v>
      </c>
      <c r="I264" t="s">
        <v>500</v>
      </c>
      <c r="J264" t="s">
        <v>501</v>
      </c>
      <c r="K264" t="s">
        <v>502</v>
      </c>
      <c r="L264">
        <v>1480</v>
      </c>
      <c r="N264">
        <v>1013</v>
      </c>
      <c r="O264" t="s">
        <v>457</v>
      </c>
      <c r="P264" t="s">
        <v>458</v>
      </c>
      <c r="Q264">
        <v>1</v>
      </c>
      <c r="Y264">
        <v>1.42375E-2</v>
      </c>
      <c r="AA264">
        <v>0</v>
      </c>
      <c r="AB264">
        <v>2.3199999999999998</v>
      </c>
      <c r="AC264">
        <v>0</v>
      </c>
      <c r="AD264">
        <v>0</v>
      </c>
      <c r="AN264">
        <v>0</v>
      </c>
      <c r="AO264">
        <v>1</v>
      </c>
      <c r="AP264">
        <v>1</v>
      </c>
      <c r="AQ264">
        <v>0</v>
      </c>
      <c r="AR264">
        <v>0</v>
      </c>
      <c r="AS264" t="s">
        <v>5</v>
      </c>
      <c r="AT264">
        <v>6.7000000000000002E-3</v>
      </c>
      <c r="AU264" t="s">
        <v>118</v>
      </c>
      <c r="AV264">
        <v>0</v>
      </c>
      <c r="AW264">
        <v>2</v>
      </c>
      <c r="AX264">
        <v>15092368</v>
      </c>
      <c r="AY264">
        <v>1</v>
      </c>
      <c r="AZ264">
        <v>0</v>
      </c>
      <c r="BA264">
        <v>264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B264">
        <v>0</v>
      </c>
    </row>
    <row r="265" spans="1:80">
      <c r="A265">
        <f>ROW(Source!A66)</f>
        <v>66</v>
      </c>
      <c r="B265">
        <v>15092355</v>
      </c>
      <c r="C265">
        <v>15092349</v>
      </c>
      <c r="D265">
        <v>12368313</v>
      </c>
      <c r="E265">
        <v>1</v>
      </c>
      <c r="F265">
        <v>1</v>
      </c>
      <c r="G265">
        <v>1</v>
      </c>
      <c r="H265">
        <v>2</v>
      </c>
      <c r="I265" t="s">
        <v>477</v>
      </c>
      <c r="J265" t="s">
        <v>478</v>
      </c>
      <c r="K265" t="s">
        <v>479</v>
      </c>
      <c r="L265">
        <v>1480</v>
      </c>
      <c r="N265">
        <v>1013</v>
      </c>
      <c r="O265" t="s">
        <v>457</v>
      </c>
      <c r="P265" t="s">
        <v>458</v>
      </c>
      <c r="Q265">
        <v>1</v>
      </c>
      <c r="Y265">
        <v>1.7849999999999998E-2</v>
      </c>
      <c r="AA265">
        <v>0</v>
      </c>
      <c r="AB265">
        <v>96.34</v>
      </c>
      <c r="AC265">
        <v>0</v>
      </c>
      <c r="AD265">
        <v>0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5</v>
      </c>
      <c r="AT265">
        <v>8.3999999999999995E-3</v>
      </c>
      <c r="AU265" t="s">
        <v>118</v>
      </c>
      <c r="AV265">
        <v>0</v>
      </c>
      <c r="AW265">
        <v>2</v>
      </c>
      <c r="AX265">
        <v>15092369</v>
      </c>
      <c r="AY265">
        <v>1</v>
      </c>
      <c r="AZ265">
        <v>0</v>
      </c>
      <c r="BA265">
        <v>265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B265">
        <v>0</v>
      </c>
    </row>
    <row r="266" spans="1:80">
      <c r="A266">
        <f>ROW(Source!A66)</f>
        <v>66</v>
      </c>
      <c r="B266">
        <v>15092356</v>
      </c>
      <c r="C266">
        <v>15092349</v>
      </c>
      <c r="D266">
        <v>12289510</v>
      </c>
      <c r="E266">
        <v>1</v>
      </c>
      <c r="F266">
        <v>1</v>
      </c>
      <c r="G266">
        <v>1</v>
      </c>
      <c r="H266">
        <v>3</v>
      </c>
      <c r="I266" t="s">
        <v>503</v>
      </c>
      <c r="J266" t="s">
        <v>504</v>
      </c>
      <c r="K266" t="s">
        <v>505</v>
      </c>
      <c r="L266">
        <v>1348</v>
      </c>
      <c r="N266">
        <v>1009</v>
      </c>
      <c r="O266" t="s">
        <v>29</v>
      </c>
      <c r="P266" t="s">
        <v>29</v>
      </c>
      <c r="Q266">
        <v>1000</v>
      </c>
      <c r="Y266">
        <v>4.1E-5</v>
      </c>
      <c r="AA266">
        <v>35060</v>
      </c>
      <c r="AB266">
        <v>0</v>
      </c>
      <c r="AC266">
        <v>0</v>
      </c>
      <c r="AD266">
        <v>0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5</v>
      </c>
      <c r="AT266">
        <v>4.1E-5</v>
      </c>
      <c r="AU266" t="s">
        <v>5</v>
      </c>
      <c r="AV266">
        <v>0</v>
      </c>
      <c r="AW266">
        <v>2</v>
      </c>
      <c r="AX266">
        <v>15092370</v>
      </c>
      <c r="AY266">
        <v>1</v>
      </c>
      <c r="AZ266">
        <v>0</v>
      </c>
      <c r="BA266">
        <v>266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B266">
        <v>0</v>
      </c>
    </row>
    <row r="267" spans="1:80">
      <c r="A267">
        <f>ROW(Source!A66)</f>
        <v>66</v>
      </c>
      <c r="B267">
        <v>15092357</v>
      </c>
      <c r="C267">
        <v>15092349</v>
      </c>
      <c r="D267">
        <v>12290033</v>
      </c>
      <c r="E267">
        <v>1</v>
      </c>
      <c r="F267">
        <v>1</v>
      </c>
      <c r="G267">
        <v>1</v>
      </c>
      <c r="H267">
        <v>3</v>
      </c>
      <c r="I267" t="s">
        <v>506</v>
      </c>
      <c r="J267" t="s">
        <v>507</v>
      </c>
      <c r="K267" t="s">
        <v>508</v>
      </c>
      <c r="L267">
        <v>1348</v>
      </c>
      <c r="N267">
        <v>1009</v>
      </c>
      <c r="O267" t="s">
        <v>29</v>
      </c>
      <c r="P267" t="s">
        <v>29</v>
      </c>
      <c r="Q267">
        <v>1000</v>
      </c>
      <c r="Y267">
        <v>3.0000000000000001E-6</v>
      </c>
      <c r="AA267">
        <v>18320</v>
      </c>
      <c r="AB267">
        <v>0</v>
      </c>
      <c r="AC267">
        <v>0</v>
      </c>
      <c r="AD267">
        <v>0</v>
      </c>
      <c r="AN267">
        <v>0</v>
      </c>
      <c r="AO267">
        <v>1</v>
      </c>
      <c r="AP267">
        <v>0</v>
      </c>
      <c r="AQ267">
        <v>0</v>
      </c>
      <c r="AR267">
        <v>0</v>
      </c>
      <c r="AS267" t="s">
        <v>5</v>
      </c>
      <c r="AT267">
        <v>3.0000000000000001E-6</v>
      </c>
      <c r="AU267" t="s">
        <v>5</v>
      </c>
      <c r="AV267">
        <v>0</v>
      </c>
      <c r="AW267">
        <v>2</v>
      </c>
      <c r="AX267">
        <v>15092371</v>
      </c>
      <c r="AY267">
        <v>1</v>
      </c>
      <c r="AZ267">
        <v>0</v>
      </c>
      <c r="BA267">
        <v>267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B267">
        <v>0</v>
      </c>
    </row>
    <row r="268" spans="1:80">
      <c r="A268">
        <f>ROW(Source!A66)</f>
        <v>66</v>
      </c>
      <c r="B268">
        <v>15092358</v>
      </c>
      <c r="C268">
        <v>15092349</v>
      </c>
      <c r="D268">
        <v>12290555</v>
      </c>
      <c r="E268">
        <v>1</v>
      </c>
      <c r="F268">
        <v>1</v>
      </c>
      <c r="G268">
        <v>1</v>
      </c>
      <c r="H268">
        <v>3</v>
      </c>
      <c r="I268" t="s">
        <v>509</v>
      </c>
      <c r="J268" t="s">
        <v>510</v>
      </c>
      <c r="K268" t="s">
        <v>511</v>
      </c>
      <c r="L268">
        <v>1348</v>
      </c>
      <c r="N268">
        <v>1009</v>
      </c>
      <c r="O268" t="s">
        <v>29</v>
      </c>
      <c r="P268" t="s">
        <v>29</v>
      </c>
      <c r="Q268">
        <v>1000</v>
      </c>
      <c r="Y268">
        <v>9.9999999999999995E-7</v>
      </c>
      <c r="AA268">
        <v>30040</v>
      </c>
      <c r="AB268">
        <v>0</v>
      </c>
      <c r="AC268">
        <v>0</v>
      </c>
      <c r="AD268">
        <v>0</v>
      </c>
      <c r="AN268">
        <v>0</v>
      </c>
      <c r="AO268">
        <v>1</v>
      </c>
      <c r="AP268">
        <v>0</v>
      </c>
      <c r="AQ268">
        <v>0</v>
      </c>
      <c r="AR268">
        <v>0</v>
      </c>
      <c r="AS268" t="s">
        <v>5</v>
      </c>
      <c r="AT268">
        <v>9.9999999999999995E-7</v>
      </c>
      <c r="AU268" t="s">
        <v>5</v>
      </c>
      <c r="AV268">
        <v>0</v>
      </c>
      <c r="AW268">
        <v>2</v>
      </c>
      <c r="AX268">
        <v>15092372</v>
      </c>
      <c r="AY268">
        <v>1</v>
      </c>
      <c r="AZ268">
        <v>0</v>
      </c>
      <c r="BA268">
        <v>268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B268">
        <v>0</v>
      </c>
    </row>
    <row r="269" spans="1:80">
      <c r="A269">
        <f>ROW(Source!A66)</f>
        <v>66</v>
      </c>
      <c r="B269">
        <v>15092359</v>
      </c>
      <c r="C269">
        <v>15092349</v>
      </c>
      <c r="D269">
        <v>12292687</v>
      </c>
      <c r="E269">
        <v>1</v>
      </c>
      <c r="F269">
        <v>1</v>
      </c>
      <c r="G269">
        <v>1</v>
      </c>
      <c r="H269">
        <v>3</v>
      </c>
      <c r="I269" t="s">
        <v>512</v>
      </c>
      <c r="J269" t="s">
        <v>513</v>
      </c>
      <c r="K269" t="s">
        <v>514</v>
      </c>
      <c r="L269">
        <v>1346</v>
      </c>
      <c r="N269">
        <v>1009</v>
      </c>
      <c r="O269" t="s">
        <v>144</v>
      </c>
      <c r="P269" t="s">
        <v>144</v>
      </c>
      <c r="Q269">
        <v>1</v>
      </c>
      <c r="Y269">
        <v>1.1000000000000001E-3</v>
      </c>
      <c r="AA269">
        <v>42.4</v>
      </c>
      <c r="AB269">
        <v>0</v>
      </c>
      <c r="AC269">
        <v>0</v>
      </c>
      <c r="AD269">
        <v>0</v>
      </c>
      <c r="AN269">
        <v>0</v>
      </c>
      <c r="AO269">
        <v>1</v>
      </c>
      <c r="AP269">
        <v>0</v>
      </c>
      <c r="AQ269">
        <v>0</v>
      </c>
      <c r="AR269">
        <v>0</v>
      </c>
      <c r="AS269" t="s">
        <v>5</v>
      </c>
      <c r="AT269">
        <v>1.1000000000000001E-3</v>
      </c>
      <c r="AU269" t="s">
        <v>5</v>
      </c>
      <c r="AV269">
        <v>0</v>
      </c>
      <c r="AW269">
        <v>2</v>
      </c>
      <c r="AX269">
        <v>15092373</v>
      </c>
      <c r="AY269">
        <v>1</v>
      </c>
      <c r="AZ269">
        <v>0</v>
      </c>
      <c r="BA269">
        <v>269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B269">
        <v>0</v>
      </c>
    </row>
    <row r="270" spans="1:80">
      <c r="A270">
        <f>ROW(Source!A66)</f>
        <v>66</v>
      </c>
      <c r="B270">
        <v>15092360</v>
      </c>
      <c r="C270">
        <v>15092349</v>
      </c>
      <c r="D270">
        <v>12317115</v>
      </c>
      <c r="E270">
        <v>1</v>
      </c>
      <c r="F270">
        <v>1</v>
      </c>
      <c r="G270">
        <v>1</v>
      </c>
      <c r="H270">
        <v>3</v>
      </c>
      <c r="I270" t="s">
        <v>515</v>
      </c>
      <c r="J270" t="s">
        <v>516</v>
      </c>
      <c r="K270" t="s">
        <v>517</v>
      </c>
      <c r="L270">
        <v>1301</v>
      </c>
      <c r="N270">
        <v>1003</v>
      </c>
      <c r="O270" t="s">
        <v>100</v>
      </c>
      <c r="P270" t="s">
        <v>100</v>
      </c>
      <c r="Q270">
        <v>1</v>
      </c>
      <c r="Y270">
        <v>0</v>
      </c>
      <c r="AA270">
        <v>147</v>
      </c>
      <c r="AB270">
        <v>0</v>
      </c>
      <c r="AC270">
        <v>0</v>
      </c>
      <c r="AD270">
        <v>0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5</v>
      </c>
      <c r="AT270">
        <v>1</v>
      </c>
      <c r="AU270" t="s">
        <v>524</v>
      </c>
      <c r="AV270">
        <v>0</v>
      </c>
      <c r="AW270">
        <v>2</v>
      </c>
      <c r="AX270">
        <v>15092374</v>
      </c>
      <c r="AY270">
        <v>2</v>
      </c>
      <c r="AZ270">
        <v>4096</v>
      </c>
      <c r="BA270">
        <v>270</v>
      </c>
      <c r="BB270">
        <v>2</v>
      </c>
      <c r="BC270">
        <v>-147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1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B270">
        <v>0</v>
      </c>
    </row>
    <row r="271" spans="1:80">
      <c r="A271">
        <f>ROW(Source!A66)</f>
        <v>66</v>
      </c>
      <c r="B271">
        <v>15092361</v>
      </c>
      <c r="C271">
        <v>15092349</v>
      </c>
      <c r="D271">
        <v>12317933</v>
      </c>
      <c r="E271">
        <v>1</v>
      </c>
      <c r="F271">
        <v>1</v>
      </c>
      <c r="G271">
        <v>1</v>
      </c>
      <c r="H271">
        <v>3</v>
      </c>
      <c r="I271" t="s">
        <v>518</v>
      </c>
      <c r="J271" t="s">
        <v>519</v>
      </c>
      <c r="K271" t="s">
        <v>520</v>
      </c>
      <c r="L271">
        <v>12293991</v>
      </c>
      <c r="N271">
        <v>1013</v>
      </c>
      <c r="O271" t="s">
        <v>395</v>
      </c>
      <c r="P271" t="s">
        <v>397</v>
      </c>
      <c r="Q271">
        <v>1</v>
      </c>
      <c r="Y271">
        <v>3.3500000000000001E-3</v>
      </c>
      <c r="AA271">
        <v>276</v>
      </c>
      <c r="AB271">
        <v>0</v>
      </c>
      <c r="AC271">
        <v>0</v>
      </c>
      <c r="AD271">
        <v>0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5</v>
      </c>
      <c r="AT271">
        <v>3.3500000000000001E-3</v>
      </c>
      <c r="AU271" t="s">
        <v>5</v>
      </c>
      <c r="AV271">
        <v>0</v>
      </c>
      <c r="AW271">
        <v>2</v>
      </c>
      <c r="AX271">
        <v>15092375</v>
      </c>
      <c r="AY271">
        <v>1</v>
      </c>
      <c r="AZ271">
        <v>0</v>
      </c>
      <c r="BA271">
        <v>271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B271">
        <v>0</v>
      </c>
    </row>
    <row r="272" spans="1:80">
      <c r="A272">
        <f>ROW(Source!A66)</f>
        <v>66</v>
      </c>
      <c r="B272">
        <v>15092362</v>
      </c>
      <c r="C272">
        <v>15092349</v>
      </c>
      <c r="D272">
        <v>12317935</v>
      </c>
      <c r="E272">
        <v>1</v>
      </c>
      <c r="F272">
        <v>1</v>
      </c>
      <c r="G272">
        <v>1</v>
      </c>
      <c r="H272">
        <v>3</v>
      </c>
      <c r="I272" t="s">
        <v>521</v>
      </c>
      <c r="J272" t="s">
        <v>522</v>
      </c>
      <c r="K272" t="s">
        <v>523</v>
      </c>
      <c r="L272">
        <v>12293991</v>
      </c>
      <c r="N272">
        <v>1013</v>
      </c>
      <c r="O272" t="s">
        <v>395</v>
      </c>
      <c r="P272" t="s">
        <v>397</v>
      </c>
      <c r="Q272">
        <v>1</v>
      </c>
      <c r="Y272">
        <v>3.3500000000000001E-3</v>
      </c>
      <c r="AA272">
        <v>461</v>
      </c>
      <c r="AB272">
        <v>0</v>
      </c>
      <c r="AC272">
        <v>0</v>
      </c>
      <c r="AD272">
        <v>0</v>
      </c>
      <c r="AN272">
        <v>0</v>
      </c>
      <c r="AO272">
        <v>1</v>
      </c>
      <c r="AP272">
        <v>0</v>
      </c>
      <c r="AQ272">
        <v>0</v>
      </c>
      <c r="AR272">
        <v>0</v>
      </c>
      <c r="AS272" t="s">
        <v>5</v>
      </c>
      <c r="AT272">
        <v>3.3500000000000001E-3</v>
      </c>
      <c r="AU272" t="s">
        <v>5</v>
      </c>
      <c r="AV272">
        <v>0</v>
      </c>
      <c r="AW272">
        <v>2</v>
      </c>
      <c r="AX272">
        <v>15092376</v>
      </c>
      <c r="AY272">
        <v>1</v>
      </c>
      <c r="AZ272">
        <v>0</v>
      </c>
      <c r="BA272">
        <v>272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B272">
        <v>0</v>
      </c>
    </row>
    <row r="273" spans="1:80">
      <c r="A273">
        <f>ROW(Source!A66)</f>
        <v>66</v>
      </c>
      <c r="B273">
        <v>15092363</v>
      </c>
      <c r="C273">
        <v>15092349</v>
      </c>
      <c r="D273">
        <v>12325987</v>
      </c>
      <c r="E273">
        <v>1</v>
      </c>
      <c r="F273">
        <v>1</v>
      </c>
      <c r="G273">
        <v>1</v>
      </c>
      <c r="H273">
        <v>3</v>
      </c>
      <c r="I273" t="s">
        <v>492</v>
      </c>
      <c r="J273" t="s">
        <v>493</v>
      </c>
      <c r="K273" t="s">
        <v>494</v>
      </c>
      <c r="L273">
        <v>1339</v>
      </c>
      <c r="N273">
        <v>1007</v>
      </c>
      <c r="O273" t="s">
        <v>465</v>
      </c>
      <c r="P273" t="s">
        <v>465</v>
      </c>
      <c r="Q273">
        <v>1</v>
      </c>
      <c r="Y273">
        <v>6.7000000000000002E-5</v>
      </c>
      <c r="AA273">
        <v>627</v>
      </c>
      <c r="AB273">
        <v>0</v>
      </c>
      <c r="AC273">
        <v>0</v>
      </c>
      <c r="AD273">
        <v>0</v>
      </c>
      <c r="AN273">
        <v>0</v>
      </c>
      <c r="AO273">
        <v>1</v>
      </c>
      <c r="AP273">
        <v>0</v>
      </c>
      <c r="AQ273">
        <v>0</v>
      </c>
      <c r="AR273">
        <v>0</v>
      </c>
      <c r="AS273" t="s">
        <v>5</v>
      </c>
      <c r="AT273">
        <v>6.7000000000000002E-5</v>
      </c>
      <c r="AU273" t="s">
        <v>5</v>
      </c>
      <c r="AV273">
        <v>0</v>
      </c>
      <c r="AW273">
        <v>2</v>
      </c>
      <c r="AX273">
        <v>15092377</v>
      </c>
      <c r="AY273">
        <v>1</v>
      </c>
      <c r="AZ273">
        <v>0</v>
      </c>
      <c r="BA273">
        <v>273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B273">
        <v>0</v>
      </c>
    </row>
    <row r="274" spans="1:80">
      <c r="A274">
        <f>ROW(Source!A68)</f>
        <v>68</v>
      </c>
      <c r="B274">
        <v>15092379</v>
      </c>
      <c r="C274">
        <v>15092378</v>
      </c>
      <c r="D274">
        <v>7535136</v>
      </c>
      <c r="E274">
        <v>1</v>
      </c>
      <c r="F274">
        <v>1</v>
      </c>
      <c r="G274">
        <v>1</v>
      </c>
      <c r="H274">
        <v>1</v>
      </c>
      <c r="I274" t="s">
        <v>525</v>
      </c>
      <c r="J274" t="s">
        <v>5</v>
      </c>
      <c r="K274" t="s">
        <v>526</v>
      </c>
      <c r="L274">
        <v>1476</v>
      </c>
      <c r="N274">
        <v>1013</v>
      </c>
      <c r="O274" t="s">
        <v>450</v>
      </c>
      <c r="P274" t="s">
        <v>451</v>
      </c>
      <c r="Q274">
        <v>1</v>
      </c>
      <c r="Y274">
        <v>1.1892264999999997</v>
      </c>
      <c r="AA274">
        <v>0</v>
      </c>
      <c r="AB274">
        <v>0</v>
      </c>
      <c r="AC274">
        <v>0</v>
      </c>
      <c r="AD274">
        <v>12.36</v>
      </c>
      <c r="AN274">
        <v>0</v>
      </c>
      <c r="AO274">
        <v>1</v>
      </c>
      <c r="AP274">
        <v>1</v>
      </c>
      <c r="AQ274">
        <v>0</v>
      </c>
      <c r="AR274">
        <v>0</v>
      </c>
      <c r="AS274" t="s">
        <v>5</v>
      </c>
      <c r="AT274">
        <v>0.60829999999999995</v>
      </c>
      <c r="AU274" t="s">
        <v>96</v>
      </c>
      <c r="AV274">
        <v>1</v>
      </c>
      <c r="AW274">
        <v>2</v>
      </c>
      <c r="AX274">
        <v>15092392</v>
      </c>
      <c r="AY274">
        <v>1</v>
      </c>
      <c r="AZ274">
        <v>0</v>
      </c>
      <c r="BA274">
        <v>274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B274">
        <v>0</v>
      </c>
    </row>
    <row r="275" spans="1:80">
      <c r="A275">
        <f>ROW(Source!A68)</f>
        <v>68</v>
      </c>
      <c r="B275">
        <v>15092380</v>
      </c>
      <c r="C275">
        <v>15092378</v>
      </c>
      <c r="D275">
        <v>121548</v>
      </c>
      <c r="E275">
        <v>1</v>
      </c>
      <c r="F275">
        <v>1</v>
      </c>
      <c r="G275">
        <v>1</v>
      </c>
      <c r="H275">
        <v>1</v>
      </c>
      <c r="I275" t="s">
        <v>31</v>
      </c>
      <c r="J275" t="s">
        <v>5</v>
      </c>
      <c r="K275" t="s">
        <v>452</v>
      </c>
      <c r="L275">
        <v>608254</v>
      </c>
      <c r="N275">
        <v>1013</v>
      </c>
      <c r="O275" t="s">
        <v>453</v>
      </c>
      <c r="P275" t="s">
        <v>453</v>
      </c>
      <c r="Q275">
        <v>1</v>
      </c>
      <c r="Y275">
        <v>4.0374999999999994E-3</v>
      </c>
      <c r="AA275">
        <v>0</v>
      </c>
      <c r="AB275">
        <v>0</v>
      </c>
      <c r="AC275">
        <v>0</v>
      </c>
      <c r="AD275">
        <v>0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5</v>
      </c>
      <c r="AT275">
        <v>1.9E-3</v>
      </c>
      <c r="AU275" t="s">
        <v>95</v>
      </c>
      <c r="AV275">
        <v>2</v>
      </c>
      <c r="AW275">
        <v>2</v>
      </c>
      <c r="AX275">
        <v>15092393</v>
      </c>
      <c r="AY275">
        <v>1</v>
      </c>
      <c r="AZ275">
        <v>0</v>
      </c>
      <c r="BA275">
        <v>275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B275">
        <v>0</v>
      </c>
    </row>
    <row r="276" spans="1:80">
      <c r="A276">
        <f>ROW(Source!A68)</f>
        <v>68</v>
      </c>
      <c r="B276">
        <v>15092381</v>
      </c>
      <c r="C276">
        <v>15092378</v>
      </c>
      <c r="D276">
        <v>12365594</v>
      </c>
      <c r="E276">
        <v>1</v>
      </c>
      <c r="F276">
        <v>1</v>
      </c>
      <c r="G276">
        <v>1</v>
      </c>
      <c r="H276">
        <v>2</v>
      </c>
      <c r="I276" t="s">
        <v>471</v>
      </c>
      <c r="J276" t="s">
        <v>472</v>
      </c>
      <c r="K276" t="s">
        <v>473</v>
      </c>
      <c r="L276">
        <v>1480</v>
      </c>
      <c r="N276">
        <v>1013</v>
      </c>
      <c r="O276" t="s">
        <v>457</v>
      </c>
      <c r="P276" t="s">
        <v>458</v>
      </c>
      <c r="Q276">
        <v>1</v>
      </c>
      <c r="Y276">
        <v>2.5499999999999997E-3</v>
      </c>
      <c r="AA276">
        <v>0</v>
      </c>
      <c r="AB276">
        <v>92.76</v>
      </c>
      <c r="AC276">
        <v>16.329999999999998</v>
      </c>
      <c r="AD276">
        <v>0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5</v>
      </c>
      <c r="AT276">
        <v>1.1999999999999999E-3</v>
      </c>
      <c r="AU276" t="s">
        <v>95</v>
      </c>
      <c r="AV276">
        <v>0</v>
      </c>
      <c r="AW276">
        <v>2</v>
      </c>
      <c r="AX276">
        <v>15092394</v>
      </c>
      <c r="AY276">
        <v>1</v>
      </c>
      <c r="AZ276">
        <v>0</v>
      </c>
      <c r="BA276">
        <v>276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B276">
        <v>0</v>
      </c>
    </row>
    <row r="277" spans="1:80">
      <c r="A277">
        <f>ROW(Source!A68)</f>
        <v>68</v>
      </c>
      <c r="B277">
        <v>15092382</v>
      </c>
      <c r="C277">
        <v>15092378</v>
      </c>
      <c r="D277">
        <v>12365682</v>
      </c>
      <c r="E277">
        <v>1</v>
      </c>
      <c r="F277">
        <v>1</v>
      </c>
      <c r="G277">
        <v>1</v>
      </c>
      <c r="H277">
        <v>2</v>
      </c>
      <c r="I277" t="s">
        <v>474</v>
      </c>
      <c r="J277" t="s">
        <v>475</v>
      </c>
      <c r="K277" t="s">
        <v>476</v>
      </c>
      <c r="L277">
        <v>1480</v>
      </c>
      <c r="N277">
        <v>1013</v>
      </c>
      <c r="O277" t="s">
        <v>457</v>
      </c>
      <c r="P277" t="s">
        <v>458</v>
      </c>
      <c r="Q277">
        <v>1</v>
      </c>
      <c r="Y277">
        <v>1.4874999999999999E-3</v>
      </c>
      <c r="AA277">
        <v>0</v>
      </c>
      <c r="AB277">
        <v>134.07</v>
      </c>
      <c r="AC277">
        <v>16.329999999999998</v>
      </c>
      <c r="AD277">
        <v>0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5</v>
      </c>
      <c r="AT277">
        <v>6.9999999999999999E-4</v>
      </c>
      <c r="AU277" t="s">
        <v>95</v>
      </c>
      <c r="AV277">
        <v>0</v>
      </c>
      <c r="AW277">
        <v>2</v>
      </c>
      <c r="AX277">
        <v>15092395</v>
      </c>
      <c r="AY277">
        <v>1</v>
      </c>
      <c r="AZ277">
        <v>0</v>
      </c>
      <c r="BA277">
        <v>277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B277">
        <v>0</v>
      </c>
    </row>
    <row r="278" spans="1:80">
      <c r="A278">
        <f>ROW(Source!A68)</f>
        <v>68</v>
      </c>
      <c r="B278">
        <v>15092383</v>
      </c>
      <c r="C278">
        <v>15092378</v>
      </c>
      <c r="D278">
        <v>12365985</v>
      </c>
      <c r="E278">
        <v>1</v>
      </c>
      <c r="F278">
        <v>1</v>
      </c>
      <c r="G278">
        <v>1</v>
      </c>
      <c r="H278">
        <v>2</v>
      </c>
      <c r="I278" t="s">
        <v>459</v>
      </c>
      <c r="J278" t="s">
        <v>460</v>
      </c>
      <c r="K278" t="s">
        <v>461</v>
      </c>
      <c r="L278">
        <v>1480</v>
      </c>
      <c r="N278">
        <v>1013</v>
      </c>
      <c r="O278" t="s">
        <v>457</v>
      </c>
      <c r="P278" t="s">
        <v>458</v>
      </c>
      <c r="Q278">
        <v>1</v>
      </c>
      <c r="Y278">
        <v>0.39185000000000003</v>
      </c>
      <c r="AA278">
        <v>0</v>
      </c>
      <c r="AB278">
        <v>1.29</v>
      </c>
      <c r="AC278">
        <v>0</v>
      </c>
      <c r="AD278">
        <v>0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5</v>
      </c>
      <c r="AT278">
        <v>0.18440000000000001</v>
      </c>
      <c r="AU278" t="s">
        <v>95</v>
      </c>
      <c r="AV278">
        <v>0</v>
      </c>
      <c r="AW278">
        <v>2</v>
      </c>
      <c r="AX278">
        <v>15092396</v>
      </c>
      <c r="AY278">
        <v>1</v>
      </c>
      <c r="AZ278">
        <v>0</v>
      </c>
      <c r="BA278">
        <v>278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B278">
        <v>0</v>
      </c>
    </row>
    <row r="279" spans="1:80">
      <c r="A279">
        <f>ROW(Source!A68)</f>
        <v>68</v>
      </c>
      <c r="B279">
        <v>15092384</v>
      </c>
      <c r="C279">
        <v>15092378</v>
      </c>
      <c r="D279">
        <v>12368313</v>
      </c>
      <c r="E279">
        <v>1</v>
      </c>
      <c r="F279">
        <v>1</v>
      </c>
      <c r="G279">
        <v>1</v>
      </c>
      <c r="H279">
        <v>2</v>
      </c>
      <c r="I279" t="s">
        <v>477</v>
      </c>
      <c r="J279" t="s">
        <v>478</v>
      </c>
      <c r="K279" t="s">
        <v>479</v>
      </c>
      <c r="L279">
        <v>1480</v>
      </c>
      <c r="N279">
        <v>1013</v>
      </c>
      <c r="O279" t="s">
        <v>457</v>
      </c>
      <c r="P279" t="s">
        <v>458</v>
      </c>
      <c r="Q279">
        <v>1</v>
      </c>
      <c r="Y279">
        <v>1.8487499999999997E-2</v>
      </c>
      <c r="AA279">
        <v>0</v>
      </c>
      <c r="AB279">
        <v>96.34</v>
      </c>
      <c r="AC279">
        <v>0</v>
      </c>
      <c r="AD279">
        <v>0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5</v>
      </c>
      <c r="AT279">
        <v>8.6999999999999994E-3</v>
      </c>
      <c r="AU279" t="s">
        <v>95</v>
      </c>
      <c r="AV279">
        <v>0</v>
      </c>
      <c r="AW279">
        <v>2</v>
      </c>
      <c r="AX279">
        <v>15092397</v>
      </c>
      <c r="AY279">
        <v>1</v>
      </c>
      <c r="AZ279">
        <v>0</v>
      </c>
      <c r="BA279">
        <v>279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B279">
        <v>0</v>
      </c>
    </row>
    <row r="280" spans="1:80">
      <c r="A280">
        <f>ROW(Source!A68)</f>
        <v>68</v>
      </c>
      <c r="B280">
        <v>15092385</v>
      </c>
      <c r="C280">
        <v>15092378</v>
      </c>
      <c r="D280">
        <v>12289887</v>
      </c>
      <c r="E280">
        <v>1</v>
      </c>
      <c r="F280">
        <v>1</v>
      </c>
      <c r="G280">
        <v>1</v>
      </c>
      <c r="H280">
        <v>3</v>
      </c>
      <c r="I280" t="s">
        <v>462</v>
      </c>
      <c r="J280" t="s">
        <v>463</v>
      </c>
      <c r="K280" t="s">
        <v>464</v>
      </c>
      <c r="L280">
        <v>1339</v>
      </c>
      <c r="N280">
        <v>1007</v>
      </c>
      <c r="O280" t="s">
        <v>465</v>
      </c>
      <c r="P280" t="s">
        <v>465</v>
      </c>
      <c r="Q280">
        <v>1</v>
      </c>
      <c r="Y280">
        <v>3.5000000000000001E-3</v>
      </c>
      <c r="AA280">
        <v>6.2</v>
      </c>
      <c r="AB280">
        <v>0</v>
      </c>
      <c r="AC280">
        <v>0</v>
      </c>
      <c r="AD280">
        <v>0</v>
      </c>
      <c r="AN280">
        <v>0</v>
      </c>
      <c r="AO280">
        <v>1</v>
      </c>
      <c r="AP280">
        <v>0</v>
      </c>
      <c r="AQ280">
        <v>0</v>
      </c>
      <c r="AR280">
        <v>0</v>
      </c>
      <c r="AS280" t="s">
        <v>5</v>
      </c>
      <c r="AT280">
        <v>3.5000000000000001E-3</v>
      </c>
      <c r="AU280" t="s">
        <v>5</v>
      </c>
      <c r="AV280">
        <v>0</v>
      </c>
      <c r="AW280">
        <v>2</v>
      </c>
      <c r="AX280">
        <v>15092398</v>
      </c>
      <c r="AY280">
        <v>1</v>
      </c>
      <c r="AZ280">
        <v>0</v>
      </c>
      <c r="BA280">
        <v>280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B280">
        <v>0</v>
      </c>
    </row>
    <row r="281" spans="1:80">
      <c r="A281">
        <f>ROW(Source!A68)</f>
        <v>68</v>
      </c>
      <c r="B281">
        <v>15092386</v>
      </c>
      <c r="C281">
        <v>15092378</v>
      </c>
      <c r="D281">
        <v>12290863</v>
      </c>
      <c r="E281">
        <v>1</v>
      </c>
      <c r="F281">
        <v>1</v>
      </c>
      <c r="G281">
        <v>1</v>
      </c>
      <c r="H281">
        <v>3</v>
      </c>
      <c r="I281" t="s">
        <v>480</v>
      </c>
      <c r="J281" t="s">
        <v>481</v>
      </c>
      <c r="K281" t="s">
        <v>482</v>
      </c>
      <c r="L281">
        <v>1348</v>
      </c>
      <c r="N281">
        <v>1009</v>
      </c>
      <c r="O281" t="s">
        <v>29</v>
      </c>
      <c r="P281" t="s">
        <v>29</v>
      </c>
      <c r="Q281">
        <v>1000</v>
      </c>
      <c r="Y281">
        <v>1.9999999999999999E-6</v>
      </c>
      <c r="AA281">
        <v>10580</v>
      </c>
      <c r="AB281">
        <v>0</v>
      </c>
      <c r="AC281">
        <v>0</v>
      </c>
      <c r="AD281">
        <v>0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5</v>
      </c>
      <c r="AT281">
        <v>1.9999999999999999E-6</v>
      </c>
      <c r="AU281" t="s">
        <v>5</v>
      </c>
      <c r="AV281">
        <v>0</v>
      </c>
      <c r="AW281">
        <v>2</v>
      </c>
      <c r="AX281">
        <v>15092399</v>
      </c>
      <c r="AY281">
        <v>1</v>
      </c>
      <c r="AZ281">
        <v>0</v>
      </c>
      <c r="BA281">
        <v>281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B281">
        <v>0</v>
      </c>
    </row>
    <row r="282" spans="1:80">
      <c r="A282">
        <f>ROW(Source!A68)</f>
        <v>68</v>
      </c>
      <c r="B282">
        <v>15092387</v>
      </c>
      <c r="C282">
        <v>15092378</v>
      </c>
      <c r="D282">
        <v>12292552</v>
      </c>
      <c r="E282">
        <v>1</v>
      </c>
      <c r="F282">
        <v>1</v>
      </c>
      <c r="G282">
        <v>1</v>
      </c>
      <c r="H282">
        <v>3</v>
      </c>
      <c r="I282" t="s">
        <v>483</v>
      </c>
      <c r="J282" t="s">
        <v>484</v>
      </c>
      <c r="K282" t="s">
        <v>485</v>
      </c>
      <c r="L282">
        <v>1346</v>
      </c>
      <c r="N282">
        <v>1009</v>
      </c>
      <c r="O282" t="s">
        <v>144</v>
      </c>
      <c r="P282" t="s">
        <v>144</v>
      </c>
      <c r="Q282">
        <v>1</v>
      </c>
      <c r="Y282">
        <v>9.8999999999999994E-5</v>
      </c>
      <c r="AA282">
        <v>5</v>
      </c>
      <c r="AB282">
        <v>0</v>
      </c>
      <c r="AC282">
        <v>0</v>
      </c>
      <c r="AD282">
        <v>0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5</v>
      </c>
      <c r="AT282">
        <v>9.8999999999999994E-5</v>
      </c>
      <c r="AU282" t="s">
        <v>5</v>
      </c>
      <c r="AV282">
        <v>0</v>
      </c>
      <c r="AW282">
        <v>2</v>
      </c>
      <c r="AX282">
        <v>15092400</v>
      </c>
      <c r="AY282">
        <v>1</v>
      </c>
      <c r="AZ282">
        <v>0</v>
      </c>
      <c r="BA282">
        <v>282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B282">
        <v>0</v>
      </c>
    </row>
    <row r="283" spans="1:80">
      <c r="A283">
        <f>ROW(Source!A68)</f>
        <v>68</v>
      </c>
      <c r="B283">
        <v>15092388</v>
      </c>
      <c r="C283">
        <v>15092378</v>
      </c>
      <c r="D283">
        <v>12292553</v>
      </c>
      <c r="E283">
        <v>1</v>
      </c>
      <c r="F283">
        <v>1</v>
      </c>
      <c r="G283">
        <v>1</v>
      </c>
      <c r="H283">
        <v>3</v>
      </c>
      <c r="I283" t="s">
        <v>466</v>
      </c>
      <c r="J283" t="s">
        <v>467</v>
      </c>
      <c r="K283" t="s">
        <v>468</v>
      </c>
      <c r="L283">
        <v>1339</v>
      </c>
      <c r="N283">
        <v>1007</v>
      </c>
      <c r="O283" t="s">
        <v>465</v>
      </c>
      <c r="P283" t="s">
        <v>465</v>
      </c>
      <c r="Q283">
        <v>1</v>
      </c>
      <c r="Y283">
        <v>3.2000000000000002E-3</v>
      </c>
      <c r="AA283">
        <v>101</v>
      </c>
      <c r="AB283">
        <v>0</v>
      </c>
      <c r="AC283">
        <v>0</v>
      </c>
      <c r="AD283">
        <v>0</v>
      </c>
      <c r="AN283">
        <v>0</v>
      </c>
      <c r="AO283">
        <v>1</v>
      </c>
      <c r="AP283">
        <v>0</v>
      </c>
      <c r="AQ283">
        <v>0</v>
      </c>
      <c r="AR283">
        <v>0</v>
      </c>
      <c r="AS283" t="s">
        <v>5</v>
      </c>
      <c r="AT283">
        <v>3.2000000000000002E-3</v>
      </c>
      <c r="AU283" t="s">
        <v>5</v>
      </c>
      <c r="AV283">
        <v>0</v>
      </c>
      <c r="AW283">
        <v>2</v>
      </c>
      <c r="AX283">
        <v>15092401</v>
      </c>
      <c r="AY283">
        <v>1</v>
      </c>
      <c r="AZ283">
        <v>0</v>
      </c>
      <c r="BA283">
        <v>283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B283">
        <v>0</v>
      </c>
    </row>
    <row r="284" spans="1:80">
      <c r="A284">
        <f>ROW(Source!A68)</f>
        <v>68</v>
      </c>
      <c r="B284">
        <v>15092389</v>
      </c>
      <c r="C284">
        <v>15092378</v>
      </c>
      <c r="D284">
        <v>12318064</v>
      </c>
      <c r="E284">
        <v>1</v>
      </c>
      <c r="F284">
        <v>1</v>
      </c>
      <c r="G284">
        <v>1</v>
      </c>
      <c r="H284">
        <v>3</v>
      </c>
      <c r="I284" t="s">
        <v>527</v>
      </c>
      <c r="J284" t="s">
        <v>528</v>
      </c>
      <c r="K284" t="s">
        <v>529</v>
      </c>
      <c r="L284">
        <v>1301</v>
      </c>
      <c r="N284">
        <v>1003</v>
      </c>
      <c r="O284" t="s">
        <v>100</v>
      </c>
      <c r="P284" t="s">
        <v>100</v>
      </c>
      <c r="Q284">
        <v>1</v>
      </c>
      <c r="Y284">
        <v>1</v>
      </c>
      <c r="AA284">
        <v>51.7</v>
      </c>
      <c r="AB284">
        <v>0</v>
      </c>
      <c r="AC284">
        <v>0</v>
      </c>
      <c r="AD284">
        <v>0</v>
      </c>
      <c r="AN284">
        <v>0</v>
      </c>
      <c r="AO284">
        <v>1</v>
      </c>
      <c r="AP284">
        <v>0</v>
      </c>
      <c r="AQ284">
        <v>0</v>
      </c>
      <c r="AR284">
        <v>0</v>
      </c>
      <c r="AS284" t="s">
        <v>5</v>
      </c>
      <c r="AT284">
        <v>1</v>
      </c>
      <c r="AU284" t="s">
        <v>5</v>
      </c>
      <c r="AV284">
        <v>0</v>
      </c>
      <c r="AW284">
        <v>2</v>
      </c>
      <c r="AX284">
        <v>15092402</v>
      </c>
      <c r="AY284">
        <v>1</v>
      </c>
      <c r="AZ284">
        <v>0</v>
      </c>
      <c r="BA284">
        <v>284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B284">
        <v>0</v>
      </c>
    </row>
    <row r="285" spans="1:80">
      <c r="A285">
        <f>ROW(Source!A68)</f>
        <v>68</v>
      </c>
      <c r="B285">
        <v>15092407</v>
      </c>
      <c r="C285">
        <v>15092378</v>
      </c>
      <c r="D285">
        <v>12324809</v>
      </c>
      <c r="E285">
        <v>1</v>
      </c>
      <c r="F285">
        <v>1</v>
      </c>
      <c r="G285">
        <v>1</v>
      </c>
      <c r="H285">
        <v>3</v>
      </c>
      <c r="I285" t="s">
        <v>489</v>
      </c>
      <c r="J285" t="s">
        <v>490</v>
      </c>
      <c r="K285" t="s">
        <v>491</v>
      </c>
      <c r="L285">
        <v>1346</v>
      </c>
      <c r="N285">
        <v>1009</v>
      </c>
      <c r="O285" t="s">
        <v>144</v>
      </c>
      <c r="P285" t="s">
        <v>144</v>
      </c>
      <c r="Q285">
        <v>1</v>
      </c>
      <c r="Y285">
        <v>0</v>
      </c>
      <c r="AA285">
        <v>0</v>
      </c>
      <c r="AB285">
        <v>0</v>
      </c>
      <c r="AC285">
        <v>0</v>
      </c>
      <c r="AD285">
        <v>0</v>
      </c>
      <c r="AN285">
        <v>1</v>
      </c>
      <c r="AO285">
        <v>0</v>
      </c>
      <c r="AP285">
        <v>0</v>
      </c>
      <c r="AQ285">
        <v>0</v>
      </c>
      <c r="AR285">
        <v>0</v>
      </c>
      <c r="AS285" t="s">
        <v>5</v>
      </c>
      <c r="AT285">
        <v>0</v>
      </c>
      <c r="AU285" t="s">
        <v>5</v>
      </c>
      <c r="AV285">
        <v>0</v>
      </c>
      <c r="AW285">
        <v>2</v>
      </c>
      <c r="AX285">
        <v>15092403</v>
      </c>
      <c r="AY285">
        <v>1</v>
      </c>
      <c r="AZ285">
        <v>0</v>
      </c>
      <c r="BA285">
        <v>285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B285">
        <v>0</v>
      </c>
    </row>
    <row r="286" spans="1:80">
      <c r="A286">
        <f>ROW(Source!A68)</f>
        <v>68</v>
      </c>
      <c r="B286">
        <v>15092390</v>
      </c>
      <c r="C286">
        <v>15092378</v>
      </c>
      <c r="D286">
        <v>12325987</v>
      </c>
      <c r="E286">
        <v>1</v>
      </c>
      <c r="F286">
        <v>1</v>
      </c>
      <c r="G286">
        <v>1</v>
      </c>
      <c r="H286">
        <v>3</v>
      </c>
      <c r="I286" t="s">
        <v>492</v>
      </c>
      <c r="J286" t="s">
        <v>493</v>
      </c>
      <c r="K286" t="s">
        <v>494</v>
      </c>
      <c r="L286">
        <v>1339</v>
      </c>
      <c r="N286">
        <v>1007</v>
      </c>
      <c r="O286" t="s">
        <v>465</v>
      </c>
      <c r="P286" t="s">
        <v>465</v>
      </c>
      <c r="Q286">
        <v>1</v>
      </c>
      <c r="Y286">
        <v>8.0000000000000007E-5</v>
      </c>
      <c r="AA286">
        <v>627</v>
      </c>
      <c r="AB286">
        <v>0</v>
      </c>
      <c r="AC286">
        <v>0</v>
      </c>
      <c r="AD286">
        <v>0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5</v>
      </c>
      <c r="AT286">
        <v>8.0000000000000007E-5</v>
      </c>
      <c r="AU286" t="s">
        <v>5</v>
      </c>
      <c r="AV286">
        <v>0</v>
      </c>
      <c r="AW286">
        <v>2</v>
      </c>
      <c r="AX286">
        <v>15092404</v>
      </c>
      <c r="AY286">
        <v>1</v>
      </c>
      <c r="AZ286">
        <v>0</v>
      </c>
      <c r="BA286">
        <v>286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B286">
        <v>0</v>
      </c>
    </row>
    <row r="287" spans="1:80">
      <c r="A287">
        <f>ROW(Source!A68)</f>
        <v>68</v>
      </c>
      <c r="B287">
        <v>15092391</v>
      </c>
      <c r="C287">
        <v>15092378</v>
      </c>
      <c r="D287">
        <v>12327134</v>
      </c>
      <c r="E287">
        <v>1</v>
      </c>
      <c r="F287">
        <v>1</v>
      </c>
      <c r="G287">
        <v>1</v>
      </c>
      <c r="H287">
        <v>3</v>
      </c>
      <c r="I287" t="s">
        <v>495</v>
      </c>
      <c r="J287" t="s">
        <v>496</v>
      </c>
      <c r="K287" t="s">
        <v>497</v>
      </c>
      <c r="L287">
        <v>1339</v>
      </c>
      <c r="N287">
        <v>1007</v>
      </c>
      <c r="O287" t="s">
        <v>465</v>
      </c>
      <c r="P287" t="s">
        <v>465</v>
      </c>
      <c r="Q287">
        <v>1</v>
      </c>
      <c r="Y287">
        <v>2.75E-2</v>
      </c>
      <c r="AA287">
        <v>3.11</v>
      </c>
      <c r="AB287">
        <v>0</v>
      </c>
      <c r="AC287">
        <v>0</v>
      </c>
      <c r="AD287">
        <v>0</v>
      </c>
      <c r="AN287">
        <v>0</v>
      </c>
      <c r="AO287">
        <v>1</v>
      </c>
      <c r="AP287">
        <v>0</v>
      </c>
      <c r="AQ287">
        <v>0</v>
      </c>
      <c r="AR287">
        <v>0</v>
      </c>
      <c r="AS287" t="s">
        <v>5</v>
      </c>
      <c r="AT287">
        <v>2.75E-2</v>
      </c>
      <c r="AU287" t="s">
        <v>5</v>
      </c>
      <c r="AV287">
        <v>0</v>
      </c>
      <c r="AW287">
        <v>2</v>
      </c>
      <c r="AX287">
        <v>15092405</v>
      </c>
      <c r="AY287">
        <v>1</v>
      </c>
      <c r="AZ287">
        <v>0</v>
      </c>
      <c r="BA287">
        <v>287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B287">
        <v>0</v>
      </c>
    </row>
    <row r="288" spans="1:80">
      <c r="A288">
        <f>ROW(Source!A69)</f>
        <v>69</v>
      </c>
      <c r="B288">
        <v>15092424</v>
      </c>
      <c r="C288">
        <v>15092423</v>
      </c>
      <c r="D288">
        <v>7535102</v>
      </c>
      <c r="E288">
        <v>1</v>
      </c>
      <c r="F288">
        <v>1</v>
      </c>
      <c r="G288">
        <v>1</v>
      </c>
      <c r="H288">
        <v>1</v>
      </c>
      <c r="I288" t="s">
        <v>498</v>
      </c>
      <c r="J288" t="s">
        <v>5</v>
      </c>
      <c r="K288" t="s">
        <v>499</v>
      </c>
      <c r="L288">
        <v>1476</v>
      </c>
      <c r="N288">
        <v>1013</v>
      </c>
      <c r="O288" t="s">
        <v>450</v>
      </c>
      <c r="P288" t="s">
        <v>451</v>
      </c>
      <c r="Q288">
        <v>1</v>
      </c>
      <c r="Y288">
        <v>0.50927749999999994</v>
      </c>
      <c r="AA288">
        <v>0</v>
      </c>
      <c r="AB288">
        <v>0</v>
      </c>
      <c r="AC288">
        <v>0</v>
      </c>
      <c r="AD288">
        <v>11.48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5</v>
      </c>
      <c r="AT288">
        <v>0.26050000000000001</v>
      </c>
      <c r="AU288" t="s">
        <v>96</v>
      </c>
      <c r="AV288">
        <v>1</v>
      </c>
      <c r="AW288">
        <v>2</v>
      </c>
      <c r="AX288">
        <v>15092438</v>
      </c>
      <c r="AY288">
        <v>1</v>
      </c>
      <c r="AZ288">
        <v>0</v>
      </c>
      <c r="BA288">
        <v>288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B288">
        <v>0</v>
      </c>
    </row>
    <row r="289" spans="1:80">
      <c r="A289">
        <f>ROW(Source!A69)</f>
        <v>69</v>
      </c>
      <c r="B289">
        <v>15092425</v>
      </c>
      <c r="C289">
        <v>15092423</v>
      </c>
      <c r="D289">
        <v>121548</v>
      </c>
      <c r="E289">
        <v>1</v>
      </c>
      <c r="F289">
        <v>1</v>
      </c>
      <c r="G289">
        <v>1</v>
      </c>
      <c r="H289">
        <v>1</v>
      </c>
      <c r="I289" t="s">
        <v>31</v>
      </c>
      <c r="J289" t="s">
        <v>5</v>
      </c>
      <c r="K289" t="s">
        <v>452</v>
      </c>
      <c r="L289">
        <v>608254</v>
      </c>
      <c r="N289">
        <v>1013</v>
      </c>
      <c r="O289" t="s">
        <v>453</v>
      </c>
      <c r="P289" t="s">
        <v>453</v>
      </c>
      <c r="Q289">
        <v>1</v>
      </c>
      <c r="Y289">
        <v>2.9749999999999998E-3</v>
      </c>
      <c r="AA289">
        <v>0</v>
      </c>
      <c r="AB289">
        <v>0</v>
      </c>
      <c r="AC289">
        <v>0</v>
      </c>
      <c r="AD289">
        <v>0</v>
      </c>
      <c r="AN289">
        <v>0</v>
      </c>
      <c r="AO289">
        <v>1</v>
      </c>
      <c r="AP289">
        <v>1</v>
      </c>
      <c r="AQ289">
        <v>0</v>
      </c>
      <c r="AR289">
        <v>0</v>
      </c>
      <c r="AS289" t="s">
        <v>5</v>
      </c>
      <c r="AT289">
        <v>1.4E-3</v>
      </c>
      <c r="AU289" t="s">
        <v>95</v>
      </c>
      <c r="AV289">
        <v>2</v>
      </c>
      <c r="AW289">
        <v>2</v>
      </c>
      <c r="AX289">
        <v>15092439</v>
      </c>
      <c r="AY289">
        <v>1</v>
      </c>
      <c r="AZ289">
        <v>0</v>
      </c>
      <c r="BA289">
        <v>289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B289">
        <v>0</v>
      </c>
    </row>
    <row r="290" spans="1:80">
      <c r="A290">
        <f>ROW(Source!A69)</f>
        <v>69</v>
      </c>
      <c r="B290">
        <v>15092426</v>
      </c>
      <c r="C290">
        <v>15092423</v>
      </c>
      <c r="D290">
        <v>12365594</v>
      </c>
      <c r="E290">
        <v>1</v>
      </c>
      <c r="F290">
        <v>1</v>
      </c>
      <c r="G290">
        <v>1</v>
      </c>
      <c r="H290">
        <v>2</v>
      </c>
      <c r="I290" t="s">
        <v>471</v>
      </c>
      <c r="J290" t="s">
        <v>472</v>
      </c>
      <c r="K290" t="s">
        <v>473</v>
      </c>
      <c r="L290">
        <v>1480</v>
      </c>
      <c r="N290">
        <v>1013</v>
      </c>
      <c r="O290" t="s">
        <v>457</v>
      </c>
      <c r="P290" t="s">
        <v>458</v>
      </c>
      <c r="Q290">
        <v>1</v>
      </c>
      <c r="Y290">
        <v>4.2499999999999998E-4</v>
      </c>
      <c r="AA290">
        <v>0</v>
      </c>
      <c r="AB290">
        <v>92.76</v>
      </c>
      <c r="AC290">
        <v>16.329999999999998</v>
      </c>
      <c r="AD290">
        <v>0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5</v>
      </c>
      <c r="AT290">
        <v>2.0000000000000001E-4</v>
      </c>
      <c r="AU290" t="s">
        <v>95</v>
      </c>
      <c r="AV290">
        <v>0</v>
      </c>
      <c r="AW290">
        <v>2</v>
      </c>
      <c r="AX290">
        <v>15092440</v>
      </c>
      <c r="AY290">
        <v>1</v>
      </c>
      <c r="AZ290">
        <v>0</v>
      </c>
      <c r="BA290">
        <v>290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B290">
        <v>0</v>
      </c>
    </row>
    <row r="291" spans="1:80">
      <c r="A291">
        <f>ROW(Source!A69)</f>
        <v>69</v>
      </c>
      <c r="B291">
        <v>15092427</v>
      </c>
      <c r="C291">
        <v>15092423</v>
      </c>
      <c r="D291">
        <v>12365682</v>
      </c>
      <c r="E291">
        <v>1</v>
      </c>
      <c r="F291">
        <v>1</v>
      </c>
      <c r="G291">
        <v>1</v>
      </c>
      <c r="H291">
        <v>2</v>
      </c>
      <c r="I291" t="s">
        <v>474</v>
      </c>
      <c r="J291" t="s">
        <v>475</v>
      </c>
      <c r="K291" t="s">
        <v>476</v>
      </c>
      <c r="L291">
        <v>1480</v>
      </c>
      <c r="N291">
        <v>1013</v>
      </c>
      <c r="O291" t="s">
        <v>457</v>
      </c>
      <c r="P291" t="s">
        <v>458</v>
      </c>
      <c r="Q291">
        <v>1</v>
      </c>
      <c r="Y291">
        <v>2.5499999999999997E-3</v>
      </c>
      <c r="AA291">
        <v>0</v>
      </c>
      <c r="AB291">
        <v>134.07</v>
      </c>
      <c r="AC291">
        <v>16.329999999999998</v>
      </c>
      <c r="AD291">
        <v>0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5</v>
      </c>
      <c r="AT291">
        <v>1.1999999999999999E-3</v>
      </c>
      <c r="AU291" t="s">
        <v>95</v>
      </c>
      <c r="AV291">
        <v>0</v>
      </c>
      <c r="AW291">
        <v>2</v>
      </c>
      <c r="AX291">
        <v>15092441</v>
      </c>
      <c r="AY291">
        <v>1</v>
      </c>
      <c r="AZ291">
        <v>0</v>
      </c>
      <c r="BA291">
        <v>291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B291">
        <v>0</v>
      </c>
    </row>
    <row r="292" spans="1:80">
      <c r="A292">
        <f>ROW(Source!A69)</f>
        <v>69</v>
      </c>
      <c r="B292">
        <v>15092428</v>
      </c>
      <c r="C292">
        <v>15092423</v>
      </c>
      <c r="D292">
        <v>12367747</v>
      </c>
      <c r="E292">
        <v>1</v>
      </c>
      <c r="F292">
        <v>1</v>
      </c>
      <c r="G292">
        <v>1</v>
      </c>
      <c r="H292">
        <v>2</v>
      </c>
      <c r="I292" t="s">
        <v>500</v>
      </c>
      <c r="J292" t="s">
        <v>501</v>
      </c>
      <c r="K292" t="s">
        <v>502</v>
      </c>
      <c r="L292">
        <v>1480</v>
      </c>
      <c r="N292">
        <v>1013</v>
      </c>
      <c r="O292" t="s">
        <v>457</v>
      </c>
      <c r="P292" t="s">
        <v>458</v>
      </c>
      <c r="Q292">
        <v>1</v>
      </c>
      <c r="Y292">
        <v>1.42375E-2</v>
      </c>
      <c r="AA292">
        <v>0</v>
      </c>
      <c r="AB292">
        <v>2.3199999999999998</v>
      </c>
      <c r="AC292">
        <v>0</v>
      </c>
      <c r="AD292">
        <v>0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5</v>
      </c>
      <c r="AT292">
        <v>6.7000000000000002E-3</v>
      </c>
      <c r="AU292" t="s">
        <v>95</v>
      </c>
      <c r="AV292">
        <v>0</v>
      </c>
      <c r="AW292">
        <v>2</v>
      </c>
      <c r="AX292">
        <v>15092442</v>
      </c>
      <c r="AY292">
        <v>1</v>
      </c>
      <c r="AZ292">
        <v>0</v>
      </c>
      <c r="BA292">
        <v>292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B292">
        <v>0</v>
      </c>
    </row>
    <row r="293" spans="1:80">
      <c r="A293">
        <f>ROW(Source!A69)</f>
        <v>69</v>
      </c>
      <c r="B293">
        <v>15092429</v>
      </c>
      <c r="C293">
        <v>15092423</v>
      </c>
      <c r="D293">
        <v>12368313</v>
      </c>
      <c r="E293">
        <v>1</v>
      </c>
      <c r="F293">
        <v>1</v>
      </c>
      <c r="G293">
        <v>1</v>
      </c>
      <c r="H293">
        <v>2</v>
      </c>
      <c r="I293" t="s">
        <v>477</v>
      </c>
      <c r="J293" t="s">
        <v>478</v>
      </c>
      <c r="K293" t="s">
        <v>479</v>
      </c>
      <c r="L293">
        <v>1480</v>
      </c>
      <c r="N293">
        <v>1013</v>
      </c>
      <c r="O293" t="s">
        <v>457</v>
      </c>
      <c r="P293" t="s">
        <v>458</v>
      </c>
      <c r="Q293">
        <v>1</v>
      </c>
      <c r="Y293">
        <v>1.7849999999999998E-2</v>
      </c>
      <c r="AA293">
        <v>0</v>
      </c>
      <c r="AB293">
        <v>96.34</v>
      </c>
      <c r="AC293">
        <v>0</v>
      </c>
      <c r="AD293">
        <v>0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5</v>
      </c>
      <c r="AT293">
        <v>8.3999999999999995E-3</v>
      </c>
      <c r="AU293" t="s">
        <v>95</v>
      </c>
      <c r="AV293">
        <v>0</v>
      </c>
      <c r="AW293">
        <v>2</v>
      </c>
      <c r="AX293">
        <v>15092443</v>
      </c>
      <c r="AY293">
        <v>1</v>
      </c>
      <c r="AZ293">
        <v>0</v>
      </c>
      <c r="BA293">
        <v>293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B293">
        <v>0</v>
      </c>
    </row>
    <row r="294" spans="1:80">
      <c r="A294">
        <f>ROW(Source!A69)</f>
        <v>69</v>
      </c>
      <c r="B294">
        <v>15092430</v>
      </c>
      <c r="C294">
        <v>15092423</v>
      </c>
      <c r="D294">
        <v>12289510</v>
      </c>
      <c r="E294">
        <v>1</v>
      </c>
      <c r="F294">
        <v>1</v>
      </c>
      <c r="G294">
        <v>1</v>
      </c>
      <c r="H294">
        <v>3</v>
      </c>
      <c r="I294" t="s">
        <v>503</v>
      </c>
      <c r="J294" t="s">
        <v>504</v>
      </c>
      <c r="K294" t="s">
        <v>505</v>
      </c>
      <c r="L294">
        <v>1348</v>
      </c>
      <c r="N294">
        <v>1009</v>
      </c>
      <c r="O294" t="s">
        <v>29</v>
      </c>
      <c r="P294" t="s">
        <v>29</v>
      </c>
      <c r="Q294">
        <v>1000</v>
      </c>
      <c r="Y294">
        <v>4.1E-5</v>
      </c>
      <c r="AA294">
        <v>35060</v>
      </c>
      <c r="AB294">
        <v>0</v>
      </c>
      <c r="AC294">
        <v>0</v>
      </c>
      <c r="AD294">
        <v>0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5</v>
      </c>
      <c r="AT294">
        <v>4.1E-5</v>
      </c>
      <c r="AU294" t="s">
        <v>5</v>
      </c>
      <c r="AV294">
        <v>0</v>
      </c>
      <c r="AW294">
        <v>2</v>
      </c>
      <c r="AX294">
        <v>15092444</v>
      </c>
      <c r="AY294">
        <v>1</v>
      </c>
      <c r="AZ294">
        <v>0</v>
      </c>
      <c r="BA294">
        <v>294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B294">
        <v>0</v>
      </c>
    </row>
    <row r="295" spans="1:80">
      <c r="A295">
        <f>ROW(Source!A69)</f>
        <v>69</v>
      </c>
      <c r="B295">
        <v>15092431</v>
      </c>
      <c r="C295">
        <v>15092423</v>
      </c>
      <c r="D295">
        <v>12290033</v>
      </c>
      <c r="E295">
        <v>1</v>
      </c>
      <c r="F295">
        <v>1</v>
      </c>
      <c r="G295">
        <v>1</v>
      </c>
      <c r="H295">
        <v>3</v>
      </c>
      <c r="I295" t="s">
        <v>506</v>
      </c>
      <c r="J295" t="s">
        <v>507</v>
      </c>
      <c r="K295" t="s">
        <v>508</v>
      </c>
      <c r="L295">
        <v>1348</v>
      </c>
      <c r="N295">
        <v>1009</v>
      </c>
      <c r="O295" t="s">
        <v>29</v>
      </c>
      <c r="P295" t="s">
        <v>29</v>
      </c>
      <c r="Q295">
        <v>1000</v>
      </c>
      <c r="Y295">
        <v>3.0000000000000001E-6</v>
      </c>
      <c r="AA295">
        <v>18320</v>
      </c>
      <c r="AB295">
        <v>0</v>
      </c>
      <c r="AC295">
        <v>0</v>
      </c>
      <c r="AD295">
        <v>0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5</v>
      </c>
      <c r="AT295">
        <v>3.0000000000000001E-6</v>
      </c>
      <c r="AU295" t="s">
        <v>5</v>
      </c>
      <c r="AV295">
        <v>0</v>
      </c>
      <c r="AW295">
        <v>2</v>
      </c>
      <c r="AX295">
        <v>15092445</v>
      </c>
      <c r="AY295">
        <v>1</v>
      </c>
      <c r="AZ295">
        <v>0</v>
      </c>
      <c r="BA295">
        <v>295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B295">
        <v>0</v>
      </c>
    </row>
    <row r="296" spans="1:80">
      <c r="A296">
        <f>ROW(Source!A69)</f>
        <v>69</v>
      </c>
      <c r="B296">
        <v>15092432</v>
      </c>
      <c r="C296">
        <v>15092423</v>
      </c>
      <c r="D296">
        <v>12290555</v>
      </c>
      <c r="E296">
        <v>1</v>
      </c>
      <c r="F296">
        <v>1</v>
      </c>
      <c r="G296">
        <v>1</v>
      </c>
      <c r="H296">
        <v>3</v>
      </c>
      <c r="I296" t="s">
        <v>509</v>
      </c>
      <c r="J296" t="s">
        <v>510</v>
      </c>
      <c r="K296" t="s">
        <v>511</v>
      </c>
      <c r="L296">
        <v>1348</v>
      </c>
      <c r="N296">
        <v>1009</v>
      </c>
      <c r="O296" t="s">
        <v>29</v>
      </c>
      <c r="P296" t="s">
        <v>29</v>
      </c>
      <c r="Q296">
        <v>1000</v>
      </c>
      <c r="Y296">
        <v>9.9999999999999995E-7</v>
      </c>
      <c r="AA296">
        <v>30040</v>
      </c>
      <c r="AB296">
        <v>0</v>
      </c>
      <c r="AC296">
        <v>0</v>
      </c>
      <c r="AD296">
        <v>0</v>
      </c>
      <c r="AN296">
        <v>0</v>
      </c>
      <c r="AO296">
        <v>1</v>
      </c>
      <c r="AP296">
        <v>0</v>
      </c>
      <c r="AQ296">
        <v>0</v>
      </c>
      <c r="AR296">
        <v>0</v>
      </c>
      <c r="AS296" t="s">
        <v>5</v>
      </c>
      <c r="AT296">
        <v>9.9999999999999995E-7</v>
      </c>
      <c r="AU296" t="s">
        <v>5</v>
      </c>
      <c r="AV296">
        <v>0</v>
      </c>
      <c r="AW296">
        <v>2</v>
      </c>
      <c r="AX296">
        <v>15092446</v>
      </c>
      <c r="AY296">
        <v>1</v>
      </c>
      <c r="AZ296">
        <v>0</v>
      </c>
      <c r="BA296">
        <v>296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B296">
        <v>0</v>
      </c>
    </row>
    <row r="297" spans="1:80">
      <c r="A297">
        <f>ROW(Source!A69)</f>
        <v>69</v>
      </c>
      <c r="B297">
        <v>15092433</v>
      </c>
      <c r="C297">
        <v>15092423</v>
      </c>
      <c r="D297">
        <v>12292687</v>
      </c>
      <c r="E297">
        <v>1</v>
      </c>
      <c r="F297">
        <v>1</v>
      </c>
      <c r="G297">
        <v>1</v>
      </c>
      <c r="H297">
        <v>3</v>
      </c>
      <c r="I297" t="s">
        <v>512</v>
      </c>
      <c r="J297" t="s">
        <v>513</v>
      </c>
      <c r="K297" t="s">
        <v>514</v>
      </c>
      <c r="L297">
        <v>1346</v>
      </c>
      <c r="N297">
        <v>1009</v>
      </c>
      <c r="O297" t="s">
        <v>144</v>
      </c>
      <c r="P297" t="s">
        <v>144</v>
      </c>
      <c r="Q297">
        <v>1</v>
      </c>
      <c r="Y297">
        <v>1.1000000000000001E-3</v>
      </c>
      <c r="AA297">
        <v>42.4</v>
      </c>
      <c r="AB297">
        <v>0</v>
      </c>
      <c r="AC297">
        <v>0</v>
      </c>
      <c r="AD297">
        <v>0</v>
      </c>
      <c r="AN297">
        <v>0</v>
      </c>
      <c r="AO297">
        <v>1</v>
      </c>
      <c r="AP297">
        <v>0</v>
      </c>
      <c r="AQ297">
        <v>0</v>
      </c>
      <c r="AR297">
        <v>0</v>
      </c>
      <c r="AS297" t="s">
        <v>5</v>
      </c>
      <c r="AT297">
        <v>1.1000000000000001E-3</v>
      </c>
      <c r="AU297" t="s">
        <v>5</v>
      </c>
      <c r="AV297">
        <v>0</v>
      </c>
      <c r="AW297">
        <v>2</v>
      </c>
      <c r="AX297">
        <v>15092447</v>
      </c>
      <c r="AY297">
        <v>1</v>
      </c>
      <c r="AZ297">
        <v>0</v>
      </c>
      <c r="BA297">
        <v>297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B297">
        <v>0</v>
      </c>
    </row>
    <row r="298" spans="1:80">
      <c r="A298">
        <f>ROW(Source!A69)</f>
        <v>69</v>
      </c>
      <c r="B298">
        <v>15092434</v>
      </c>
      <c r="C298">
        <v>15092423</v>
      </c>
      <c r="D298">
        <v>12317115</v>
      </c>
      <c r="E298">
        <v>1</v>
      </c>
      <c r="F298">
        <v>1</v>
      </c>
      <c r="G298">
        <v>1</v>
      </c>
      <c r="H298">
        <v>3</v>
      </c>
      <c r="I298" t="s">
        <v>515</v>
      </c>
      <c r="J298" t="s">
        <v>516</v>
      </c>
      <c r="K298" t="s">
        <v>517</v>
      </c>
      <c r="L298">
        <v>1301</v>
      </c>
      <c r="N298">
        <v>1003</v>
      </c>
      <c r="O298" t="s">
        <v>100</v>
      </c>
      <c r="P298" t="s">
        <v>100</v>
      </c>
      <c r="Q298">
        <v>1</v>
      </c>
      <c r="Y298">
        <v>1</v>
      </c>
      <c r="AA298">
        <v>147</v>
      </c>
      <c r="AB298">
        <v>0</v>
      </c>
      <c r="AC298">
        <v>0</v>
      </c>
      <c r="AD298">
        <v>0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5</v>
      </c>
      <c r="AT298">
        <v>1</v>
      </c>
      <c r="AU298" t="s">
        <v>5</v>
      </c>
      <c r="AV298">
        <v>0</v>
      </c>
      <c r="AW298">
        <v>2</v>
      </c>
      <c r="AX298">
        <v>15092448</v>
      </c>
      <c r="AY298">
        <v>1</v>
      </c>
      <c r="AZ298">
        <v>0</v>
      </c>
      <c r="BA298">
        <v>298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B298">
        <v>0</v>
      </c>
    </row>
    <row r="299" spans="1:80">
      <c r="A299">
        <f>ROW(Source!A69)</f>
        <v>69</v>
      </c>
      <c r="B299">
        <v>15092435</v>
      </c>
      <c r="C299">
        <v>15092423</v>
      </c>
      <c r="D299">
        <v>12317933</v>
      </c>
      <c r="E299">
        <v>1</v>
      </c>
      <c r="F299">
        <v>1</v>
      </c>
      <c r="G299">
        <v>1</v>
      </c>
      <c r="H299">
        <v>3</v>
      </c>
      <c r="I299" t="s">
        <v>518</v>
      </c>
      <c r="J299" t="s">
        <v>519</v>
      </c>
      <c r="K299" t="s">
        <v>520</v>
      </c>
      <c r="L299">
        <v>12293991</v>
      </c>
      <c r="N299">
        <v>1013</v>
      </c>
      <c r="O299" t="s">
        <v>395</v>
      </c>
      <c r="P299" t="s">
        <v>397</v>
      </c>
      <c r="Q299">
        <v>1</v>
      </c>
      <c r="Y299">
        <v>3.3500000000000001E-3</v>
      </c>
      <c r="AA299">
        <v>276</v>
      </c>
      <c r="AB299">
        <v>0</v>
      </c>
      <c r="AC299">
        <v>0</v>
      </c>
      <c r="AD299">
        <v>0</v>
      </c>
      <c r="AN299">
        <v>0</v>
      </c>
      <c r="AO299">
        <v>1</v>
      </c>
      <c r="AP299">
        <v>0</v>
      </c>
      <c r="AQ299">
        <v>0</v>
      </c>
      <c r="AR299">
        <v>0</v>
      </c>
      <c r="AS299" t="s">
        <v>5</v>
      </c>
      <c r="AT299">
        <v>3.3500000000000001E-3</v>
      </c>
      <c r="AU299" t="s">
        <v>5</v>
      </c>
      <c r="AV299">
        <v>0</v>
      </c>
      <c r="AW299">
        <v>2</v>
      </c>
      <c r="AX299">
        <v>15092449</v>
      </c>
      <c r="AY299">
        <v>1</v>
      </c>
      <c r="AZ299">
        <v>0</v>
      </c>
      <c r="BA299">
        <v>299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B299">
        <v>0</v>
      </c>
    </row>
    <row r="300" spans="1:80">
      <c r="A300">
        <f>ROW(Source!A69)</f>
        <v>69</v>
      </c>
      <c r="B300">
        <v>15092436</v>
      </c>
      <c r="C300">
        <v>15092423</v>
      </c>
      <c r="D300">
        <v>12317935</v>
      </c>
      <c r="E300">
        <v>1</v>
      </c>
      <c r="F300">
        <v>1</v>
      </c>
      <c r="G300">
        <v>1</v>
      </c>
      <c r="H300">
        <v>3</v>
      </c>
      <c r="I300" t="s">
        <v>521</v>
      </c>
      <c r="J300" t="s">
        <v>522</v>
      </c>
      <c r="K300" t="s">
        <v>523</v>
      </c>
      <c r="L300">
        <v>12293991</v>
      </c>
      <c r="N300">
        <v>1013</v>
      </c>
      <c r="O300" t="s">
        <v>395</v>
      </c>
      <c r="P300" t="s">
        <v>397</v>
      </c>
      <c r="Q300">
        <v>1</v>
      </c>
      <c r="Y300">
        <v>3.3500000000000001E-3</v>
      </c>
      <c r="AA300">
        <v>461</v>
      </c>
      <c r="AB300">
        <v>0</v>
      </c>
      <c r="AC300">
        <v>0</v>
      </c>
      <c r="AD300">
        <v>0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5</v>
      </c>
      <c r="AT300">
        <v>3.3500000000000001E-3</v>
      </c>
      <c r="AU300" t="s">
        <v>5</v>
      </c>
      <c r="AV300">
        <v>0</v>
      </c>
      <c r="AW300">
        <v>2</v>
      </c>
      <c r="AX300">
        <v>15092450</v>
      </c>
      <c r="AY300">
        <v>1</v>
      </c>
      <c r="AZ300">
        <v>0</v>
      </c>
      <c r="BA300">
        <v>300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B300">
        <v>0</v>
      </c>
    </row>
    <row r="301" spans="1:80">
      <c r="A301">
        <f>ROW(Source!A69)</f>
        <v>69</v>
      </c>
      <c r="B301">
        <v>15092437</v>
      </c>
      <c r="C301">
        <v>15092423</v>
      </c>
      <c r="D301">
        <v>12325987</v>
      </c>
      <c r="E301">
        <v>1</v>
      </c>
      <c r="F301">
        <v>1</v>
      </c>
      <c r="G301">
        <v>1</v>
      </c>
      <c r="H301">
        <v>3</v>
      </c>
      <c r="I301" t="s">
        <v>492</v>
      </c>
      <c r="J301" t="s">
        <v>493</v>
      </c>
      <c r="K301" t="s">
        <v>494</v>
      </c>
      <c r="L301">
        <v>1339</v>
      </c>
      <c r="N301">
        <v>1007</v>
      </c>
      <c r="O301" t="s">
        <v>465</v>
      </c>
      <c r="P301" t="s">
        <v>465</v>
      </c>
      <c r="Q301">
        <v>1</v>
      </c>
      <c r="Y301">
        <v>6.7000000000000002E-5</v>
      </c>
      <c r="AA301">
        <v>627</v>
      </c>
      <c r="AB301">
        <v>0</v>
      </c>
      <c r="AC301">
        <v>0</v>
      </c>
      <c r="AD301">
        <v>0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5</v>
      </c>
      <c r="AT301">
        <v>6.7000000000000002E-5</v>
      </c>
      <c r="AU301" t="s">
        <v>5</v>
      </c>
      <c r="AV301">
        <v>0</v>
      </c>
      <c r="AW301">
        <v>2</v>
      </c>
      <c r="AX301">
        <v>15092451</v>
      </c>
      <c r="AY301">
        <v>1</v>
      </c>
      <c r="AZ301">
        <v>0</v>
      </c>
      <c r="BA301">
        <v>301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B301">
        <v>0</v>
      </c>
    </row>
    <row r="302" spans="1:80">
      <c r="A302">
        <f>ROW(Source!A70)</f>
        <v>70</v>
      </c>
      <c r="B302">
        <v>15092453</v>
      </c>
      <c r="C302">
        <v>15092452</v>
      </c>
      <c r="D302">
        <v>7535136</v>
      </c>
      <c r="E302">
        <v>1</v>
      </c>
      <c r="F302">
        <v>1</v>
      </c>
      <c r="G302">
        <v>1</v>
      </c>
      <c r="H302">
        <v>1</v>
      </c>
      <c r="I302" t="s">
        <v>525</v>
      </c>
      <c r="J302" t="s">
        <v>5</v>
      </c>
      <c r="K302" t="s">
        <v>526</v>
      </c>
      <c r="L302">
        <v>1476</v>
      </c>
      <c r="N302">
        <v>1013</v>
      </c>
      <c r="O302" t="s">
        <v>450</v>
      </c>
      <c r="P302" t="s">
        <v>451</v>
      </c>
      <c r="Q302">
        <v>1</v>
      </c>
      <c r="Y302">
        <v>1.1892264999999997</v>
      </c>
      <c r="AA302">
        <v>0</v>
      </c>
      <c r="AB302">
        <v>0</v>
      </c>
      <c r="AC302">
        <v>0</v>
      </c>
      <c r="AD302">
        <v>12.36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5</v>
      </c>
      <c r="AT302">
        <v>0.60829999999999995</v>
      </c>
      <c r="AU302" t="s">
        <v>96</v>
      </c>
      <c r="AV302">
        <v>1</v>
      </c>
      <c r="AW302">
        <v>2</v>
      </c>
      <c r="AX302">
        <v>15092466</v>
      </c>
      <c r="AY302">
        <v>1</v>
      </c>
      <c r="AZ302">
        <v>0</v>
      </c>
      <c r="BA302">
        <v>302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B302">
        <v>0</v>
      </c>
    </row>
    <row r="303" spans="1:80">
      <c r="A303">
        <f>ROW(Source!A70)</f>
        <v>70</v>
      </c>
      <c r="B303">
        <v>15092454</v>
      </c>
      <c r="C303">
        <v>15092452</v>
      </c>
      <c r="D303">
        <v>121548</v>
      </c>
      <c r="E303">
        <v>1</v>
      </c>
      <c r="F303">
        <v>1</v>
      </c>
      <c r="G303">
        <v>1</v>
      </c>
      <c r="H303">
        <v>1</v>
      </c>
      <c r="I303" t="s">
        <v>31</v>
      </c>
      <c r="J303" t="s">
        <v>5</v>
      </c>
      <c r="K303" t="s">
        <v>452</v>
      </c>
      <c r="L303">
        <v>608254</v>
      </c>
      <c r="N303">
        <v>1013</v>
      </c>
      <c r="O303" t="s">
        <v>453</v>
      </c>
      <c r="P303" t="s">
        <v>453</v>
      </c>
      <c r="Q303">
        <v>1</v>
      </c>
      <c r="Y303">
        <v>4.0374999999999994E-3</v>
      </c>
      <c r="AA303">
        <v>0</v>
      </c>
      <c r="AB303">
        <v>0</v>
      </c>
      <c r="AC303">
        <v>0</v>
      </c>
      <c r="AD303">
        <v>0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5</v>
      </c>
      <c r="AT303">
        <v>1.9E-3</v>
      </c>
      <c r="AU303" t="s">
        <v>95</v>
      </c>
      <c r="AV303">
        <v>2</v>
      </c>
      <c r="AW303">
        <v>2</v>
      </c>
      <c r="AX303">
        <v>15092467</v>
      </c>
      <c r="AY303">
        <v>1</v>
      </c>
      <c r="AZ303">
        <v>0</v>
      </c>
      <c r="BA303">
        <v>303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B303">
        <v>0</v>
      </c>
    </row>
    <row r="304" spans="1:80">
      <c r="A304">
        <f>ROW(Source!A70)</f>
        <v>70</v>
      </c>
      <c r="B304">
        <v>15092455</v>
      </c>
      <c r="C304">
        <v>15092452</v>
      </c>
      <c r="D304">
        <v>12365594</v>
      </c>
      <c r="E304">
        <v>1</v>
      </c>
      <c r="F304">
        <v>1</v>
      </c>
      <c r="G304">
        <v>1</v>
      </c>
      <c r="H304">
        <v>2</v>
      </c>
      <c r="I304" t="s">
        <v>471</v>
      </c>
      <c r="J304" t="s">
        <v>472</v>
      </c>
      <c r="K304" t="s">
        <v>473</v>
      </c>
      <c r="L304">
        <v>1480</v>
      </c>
      <c r="N304">
        <v>1013</v>
      </c>
      <c r="O304" t="s">
        <v>457</v>
      </c>
      <c r="P304" t="s">
        <v>458</v>
      </c>
      <c r="Q304">
        <v>1</v>
      </c>
      <c r="Y304">
        <v>2.5499999999999997E-3</v>
      </c>
      <c r="AA304">
        <v>0</v>
      </c>
      <c r="AB304">
        <v>92.76</v>
      </c>
      <c r="AC304">
        <v>16.329999999999998</v>
      </c>
      <c r="AD304">
        <v>0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5</v>
      </c>
      <c r="AT304">
        <v>1.1999999999999999E-3</v>
      </c>
      <c r="AU304" t="s">
        <v>95</v>
      </c>
      <c r="AV304">
        <v>0</v>
      </c>
      <c r="AW304">
        <v>2</v>
      </c>
      <c r="AX304">
        <v>15092468</v>
      </c>
      <c r="AY304">
        <v>1</v>
      </c>
      <c r="AZ304">
        <v>0</v>
      </c>
      <c r="BA304">
        <v>304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B304">
        <v>0</v>
      </c>
    </row>
    <row r="305" spans="1:80">
      <c r="A305">
        <f>ROW(Source!A70)</f>
        <v>70</v>
      </c>
      <c r="B305">
        <v>15092456</v>
      </c>
      <c r="C305">
        <v>15092452</v>
      </c>
      <c r="D305">
        <v>12365682</v>
      </c>
      <c r="E305">
        <v>1</v>
      </c>
      <c r="F305">
        <v>1</v>
      </c>
      <c r="G305">
        <v>1</v>
      </c>
      <c r="H305">
        <v>2</v>
      </c>
      <c r="I305" t="s">
        <v>474</v>
      </c>
      <c r="J305" t="s">
        <v>475</v>
      </c>
      <c r="K305" t="s">
        <v>476</v>
      </c>
      <c r="L305">
        <v>1480</v>
      </c>
      <c r="N305">
        <v>1013</v>
      </c>
      <c r="O305" t="s">
        <v>457</v>
      </c>
      <c r="P305" t="s">
        <v>458</v>
      </c>
      <c r="Q305">
        <v>1</v>
      </c>
      <c r="Y305">
        <v>1.4874999999999999E-3</v>
      </c>
      <c r="AA305">
        <v>0</v>
      </c>
      <c r="AB305">
        <v>134.07</v>
      </c>
      <c r="AC305">
        <v>16.329999999999998</v>
      </c>
      <c r="AD305">
        <v>0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5</v>
      </c>
      <c r="AT305">
        <v>6.9999999999999999E-4</v>
      </c>
      <c r="AU305" t="s">
        <v>95</v>
      </c>
      <c r="AV305">
        <v>0</v>
      </c>
      <c r="AW305">
        <v>2</v>
      </c>
      <c r="AX305">
        <v>15092469</v>
      </c>
      <c r="AY305">
        <v>1</v>
      </c>
      <c r="AZ305">
        <v>0</v>
      </c>
      <c r="BA305">
        <v>305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B305">
        <v>0</v>
      </c>
    </row>
    <row r="306" spans="1:80">
      <c r="A306">
        <f>ROW(Source!A70)</f>
        <v>70</v>
      </c>
      <c r="B306">
        <v>15092457</v>
      </c>
      <c r="C306">
        <v>15092452</v>
      </c>
      <c r="D306">
        <v>12365985</v>
      </c>
      <c r="E306">
        <v>1</v>
      </c>
      <c r="F306">
        <v>1</v>
      </c>
      <c r="G306">
        <v>1</v>
      </c>
      <c r="H306">
        <v>2</v>
      </c>
      <c r="I306" t="s">
        <v>459</v>
      </c>
      <c r="J306" t="s">
        <v>460</v>
      </c>
      <c r="K306" t="s">
        <v>461</v>
      </c>
      <c r="L306">
        <v>1480</v>
      </c>
      <c r="N306">
        <v>1013</v>
      </c>
      <c r="O306" t="s">
        <v>457</v>
      </c>
      <c r="P306" t="s">
        <v>458</v>
      </c>
      <c r="Q306">
        <v>1</v>
      </c>
      <c r="Y306">
        <v>0.39185000000000003</v>
      </c>
      <c r="AA306">
        <v>0</v>
      </c>
      <c r="AB306">
        <v>1.29</v>
      </c>
      <c r="AC306">
        <v>0</v>
      </c>
      <c r="AD306">
        <v>0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5</v>
      </c>
      <c r="AT306">
        <v>0.18440000000000001</v>
      </c>
      <c r="AU306" t="s">
        <v>95</v>
      </c>
      <c r="AV306">
        <v>0</v>
      </c>
      <c r="AW306">
        <v>2</v>
      </c>
      <c r="AX306">
        <v>15092470</v>
      </c>
      <c r="AY306">
        <v>1</v>
      </c>
      <c r="AZ306">
        <v>0</v>
      </c>
      <c r="BA306">
        <v>306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B306">
        <v>0</v>
      </c>
    </row>
    <row r="307" spans="1:80">
      <c r="A307">
        <f>ROW(Source!A70)</f>
        <v>70</v>
      </c>
      <c r="B307">
        <v>15092458</v>
      </c>
      <c r="C307">
        <v>15092452</v>
      </c>
      <c r="D307">
        <v>12368313</v>
      </c>
      <c r="E307">
        <v>1</v>
      </c>
      <c r="F307">
        <v>1</v>
      </c>
      <c r="G307">
        <v>1</v>
      </c>
      <c r="H307">
        <v>2</v>
      </c>
      <c r="I307" t="s">
        <v>477</v>
      </c>
      <c r="J307" t="s">
        <v>478</v>
      </c>
      <c r="K307" t="s">
        <v>479</v>
      </c>
      <c r="L307">
        <v>1480</v>
      </c>
      <c r="N307">
        <v>1013</v>
      </c>
      <c r="O307" t="s">
        <v>457</v>
      </c>
      <c r="P307" t="s">
        <v>458</v>
      </c>
      <c r="Q307">
        <v>1</v>
      </c>
      <c r="Y307">
        <v>1.8487499999999997E-2</v>
      </c>
      <c r="AA307">
        <v>0</v>
      </c>
      <c r="AB307">
        <v>96.34</v>
      </c>
      <c r="AC307">
        <v>0</v>
      </c>
      <c r="AD307">
        <v>0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5</v>
      </c>
      <c r="AT307">
        <v>8.6999999999999994E-3</v>
      </c>
      <c r="AU307" t="s">
        <v>95</v>
      </c>
      <c r="AV307">
        <v>0</v>
      </c>
      <c r="AW307">
        <v>2</v>
      </c>
      <c r="AX307">
        <v>15092471</v>
      </c>
      <c r="AY307">
        <v>1</v>
      </c>
      <c r="AZ307">
        <v>0</v>
      </c>
      <c r="BA307">
        <v>307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B307">
        <v>0</v>
      </c>
    </row>
    <row r="308" spans="1:80">
      <c r="A308">
        <f>ROW(Source!A70)</f>
        <v>70</v>
      </c>
      <c r="B308">
        <v>15092459</v>
      </c>
      <c r="C308">
        <v>15092452</v>
      </c>
      <c r="D308">
        <v>12289887</v>
      </c>
      <c r="E308">
        <v>1</v>
      </c>
      <c r="F308">
        <v>1</v>
      </c>
      <c r="G308">
        <v>1</v>
      </c>
      <c r="H308">
        <v>3</v>
      </c>
      <c r="I308" t="s">
        <v>462</v>
      </c>
      <c r="J308" t="s">
        <v>463</v>
      </c>
      <c r="K308" t="s">
        <v>464</v>
      </c>
      <c r="L308">
        <v>1339</v>
      </c>
      <c r="N308">
        <v>1007</v>
      </c>
      <c r="O308" t="s">
        <v>465</v>
      </c>
      <c r="P308" t="s">
        <v>465</v>
      </c>
      <c r="Q308">
        <v>1</v>
      </c>
      <c r="Y308">
        <v>3.5000000000000001E-3</v>
      </c>
      <c r="AA308">
        <v>6.2</v>
      </c>
      <c r="AB308">
        <v>0</v>
      </c>
      <c r="AC308">
        <v>0</v>
      </c>
      <c r="AD308">
        <v>0</v>
      </c>
      <c r="AN308">
        <v>0</v>
      </c>
      <c r="AO308">
        <v>1</v>
      </c>
      <c r="AP308">
        <v>0</v>
      </c>
      <c r="AQ308">
        <v>0</v>
      </c>
      <c r="AR308">
        <v>0</v>
      </c>
      <c r="AS308" t="s">
        <v>5</v>
      </c>
      <c r="AT308">
        <v>3.5000000000000001E-3</v>
      </c>
      <c r="AU308" t="s">
        <v>5</v>
      </c>
      <c r="AV308">
        <v>0</v>
      </c>
      <c r="AW308">
        <v>2</v>
      </c>
      <c r="AX308">
        <v>15092472</v>
      </c>
      <c r="AY308">
        <v>1</v>
      </c>
      <c r="AZ308">
        <v>0</v>
      </c>
      <c r="BA308">
        <v>308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B308">
        <v>0</v>
      </c>
    </row>
    <row r="309" spans="1:80">
      <c r="A309">
        <f>ROW(Source!A70)</f>
        <v>70</v>
      </c>
      <c r="B309">
        <v>15092460</v>
      </c>
      <c r="C309">
        <v>15092452</v>
      </c>
      <c r="D309">
        <v>12290863</v>
      </c>
      <c r="E309">
        <v>1</v>
      </c>
      <c r="F309">
        <v>1</v>
      </c>
      <c r="G309">
        <v>1</v>
      </c>
      <c r="H309">
        <v>3</v>
      </c>
      <c r="I309" t="s">
        <v>480</v>
      </c>
      <c r="J309" t="s">
        <v>481</v>
      </c>
      <c r="K309" t="s">
        <v>482</v>
      </c>
      <c r="L309">
        <v>1348</v>
      </c>
      <c r="N309">
        <v>1009</v>
      </c>
      <c r="O309" t="s">
        <v>29</v>
      </c>
      <c r="P309" t="s">
        <v>29</v>
      </c>
      <c r="Q309">
        <v>1000</v>
      </c>
      <c r="Y309">
        <v>1.9999999999999999E-6</v>
      </c>
      <c r="AA309">
        <v>10580</v>
      </c>
      <c r="AB309">
        <v>0</v>
      </c>
      <c r="AC309">
        <v>0</v>
      </c>
      <c r="AD309">
        <v>0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5</v>
      </c>
      <c r="AT309">
        <v>1.9999999999999999E-6</v>
      </c>
      <c r="AU309" t="s">
        <v>5</v>
      </c>
      <c r="AV309">
        <v>0</v>
      </c>
      <c r="AW309">
        <v>2</v>
      </c>
      <c r="AX309">
        <v>15092473</v>
      </c>
      <c r="AY309">
        <v>1</v>
      </c>
      <c r="AZ309">
        <v>0</v>
      </c>
      <c r="BA309">
        <v>309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B309">
        <v>0</v>
      </c>
    </row>
    <row r="310" spans="1:80">
      <c r="A310">
        <f>ROW(Source!A70)</f>
        <v>70</v>
      </c>
      <c r="B310">
        <v>15092461</v>
      </c>
      <c r="C310">
        <v>15092452</v>
      </c>
      <c r="D310">
        <v>12292552</v>
      </c>
      <c r="E310">
        <v>1</v>
      </c>
      <c r="F310">
        <v>1</v>
      </c>
      <c r="G310">
        <v>1</v>
      </c>
      <c r="H310">
        <v>3</v>
      </c>
      <c r="I310" t="s">
        <v>483</v>
      </c>
      <c r="J310" t="s">
        <v>484</v>
      </c>
      <c r="K310" t="s">
        <v>485</v>
      </c>
      <c r="L310">
        <v>1346</v>
      </c>
      <c r="N310">
        <v>1009</v>
      </c>
      <c r="O310" t="s">
        <v>144</v>
      </c>
      <c r="P310" t="s">
        <v>144</v>
      </c>
      <c r="Q310">
        <v>1</v>
      </c>
      <c r="Y310">
        <v>9.8999999999999994E-5</v>
      </c>
      <c r="AA310">
        <v>5</v>
      </c>
      <c r="AB310">
        <v>0</v>
      </c>
      <c r="AC310">
        <v>0</v>
      </c>
      <c r="AD310">
        <v>0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5</v>
      </c>
      <c r="AT310">
        <v>9.8999999999999994E-5</v>
      </c>
      <c r="AU310" t="s">
        <v>5</v>
      </c>
      <c r="AV310">
        <v>0</v>
      </c>
      <c r="AW310">
        <v>2</v>
      </c>
      <c r="AX310">
        <v>15092474</v>
      </c>
      <c r="AY310">
        <v>1</v>
      </c>
      <c r="AZ310">
        <v>0</v>
      </c>
      <c r="BA310">
        <v>310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B310">
        <v>0</v>
      </c>
    </row>
    <row r="311" spans="1:80">
      <c r="A311">
        <f>ROW(Source!A70)</f>
        <v>70</v>
      </c>
      <c r="B311">
        <v>15092462</v>
      </c>
      <c r="C311">
        <v>15092452</v>
      </c>
      <c r="D311">
        <v>12292553</v>
      </c>
      <c r="E311">
        <v>1</v>
      </c>
      <c r="F311">
        <v>1</v>
      </c>
      <c r="G311">
        <v>1</v>
      </c>
      <c r="H311">
        <v>3</v>
      </c>
      <c r="I311" t="s">
        <v>466</v>
      </c>
      <c r="J311" t="s">
        <v>467</v>
      </c>
      <c r="K311" t="s">
        <v>468</v>
      </c>
      <c r="L311">
        <v>1339</v>
      </c>
      <c r="N311">
        <v>1007</v>
      </c>
      <c r="O311" t="s">
        <v>465</v>
      </c>
      <c r="P311" t="s">
        <v>465</v>
      </c>
      <c r="Q311">
        <v>1</v>
      </c>
      <c r="Y311">
        <v>3.2000000000000002E-3</v>
      </c>
      <c r="AA311">
        <v>101</v>
      </c>
      <c r="AB311">
        <v>0</v>
      </c>
      <c r="AC311">
        <v>0</v>
      </c>
      <c r="AD311">
        <v>0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5</v>
      </c>
      <c r="AT311">
        <v>3.2000000000000002E-3</v>
      </c>
      <c r="AU311" t="s">
        <v>5</v>
      </c>
      <c r="AV311">
        <v>0</v>
      </c>
      <c r="AW311">
        <v>2</v>
      </c>
      <c r="AX311">
        <v>15092475</v>
      </c>
      <c r="AY311">
        <v>1</v>
      </c>
      <c r="AZ311">
        <v>0</v>
      </c>
      <c r="BA311">
        <v>311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B311">
        <v>0</v>
      </c>
    </row>
    <row r="312" spans="1:80">
      <c r="A312">
        <f>ROW(Source!A70)</f>
        <v>70</v>
      </c>
      <c r="B312">
        <v>15092463</v>
      </c>
      <c r="C312">
        <v>15092452</v>
      </c>
      <c r="D312">
        <v>12318064</v>
      </c>
      <c r="E312">
        <v>1</v>
      </c>
      <c r="F312">
        <v>1</v>
      </c>
      <c r="G312">
        <v>1</v>
      </c>
      <c r="H312">
        <v>3</v>
      </c>
      <c r="I312" t="s">
        <v>527</v>
      </c>
      <c r="J312" t="s">
        <v>528</v>
      </c>
      <c r="K312" t="s">
        <v>529</v>
      </c>
      <c r="L312">
        <v>1301</v>
      </c>
      <c r="N312">
        <v>1003</v>
      </c>
      <c r="O312" t="s">
        <v>100</v>
      </c>
      <c r="P312" t="s">
        <v>100</v>
      </c>
      <c r="Q312">
        <v>1</v>
      </c>
      <c r="Y312">
        <v>1</v>
      </c>
      <c r="AA312">
        <v>51.7</v>
      </c>
      <c r="AB312">
        <v>0</v>
      </c>
      <c r="AC312">
        <v>0</v>
      </c>
      <c r="AD312">
        <v>0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5</v>
      </c>
      <c r="AT312">
        <v>1</v>
      </c>
      <c r="AU312" t="s">
        <v>5</v>
      </c>
      <c r="AV312">
        <v>0</v>
      </c>
      <c r="AW312">
        <v>2</v>
      </c>
      <c r="AX312">
        <v>15092476</v>
      </c>
      <c r="AY312">
        <v>1</v>
      </c>
      <c r="AZ312">
        <v>0</v>
      </c>
      <c r="BA312">
        <v>312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B312">
        <v>0</v>
      </c>
    </row>
    <row r="313" spans="1:80">
      <c r="A313">
        <f>ROW(Source!A70)</f>
        <v>70</v>
      </c>
      <c r="B313">
        <v>15092481</v>
      </c>
      <c r="C313">
        <v>15092452</v>
      </c>
      <c r="D313">
        <v>12324809</v>
      </c>
      <c r="E313">
        <v>1</v>
      </c>
      <c r="F313">
        <v>1</v>
      </c>
      <c r="G313">
        <v>1</v>
      </c>
      <c r="H313">
        <v>3</v>
      </c>
      <c r="I313" t="s">
        <v>489</v>
      </c>
      <c r="J313" t="s">
        <v>490</v>
      </c>
      <c r="K313" t="s">
        <v>491</v>
      </c>
      <c r="L313">
        <v>1346</v>
      </c>
      <c r="N313">
        <v>1009</v>
      </c>
      <c r="O313" t="s">
        <v>144</v>
      </c>
      <c r="P313" t="s">
        <v>144</v>
      </c>
      <c r="Q313">
        <v>1</v>
      </c>
      <c r="Y313">
        <v>0</v>
      </c>
      <c r="AA313">
        <v>0</v>
      </c>
      <c r="AB313">
        <v>0</v>
      </c>
      <c r="AC313">
        <v>0</v>
      </c>
      <c r="AD313">
        <v>0</v>
      </c>
      <c r="AN313">
        <v>1</v>
      </c>
      <c r="AO313">
        <v>0</v>
      </c>
      <c r="AP313">
        <v>0</v>
      </c>
      <c r="AQ313">
        <v>0</v>
      </c>
      <c r="AR313">
        <v>0</v>
      </c>
      <c r="AS313" t="s">
        <v>5</v>
      </c>
      <c r="AT313">
        <v>0</v>
      </c>
      <c r="AU313" t="s">
        <v>5</v>
      </c>
      <c r="AV313">
        <v>0</v>
      </c>
      <c r="AW313">
        <v>2</v>
      </c>
      <c r="AX313">
        <v>15092477</v>
      </c>
      <c r="AY313">
        <v>1</v>
      </c>
      <c r="AZ313">
        <v>0</v>
      </c>
      <c r="BA313">
        <v>313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B313">
        <v>0</v>
      </c>
    </row>
    <row r="314" spans="1:80">
      <c r="A314">
        <f>ROW(Source!A70)</f>
        <v>70</v>
      </c>
      <c r="B314">
        <v>15092464</v>
      </c>
      <c r="C314">
        <v>15092452</v>
      </c>
      <c r="D314">
        <v>12325987</v>
      </c>
      <c r="E314">
        <v>1</v>
      </c>
      <c r="F314">
        <v>1</v>
      </c>
      <c r="G314">
        <v>1</v>
      </c>
      <c r="H314">
        <v>3</v>
      </c>
      <c r="I314" t="s">
        <v>492</v>
      </c>
      <c r="J314" t="s">
        <v>493</v>
      </c>
      <c r="K314" t="s">
        <v>494</v>
      </c>
      <c r="L314">
        <v>1339</v>
      </c>
      <c r="N314">
        <v>1007</v>
      </c>
      <c r="O314" t="s">
        <v>465</v>
      </c>
      <c r="P314" t="s">
        <v>465</v>
      </c>
      <c r="Q314">
        <v>1</v>
      </c>
      <c r="Y314">
        <v>8.0000000000000007E-5</v>
      </c>
      <c r="AA314">
        <v>627</v>
      </c>
      <c r="AB314">
        <v>0</v>
      </c>
      <c r="AC314">
        <v>0</v>
      </c>
      <c r="AD314">
        <v>0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5</v>
      </c>
      <c r="AT314">
        <v>8.0000000000000007E-5</v>
      </c>
      <c r="AU314" t="s">
        <v>5</v>
      </c>
      <c r="AV314">
        <v>0</v>
      </c>
      <c r="AW314">
        <v>2</v>
      </c>
      <c r="AX314">
        <v>15092478</v>
      </c>
      <c r="AY314">
        <v>1</v>
      </c>
      <c r="AZ314">
        <v>0</v>
      </c>
      <c r="BA314">
        <v>314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B314">
        <v>0</v>
      </c>
    </row>
    <row r="315" spans="1:80">
      <c r="A315">
        <f>ROW(Source!A70)</f>
        <v>70</v>
      </c>
      <c r="B315">
        <v>15092465</v>
      </c>
      <c r="C315">
        <v>15092452</v>
      </c>
      <c r="D315">
        <v>12327134</v>
      </c>
      <c r="E315">
        <v>1</v>
      </c>
      <c r="F315">
        <v>1</v>
      </c>
      <c r="G315">
        <v>1</v>
      </c>
      <c r="H315">
        <v>3</v>
      </c>
      <c r="I315" t="s">
        <v>495</v>
      </c>
      <c r="J315" t="s">
        <v>496</v>
      </c>
      <c r="K315" t="s">
        <v>497</v>
      </c>
      <c r="L315">
        <v>1339</v>
      </c>
      <c r="N315">
        <v>1007</v>
      </c>
      <c r="O315" t="s">
        <v>465</v>
      </c>
      <c r="P315" t="s">
        <v>465</v>
      </c>
      <c r="Q315">
        <v>1</v>
      </c>
      <c r="Y315">
        <v>2.75E-2</v>
      </c>
      <c r="AA315">
        <v>3.11</v>
      </c>
      <c r="AB315">
        <v>0</v>
      </c>
      <c r="AC315">
        <v>0</v>
      </c>
      <c r="AD315">
        <v>0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5</v>
      </c>
      <c r="AT315">
        <v>2.75E-2</v>
      </c>
      <c r="AU315" t="s">
        <v>5</v>
      </c>
      <c r="AV315">
        <v>0</v>
      </c>
      <c r="AW315">
        <v>2</v>
      </c>
      <c r="AX315">
        <v>15092479</v>
      </c>
      <c r="AY315">
        <v>1</v>
      </c>
      <c r="AZ315">
        <v>0</v>
      </c>
      <c r="BA315">
        <v>315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B315">
        <v>0</v>
      </c>
    </row>
    <row r="316" spans="1:80">
      <c r="A316">
        <f>ROW(Source!A71)</f>
        <v>71</v>
      </c>
      <c r="B316">
        <v>15092496</v>
      </c>
      <c r="C316">
        <v>15092495</v>
      </c>
      <c r="D316">
        <v>7535102</v>
      </c>
      <c r="E316">
        <v>1</v>
      </c>
      <c r="F316">
        <v>1</v>
      </c>
      <c r="G316">
        <v>1</v>
      </c>
      <c r="H316">
        <v>1</v>
      </c>
      <c r="I316" t="s">
        <v>498</v>
      </c>
      <c r="J316" t="s">
        <v>5</v>
      </c>
      <c r="K316" t="s">
        <v>499</v>
      </c>
      <c r="L316">
        <v>1476</v>
      </c>
      <c r="N316">
        <v>1013</v>
      </c>
      <c r="O316" t="s">
        <v>450</v>
      </c>
      <c r="P316" t="s">
        <v>451</v>
      </c>
      <c r="Q316">
        <v>1</v>
      </c>
      <c r="Y316">
        <v>0.50927749999999994</v>
      </c>
      <c r="AA316">
        <v>0</v>
      </c>
      <c r="AB316">
        <v>0</v>
      </c>
      <c r="AC316">
        <v>0</v>
      </c>
      <c r="AD316">
        <v>11.48</v>
      </c>
      <c r="AN316">
        <v>0</v>
      </c>
      <c r="AO316">
        <v>1</v>
      </c>
      <c r="AP316">
        <v>1</v>
      </c>
      <c r="AQ316">
        <v>0</v>
      </c>
      <c r="AR316">
        <v>0</v>
      </c>
      <c r="AS316" t="s">
        <v>5</v>
      </c>
      <c r="AT316">
        <v>0.26050000000000001</v>
      </c>
      <c r="AU316" t="s">
        <v>96</v>
      </c>
      <c r="AV316">
        <v>1</v>
      </c>
      <c r="AW316">
        <v>2</v>
      </c>
      <c r="AX316">
        <v>15092510</v>
      </c>
      <c r="AY316">
        <v>1</v>
      </c>
      <c r="AZ316">
        <v>0</v>
      </c>
      <c r="BA316">
        <v>316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B316">
        <v>0</v>
      </c>
    </row>
    <row r="317" spans="1:80">
      <c r="A317">
        <f>ROW(Source!A71)</f>
        <v>71</v>
      </c>
      <c r="B317">
        <v>15092497</v>
      </c>
      <c r="C317">
        <v>15092495</v>
      </c>
      <c r="D317">
        <v>121548</v>
      </c>
      <c r="E317">
        <v>1</v>
      </c>
      <c r="F317">
        <v>1</v>
      </c>
      <c r="G317">
        <v>1</v>
      </c>
      <c r="H317">
        <v>1</v>
      </c>
      <c r="I317" t="s">
        <v>31</v>
      </c>
      <c r="J317" t="s">
        <v>5</v>
      </c>
      <c r="K317" t="s">
        <v>452</v>
      </c>
      <c r="L317">
        <v>608254</v>
      </c>
      <c r="N317">
        <v>1013</v>
      </c>
      <c r="O317" t="s">
        <v>453</v>
      </c>
      <c r="P317" t="s">
        <v>453</v>
      </c>
      <c r="Q317">
        <v>1</v>
      </c>
      <c r="Y317">
        <v>2.9749999999999998E-3</v>
      </c>
      <c r="AA317">
        <v>0</v>
      </c>
      <c r="AB317">
        <v>0</v>
      </c>
      <c r="AC317">
        <v>0</v>
      </c>
      <c r="AD317">
        <v>0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5</v>
      </c>
      <c r="AT317">
        <v>1.4E-3</v>
      </c>
      <c r="AU317" t="s">
        <v>95</v>
      </c>
      <c r="AV317">
        <v>2</v>
      </c>
      <c r="AW317">
        <v>2</v>
      </c>
      <c r="AX317">
        <v>15092511</v>
      </c>
      <c r="AY317">
        <v>1</v>
      </c>
      <c r="AZ317">
        <v>0</v>
      </c>
      <c r="BA317">
        <v>317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B317">
        <v>0</v>
      </c>
    </row>
    <row r="318" spans="1:80">
      <c r="A318">
        <f>ROW(Source!A71)</f>
        <v>71</v>
      </c>
      <c r="B318">
        <v>15092498</v>
      </c>
      <c r="C318">
        <v>15092495</v>
      </c>
      <c r="D318">
        <v>12365594</v>
      </c>
      <c r="E318">
        <v>1</v>
      </c>
      <c r="F318">
        <v>1</v>
      </c>
      <c r="G318">
        <v>1</v>
      </c>
      <c r="H318">
        <v>2</v>
      </c>
      <c r="I318" t="s">
        <v>471</v>
      </c>
      <c r="J318" t="s">
        <v>472</v>
      </c>
      <c r="K318" t="s">
        <v>473</v>
      </c>
      <c r="L318">
        <v>1480</v>
      </c>
      <c r="N318">
        <v>1013</v>
      </c>
      <c r="O318" t="s">
        <v>457</v>
      </c>
      <c r="P318" t="s">
        <v>458</v>
      </c>
      <c r="Q318">
        <v>1</v>
      </c>
      <c r="Y318">
        <v>4.2499999999999998E-4</v>
      </c>
      <c r="AA318">
        <v>0</v>
      </c>
      <c r="AB318">
        <v>92.76</v>
      </c>
      <c r="AC318">
        <v>16.329999999999998</v>
      </c>
      <c r="AD318">
        <v>0</v>
      </c>
      <c r="AN318">
        <v>0</v>
      </c>
      <c r="AO318">
        <v>1</v>
      </c>
      <c r="AP318">
        <v>1</v>
      </c>
      <c r="AQ318">
        <v>0</v>
      </c>
      <c r="AR318">
        <v>0</v>
      </c>
      <c r="AS318" t="s">
        <v>5</v>
      </c>
      <c r="AT318">
        <v>2.0000000000000001E-4</v>
      </c>
      <c r="AU318" t="s">
        <v>95</v>
      </c>
      <c r="AV318">
        <v>0</v>
      </c>
      <c r="AW318">
        <v>2</v>
      </c>
      <c r="AX318">
        <v>15092512</v>
      </c>
      <c r="AY318">
        <v>1</v>
      </c>
      <c r="AZ318">
        <v>0</v>
      </c>
      <c r="BA318">
        <v>318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B318">
        <v>0</v>
      </c>
    </row>
    <row r="319" spans="1:80">
      <c r="A319">
        <f>ROW(Source!A71)</f>
        <v>71</v>
      </c>
      <c r="B319">
        <v>15092499</v>
      </c>
      <c r="C319">
        <v>15092495</v>
      </c>
      <c r="D319">
        <v>12365682</v>
      </c>
      <c r="E319">
        <v>1</v>
      </c>
      <c r="F319">
        <v>1</v>
      </c>
      <c r="G319">
        <v>1</v>
      </c>
      <c r="H319">
        <v>2</v>
      </c>
      <c r="I319" t="s">
        <v>474</v>
      </c>
      <c r="J319" t="s">
        <v>475</v>
      </c>
      <c r="K319" t="s">
        <v>476</v>
      </c>
      <c r="L319">
        <v>1480</v>
      </c>
      <c r="N319">
        <v>1013</v>
      </c>
      <c r="O319" t="s">
        <v>457</v>
      </c>
      <c r="P319" t="s">
        <v>458</v>
      </c>
      <c r="Q319">
        <v>1</v>
      </c>
      <c r="Y319">
        <v>2.5499999999999997E-3</v>
      </c>
      <c r="AA319">
        <v>0</v>
      </c>
      <c r="AB319">
        <v>134.07</v>
      </c>
      <c r="AC319">
        <v>16.329999999999998</v>
      </c>
      <c r="AD319">
        <v>0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5</v>
      </c>
      <c r="AT319">
        <v>1.1999999999999999E-3</v>
      </c>
      <c r="AU319" t="s">
        <v>95</v>
      </c>
      <c r="AV319">
        <v>0</v>
      </c>
      <c r="AW319">
        <v>2</v>
      </c>
      <c r="AX319">
        <v>15092513</v>
      </c>
      <c r="AY319">
        <v>1</v>
      </c>
      <c r="AZ319">
        <v>0</v>
      </c>
      <c r="BA319">
        <v>319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B319">
        <v>0</v>
      </c>
    </row>
    <row r="320" spans="1:80">
      <c r="A320">
        <f>ROW(Source!A71)</f>
        <v>71</v>
      </c>
      <c r="B320">
        <v>15092500</v>
      </c>
      <c r="C320">
        <v>15092495</v>
      </c>
      <c r="D320">
        <v>12367747</v>
      </c>
      <c r="E320">
        <v>1</v>
      </c>
      <c r="F320">
        <v>1</v>
      </c>
      <c r="G320">
        <v>1</v>
      </c>
      <c r="H320">
        <v>2</v>
      </c>
      <c r="I320" t="s">
        <v>500</v>
      </c>
      <c r="J320" t="s">
        <v>501</v>
      </c>
      <c r="K320" t="s">
        <v>502</v>
      </c>
      <c r="L320">
        <v>1480</v>
      </c>
      <c r="N320">
        <v>1013</v>
      </c>
      <c r="O320" t="s">
        <v>457</v>
      </c>
      <c r="P320" t="s">
        <v>458</v>
      </c>
      <c r="Q320">
        <v>1</v>
      </c>
      <c r="Y320">
        <v>1.42375E-2</v>
      </c>
      <c r="AA320">
        <v>0</v>
      </c>
      <c r="AB320">
        <v>2.3199999999999998</v>
      </c>
      <c r="AC320">
        <v>0</v>
      </c>
      <c r="AD320">
        <v>0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5</v>
      </c>
      <c r="AT320">
        <v>6.7000000000000002E-3</v>
      </c>
      <c r="AU320" t="s">
        <v>95</v>
      </c>
      <c r="AV320">
        <v>0</v>
      </c>
      <c r="AW320">
        <v>2</v>
      </c>
      <c r="AX320">
        <v>15092514</v>
      </c>
      <c r="AY320">
        <v>1</v>
      </c>
      <c r="AZ320">
        <v>0</v>
      </c>
      <c r="BA320">
        <v>320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B320">
        <v>0</v>
      </c>
    </row>
    <row r="321" spans="1:80">
      <c r="A321">
        <f>ROW(Source!A71)</f>
        <v>71</v>
      </c>
      <c r="B321">
        <v>15092501</v>
      </c>
      <c r="C321">
        <v>15092495</v>
      </c>
      <c r="D321">
        <v>12368313</v>
      </c>
      <c r="E321">
        <v>1</v>
      </c>
      <c r="F321">
        <v>1</v>
      </c>
      <c r="G321">
        <v>1</v>
      </c>
      <c r="H321">
        <v>2</v>
      </c>
      <c r="I321" t="s">
        <v>477</v>
      </c>
      <c r="J321" t="s">
        <v>478</v>
      </c>
      <c r="K321" t="s">
        <v>479</v>
      </c>
      <c r="L321">
        <v>1480</v>
      </c>
      <c r="N321">
        <v>1013</v>
      </c>
      <c r="O321" t="s">
        <v>457</v>
      </c>
      <c r="P321" t="s">
        <v>458</v>
      </c>
      <c r="Q321">
        <v>1</v>
      </c>
      <c r="Y321">
        <v>1.7849999999999998E-2</v>
      </c>
      <c r="AA321">
        <v>0</v>
      </c>
      <c r="AB321">
        <v>96.34</v>
      </c>
      <c r="AC321">
        <v>0</v>
      </c>
      <c r="AD321">
        <v>0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5</v>
      </c>
      <c r="AT321">
        <v>8.3999999999999995E-3</v>
      </c>
      <c r="AU321" t="s">
        <v>95</v>
      </c>
      <c r="AV321">
        <v>0</v>
      </c>
      <c r="AW321">
        <v>2</v>
      </c>
      <c r="AX321">
        <v>15092515</v>
      </c>
      <c r="AY321">
        <v>1</v>
      </c>
      <c r="AZ321">
        <v>0</v>
      </c>
      <c r="BA321">
        <v>321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B321">
        <v>0</v>
      </c>
    </row>
    <row r="322" spans="1:80">
      <c r="A322">
        <f>ROW(Source!A71)</f>
        <v>71</v>
      </c>
      <c r="B322">
        <v>15092502</v>
      </c>
      <c r="C322">
        <v>15092495</v>
      </c>
      <c r="D322">
        <v>12289510</v>
      </c>
      <c r="E322">
        <v>1</v>
      </c>
      <c r="F322">
        <v>1</v>
      </c>
      <c r="G322">
        <v>1</v>
      </c>
      <c r="H322">
        <v>3</v>
      </c>
      <c r="I322" t="s">
        <v>503</v>
      </c>
      <c r="J322" t="s">
        <v>504</v>
      </c>
      <c r="K322" t="s">
        <v>505</v>
      </c>
      <c r="L322">
        <v>1348</v>
      </c>
      <c r="N322">
        <v>1009</v>
      </c>
      <c r="O322" t="s">
        <v>29</v>
      </c>
      <c r="P322" t="s">
        <v>29</v>
      </c>
      <c r="Q322">
        <v>1000</v>
      </c>
      <c r="Y322">
        <v>4.1E-5</v>
      </c>
      <c r="AA322">
        <v>35060</v>
      </c>
      <c r="AB322">
        <v>0</v>
      </c>
      <c r="AC322">
        <v>0</v>
      </c>
      <c r="AD322">
        <v>0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5</v>
      </c>
      <c r="AT322">
        <v>4.1E-5</v>
      </c>
      <c r="AU322" t="s">
        <v>5</v>
      </c>
      <c r="AV322">
        <v>0</v>
      </c>
      <c r="AW322">
        <v>2</v>
      </c>
      <c r="AX322">
        <v>15092516</v>
      </c>
      <c r="AY322">
        <v>1</v>
      </c>
      <c r="AZ322">
        <v>0</v>
      </c>
      <c r="BA322">
        <v>322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B322">
        <v>0</v>
      </c>
    </row>
    <row r="323" spans="1:80">
      <c r="A323">
        <f>ROW(Source!A71)</f>
        <v>71</v>
      </c>
      <c r="B323">
        <v>15092503</v>
      </c>
      <c r="C323">
        <v>15092495</v>
      </c>
      <c r="D323">
        <v>12290033</v>
      </c>
      <c r="E323">
        <v>1</v>
      </c>
      <c r="F323">
        <v>1</v>
      </c>
      <c r="G323">
        <v>1</v>
      </c>
      <c r="H323">
        <v>3</v>
      </c>
      <c r="I323" t="s">
        <v>506</v>
      </c>
      <c r="J323" t="s">
        <v>507</v>
      </c>
      <c r="K323" t="s">
        <v>508</v>
      </c>
      <c r="L323">
        <v>1348</v>
      </c>
      <c r="N323">
        <v>1009</v>
      </c>
      <c r="O323" t="s">
        <v>29</v>
      </c>
      <c r="P323" t="s">
        <v>29</v>
      </c>
      <c r="Q323">
        <v>1000</v>
      </c>
      <c r="Y323">
        <v>3.0000000000000001E-6</v>
      </c>
      <c r="AA323">
        <v>18320</v>
      </c>
      <c r="AB323">
        <v>0</v>
      </c>
      <c r="AC323">
        <v>0</v>
      </c>
      <c r="AD323">
        <v>0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5</v>
      </c>
      <c r="AT323">
        <v>3.0000000000000001E-6</v>
      </c>
      <c r="AU323" t="s">
        <v>5</v>
      </c>
      <c r="AV323">
        <v>0</v>
      </c>
      <c r="AW323">
        <v>2</v>
      </c>
      <c r="AX323">
        <v>15092517</v>
      </c>
      <c r="AY323">
        <v>1</v>
      </c>
      <c r="AZ323">
        <v>0</v>
      </c>
      <c r="BA323">
        <v>323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B323">
        <v>0</v>
      </c>
    </row>
    <row r="324" spans="1:80">
      <c r="A324">
        <f>ROW(Source!A71)</f>
        <v>71</v>
      </c>
      <c r="B324">
        <v>15092504</v>
      </c>
      <c r="C324">
        <v>15092495</v>
      </c>
      <c r="D324">
        <v>12290555</v>
      </c>
      <c r="E324">
        <v>1</v>
      </c>
      <c r="F324">
        <v>1</v>
      </c>
      <c r="G324">
        <v>1</v>
      </c>
      <c r="H324">
        <v>3</v>
      </c>
      <c r="I324" t="s">
        <v>509</v>
      </c>
      <c r="J324" t="s">
        <v>510</v>
      </c>
      <c r="K324" t="s">
        <v>511</v>
      </c>
      <c r="L324">
        <v>1348</v>
      </c>
      <c r="N324">
        <v>1009</v>
      </c>
      <c r="O324" t="s">
        <v>29</v>
      </c>
      <c r="P324" t="s">
        <v>29</v>
      </c>
      <c r="Q324">
        <v>1000</v>
      </c>
      <c r="Y324">
        <v>9.9999999999999995E-7</v>
      </c>
      <c r="AA324">
        <v>30040</v>
      </c>
      <c r="AB324">
        <v>0</v>
      </c>
      <c r="AC324">
        <v>0</v>
      </c>
      <c r="AD324">
        <v>0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5</v>
      </c>
      <c r="AT324">
        <v>9.9999999999999995E-7</v>
      </c>
      <c r="AU324" t="s">
        <v>5</v>
      </c>
      <c r="AV324">
        <v>0</v>
      </c>
      <c r="AW324">
        <v>2</v>
      </c>
      <c r="AX324">
        <v>15092518</v>
      </c>
      <c r="AY324">
        <v>1</v>
      </c>
      <c r="AZ324">
        <v>0</v>
      </c>
      <c r="BA324">
        <v>324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B324">
        <v>0</v>
      </c>
    </row>
    <row r="325" spans="1:80">
      <c r="A325">
        <f>ROW(Source!A71)</f>
        <v>71</v>
      </c>
      <c r="B325">
        <v>15092505</v>
      </c>
      <c r="C325">
        <v>15092495</v>
      </c>
      <c r="D325">
        <v>12292687</v>
      </c>
      <c r="E325">
        <v>1</v>
      </c>
      <c r="F325">
        <v>1</v>
      </c>
      <c r="G325">
        <v>1</v>
      </c>
      <c r="H325">
        <v>3</v>
      </c>
      <c r="I325" t="s">
        <v>512</v>
      </c>
      <c r="J325" t="s">
        <v>513</v>
      </c>
      <c r="K325" t="s">
        <v>514</v>
      </c>
      <c r="L325">
        <v>1346</v>
      </c>
      <c r="N325">
        <v>1009</v>
      </c>
      <c r="O325" t="s">
        <v>144</v>
      </c>
      <c r="P325" t="s">
        <v>144</v>
      </c>
      <c r="Q325">
        <v>1</v>
      </c>
      <c r="Y325">
        <v>1.1000000000000001E-3</v>
      </c>
      <c r="AA325">
        <v>42.4</v>
      </c>
      <c r="AB325">
        <v>0</v>
      </c>
      <c r="AC325">
        <v>0</v>
      </c>
      <c r="AD325">
        <v>0</v>
      </c>
      <c r="AN325">
        <v>0</v>
      </c>
      <c r="AO325">
        <v>1</v>
      </c>
      <c r="AP325">
        <v>0</v>
      </c>
      <c r="AQ325">
        <v>0</v>
      </c>
      <c r="AR325">
        <v>0</v>
      </c>
      <c r="AS325" t="s">
        <v>5</v>
      </c>
      <c r="AT325">
        <v>1.1000000000000001E-3</v>
      </c>
      <c r="AU325" t="s">
        <v>5</v>
      </c>
      <c r="AV325">
        <v>0</v>
      </c>
      <c r="AW325">
        <v>2</v>
      </c>
      <c r="AX325">
        <v>15092519</v>
      </c>
      <c r="AY325">
        <v>1</v>
      </c>
      <c r="AZ325">
        <v>0</v>
      </c>
      <c r="BA325">
        <v>325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B325">
        <v>0</v>
      </c>
    </row>
    <row r="326" spans="1:80">
      <c r="A326">
        <f>ROW(Source!A71)</f>
        <v>71</v>
      </c>
      <c r="B326">
        <v>15092506</v>
      </c>
      <c r="C326">
        <v>15092495</v>
      </c>
      <c r="D326">
        <v>12317115</v>
      </c>
      <c r="E326">
        <v>1</v>
      </c>
      <c r="F326">
        <v>1</v>
      </c>
      <c r="G326">
        <v>1</v>
      </c>
      <c r="H326">
        <v>3</v>
      </c>
      <c r="I326" t="s">
        <v>515</v>
      </c>
      <c r="J326" t="s">
        <v>516</v>
      </c>
      <c r="K326" t="s">
        <v>517</v>
      </c>
      <c r="L326">
        <v>1301</v>
      </c>
      <c r="N326">
        <v>1003</v>
      </c>
      <c r="O326" t="s">
        <v>100</v>
      </c>
      <c r="P326" t="s">
        <v>100</v>
      </c>
      <c r="Q326">
        <v>1</v>
      </c>
      <c r="Y326">
        <v>1</v>
      </c>
      <c r="AA326">
        <v>147</v>
      </c>
      <c r="AB326">
        <v>0</v>
      </c>
      <c r="AC326">
        <v>0</v>
      </c>
      <c r="AD326">
        <v>0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5</v>
      </c>
      <c r="AT326">
        <v>1</v>
      </c>
      <c r="AU326" t="s">
        <v>5</v>
      </c>
      <c r="AV326">
        <v>0</v>
      </c>
      <c r="AW326">
        <v>2</v>
      </c>
      <c r="AX326">
        <v>15092520</v>
      </c>
      <c r="AY326">
        <v>1</v>
      </c>
      <c r="AZ326">
        <v>0</v>
      </c>
      <c r="BA326">
        <v>326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B326">
        <v>0</v>
      </c>
    </row>
    <row r="327" spans="1:80">
      <c r="A327">
        <f>ROW(Source!A71)</f>
        <v>71</v>
      </c>
      <c r="B327">
        <v>15092507</v>
      </c>
      <c r="C327">
        <v>15092495</v>
      </c>
      <c r="D327">
        <v>12317933</v>
      </c>
      <c r="E327">
        <v>1</v>
      </c>
      <c r="F327">
        <v>1</v>
      </c>
      <c r="G327">
        <v>1</v>
      </c>
      <c r="H327">
        <v>3</v>
      </c>
      <c r="I327" t="s">
        <v>518</v>
      </c>
      <c r="J327" t="s">
        <v>519</v>
      </c>
      <c r="K327" t="s">
        <v>520</v>
      </c>
      <c r="L327">
        <v>12293991</v>
      </c>
      <c r="N327">
        <v>1013</v>
      </c>
      <c r="O327" t="s">
        <v>395</v>
      </c>
      <c r="P327" t="s">
        <v>397</v>
      </c>
      <c r="Q327">
        <v>1</v>
      </c>
      <c r="Y327">
        <v>3.3500000000000001E-3</v>
      </c>
      <c r="AA327">
        <v>276</v>
      </c>
      <c r="AB327">
        <v>0</v>
      </c>
      <c r="AC327">
        <v>0</v>
      </c>
      <c r="AD327">
        <v>0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5</v>
      </c>
      <c r="AT327">
        <v>3.3500000000000001E-3</v>
      </c>
      <c r="AU327" t="s">
        <v>5</v>
      </c>
      <c r="AV327">
        <v>0</v>
      </c>
      <c r="AW327">
        <v>2</v>
      </c>
      <c r="AX327">
        <v>15092521</v>
      </c>
      <c r="AY327">
        <v>1</v>
      </c>
      <c r="AZ327">
        <v>0</v>
      </c>
      <c r="BA327">
        <v>327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B327">
        <v>0</v>
      </c>
    </row>
    <row r="328" spans="1:80">
      <c r="A328">
        <f>ROW(Source!A71)</f>
        <v>71</v>
      </c>
      <c r="B328">
        <v>15092508</v>
      </c>
      <c r="C328">
        <v>15092495</v>
      </c>
      <c r="D328">
        <v>12317935</v>
      </c>
      <c r="E328">
        <v>1</v>
      </c>
      <c r="F328">
        <v>1</v>
      </c>
      <c r="G328">
        <v>1</v>
      </c>
      <c r="H328">
        <v>3</v>
      </c>
      <c r="I328" t="s">
        <v>521</v>
      </c>
      <c r="J328" t="s">
        <v>522</v>
      </c>
      <c r="K328" t="s">
        <v>523</v>
      </c>
      <c r="L328">
        <v>12293991</v>
      </c>
      <c r="N328">
        <v>1013</v>
      </c>
      <c r="O328" t="s">
        <v>395</v>
      </c>
      <c r="P328" t="s">
        <v>397</v>
      </c>
      <c r="Q328">
        <v>1</v>
      </c>
      <c r="Y328">
        <v>3.3500000000000001E-3</v>
      </c>
      <c r="AA328">
        <v>461</v>
      </c>
      <c r="AB328">
        <v>0</v>
      </c>
      <c r="AC328">
        <v>0</v>
      </c>
      <c r="AD328">
        <v>0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5</v>
      </c>
      <c r="AT328">
        <v>3.3500000000000001E-3</v>
      </c>
      <c r="AU328" t="s">
        <v>5</v>
      </c>
      <c r="AV328">
        <v>0</v>
      </c>
      <c r="AW328">
        <v>2</v>
      </c>
      <c r="AX328">
        <v>15092522</v>
      </c>
      <c r="AY328">
        <v>1</v>
      </c>
      <c r="AZ328">
        <v>0</v>
      </c>
      <c r="BA328">
        <v>328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B328">
        <v>0</v>
      </c>
    </row>
    <row r="329" spans="1:80">
      <c r="A329">
        <f>ROW(Source!A71)</f>
        <v>71</v>
      </c>
      <c r="B329">
        <v>15092509</v>
      </c>
      <c r="C329">
        <v>15092495</v>
      </c>
      <c r="D329">
        <v>12325987</v>
      </c>
      <c r="E329">
        <v>1</v>
      </c>
      <c r="F329">
        <v>1</v>
      </c>
      <c r="G329">
        <v>1</v>
      </c>
      <c r="H329">
        <v>3</v>
      </c>
      <c r="I329" t="s">
        <v>492</v>
      </c>
      <c r="J329" t="s">
        <v>493</v>
      </c>
      <c r="K329" t="s">
        <v>494</v>
      </c>
      <c r="L329">
        <v>1339</v>
      </c>
      <c r="N329">
        <v>1007</v>
      </c>
      <c r="O329" t="s">
        <v>465</v>
      </c>
      <c r="P329" t="s">
        <v>465</v>
      </c>
      <c r="Q329">
        <v>1</v>
      </c>
      <c r="Y329">
        <v>6.7000000000000002E-5</v>
      </c>
      <c r="AA329">
        <v>627</v>
      </c>
      <c r="AB329">
        <v>0</v>
      </c>
      <c r="AC329">
        <v>0</v>
      </c>
      <c r="AD329">
        <v>0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5</v>
      </c>
      <c r="AT329">
        <v>6.7000000000000002E-5</v>
      </c>
      <c r="AU329" t="s">
        <v>5</v>
      </c>
      <c r="AV329">
        <v>0</v>
      </c>
      <c r="AW329">
        <v>2</v>
      </c>
      <c r="AX329">
        <v>15092523</v>
      </c>
      <c r="AY329">
        <v>1</v>
      </c>
      <c r="AZ329">
        <v>0</v>
      </c>
      <c r="BA329">
        <v>329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B329">
        <v>0</v>
      </c>
    </row>
    <row r="330" spans="1:80">
      <c r="A330">
        <f>ROW(Source!A72)</f>
        <v>72</v>
      </c>
      <c r="B330">
        <v>15092525</v>
      </c>
      <c r="C330">
        <v>15092524</v>
      </c>
      <c r="D330">
        <v>7535136</v>
      </c>
      <c r="E330">
        <v>1</v>
      </c>
      <c r="F330">
        <v>1</v>
      </c>
      <c r="G330">
        <v>1</v>
      </c>
      <c r="H330">
        <v>1</v>
      </c>
      <c r="I330" t="s">
        <v>525</v>
      </c>
      <c r="J330" t="s">
        <v>5</v>
      </c>
      <c r="K330" t="s">
        <v>526</v>
      </c>
      <c r="L330">
        <v>1476</v>
      </c>
      <c r="N330">
        <v>1013</v>
      </c>
      <c r="O330" t="s">
        <v>450</v>
      </c>
      <c r="P330" t="s">
        <v>451</v>
      </c>
      <c r="Q330">
        <v>1</v>
      </c>
      <c r="Y330">
        <v>1.1892264999999997</v>
      </c>
      <c r="AA330">
        <v>0</v>
      </c>
      <c r="AB330">
        <v>0</v>
      </c>
      <c r="AC330">
        <v>0</v>
      </c>
      <c r="AD330">
        <v>12.36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5</v>
      </c>
      <c r="AT330">
        <v>0.60829999999999995</v>
      </c>
      <c r="AU330" t="s">
        <v>96</v>
      </c>
      <c r="AV330">
        <v>1</v>
      </c>
      <c r="AW330">
        <v>2</v>
      </c>
      <c r="AX330">
        <v>15092538</v>
      </c>
      <c r="AY330">
        <v>1</v>
      </c>
      <c r="AZ330">
        <v>0</v>
      </c>
      <c r="BA330">
        <v>330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B330">
        <v>0</v>
      </c>
    </row>
    <row r="331" spans="1:80">
      <c r="A331">
        <f>ROW(Source!A72)</f>
        <v>72</v>
      </c>
      <c r="B331">
        <v>15092526</v>
      </c>
      <c r="C331">
        <v>15092524</v>
      </c>
      <c r="D331">
        <v>121548</v>
      </c>
      <c r="E331">
        <v>1</v>
      </c>
      <c r="F331">
        <v>1</v>
      </c>
      <c r="G331">
        <v>1</v>
      </c>
      <c r="H331">
        <v>1</v>
      </c>
      <c r="I331" t="s">
        <v>31</v>
      </c>
      <c r="J331" t="s">
        <v>5</v>
      </c>
      <c r="K331" t="s">
        <v>452</v>
      </c>
      <c r="L331">
        <v>608254</v>
      </c>
      <c r="N331">
        <v>1013</v>
      </c>
      <c r="O331" t="s">
        <v>453</v>
      </c>
      <c r="P331" t="s">
        <v>453</v>
      </c>
      <c r="Q331">
        <v>1</v>
      </c>
      <c r="Y331">
        <v>4.0374999999999994E-3</v>
      </c>
      <c r="AA331">
        <v>0</v>
      </c>
      <c r="AB331">
        <v>0</v>
      </c>
      <c r="AC331">
        <v>0</v>
      </c>
      <c r="AD331">
        <v>0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5</v>
      </c>
      <c r="AT331">
        <v>1.9E-3</v>
      </c>
      <c r="AU331" t="s">
        <v>95</v>
      </c>
      <c r="AV331">
        <v>2</v>
      </c>
      <c r="AW331">
        <v>2</v>
      </c>
      <c r="AX331">
        <v>15092539</v>
      </c>
      <c r="AY331">
        <v>1</v>
      </c>
      <c r="AZ331">
        <v>0</v>
      </c>
      <c r="BA331">
        <v>331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B331">
        <v>0</v>
      </c>
    </row>
    <row r="332" spans="1:80">
      <c r="A332">
        <f>ROW(Source!A72)</f>
        <v>72</v>
      </c>
      <c r="B332">
        <v>15092527</v>
      </c>
      <c r="C332">
        <v>15092524</v>
      </c>
      <c r="D332">
        <v>12365594</v>
      </c>
      <c r="E332">
        <v>1</v>
      </c>
      <c r="F332">
        <v>1</v>
      </c>
      <c r="G332">
        <v>1</v>
      </c>
      <c r="H332">
        <v>2</v>
      </c>
      <c r="I332" t="s">
        <v>471</v>
      </c>
      <c r="J332" t="s">
        <v>472</v>
      </c>
      <c r="K332" t="s">
        <v>473</v>
      </c>
      <c r="L332">
        <v>1480</v>
      </c>
      <c r="N332">
        <v>1013</v>
      </c>
      <c r="O332" t="s">
        <v>457</v>
      </c>
      <c r="P332" t="s">
        <v>458</v>
      </c>
      <c r="Q332">
        <v>1</v>
      </c>
      <c r="Y332">
        <v>2.5499999999999997E-3</v>
      </c>
      <c r="AA332">
        <v>0</v>
      </c>
      <c r="AB332">
        <v>92.76</v>
      </c>
      <c r="AC332">
        <v>16.329999999999998</v>
      </c>
      <c r="AD332">
        <v>0</v>
      </c>
      <c r="AN332">
        <v>0</v>
      </c>
      <c r="AO332">
        <v>1</v>
      </c>
      <c r="AP332">
        <v>1</v>
      </c>
      <c r="AQ332">
        <v>0</v>
      </c>
      <c r="AR332">
        <v>0</v>
      </c>
      <c r="AS332" t="s">
        <v>5</v>
      </c>
      <c r="AT332">
        <v>1.1999999999999999E-3</v>
      </c>
      <c r="AU332" t="s">
        <v>95</v>
      </c>
      <c r="AV332">
        <v>0</v>
      </c>
      <c r="AW332">
        <v>2</v>
      </c>
      <c r="AX332">
        <v>15092540</v>
      </c>
      <c r="AY332">
        <v>1</v>
      </c>
      <c r="AZ332">
        <v>0</v>
      </c>
      <c r="BA332">
        <v>332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B332">
        <v>0</v>
      </c>
    </row>
    <row r="333" spans="1:80">
      <c r="A333">
        <f>ROW(Source!A72)</f>
        <v>72</v>
      </c>
      <c r="B333">
        <v>15092528</v>
      </c>
      <c r="C333">
        <v>15092524</v>
      </c>
      <c r="D333">
        <v>12365682</v>
      </c>
      <c r="E333">
        <v>1</v>
      </c>
      <c r="F333">
        <v>1</v>
      </c>
      <c r="G333">
        <v>1</v>
      </c>
      <c r="H333">
        <v>2</v>
      </c>
      <c r="I333" t="s">
        <v>474</v>
      </c>
      <c r="J333" t="s">
        <v>475</v>
      </c>
      <c r="K333" t="s">
        <v>476</v>
      </c>
      <c r="L333">
        <v>1480</v>
      </c>
      <c r="N333">
        <v>1013</v>
      </c>
      <c r="O333" t="s">
        <v>457</v>
      </c>
      <c r="P333" t="s">
        <v>458</v>
      </c>
      <c r="Q333">
        <v>1</v>
      </c>
      <c r="Y333">
        <v>1.4874999999999999E-3</v>
      </c>
      <c r="AA333">
        <v>0</v>
      </c>
      <c r="AB333">
        <v>134.07</v>
      </c>
      <c r="AC333">
        <v>16.329999999999998</v>
      </c>
      <c r="AD333">
        <v>0</v>
      </c>
      <c r="AN333">
        <v>0</v>
      </c>
      <c r="AO333">
        <v>1</v>
      </c>
      <c r="AP333">
        <v>1</v>
      </c>
      <c r="AQ333">
        <v>0</v>
      </c>
      <c r="AR333">
        <v>0</v>
      </c>
      <c r="AS333" t="s">
        <v>5</v>
      </c>
      <c r="AT333">
        <v>6.9999999999999999E-4</v>
      </c>
      <c r="AU333" t="s">
        <v>95</v>
      </c>
      <c r="AV333">
        <v>0</v>
      </c>
      <c r="AW333">
        <v>2</v>
      </c>
      <c r="AX333">
        <v>15092541</v>
      </c>
      <c r="AY333">
        <v>1</v>
      </c>
      <c r="AZ333">
        <v>0</v>
      </c>
      <c r="BA333">
        <v>333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B333">
        <v>0</v>
      </c>
    </row>
    <row r="334" spans="1:80">
      <c r="A334">
        <f>ROW(Source!A72)</f>
        <v>72</v>
      </c>
      <c r="B334">
        <v>15092529</v>
      </c>
      <c r="C334">
        <v>15092524</v>
      </c>
      <c r="D334">
        <v>12365985</v>
      </c>
      <c r="E334">
        <v>1</v>
      </c>
      <c r="F334">
        <v>1</v>
      </c>
      <c r="G334">
        <v>1</v>
      </c>
      <c r="H334">
        <v>2</v>
      </c>
      <c r="I334" t="s">
        <v>459</v>
      </c>
      <c r="J334" t="s">
        <v>460</v>
      </c>
      <c r="K334" t="s">
        <v>461</v>
      </c>
      <c r="L334">
        <v>1480</v>
      </c>
      <c r="N334">
        <v>1013</v>
      </c>
      <c r="O334" t="s">
        <v>457</v>
      </c>
      <c r="P334" t="s">
        <v>458</v>
      </c>
      <c r="Q334">
        <v>1</v>
      </c>
      <c r="Y334">
        <v>0.39185000000000003</v>
      </c>
      <c r="AA334">
        <v>0</v>
      </c>
      <c r="AB334">
        <v>1.29</v>
      </c>
      <c r="AC334">
        <v>0</v>
      </c>
      <c r="AD334">
        <v>0</v>
      </c>
      <c r="AN334">
        <v>0</v>
      </c>
      <c r="AO334">
        <v>1</v>
      </c>
      <c r="AP334">
        <v>1</v>
      </c>
      <c r="AQ334">
        <v>0</v>
      </c>
      <c r="AR334">
        <v>0</v>
      </c>
      <c r="AS334" t="s">
        <v>5</v>
      </c>
      <c r="AT334">
        <v>0.18440000000000001</v>
      </c>
      <c r="AU334" t="s">
        <v>95</v>
      </c>
      <c r="AV334">
        <v>0</v>
      </c>
      <c r="AW334">
        <v>2</v>
      </c>
      <c r="AX334">
        <v>15092542</v>
      </c>
      <c r="AY334">
        <v>1</v>
      </c>
      <c r="AZ334">
        <v>0</v>
      </c>
      <c r="BA334">
        <v>334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B334">
        <v>0</v>
      </c>
    </row>
    <row r="335" spans="1:80">
      <c r="A335">
        <f>ROW(Source!A72)</f>
        <v>72</v>
      </c>
      <c r="B335">
        <v>15092530</v>
      </c>
      <c r="C335">
        <v>15092524</v>
      </c>
      <c r="D335">
        <v>12368313</v>
      </c>
      <c r="E335">
        <v>1</v>
      </c>
      <c r="F335">
        <v>1</v>
      </c>
      <c r="G335">
        <v>1</v>
      </c>
      <c r="H335">
        <v>2</v>
      </c>
      <c r="I335" t="s">
        <v>477</v>
      </c>
      <c r="J335" t="s">
        <v>478</v>
      </c>
      <c r="K335" t="s">
        <v>479</v>
      </c>
      <c r="L335">
        <v>1480</v>
      </c>
      <c r="N335">
        <v>1013</v>
      </c>
      <c r="O335" t="s">
        <v>457</v>
      </c>
      <c r="P335" t="s">
        <v>458</v>
      </c>
      <c r="Q335">
        <v>1</v>
      </c>
      <c r="Y335">
        <v>1.8487499999999997E-2</v>
      </c>
      <c r="AA335">
        <v>0</v>
      </c>
      <c r="AB335">
        <v>96.34</v>
      </c>
      <c r="AC335">
        <v>0</v>
      </c>
      <c r="AD335">
        <v>0</v>
      </c>
      <c r="AN335">
        <v>0</v>
      </c>
      <c r="AO335">
        <v>1</v>
      </c>
      <c r="AP335">
        <v>1</v>
      </c>
      <c r="AQ335">
        <v>0</v>
      </c>
      <c r="AR335">
        <v>0</v>
      </c>
      <c r="AS335" t="s">
        <v>5</v>
      </c>
      <c r="AT335">
        <v>8.6999999999999994E-3</v>
      </c>
      <c r="AU335" t="s">
        <v>95</v>
      </c>
      <c r="AV335">
        <v>0</v>
      </c>
      <c r="AW335">
        <v>2</v>
      </c>
      <c r="AX335">
        <v>15092543</v>
      </c>
      <c r="AY335">
        <v>1</v>
      </c>
      <c r="AZ335">
        <v>0</v>
      </c>
      <c r="BA335">
        <v>335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B335">
        <v>0</v>
      </c>
    </row>
    <row r="336" spans="1:80">
      <c r="A336">
        <f>ROW(Source!A72)</f>
        <v>72</v>
      </c>
      <c r="B336">
        <v>15092531</v>
      </c>
      <c r="C336">
        <v>15092524</v>
      </c>
      <c r="D336">
        <v>12289887</v>
      </c>
      <c r="E336">
        <v>1</v>
      </c>
      <c r="F336">
        <v>1</v>
      </c>
      <c r="G336">
        <v>1</v>
      </c>
      <c r="H336">
        <v>3</v>
      </c>
      <c r="I336" t="s">
        <v>462</v>
      </c>
      <c r="J336" t="s">
        <v>463</v>
      </c>
      <c r="K336" t="s">
        <v>464</v>
      </c>
      <c r="L336">
        <v>1339</v>
      </c>
      <c r="N336">
        <v>1007</v>
      </c>
      <c r="O336" t="s">
        <v>465</v>
      </c>
      <c r="P336" t="s">
        <v>465</v>
      </c>
      <c r="Q336">
        <v>1</v>
      </c>
      <c r="Y336">
        <v>3.5000000000000001E-3</v>
      </c>
      <c r="AA336">
        <v>6.2</v>
      </c>
      <c r="AB336">
        <v>0</v>
      </c>
      <c r="AC336">
        <v>0</v>
      </c>
      <c r="AD336">
        <v>0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5</v>
      </c>
      <c r="AT336">
        <v>3.5000000000000001E-3</v>
      </c>
      <c r="AU336" t="s">
        <v>5</v>
      </c>
      <c r="AV336">
        <v>0</v>
      </c>
      <c r="AW336">
        <v>2</v>
      </c>
      <c r="AX336">
        <v>15092544</v>
      </c>
      <c r="AY336">
        <v>1</v>
      </c>
      <c r="AZ336">
        <v>0</v>
      </c>
      <c r="BA336">
        <v>336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B336">
        <v>0</v>
      </c>
    </row>
    <row r="337" spans="1:80">
      <c r="A337">
        <f>ROW(Source!A72)</f>
        <v>72</v>
      </c>
      <c r="B337">
        <v>15092532</v>
      </c>
      <c r="C337">
        <v>15092524</v>
      </c>
      <c r="D337">
        <v>12290863</v>
      </c>
      <c r="E337">
        <v>1</v>
      </c>
      <c r="F337">
        <v>1</v>
      </c>
      <c r="G337">
        <v>1</v>
      </c>
      <c r="H337">
        <v>3</v>
      </c>
      <c r="I337" t="s">
        <v>480</v>
      </c>
      <c r="J337" t="s">
        <v>481</v>
      </c>
      <c r="K337" t="s">
        <v>482</v>
      </c>
      <c r="L337">
        <v>1348</v>
      </c>
      <c r="N337">
        <v>1009</v>
      </c>
      <c r="O337" t="s">
        <v>29</v>
      </c>
      <c r="P337" t="s">
        <v>29</v>
      </c>
      <c r="Q337">
        <v>1000</v>
      </c>
      <c r="Y337">
        <v>1.9999999999999999E-6</v>
      </c>
      <c r="AA337">
        <v>10580</v>
      </c>
      <c r="AB337">
        <v>0</v>
      </c>
      <c r="AC337">
        <v>0</v>
      </c>
      <c r="AD337">
        <v>0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5</v>
      </c>
      <c r="AT337">
        <v>1.9999999999999999E-6</v>
      </c>
      <c r="AU337" t="s">
        <v>5</v>
      </c>
      <c r="AV337">
        <v>0</v>
      </c>
      <c r="AW337">
        <v>2</v>
      </c>
      <c r="AX337">
        <v>15092545</v>
      </c>
      <c r="AY337">
        <v>1</v>
      </c>
      <c r="AZ337">
        <v>0</v>
      </c>
      <c r="BA337">
        <v>337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B337">
        <v>0</v>
      </c>
    </row>
    <row r="338" spans="1:80">
      <c r="A338">
        <f>ROW(Source!A72)</f>
        <v>72</v>
      </c>
      <c r="B338">
        <v>15092533</v>
      </c>
      <c r="C338">
        <v>15092524</v>
      </c>
      <c r="D338">
        <v>12292552</v>
      </c>
      <c r="E338">
        <v>1</v>
      </c>
      <c r="F338">
        <v>1</v>
      </c>
      <c r="G338">
        <v>1</v>
      </c>
      <c r="H338">
        <v>3</v>
      </c>
      <c r="I338" t="s">
        <v>483</v>
      </c>
      <c r="J338" t="s">
        <v>484</v>
      </c>
      <c r="K338" t="s">
        <v>485</v>
      </c>
      <c r="L338">
        <v>1346</v>
      </c>
      <c r="N338">
        <v>1009</v>
      </c>
      <c r="O338" t="s">
        <v>144</v>
      </c>
      <c r="P338" t="s">
        <v>144</v>
      </c>
      <c r="Q338">
        <v>1</v>
      </c>
      <c r="Y338">
        <v>9.8999999999999994E-5</v>
      </c>
      <c r="AA338">
        <v>5</v>
      </c>
      <c r="AB338">
        <v>0</v>
      </c>
      <c r="AC338">
        <v>0</v>
      </c>
      <c r="AD338">
        <v>0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5</v>
      </c>
      <c r="AT338">
        <v>9.8999999999999994E-5</v>
      </c>
      <c r="AU338" t="s">
        <v>5</v>
      </c>
      <c r="AV338">
        <v>0</v>
      </c>
      <c r="AW338">
        <v>2</v>
      </c>
      <c r="AX338">
        <v>15092546</v>
      </c>
      <c r="AY338">
        <v>1</v>
      </c>
      <c r="AZ338">
        <v>0</v>
      </c>
      <c r="BA338">
        <v>338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B338">
        <v>0</v>
      </c>
    </row>
    <row r="339" spans="1:80">
      <c r="A339">
        <f>ROW(Source!A72)</f>
        <v>72</v>
      </c>
      <c r="B339">
        <v>15092534</v>
      </c>
      <c r="C339">
        <v>15092524</v>
      </c>
      <c r="D339">
        <v>12292553</v>
      </c>
      <c r="E339">
        <v>1</v>
      </c>
      <c r="F339">
        <v>1</v>
      </c>
      <c r="G339">
        <v>1</v>
      </c>
      <c r="H339">
        <v>3</v>
      </c>
      <c r="I339" t="s">
        <v>466</v>
      </c>
      <c r="J339" t="s">
        <v>467</v>
      </c>
      <c r="K339" t="s">
        <v>468</v>
      </c>
      <c r="L339">
        <v>1339</v>
      </c>
      <c r="N339">
        <v>1007</v>
      </c>
      <c r="O339" t="s">
        <v>465</v>
      </c>
      <c r="P339" t="s">
        <v>465</v>
      </c>
      <c r="Q339">
        <v>1</v>
      </c>
      <c r="Y339">
        <v>3.2000000000000002E-3</v>
      </c>
      <c r="AA339">
        <v>101</v>
      </c>
      <c r="AB339">
        <v>0</v>
      </c>
      <c r="AC339">
        <v>0</v>
      </c>
      <c r="AD339">
        <v>0</v>
      </c>
      <c r="AN339">
        <v>0</v>
      </c>
      <c r="AO339">
        <v>1</v>
      </c>
      <c r="AP339">
        <v>0</v>
      </c>
      <c r="AQ339">
        <v>0</v>
      </c>
      <c r="AR339">
        <v>0</v>
      </c>
      <c r="AS339" t="s">
        <v>5</v>
      </c>
      <c r="AT339">
        <v>3.2000000000000002E-3</v>
      </c>
      <c r="AU339" t="s">
        <v>5</v>
      </c>
      <c r="AV339">
        <v>0</v>
      </c>
      <c r="AW339">
        <v>2</v>
      </c>
      <c r="AX339">
        <v>15092547</v>
      </c>
      <c r="AY339">
        <v>1</v>
      </c>
      <c r="AZ339">
        <v>0</v>
      </c>
      <c r="BA339">
        <v>339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B339">
        <v>0</v>
      </c>
    </row>
    <row r="340" spans="1:80">
      <c r="A340">
        <f>ROW(Source!A72)</f>
        <v>72</v>
      </c>
      <c r="B340">
        <v>15092535</v>
      </c>
      <c r="C340">
        <v>15092524</v>
      </c>
      <c r="D340">
        <v>12318064</v>
      </c>
      <c r="E340">
        <v>1</v>
      </c>
      <c r="F340">
        <v>1</v>
      </c>
      <c r="G340">
        <v>1</v>
      </c>
      <c r="H340">
        <v>3</v>
      </c>
      <c r="I340" t="s">
        <v>527</v>
      </c>
      <c r="J340" t="s">
        <v>528</v>
      </c>
      <c r="K340" t="s">
        <v>529</v>
      </c>
      <c r="L340">
        <v>1301</v>
      </c>
      <c r="N340">
        <v>1003</v>
      </c>
      <c r="O340" t="s">
        <v>100</v>
      </c>
      <c r="P340" t="s">
        <v>100</v>
      </c>
      <c r="Q340">
        <v>1</v>
      </c>
      <c r="Y340">
        <v>1</v>
      </c>
      <c r="AA340">
        <v>51.7</v>
      </c>
      <c r="AB340">
        <v>0</v>
      </c>
      <c r="AC340">
        <v>0</v>
      </c>
      <c r="AD340">
        <v>0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5</v>
      </c>
      <c r="AT340">
        <v>1</v>
      </c>
      <c r="AU340" t="s">
        <v>5</v>
      </c>
      <c r="AV340">
        <v>0</v>
      </c>
      <c r="AW340">
        <v>2</v>
      </c>
      <c r="AX340">
        <v>15092548</v>
      </c>
      <c r="AY340">
        <v>1</v>
      </c>
      <c r="AZ340">
        <v>0</v>
      </c>
      <c r="BA340">
        <v>340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B340">
        <v>0</v>
      </c>
    </row>
    <row r="341" spans="1:80">
      <c r="A341">
        <f>ROW(Source!A72)</f>
        <v>72</v>
      </c>
      <c r="B341">
        <v>15092553</v>
      </c>
      <c r="C341">
        <v>15092524</v>
      </c>
      <c r="D341">
        <v>12324809</v>
      </c>
      <c r="E341">
        <v>1</v>
      </c>
      <c r="F341">
        <v>1</v>
      </c>
      <c r="G341">
        <v>1</v>
      </c>
      <c r="H341">
        <v>3</v>
      </c>
      <c r="I341" t="s">
        <v>489</v>
      </c>
      <c r="J341" t="s">
        <v>490</v>
      </c>
      <c r="K341" t="s">
        <v>491</v>
      </c>
      <c r="L341">
        <v>1346</v>
      </c>
      <c r="N341">
        <v>1009</v>
      </c>
      <c r="O341" t="s">
        <v>144</v>
      </c>
      <c r="P341" t="s">
        <v>144</v>
      </c>
      <c r="Q341">
        <v>1</v>
      </c>
      <c r="Y341">
        <v>0</v>
      </c>
      <c r="AA341">
        <v>0</v>
      </c>
      <c r="AB341">
        <v>0</v>
      </c>
      <c r="AC341">
        <v>0</v>
      </c>
      <c r="AD341">
        <v>0</v>
      </c>
      <c r="AN341">
        <v>1</v>
      </c>
      <c r="AO341">
        <v>0</v>
      </c>
      <c r="AP341">
        <v>0</v>
      </c>
      <c r="AQ341">
        <v>0</v>
      </c>
      <c r="AR341">
        <v>0</v>
      </c>
      <c r="AS341" t="s">
        <v>5</v>
      </c>
      <c r="AT341">
        <v>0</v>
      </c>
      <c r="AU341" t="s">
        <v>5</v>
      </c>
      <c r="AV341">
        <v>0</v>
      </c>
      <c r="AW341">
        <v>2</v>
      </c>
      <c r="AX341">
        <v>15092549</v>
      </c>
      <c r="AY341">
        <v>1</v>
      </c>
      <c r="AZ341">
        <v>0</v>
      </c>
      <c r="BA341">
        <v>341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B341">
        <v>0</v>
      </c>
    </row>
    <row r="342" spans="1:80">
      <c r="A342">
        <f>ROW(Source!A72)</f>
        <v>72</v>
      </c>
      <c r="B342">
        <v>15092536</v>
      </c>
      <c r="C342">
        <v>15092524</v>
      </c>
      <c r="D342">
        <v>12325987</v>
      </c>
      <c r="E342">
        <v>1</v>
      </c>
      <c r="F342">
        <v>1</v>
      </c>
      <c r="G342">
        <v>1</v>
      </c>
      <c r="H342">
        <v>3</v>
      </c>
      <c r="I342" t="s">
        <v>492</v>
      </c>
      <c r="J342" t="s">
        <v>493</v>
      </c>
      <c r="K342" t="s">
        <v>494</v>
      </c>
      <c r="L342">
        <v>1339</v>
      </c>
      <c r="N342">
        <v>1007</v>
      </c>
      <c r="O342" t="s">
        <v>465</v>
      </c>
      <c r="P342" t="s">
        <v>465</v>
      </c>
      <c r="Q342">
        <v>1</v>
      </c>
      <c r="Y342">
        <v>8.0000000000000007E-5</v>
      </c>
      <c r="AA342">
        <v>627</v>
      </c>
      <c r="AB342">
        <v>0</v>
      </c>
      <c r="AC342">
        <v>0</v>
      </c>
      <c r="AD342">
        <v>0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5</v>
      </c>
      <c r="AT342">
        <v>8.0000000000000007E-5</v>
      </c>
      <c r="AU342" t="s">
        <v>5</v>
      </c>
      <c r="AV342">
        <v>0</v>
      </c>
      <c r="AW342">
        <v>2</v>
      </c>
      <c r="AX342">
        <v>15092550</v>
      </c>
      <c r="AY342">
        <v>1</v>
      </c>
      <c r="AZ342">
        <v>0</v>
      </c>
      <c r="BA342">
        <v>342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B342">
        <v>0</v>
      </c>
    </row>
    <row r="343" spans="1:80">
      <c r="A343">
        <f>ROW(Source!A72)</f>
        <v>72</v>
      </c>
      <c r="B343">
        <v>15092537</v>
      </c>
      <c r="C343">
        <v>15092524</v>
      </c>
      <c r="D343">
        <v>12327134</v>
      </c>
      <c r="E343">
        <v>1</v>
      </c>
      <c r="F343">
        <v>1</v>
      </c>
      <c r="G343">
        <v>1</v>
      </c>
      <c r="H343">
        <v>3</v>
      </c>
      <c r="I343" t="s">
        <v>495</v>
      </c>
      <c r="J343" t="s">
        <v>496</v>
      </c>
      <c r="K343" t="s">
        <v>497</v>
      </c>
      <c r="L343">
        <v>1339</v>
      </c>
      <c r="N343">
        <v>1007</v>
      </c>
      <c r="O343" t="s">
        <v>465</v>
      </c>
      <c r="P343" t="s">
        <v>465</v>
      </c>
      <c r="Q343">
        <v>1</v>
      </c>
      <c r="Y343">
        <v>2.75E-2</v>
      </c>
      <c r="AA343">
        <v>3.11</v>
      </c>
      <c r="AB343">
        <v>0</v>
      </c>
      <c r="AC343">
        <v>0</v>
      </c>
      <c r="AD343">
        <v>0</v>
      </c>
      <c r="AN343">
        <v>0</v>
      </c>
      <c r="AO343">
        <v>1</v>
      </c>
      <c r="AP343">
        <v>0</v>
      </c>
      <c r="AQ343">
        <v>0</v>
      </c>
      <c r="AR343">
        <v>0</v>
      </c>
      <c r="AS343" t="s">
        <v>5</v>
      </c>
      <c r="AT343">
        <v>2.75E-2</v>
      </c>
      <c r="AU343" t="s">
        <v>5</v>
      </c>
      <c r="AV343">
        <v>0</v>
      </c>
      <c r="AW343">
        <v>2</v>
      </c>
      <c r="AX343">
        <v>15092551</v>
      </c>
      <c r="AY343">
        <v>1</v>
      </c>
      <c r="AZ343">
        <v>0</v>
      </c>
      <c r="BA343">
        <v>343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B343">
        <v>0</v>
      </c>
    </row>
    <row r="344" spans="1:80">
      <c r="A344">
        <f>ROW(Source!A73)</f>
        <v>73</v>
      </c>
      <c r="B344">
        <v>15092640</v>
      </c>
      <c r="C344">
        <v>15092567</v>
      </c>
      <c r="D344">
        <v>7535102</v>
      </c>
      <c r="E344">
        <v>1</v>
      </c>
      <c r="F344">
        <v>1</v>
      </c>
      <c r="G344">
        <v>1</v>
      </c>
      <c r="H344">
        <v>1</v>
      </c>
      <c r="I344" t="s">
        <v>498</v>
      </c>
      <c r="J344" t="s">
        <v>5</v>
      </c>
      <c r="K344" t="s">
        <v>499</v>
      </c>
      <c r="L344">
        <v>1476</v>
      </c>
      <c r="N344">
        <v>1013</v>
      </c>
      <c r="O344" t="s">
        <v>450</v>
      </c>
      <c r="P344" t="s">
        <v>451</v>
      </c>
      <c r="Q344">
        <v>1</v>
      </c>
      <c r="Y344">
        <v>0.50927749999999994</v>
      </c>
      <c r="AA344">
        <v>0</v>
      </c>
      <c r="AB344">
        <v>0</v>
      </c>
      <c r="AC344">
        <v>0</v>
      </c>
      <c r="AD344">
        <v>11.48</v>
      </c>
      <c r="AN344">
        <v>0</v>
      </c>
      <c r="AO344">
        <v>1</v>
      </c>
      <c r="AP344">
        <v>1</v>
      </c>
      <c r="AQ344">
        <v>0</v>
      </c>
      <c r="AR344">
        <v>0</v>
      </c>
      <c r="AS344" t="s">
        <v>5</v>
      </c>
      <c r="AT344">
        <v>0.26050000000000001</v>
      </c>
      <c r="AU344" t="s">
        <v>96</v>
      </c>
      <c r="AV344">
        <v>1</v>
      </c>
      <c r="AW344">
        <v>2</v>
      </c>
      <c r="AX344">
        <v>15092640</v>
      </c>
      <c r="AY344">
        <v>1</v>
      </c>
      <c r="AZ344">
        <v>0</v>
      </c>
      <c r="BA344">
        <v>344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B344">
        <v>0</v>
      </c>
    </row>
    <row r="345" spans="1:80">
      <c r="A345">
        <f>ROW(Source!A73)</f>
        <v>73</v>
      </c>
      <c r="B345">
        <v>15092641</v>
      </c>
      <c r="C345">
        <v>15092567</v>
      </c>
      <c r="D345">
        <v>121548</v>
      </c>
      <c r="E345">
        <v>1</v>
      </c>
      <c r="F345">
        <v>1</v>
      </c>
      <c r="G345">
        <v>1</v>
      </c>
      <c r="H345">
        <v>1</v>
      </c>
      <c r="I345" t="s">
        <v>31</v>
      </c>
      <c r="J345" t="s">
        <v>5</v>
      </c>
      <c r="K345" t="s">
        <v>452</v>
      </c>
      <c r="L345">
        <v>608254</v>
      </c>
      <c r="N345">
        <v>1013</v>
      </c>
      <c r="O345" t="s">
        <v>453</v>
      </c>
      <c r="P345" t="s">
        <v>453</v>
      </c>
      <c r="Q345">
        <v>1</v>
      </c>
      <c r="Y345">
        <v>2.9749999999999998E-3</v>
      </c>
      <c r="AA345">
        <v>0</v>
      </c>
      <c r="AB345">
        <v>0</v>
      </c>
      <c r="AC345">
        <v>0</v>
      </c>
      <c r="AD345">
        <v>0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5</v>
      </c>
      <c r="AT345">
        <v>1.4E-3</v>
      </c>
      <c r="AU345" t="s">
        <v>95</v>
      </c>
      <c r="AV345">
        <v>2</v>
      </c>
      <c r="AW345">
        <v>2</v>
      </c>
      <c r="AX345">
        <v>15092641</v>
      </c>
      <c r="AY345">
        <v>1</v>
      </c>
      <c r="AZ345">
        <v>0</v>
      </c>
      <c r="BA345">
        <v>345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B345">
        <v>0</v>
      </c>
    </row>
    <row r="346" spans="1:80">
      <c r="A346">
        <f>ROW(Source!A73)</f>
        <v>73</v>
      </c>
      <c r="B346">
        <v>15092642</v>
      </c>
      <c r="C346">
        <v>15092567</v>
      </c>
      <c r="D346">
        <v>12365594</v>
      </c>
      <c r="E346">
        <v>1</v>
      </c>
      <c r="F346">
        <v>1</v>
      </c>
      <c r="G346">
        <v>1</v>
      </c>
      <c r="H346">
        <v>2</v>
      </c>
      <c r="I346" t="s">
        <v>471</v>
      </c>
      <c r="J346" t="s">
        <v>472</v>
      </c>
      <c r="K346" t="s">
        <v>473</v>
      </c>
      <c r="L346">
        <v>1480</v>
      </c>
      <c r="N346">
        <v>1013</v>
      </c>
      <c r="O346" t="s">
        <v>457</v>
      </c>
      <c r="P346" t="s">
        <v>458</v>
      </c>
      <c r="Q346">
        <v>1</v>
      </c>
      <c r="Y346">
        <v>4.2499999999999998E-4</v>
      </c>
      <c r="AA346">
        <v>0</v>
      </c>
      <c r="AB346">
        <v>92.76</v>
      </c>
      <c r="AC346">
        <v>16.329999999999998</v>
      </c>
      <c r="AD346">
        <v>0</v>
      </c>
      <c r="AN346">
        <v>0</v>
      </c>
      <c r="AO346">
        <v>1</v>
      </c>
      <c r="AP346">
        <v>1</v>
      </c>
      <c r="AQ346">
        <v>0</v>
      </c>
      <c r="AR346">
        <v>0</v>
      </c>
      <c r="AS346" t="s">
        <v>5</v>
      </c>
      <c r="AT346">
        <v>2.0000000000000001E-4</v>
      </c>
      <c r="AU346" t="s">
        <v>95</v>
      </c>
      <c r="AV346">
        <v>0</v>
      </c>
      <c r="AW346">
        <v>2</v>
      </c>
      <c r="AX346">
        <v>15092642</v>
      </c>
      <c r="AY346">
        <v>1</v>
      </c>
      <c r="AZ346">
        <v>0</v>
      </c>
      <c r="BA346">
        <v>346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B346">
        <v>0</v>
      </c>
    </row>
    <row r="347" spans="1:80">
      <c r="A347">
        <f>ROW(Source!A73)</f>
        <v>73</v>
      </c>
      <c r="B347">
        <v>15092643</v>
      </c>
      <c r="C347">
        <v>15092567</v>
      </c>
      <c r="D347">
        <v>12365682</v>
      </c>
      <c r="E347">
        <v>1</v>
      </c>
      <c r="F347">
        <v>1</v>
      </c>
      <c r="G347">
        <v>1</v>
      </c>
      <c r="H347">
        <v>2</v>
      </c>
      <c r="I347" t="s">
        <v>474</v>
      </c>
      <c r="J347" t="s">
        <v>475</v>
      </c>
      <c r="K347" t="s">
        <v>476</v>
      </c>
      <c r="L347">
        <v>1480</v>
      </c>
      <c r="N347">
        <v>1013</v>
      </c>
      <c r="O347" t="s">
        <v>457</v>
      </c>
      <c r="P347" t="s">
        <v>458</v>
      </c>
      <c r="Q347">
        <v>1</v>
      </c>
      <c r="Y347">
        <v>2.5499999999999997E-3</v>
      </c>
      <c r="AA347">
        <v>0</v>
      </c>
      <c r="AB347">
        <v>134.07</v>
      </c>
      <c r="AC347">
        <v>16.329999999999998</v>
      </c>
      <c r="AD347">
        <v>0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5</v>
      </c>
      <c r="AT347">
        <v>1.1999999999999999E-3</v>
      </c>
      <c r="AU347" t="s">
        <v>95</v>
      </c>
      <c r="AV347">
        <v>0</v>
      </c>
      <c r="AW347">
        <v>2</v>
      </c>
      <c r="AX347">
        <v>15092643</v>
      </c>
      <c r="AY347">
        <v>1</v>
      </c>
      <c r="AZ347">
        <v>0</v>
      </c>
      <c r="BA347">
        <v>347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B347">
        <v>0</v>
      </c>
    </row>
    <row r="348" spans="1:80">
      <c r="A348">
        <f>ROW(Source!A73)</f>
        <v>73</v>
      </c>
      <c r="B348">
        <v>15092644</v>
      </c>
      <c r="C348">
        <v>15092567</v>
      </c>
      <c r="D348">
        <v>12367747</v>
      </c>
      <c r="E348">
        <v>1</v>
      </c>
      <c r="F348">
        <v>1</v>
      </c>
      <c r="G348">
        <v>1</v>
      </c>
      <c r="H348">
        <v>2</v>
      </c>
      <c r="I348" t="s">
        <v>500</v>
      </c>
      <c r="J348" t="s">
        <v>501</v>
      </c>
      <c r="K348" t="s">
        <v>502</v>
      </c>
      <c r="L348">
        <v>1480</v>
      </c>
      <c r="N348">
        <v>1013</v>
      </c>
      <c r="O348" t="s">
        <v>457</v>
      </c>
      <c r="P348" t="s">
        <v>458</v>
      </c>
      <c r="Q348">
        <v>1</v>
      </c>
      <c r="Y348">
        <v>1.42375E-2</v>
      </c>
      <c r="AA348">
        <v>0</v>
      </c>
      <c r="AB348">
        <v>2.3199999999999998</v>
      </c>
      <c r="AC348">
        <v>0</v>
      </c>
      <c r="AD348">
        <v>0</v>
      </c>
      <c r="AN348">
        <v>0</v>
      </c>
      <c r="AO348">
        <v>1</v>
      </c>
      <c r="AP348">
        <v>1</v>
      </c>
      <c r="AQ348">
        <v>0</v>
      </c>
      <c r="AR348">
        <v>0</v>
      </c>
      <c r="AS348" t="s">
        <v>5</v>
      </c>
      <c r="AT348">
        <v>6.7000000000000002E-3</v>
      </c>
      <c r="AU348" t="s">
        <v>95</v>
      </c>
      <c r="AV348">
        <v>0</v>
      </c>
      <c r="AW348">
        <v>2</v>
      </c>
      <c r="AX348">
        <v>15092644</v>
      </c>
      <c r="AY348">
        <v>1</v>
      </c>
      <c r="AZ348">
        <v>0</v>
      </c>
      <c r="BA348">
        <v>348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B348">
        <v>0</v>
      </c>
    </row>
    <row r="349" spans="1:80">
      <c r="A349">
        <f>ROW(Source!A73)</f>
        <v>73</v>
      </c>
      <c r="B349">
        <v>15092645</v>
      </c>
      <c r="C349">
        <v>15092567</v>
      </c>
      <c r="D349">
        <v>12368313</v>
      </c>
      <c r="E349">
        <v>1</v>
      </c>
      <c r="F349">
        <v>1</v>
      </c>
      <c r="G349">
        <v>1</v>
      </c>
      <c r="H349">
        <v>2</v>
      </c>
      <c r="I349" t="s">
        <v>477</v>
      </c>
      <c r="J349" t="s">
        <v>478</v>
      </c>
      <c r="K349" t="s">
        <v>479</v>
      </c>
      <c r="L349">
        <v>1480</v>
      </c>
      <c r="N349">
        <v>1013</v>
      </c>
      <c r="O349" t="s">
        <v>457</v>
      </c>
      <c r="P349" t="s">
        <v>458</v>
      </c>
      <c r="Q349">
        <v>1</v>
      </c>
      <c r="Y349">
        <v>1.7849999999999998E-2</v>
      </c>
      <c r="AA349">
        <v>0</v>
      </c>
      <c r="AB349">
        <v>96.34</v>
      </c>
      <c r="AC349">
        <v>0</v>
      </c>
      <c r="AD349">
        <v>0</v>
      </c>
      <c r="AN349">
        <v>0</v>
      </c>
      <c r="AO349">
        <v>1</v>
      </c>
      <c r="AP349">
        <v>1</v>
      </c>
      <c r="AQ349">
        <v>0</v>
      </c>
      <c r="AR349">
        <v>0</v>
      </c>
      <c r="AS349" t="s">
        <v>5</v>
      </c>
      <c r="AT349">
        <v>8.3999999999999995E-3</v>
      </c>
      <c r="AU349" t="s">
        <v>95</v>
      </c>
      <c r="AV349">
        <v>0</v>
      </c>
      <c r="AW349">
        <v>2</v>
      </c>
      <c r="AX349">
        <v>15092645</v>
      </c>
      <c r="AY349">
        <v>1</v>
      </c>
      <c r="AZ349">
        <v>0</v>
      </c>
      <c r="BA349">
        <v>349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B349">
        <v>0</v>
      </c>
    </row>
    <row r="350" spans="1:80">
      <c r="A350">
        <f>ROW(Source!A73)</f>
        <v>73</v>
      </c>
      <c r="B350">
        <v>15092646</v>
      </c>
      <c r="C350">
        <v>15092567</v>
      </c>
      <c r="D350">
        <v>12289510</v>
      </c>
      <c r="E350">
        <v>1</v>
      </c>
      <c r="F350">
        <v>1</v>
      </c>
      <c r="G350">
        <v>1</v>
      </c>
      <c r="H350">
        <v>3</v>
      </c>
      <c r="I350" t="s">
        <v>503</v>
      </c>
      <c r="J350" t="s">
        <v>504</v>
      </c>
      <c r="K350" t="s">
        <v>505</v>
      </c>
      <c r="L350">
        <v>1348</v>
      </c>
      <c r="N350">
        <v>1009</v>
      </c>
      <c r="O350" t="s">
        <v>29</v>
      </c>
      <c r="P350" t="s">
        <v>29</v>
      </c>
      <c r="Q350">
        <v>1000</v>
      </c>
      <c r="Y350">
        <v>4.1E-5</v>
      </c>
      <c r="AA350">
        <v>35060</v>
      </c>
      <c r="AB350">
        <v>0</v>
      </c>
      <c r="AC350">
        <v>0</v>
      </c>
      <c r="AD350">
        <v>0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5</v>
      </c>
      <c r="AT350">
        <v>4.1E-5</v>
      </c>
      <c r="AU350" t="s">
        <v>5</v>
      </c>
      <c r="AV350">
        <v>0</v>
      </c>
      <c r="AW350">
        <v>2</v>
      </c>
      <c r="AX350">
        <v>15092646</v>
      </c>
      <c r="AY350">
        <v>1</v>
      </c>
      <c r="AZ350">
        <v>0</v>
      </c>
      <c r="BA350">
        <v>350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B350">
        <v>0</v>
      </c>
    </row>
    <row r="351" spans="1:80">
      <c r="A351">
        <f>ROW(Source!A73)</f>
        <v>73</v>
      </c>
      <c r="B351">
        <v>15092647</v>
      </c>
      <c r="C351">
        <v>15092567</v>
      </c>
      <c r="D351">
        <v>12290033</v>
      </c>
      <c r="E351">
        <v>1</v>
      </c>
      <c r="F351">
        <v>1</v>
      </c>
      <c r="G351">
        <v>1</v>
      </c>
      <c r="H351">
        <v>3</v>
      </c>
      <c r="I351" t="s">
        <v>506</v>
      </c>
      <c r="J351" t="s">
        <v>507</v>
      </c>
      <c r="K351" t="s">
        <v>508</v>
      </c>
      <c r="L351">
        <v>1348</v>
      </c>
      <c r="N351">
        <v>1009</v>
      </c>
      <c r="O351" t="s">
        <v>29</v>
      </c>
      <c r="P351" t="s">
        <v>29</v>
      </c>
      <c r="Q351">
        <v>1000</v>
      </c>
      <c r="Y351">
        <v>3.0000000000000001E-6</v>
      </c>
      <c r="AA351">
        <v>18320</v>
      </c>
      <c r="AB351">
        <v>0</v>
      </c>
      <c r="AC351">
        <v>0</v>
      </c>
      <c r="AD351">
        <v>0</v>
      </c>
      <c r="AN351">
        <v>0</v>
      </c>
      <c r="AO351">
        <v>1</v>
      </c>
      <c r="AP351">
        <v>0</v>
      </c>
      <c r="AQ351">
        <v>0</v>
      </c>
      <c r="AR351">
        <v>0</v>
      </c>
      <c r="AS351" t="s">
        <v>5</v>
      </c>
      <c r="AT351">
        <v>3.0000000000000001E-6</v>
      </c>
      <c r="AU351" t="s">
        <v>5</v>
      </c>
      <c r="AV351">
        <v>0</v>
      </c>
      <c r="AW351">
        <v>2</v>
      </c>
      <c r="AX351">
        <v>15092647</v>
      </c>
      <c r="AY351">
        <v>1</v>
      </c>
      <c r="AZ351">
        <v>0</v>
      </c>
      <c r="BA351">
        <v>351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B351">
        <v>0</v>
      </c>
    </row>
    <row r="352" spans="1:80">
      <c r="A352">
        <f>ROW(Source!A73)</f>
        <v>73</v>
      </c>
      <c r="B352">
        <v>15092648</v>
      </c>
      <c r="C352">
        <v>15092567</v>
      </c>
      <c r="D352">
        <v>12290555</v>
      </c>
      <c r="E352">
        <v>1</v>
      </c>
      <c r="F352">
        <v>1</v>
      </c>
      <c r="G352">
        <v>1</v>
      </c>
      <c r="H352">
        <v>3</v>
      </c>
      <c r="I352" t="s">
        <v>509</v>
      </c>
      <c r="J352" t="s">
        <v>510</v>
      </c>
      <c r="K352" t="s">
        <v>511</v>
      </c>
      <c r="L352">
        <v>1348</v>
      </c>
      <c r="N352">
        <v>1009</v>
      </c>
      <c r="O352" t="s">
        <v>29</v>
      </c>
      <c r="P352" t="s">
        <v>29</v>
      </c>
      <c r="Q352">
        <v>1000</v>
      </c>
      <c r="Y352">
        <v>9.9999999999999995E-7</v>
      </c>
      <c r="AA352">
        <v>30040</v>
      </c>
      <c r="AB352">
        <v>0</v>
      </c>
      <c r="AC352">
        <v>0</v>
      </c>
      <c r="AD352">
        <v>0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5</v>
      </c>
      <c r="AT352">
        <v>9.9999999999999995E-7</v>
      </c>
      <c r="AU352" t="s">
        <v>5</v>
      </c>
      <c r="AV352">
        <v>0</v>
      </c>
      <c r="AW352">
        <v>2</v>
      </c>
      <c r="AX352">
        <v>15092648</v>
      </c>
      <c r="AY352">
        <v>1</v>
      </c>
      <c r="AZ352">
        <v>0</v>
      </c>
      <c r="BA352">
        <v>352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B352">
        <v>0</v>
      </c>
    </row>
    <row r="353" spans="1:80">
      <c r="A353">
        <f>ROW(Source!A73)</f>
        <v>73</v>
      </c>
      <c r="B353">
        <v>15092649</v>
      </c>
      <c r="C353">
        <v>15092567</v>
      </c>
      <c r="D353">
        <v>12292687</v>
      </c>
      <c r="E353">
        <v>1</v>
      </c>
      <c r="F353">
        <v>1</v>
      </c>
      <c r="G353">
        <v>1</v>
      </c>
      <c r="H353">
        <v>3</v>
      </c>
      <c r="I353" t="s">
        <v>512</v>
      </c>
      <c r="J353" t="s">
        <v>513</v>
      </c>
      <c r="K353" t="s">
        <v>514</v>
      </c>
      <c r="L353">
        <v>1346</v>
      </c>
      <c r="N353">
        <v>1009</v>
      </c>
      <c r="O353" t="s">
        <v>144</v>
      </c>
      <c r="P353" t="s">
        <v>144</v>
      </c>
      <c r="Q353">
        <v>1</v>
      </c>
      <c r="Y353">
        <v>1.1000000000000001E-3</v>
      </c>
      <c r="AA353">
        <v>42.4</v>
      </c>
      <c r="AB353">
        <v>0</v>
      </c>
      <c r="AC353">
        <v>0</v>
      </c>
      <c r="AD353">
        <v>0</v>
      </c>
      <c r="AN353">
        <v>0</v>
      </c>
      <c r="AO353">
        <v>1</v>
      </c>
      <c r="AP353">
        <v>0</v>
      </c>
      <c r="AQ353">
        <v>0</v>
      </c>
      <c r="AR353">
        <v>0</v>
      </c>
      <c r="AS353" t="s">
        <v>5</v>
      </c>
      <c r="AT353">
        <v>1.1000000000000001E-3</v>
      </c>
      <c r="AU353" t="s">
        <v>5</v>
      </c>
      <c r="AV353">
        <v>0</v>
      </c>
      <c r="AW353">
        <v>2</v>
      </c>
      <c r="AX353">
        <v>15092649</v>
      </c>
      <c r="AY353">
        <v>1</v>
      </c>
      <c r="AZ353">
        <v>0</v>
      </c>
      <c r="BA353">
        <v>353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B353">
        <v>0</v>
      </c>
    </row>
    <row r="354" spans="1:80">
      <c r="A354">
        <f>ROW(Source!A73)</f>
        <v>73</v>
      </c>
      <c r="B354">
        <v>15092650</v>
      </c>
      <c r="C354">
        <v>15092567</v>
      </c>
      <c r="D354">
        <v>12317113</v>
      </c>
      <c r="E354">
        <v>1</v>
      </c>
      <c r="F354">
        <v>1</v>
      </c>
      <c r="G354">
        <v>1</v>
      </c>
      <c r="H354">
        <v>3</v>
      </c>
      <c r="I354" t="s">
        <v>530</v>
      </c>
      <c r="J354" t="s">
        <v>531</v>
      </c>
      <c r="K354" t="s">
        <v>532</v>
      </c>
      <c r="L354">
        <v>1301</v>
      </c>
      <c r="N354">
        <v>1003</v>
      </c>
      <c r="O354" t="s">
        <v>100</v>
      </c>
      <c r="P354" t="s">
        <v>100</v>
      </c>
      <c r="Q354">
        <v>1</v>
      </c>
      <c r="Y354">
        <v>1</v>
      </c>
      <c r="AA354">
        <v>104</v>
      </c>
      <c r="AB354">
        <v>0</v>
      </c>
      <c r="AC354">
        <v>0</v>
      </c>
      <c r="AD354">
        <v>0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5</v>
      </c>
      <c r="AT354">
        <v>1</v>
      </c>
      <c r="AU354" t="s">
        <v>5</v>
      </c>
      <c r="AV354">
        <v>0</v>
      </c>
      <c r="AW354">
        <v>2</v>
      </c>
      <c r="AX354">
        <v>15092650</v>
      </c>
      <c r="AY354">
        <v>1</v>
      </c>
      <c r="AZ354">
        <v>0</v>
      </c>
      <c r="BA354">
        <v>354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B354">
        <v>0</v>
      </c>
    </row>
    <row r="355" spans="1:80">
      <c r="A355">
        <f>ROW(Source!A73)</f>
        <v>73</v>
      </c>
      <c r="B355">
        <v>15092651</v>
      </c>
      <c r="C355">
        <v>15092567</v>
      </c>
      <c r="D355">
        <v>12317933</v>
      </c>
      <c r="E355">
        <v>1</v>
      </c>
      <c r="F355">
        <v>1</v>
      </c>
      <c r="G355">
        <v>1</v>
      </c>
      <c r="H355">
        <v>3</v>
      </c>
      <c r="I355" t="s">
        <v>518</v>
      </c>
      <c r="J355" t="s">
        <v>519</v>
      </c>
      <c r="K355" t="s">
        <v>520</v>
      </c>
      <c r="L355">
        <v>12293991</v>
      </c>
      <c r="N355">
        <v>1013</v>
      </c>
      <c r="O355" t="s">
        <v>395</v>
      </c>
      <c r="P355" t="s">
        <v>397</v>
      </c>
      <c r="Q355">
        <v>1</v>
      </c>
      <c r="Y355">
        <v>3.3500000000000001E-3</v>
      </c>
      <c r="AA355">
        <v>276</v>
      </c>
      <c r="AB355">
        <v>0</v>
      </c>
      <c r="AC355">
        <v>0</v>
      </c>
      <c r="AD355">
        <v>0</v>
      </c>
      <c r="AN355">
        <v>0</v>
      </c>
      <c r="AO355">
        <v>1</v>
      </c>
      <c r="AP355">
        <v>0</v>
      </c>
      <c r="AQ355">
        <v>0</v>
      </c>
      <c r="AR355">
        <v>0</v>
      </c>
      <c r="AS355" t="s">
        <v>5</v>
      </c>
      <c r="AT355">
        <v>3.3500000000000001E-3</v>
      </c>
      <c r="AU355" t="s">
        <v>5</v>
      </c>
      <c r="AV355">
        <v>0</v>
      </c>
      <c r="AW355">
        <v>2</v>
      </c>
      <c r="AX355">
        <v>15092651</v>
      </c>
      <c r="AY355">
        <v>1</v>
      </c>
      <c r="AZ355">
        <v>0</v>
      </c>
      <c r="BA355">
        <v>355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B355">
        <v>0</v>
      </c>
    </row>
    <row r="356" spans="1:80">
      <c r="A356">
        <f>ROW(Source!A73)</f>
        <v>73</v>
      </c>
      <c r="B356">
        <v>15092652</v>
      </c>
      <c r="C356">
        <v>15092567</v>
      </c>
      <c r="D356">
        <v>12317935</v>
      </c>
      <c r="E356">
        <v>1</v>
      </c>
      <c r="F356">
        <v>1</v>
      </c>
      <c r="G356">
        <v>1</v>
      </c>
      <c r="H356">
        <v>3</v>
      </c>
      <c r="I356" t="s">
        <v>521</v>
      </c>
      <c r="J356" t="s">
        <v>522</v>
      </c>
      <c r="K356" t="s">
        <v>523</v>
      </c>
      <c r="L356">
        <v>12293991</v>
      </c>
      <c r="N356">
        <v>1013</v>
      </c>
      <c r="O356" t="s">
        <v>395</v>
      </c>
      <c r="P356" t="s">
        <v>397</v>
      </c>
      <c r="Q356">
        <v>1</v>
      </c>
      <c r="Y356">
        <v>3.3500000000000001E-3</v>
      </c>
      <c r="AA356">
        <v>461</v>
      </c>
      <c r="AB356">
        <v>0</v>
      </c>
      <c r="AC356">
        <v>0</v>
      </c>
      <c r="AD356">
        <v>0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5</v>
      </c>
      <c r="AT356">
        <v>3.3500000000000001E-3</v>
      </c>
      <c r="AU356" t="s">
        <v>5</v>
      </c>
      <c r="AV356">
        <v>0</v>
      </c>
      <c r="AW356">
        <v>2</v>
      </c>
      <c r="AX356">
        <v>15092652</v>
      </c>
      <c r="AY356">
        <v>1</v>
      </c>
      <c r="AZ356">
        <v>0</v>
      </c>
      <c r="BA356">
        <v>356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B356">
        <v>0</v>
      </c>
    </row>
    <row r="357" spans="1:80">
      <c r="A357">
        <f>ROW(Source!A73)</f>
        <v>73</v>
      </c>
      <c r="B357">
        <v>15092653</v>
      </c>
      <c r="C357">
        <v>15092567</v>
      </c>
      <c r="D357">
        <v>12325987</v>
      </c>
      <c r="E357">
        <v>1</v>
      </c>
      <c r="F357">
        <v>1</v>
      </c>
      <c r="G357">
        <v>1</v>
      </c>
      <c r="H357">
        <v>3</v>
      </c>
      <c r="I357" t="s">
        <v>492</v>
      </c>
      <c r="J357" t="s">
        <v>493</v>
      </c>
      <c r="K357" t="s">
        <v>494</v>
      </c>
      <c r="L357">
        <v>1339</v>
      </c>
      <c r="N357">
        <v>1007</v>
      </c>
      <c r="O357" t="s">
        <v>465</v>
      </c>
      <c r="P357" t="s">
        <v>465</v>
      </c>
      <c r="Q357">
        <v>1</v>
      </c>
      <c r="Y357">
        <v>6.7000000000000002E-5</v>
      </c>
      <c r="AA357">
        <v>627</v>
      </c>
      <c r="AB357">
        <v>0</v>
      </c>
      <c r="AC357">
        <v>0</v>
      </c>
      <c r="AD357">
        <v>0</v>
      </c>
      <c r="AN357">
        <v>0</v>
      </c>
      <c r="AO357">
        <v>1</v>
      </c>
      <c r="AP357">
        <v>0</v>
      </c>
      <c r="AQ357">
        <v>0</v>
      </c>
      <c r="AR357">
        <v>0</v>
      </c>
      <c r="AS357" t="s">
        <v>5</v>
      </c>
      <c r="AT357">
        <v>6.7000000000000002E-5</v>
      </c>
      <c r="AU357" t="s">
        <v>5</v>
      </c>
      <c r="AV357">
        <v>0</v>
      </c>
      <c r="AW357">
        <v>2</v>
      </c>
      <c r="AX357">
        <v>15092653</v>
      </c>
      <c r="AY357">
        <v>1</v>
      </c>
      <c r="AZ357">
        <v>0</v>
      </c>
      <c r="BA357">
        <v>357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B357">
        <v>0</v>
      </c>
    </row>
    <row r="358" spans="1:80">
      <c r="A358">
        <f>ROW(Source!A74)</f>
        <v>74</v>
      </c>
      <c r="B358">
        <v>15092597</v>
      </c>
      <c r="C358">
        <v>15092596</v>
      </c>
      <c r="D358">
        <v>7535136</v>
      </c>
      <c r="E358">
        <v>1</v>
      </c>
      <c r="F358">
        <v>1</v>
      </c>
      <c r="G358">
        <v>1</v>
      </c>
      <c r="H358">
        <v>1</v>
      </c>
      <c r="I358" t="s">
        <v>525</v>
      </c>
      <c r="J358" t="s">
        <v>5</v>
      </c>
      <c r="K358" t="s">
        <v>526</v>
      </c>
      <c r="L358">
        <v>1476</v>
      </c>
      <c r="N358">
        <v>1013</v>
      </c>
      <c r="O358" t="s">
        <v>450</v>
      </c>
      <c r="P358" t="s">
        <v>451</v>
      </c>
      <c r="Q358">
        <v>1</v>
      </c>
      <c r="Y358">
        <v>1.1892264999999997</v>
      </c>
      <c r="AA358">
        <v>0</v>
      </c>
      <c r="AB358">
        <v>0</v>
      </c>
      <c r="AC358">
        <v>0</v>
      </c>
      <c r="AD358">
        <v>12.36</v>
      </c>
      <c r="AN358">
        <v>0</v>
      </c>
      <c r="AO358">
        <v>1</v>
      </c>
      <c r="AP358">
        <v>1</v>
      </c>
      <c r="AQ358">
        <v>0</v>
      </c>
      <c r="AR358">
        <v>0</v>
      </c>
      <c r="AS358" t="s">
        <v>5</v>
      </c>
      <c r="AT358">
        <v>0.60829999999999995</v>
      </c>
      <c r="AU358" t="s">
        <v>96</v>
      </c>
      <c r="AV358">
        <v>1</v>
      </c>
      <c r="AW358">
        <v>2</v>
      </c>
      <c r="AX358">
        <v>15092610</v>
      </c>
      <c r="AY358">
        <v>1</v>
      </c>
      <c r="AZ358">
        <v>0</v>
      </c>
      <c r="BA358">
        <v>358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B358">
        <v>0</v>
      </c>
    </row>
    <row r="359" spans="1:80">
      <c r="A359">
        <f>ROW(Source!A74)</f>
        <v>74</v>
      </c>
      <c r="B359">
        <v>15092598</v>
      </c>
      <c r="C359">
        <v>15092596</v>
      </c>
      <c r="D359">
        <v>121548</v>
      </c>
      <c r="E359">
        <v>1</v>
      </c>
      <c r="F359">
        <v>1</v>
      </c>
      <c r="G359">
        <v>1</v>
      </c>
      <c r="H359">
        <v>1</v>
      </c>
      <c r="I359" t="s">
        <v>31</v>
      </c>
      <c r="J359" t="s">
        <v>5</v>
      </c>
      <c r="K359" t="s">
        <v>452</v>
      </c>
      <c r="L359">
        <v>608254</v>
      </c>
      <c r="N359">
        <v>1013</v>
      </c>
      <c r="O359" t="s">
        <v>453</v>
      </c>
      <c r="P359" t="s">
        <v>453</v>
      </c>
      <c r="Q359">
        <v>1</v>
      </c>
      <c r="Y359">
        <v>4.0374999999999994E-3</v>
      </c>
      <c r="AA359">
        <v>0</v>
      </c>
      <c r="AB359">
        <v>0</v>
      </c>
      <c r="AC359">
        <v>0</v>
      </c>
      <c r="AD359">
        <v>0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5</v>
      </c>
      <c r="AT359">
        <v>1.9E-3</v>
      </c>
      <c r="AU359" t="s">
        <v>95</v>
      </c>
      <c r="AV359">
        <v>2</v>
      </c>
      <c r="AW359">
        <v>2</v>
      </c>
      <c r="AX359">
        <v>15092611</v>
      </c>
      <c r="AY359">
        <v>1</v>
      </c>
      <c r="AZ359">
        <v>0</v>
      </c>
      <c r="BA359">
        <v>359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B359">
        <v>0</v>
      </c>
    </row>
    <row r="360" spans="1:80">
      <c r="A360">
        <f>ROW(Source!A74)</f>
        <v>74</v>
      </c>
      <c r="B360">
        <v>15092599</v>
      </c>
      <c r="C360">
        <v>15092596</v>
      </c>
      <c r="D360">
        <v>12365594</v>
      </c>
      <c r="E360">
        <v>1</v>
      </c>
      <c r="F360">
        <v>1</v>
      </c>
      <c r="G360">
        <v>1</v>
      </c>
      <c r="H360">
        <v>2</v>
      </c>
      <c r="I360" t="s">
        <v>471</v>
      </c>
      <c r="J360" t="s">
        <v>472</v>
      </c>
      <c r="K360" t="s">
        <v>473</v>
      </c>
      <c r="L360">
        <v>1480</v>
      </c>
      <c r="N360">
        <v>1013</v>
      </c>
      <c r="O360" t="s">
        <v>457</v>
      </c>
      <c r="P360" t="s">
        <v>458</v>
      </c>
      <c r="Q360">
        <v>1</v>
      </c>
      <c r="Y360">
        <v>2.5499999999999997E-3</v>
      </c>
      <c r="AA360">
        <v>0</v>
      </c>
      <c r="AB360">
        <v>92.76</v>
      </c>
      <c r="AC360">
        <v>16.329999999999998</v>
      </c>
      <c r="AD360">
        <v>0</v>
      </c>
      <c r="AN360">
        <v>0</v>
      </c>
      <c r="AO360">
        <v>1</v>
      </c>
      <c r="AP360">
        <v>1</v>
      </c>
      <c r="AQ360">
        <v>0</v>
      </c>
      <c r="AR360">
        <v>0</v>
      </c>
      <c r="AS360" t="s">
        <v>5</v>
      </c>
      <c r="AT360">
        <v>1.1999999999999999E-3</v>
      </c>
      <c r="AU360" t="s">
        <v>95</v>
      </c>
      <c r="AV360">
        <v>0</v>
      </c>
      <c r="AW360">
        <v>2</v>
      </c>
      <c r="AX360">
        <v>15092612</v>
      </c>
      <c r="AY360">
        <v>1</v>
      </c>
      <c r="AZ360">
        <v>0</v>
      </c>
      <c r="BA360">
        <v>360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B360">
        <v>0</v>
      </c>
    </row>
    <row r="361" spans="1:80">
      <c r="A361">
        <f>ROW(Source!A74)</f>
        <v>74</v>
      </c>
      <c r="B361">
        <v>15092600</v>
      </c>
      <c r="C361">
        <v>15092596</v>
      </c>
      <c r="D361">
        <v>12365682</v>
      </c>
      <c r="E361">
        <v>1</v>
      </c>
      <c r="F361">
        <v>1</v>
      </c>
      <c r="G361">
        <v>1</v>
      </c>
      <c r="H361">
        <v>2</v>
      </c>
      <c r="I361" t="s">
        <v>474</v>
      </c>
      <c r="J361" t="s">
        <v>475</v>
      </c>
      <c r="K361" t="s">
        <v>476</v>
      </c>
      <c r="L361">
        <v>1480</v>
      </c>
      <c r="N361">
        <v>1013</v>
      </c>
      <c r="O361" t="s">
        <v>457</v>
      </c>
      <c r="P361" t="s">
        <v>458</v>
      </c>
      <c r="Q361">
        <v>1</v>
      </c>
      <c r="Y361">
        <v>1.4874999999999999E-3</v>
      </c>
      <c r="AA361">
        <v>0</v>
      </c>
      <c r="AB361">
        <v>134.07</v>
      </c>
      <c r="AC361">
        <v>16.329999999999998</v>
      </c>
      <c r="AD361">
        <v>0</v>
      </c>
      <c r="AN361">
        <v>0</v>
      </c>
      <c r="AO361">
        <v>1</v>
      </c>
      <c r="AP361">
        <v>1</v>
      </c>
      <c r="AQ361">
        <v>0</v>
      </c>
      <c r="AR361">
        <v>0</v>
      </c>
      <c r="AS361" t="s">
        <v>5</v>
      </c>
      <c r="AT361">
        <v>6.9999999999999999E-4</v>
      </c>
      <c r="AU361" t="s">
        <v>95</v>
      </c>
      <c r="AV361">
        <v>0</v>
      </c>
      <c r="AW361">
        <v>2</v>
      </c>
      <c r="AX361">
        <v>15092613</v>
      </c>
      <c r="AY361">
        <v>1</v>
      </c>
      <c r="AZ361">
        <v>0</v>
      </c>
      <c r="BA361">
        <v>361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B361">
        <v>0</v>
      </c>
    </row>
    <row r="362" spans="1:80">
      <c r="A362">
        <f>ROW(Source!A74)</f>
        <v>74</v>
      </c>
      <c r="B362">
        <v>15092601</v>
      </c>
      <c r="C362">
        <v>15092596</v>
      </c>
      <c r="D362">
        <v>12365985</v>
      </c>
      <c r="E362">
        <v>1</v>
      </c>
      <c r="F362">
        <v>1</v>
      </c>
      <c r="G362">
        <v>1</v>
      </c>
      <c r="H362">
        <v>2</v>
      </c>
      <c r="I362" t="s">
        <v>459</v>
      </c>
      <c r="J362" t="s">
        <v>460</v>
      </c>
      <c r="K362" t="s">
        <v>461</v>
      </c>
      <c r="L362">
        <v>1480</v>
      </c>
      <c r="N362">
        <v>1013</v>
      </c>
      <c r="O362" t="s">
        <v>457</v>
      </c>
      <c r="P362" t="s">
        <v>458</v>
      </c>
      <c r="Q362">
        <v>1</v>
      </c>
      <c r="Y362">
        <v>0.39185000000000003</v>
      </c>
      <c r="AA362">
        <v>0</v>
      </c>
      <c r="AB362">
        <v>1.29</v>
      </c>
      <c r="AC362">
        <v>0</v>
      </c>
      <c r="AD362">
        <v>0</v>
      </c>
      <c r="AN362">
        <v>0</v>
      </c>
      <c r="AO362">
        <v>1</v>
      </c>
      <c r="AP362">
        <v>1</v>
      </c>
      <c r="AQ362">
        <v>0</v>
      </c>
      <c r="AR362">
        <v>0</v>
      </c>
      <c r="AS362" t="s">
        <v>5</v>
      </c>
      <c r="AT362">
        <v>0.18440000000000001</v>
      </c>
      <c r="AU362" t="s">
        <v>95</v>
      </c>
      <c r="AV362">
        <v>0</v>
      </c>
      <c r="AW362">
        <v>2</v>
      </c>
      <c r="AX362">
        <v>15092614</v>
      </c>
      <c r="AY362">
        <v>1</v>
      </c>
      <c r="AZ362">
        <v>0</v>
      </c>
      <c r="BA362">
        <v>362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B362">
        <v>0</v>
      </c>
    </row>
    <row r="363" spans="1:80">
      <c r="A363">
        <f>ROW(Source!A74)</f>
        <v>74</v>
      </c>
      <c r="B363">
        <v>15092602</v>
      </c>
      <c r="C363">
        <v>15092596</v>
      </c>
      <c r="D363">
        <v>12368313</v>
      </c>
      <c r="E363">
        <v>1</v>
      </c>
      <c r="F363">
        <v>1</v>
      </c>
      <c r="G363">
        <v>1</v>
      </c>
      <c r="H363">
        <v>2</v>
      </c>
      <c r="I363" t="s">
        <v>477</v>
      </c>
      <c r="J363" t="s">
        <v>478</v>
      </c>
      <c r="K363" t="s">
        <v>479</v>
      </c>
      <c r="L363">
        <v>1480</v>
      </c>
      <c r="N363">
        <v>1013</v>
      </c>
      <c r="O363" t="s">
        <v>457</v>
      </c>
      <c r="P363" t="s">
        <v>458</v>
      </c>
      <c r="Q363">
        <v>1</v>
      </c>
      <c r="Y363">
        <v>1.8487499999999997E-2</v>
      </c>
      <c r="AA363">
        <v>0</v>
      </c>
      <c r="AB363">
        <v>96.34</v>
      </c>
      <c r="AC363">
        <v>0</v>
      </c>
      <c r="AD363">
        <v>0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5</v>
      </c>
      <c r="AT363">
        <v>8.6999999999999994E-3</v>
      </c>
      <c r="AU363" t="s">
        <v>95</v>
      </c>
      <c r="AV363">
        <v>0</v>
      </c>
      <c r="AW363">
        <v>2</v>
      </c>
      <c r="AX363">
        <v>15092615</v>
      </c>
      <c r="AY363">
        <v>1</v>
      </c>
      <c r="AZ363">
        <v>0</v>
      </c>
      <c r="BA363">
        <v>363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B363">
        <v>0</v>
      </c>
    </row>
    <row r="364" spans="1:80">
      <c r="A364">
        <f>ROW(Source!A74)</f>
        <v>74</v>
      </c>
      <c r="B364">
        <v>15092603</v>
      </c>
      <c r="C364">
        <v>15092596</v>
      </c>
      <c r="D364">
        <v>12289887</v>
      </c>
      <c r="E364">
        <v>1</v>
      </c>
      <c r="F364">
        <v>1</v>
      </c>
      <c r="G364">
        <v>1</v>
      </c>
      <c r="H364">
        <v>3</v>
      </c>
      <c r="I364" t="s">
        <v>462</v>
      </c>
      <c r="J364" t="s">
        <v>463</v>
      </c>
      <c r="K364" t="s">
        <v>464</v>
      </c>
      <c r="L364">
        <v>1339</v>
      </c>
      <c r="N364">
        <v>1007</v>
      </c>
      <c r="O364" t="s">
        <v>465</v>
      </c>
      <c r="P364" t="s">
        <v>465</v>
      </c>
      <c r="Q364">
        <v>1</v>
      </c>
      <c r="Y364">
        <v>3.5000000000000001E-3</v>
      </c>
      <c r="AA364">
        <v>6.2</v>
      </c>
      <c r="AB364">
        <v>0</v>
      </c>
      <c r="AC364">
        <v>0</v>
      </c>
      <c r="AD364">
        <v>0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5</v>
      </c>
      <c r="AT364">
        <v>3.5000000000000001E-3</v>
      </c>
      <c r="AU364" t="s">
        <v>5</v>
      </c>
      <c r="AV364">
        <v>0</v>
      </c>
      <c r="AW364">
        <v>2</v>
      </c>
      <c r="AX364">
        <v>15092616</v>
      </c>
      <c r="AY364">
        <v>1</v>
      </c>
      <c r="AZ364">
        <v>0</v>
      </c>
      <c r="BA364">
        <v>364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B364">
        <v>0</v>
      </c>
    </row>
    <row r="365" spans="1:80">
      <c r="A365">
        <f>ROW(Source!A74)</f>
        <v>74</v>
      </c>
      <c r="B365">
        <v>15092604</v>
      </c>
      <c r="C365">
        <v>15092596</v>
      </c>
      <c r="D365">
        <v>12290863</v>
      </c>
      <c r="E365">
        <v>1</v>
      </c>
      <c r="F365">
        <v>1</v>
      </c>
      <c r="G365">
        <v>1</v>
      </c>
      <c r="H365">
        <v>3</v>
      </c>
      <c r="I365" t="s">
        <v>480</v>
      </c>
      <c r="J365" t="s">
        <v>481</v>
      </c>
      <c r="K365" t="s">
        <v>482</v>
      </c>
      <c r="L365">
        <v>1348</v>
      </c>
      <c r="N365">
        <v>1009</v>
      </c>
      <c r="O365" t="s">
        <v>29</v>
      </c>
      <c r="P365" t="s">
        <v>29</v>
      </c>
      <c r="Q365">
        <v>1000</v>
      </c>
      <c r="Y365">
        <v>1.9999999999999999E-6</v>
      </c>
      <c r="AA365">
        <v>10580</v>
      </c>
      <c r="AB365">
        <v>0</v>
      </c>
      <c r="AC365">
        <v>0</v>
      </c>
      <c r="AD365">
        <v>0</v>
      </c>
      <c r="AN365">
        <v>0</v>
      </c>
      <c r="AO365">
        <v>1</v>
      </c>
      <c r="AP365">
        <v>0</v>
      </c>
      <c r="AQ365">
        <v>0</v>
      </c>
      <c r="AR365">
        <v>0</v>
      </c>
      <c r="AS365" t="s">
        <v>5</v>
      </c>
      <c r="AT365">
        <v>1.9999999999999999E-6</v>
      </c>
      <c r="AU365" t="s">
        <v>5</v>
      </c>
      <c r="AV365">
        <v>0</v>
      </c>
      <c r="AW365">
        <v>2</v>
      </c>
      <c r="AX365">
        <v>15092617</v>
      </c>
      <c r="AY365">
        <v>1</v>
      </c>
      <c r="AZ365">
        <v>0</v>
      </c>
      <c r="BA365">
        <v>365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B365">
        <v>0</v>
      </c>
    </row>
    <row r="366" spans="1:80">
      <c r="A366">
        <f>ROW(Source!A74)</f>
        <v>74</v>
      </c>
      <c r="B366">
        <v>15092605</v>
      </c>
      <c r="C366">
        <v>15092596</v>
      </c>
      <c r="D366">
        <v>12292552</v>
      </c>
      <c r="E366">
        <v>1</v>
      </c>
      <c r="F366">
        <v>1</v>
      </c>
      <c r="G366">
        <v>1</v>
      </c>
      <c r="H366">
        <v>3</v>
      </c>
      <c r="I366" t="s">
        <v>483</v>
      </c>
      <c r="J366" t="s">
        <v>484</v>
      </c>
      <c r="K366" t="s">
        <v>485</v>
      </c>
      <c r="L366">
        <v>1346</v>
      </c>
      <c r="N366">
        <v>1009</v>
      </c>
      <c r="O366" t="s">
        <v>144</v>
      </c>
      <c r="P366" t="s">
        <v>144</v>
      </c>
      <c r="Q366">
        <v>1</v>
      </c>
      <c r="Y366">
        <v>9.8999999999999994E-5</v>
      </c>
      <c r="AA366">
        <v>5</v>
      </c>
      <c r="AB366">
        <v>0</v>
      </c>
      <c r="AC366">
        <v>0</v>
      </c>
      <c r="AD366">
        <v>0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5</v>
      </c>
      <c r="AT366">
        <v>9.8999999999999994E-5</v>
      </c>
      <c r="AU366" t="s">
        <v>5</v>
      </c>
      <c r="AV366">
        <v>0</v>
      </c>
      <c r="AW366">
        <v>2</v>
      </c>
      <c r="AX366">
        <v>15092618</v>
      </c>
      <c r="AY366">
        <v>1</v>
      </c>
      <c r="AZ366">
        <v>0</v>
      </c>
      <c r="BA366">
        <v>366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B366">
        <v>0</v>
      </c>
    </row>
    <row r="367" spans="1:80">
      <c r="A367">
        <f>ROW(Source!A74)</f>
        <v>74</v>
      </c>
      <c r="B367">
        <v>15092606</v>
      </c>
      <c r="C367">
        <v>15092596</v>
      </c>
      <c r="D367">
        <v>12292553</v>
      </c>
      <c r="E367">
        <v>1</v>
      </c>
      <c r="F367">
        <v>1</v>
      </c>
      <c r="G367">
        <v>1</v>
      </c>
      <c r="H367">
        <v>3</v>
      </c>
      <c r="I367" t="s">
        <v>466</v>
      </c>
      <c r="J367" t="s">
        <v>467</v>
      </c>
      <c r="K367" t="s">
        <v>468</v>
      </c>
      <c r="L367">
        <v>1339</v>
      </c>
      <c r="N367">
        <v>1007</v>
      </c>
      <c r="O367" t="s">
        <v>465</v>
      </c>
      <c r="P367" t="s">
        <v>465</v>
      </c>
      <c r="Q367">
        <v>1</v>
      </c>
      <c r="Y367">
        <v>3.2000000000000002E-3</v>
      </c>
      <c r="AA367">
        <v>101</v>
      </c>
      <c r="AB367">
        <v>0</v>
      </c>
      <c r="AC367">
        <v>0</v>
      </c>
      <c r="AD367">
        <v>0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5</v>
      </c>
      <c r="AT367">
        <v>3.2000000000000002E-3</v>
      </c>
      <c r="AU367" t="s">
        <v>5</v>
      </c>
      <c r="AV367">
        <v>0</v>
      </c>
      <c r="AW367">
        <v>2</v>
      </c>
      <c r="AX367">
        <v>15092619</v>
      </c>
      <c r="AY367">
        <v>1</v>
      </c>
      <c r="AZ367">
        <v>0</v>
      </c>
      <c r="BA367">
        <v>367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B367">
        <v>0</v>
      </c>
    </row>
    <row r="368" spans="1:80">
      <c r="A368">
        <f>ROW(Source!A74)</f>
        <v>74</v>
      </c>
      <c r="B368">
        <v>15092607</v>
      </c>
      <c r="C368">
        <v>15092596</v>
      </c>
      <c r="D368">
        <v>12318064</v>
      </c>
      <c r="E368">
        <v>1</v>
      </c>
      <c r="F368">
        <v>1</v>
      </c>
      <c r="G368">
        <v>1</v>
      </c>
      <c r="H368">
        <v>3</v>
      </c>
      <c r="I368" t="s">
        <v>527</v>
      </c>
      <c r="J368" t="s">
        <v>528</v>
      </c>
      <c r="K368" t="s">
        <v>529</v>
      </c>
      <c r="L368">
        <v>1301</v>
      </c>
      <c r="N368">
        <v>1003</v>
      </c>
      <c r="O368" t="s">
        <v>100</v>
      </c>
      <c r="P368" t="s">
        <v>100</v>
      </c>
      <c r="Q368">
        <v>1</v>
      </c>
      <c r="Y368">
        <v>1</v>
      </c>
      <c r="AA368">
        <v>51.7</v>
      </c>
      <c r="AB368">
        <v>0</v>
      </c>
      <c r="AC368">
        <v>0</v>
      </c>
      <c r="AD368">
        <v>0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5</v>
      </c>
      <c r="AT368">
        <v>1</v>
      </c>
      <c r="AU368" t="s">
        <v>5</v>
      </c>
      <c r="AV368">
        <v>0</v>
      </c>
      <c r="AW368">
        <v>2</v>
      </c>
      <c r="AX368">
        <v>15092620</v>
      </c>
      <c r="AY368">
        <v>1</v>
      </c>
      <c r="AZ368">
        <v>0</v>
      </c>
      <c r="BA368">
        <v>368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B368">
        <v>0</v>
      </c>
    </row>
    <row r="369" spans="1:80">
      <c r="A369">
        <f>ROW(Source!A74)</f>
        <v>74</v>
      </c>
      <c r="B369">
        <v>15092625</v>
      </c>
      <c r="C369">
        <v>15092596</v>
      </c>
      <c r="D369">
        <v>12324809</v>
      </c>
      <c r="E369">
        <v>1</v>
      </c>
      <c r="F369">
        <v>1</v>
      </c>
      <c r="G369">
        <v>1</v>
      </c>
      <c r="H369">
        <v>3</v>
      </c>
      <c r="I369" t="s">
        <v>489</v>
      </c>
      <c r="J369" t="s">
        <v>490</v>
      </c>
      <c r="K369" t="s">
        <v>491</v>
      </c>
      <c r="L369">
        <v>1346</v>
      </c>
      <c r="N369">
        <v>1009</v>
      </c>
      <c r="O369" t="s">
        <v>144</v>
      </c>
      <c r="P369" t="s">
        <v>144</v>
      </c>
      <c r="Q369">
        <v>1</v>
      </c>
      <c r="Y369">
        <v>0</v>
      </c>
      <c r="AA369">
        <v>0</v>
      </c>
      <c r="AB369">
        <v>0</v>
      </c>
      <c r="AC369">
        <v>0</v>
      </c>
      <c r="AD369">
        <v>0</v>
      </c>
      <c r="AN369">
        <v>1</v>
      </c>
      <c r="AO369">
        <v>0</v>
      </c>
      <c r="AP369">
        <v>0</v>
      </c>
      <c r="AQ369">
        <v>0</v>
      </c>
      <c r="AR369">
        <v>0</v>
      </c>
      <c r="AS369" t="s">
        <v>5</v>
      </c>
      <c r="AT369">
        <v>0</v>
      </c>
      <c r="AU369" t="s">
        <v>5</v>
      </c>
      <c r="AV369">
        <v>0</v>
      </c>
      <c r="AW369">
        <v>2</v>
      </c>
      <c r="AX369">
        <v>15092621</v>
      </c>
      <c r="AY369">
        <v>1</v>
      </c>
      <c r="AZ369">
        <v>0</v>
      </c>
      <c r="BA369">
        <v>369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B369">
        <v>0</v>
      </c>
    </row>
    <row r="370" spans="1:80">
      <c r="A370">
        <f>ROW(Source!A74)</f>
        <v>74</v>
      </c>
      <c r="B370">
        <v>15092608</v>
      </c>
      <c r="C370">
        <v>15092596</v>
      </c>
      <c r="D370">
        <v>12325987</v>
      </c>
      <c r="E370">
        <v>1</v>
      </c>
      <c r="F370">
        <v>1</v>
      </c>
      <c r="G370">
        <v>1</v>
      </c>
      <c r="H370">
        <v>3</v>
      </c>
      <c r="I370" t="s">
        <v>492</v>
      </c>
      <c r="J370" t="s">
        <v>493</v>
      </c>
      <c r="K370" t="s">
        <v>494</v>
      </c>
      <c r="L370">
        <v>1339</v>
      </c>
      <c r="N370">
        <v>1007</v>
      </c>
      <c r="O370" t="s">
        <v>465</v>
      </c>
      <c r="P370" t="s">
        <v>465</v>
      </c>
      <c r="Q370">
        <v>1</v>
      </c>
      <c r="Y370">
        <v>8.0000000000000007E-5</v>
      </c>
      <c r="AA370">
        <v>627</v>
      </c>
      <c r="AB370">
        <v>0</v>
      </c>
      <c r="AC370">
        <v>0</v>
      </c>
      <c r="AD370">
        <v>0</v>
      </c>
      <c r="AN370">
        <v>0</v>
      </c>
      <c r="AO370">
        <v>1</v>
      </c>
      <c r="AP370">
        <v>0</v>
      </c>
      <c r="AQ370">
        <v>0</v>
      </c>
      <c r="AR370">
        <v>0</v>
      </c>
      <c r="AS370" t="s">
        <v>5</v>
      </c>
      <c r="AT370">
        <v>8.0000000000000007E-5</v>
      </c>
      <c r="AU370" t="s">
        <v>5</v>
      </c>
      <c r="AV370">
        <v>0</v>
      </c>
      <c r="AW370">
        <v>2</v>
      </c>
      <c r="AX370">
        <v>15092622</v>
      </c>
      <c r="AY370">
        <v>1</v>
      </c>
      <c r="AZ370">
        <v>0</v>
      </c>
      <c r="BA370">
        <v>370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B370">
        <v>0</v>
      </c>
    </row>
    <row r="371" spans="1:80">
      <c r="A371">
        <f>ROW(Source!A74)</f>
        <v>74</v>
      </c>
      <c r="B371">
        <v>15092609</v>
      </c>
      <c r="C371">
        <v>15092596</v>
      </c>
      <c r="D371">
        <v>12327134</v>
      </c>
      <c r="E371">
        <v>1</v>
      </c>
      <c r="F371">
        <v>1</v>
      </c>
      <c r="G371">
        <v>1</v>
      </c>
      <c r="H371">
        <v>3</v>
      </c>
      <c r="I371" t="s">
        <v>495</v>
      </c>
      <c r="J371" t="s">
        <v>496</v>
      </c>
      <c r="K371" t="s">
        <v>497</v>
      </c>
      <c r="L371">
        <v>1339</v>
      </c>
      <c r="N371">
        <v>1007</v>
      </c>
      <c r="O371" t="s">
        <v>465</v>
      </c>
      <c r="P371" t="s">
        <v>465</v>
      </c>
      <c r="Q371">
        <v>1</v>
      </c>
      <c r="Y371">
        <v>2.75E-2</v>
      </c>
      <c r="AA371">
        <v>3.11</v>
      </c>
      <c r="AB371">
        <v>0</v>
      </c>
      <c r="AC371">
        <v>0</v>
      </c>
      <c r="AD371">
        <v>0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5</v>
      </c>
      <c r="AT371">
        <v>2.75E-2</v>
      </c>
      <c r="AU371" t="s">
        <v>5</v>
      </c>
      <c r="AV371">
        <v>0</v>
      </c>
      <c r="AW371">
        <v>2</v>
      </c>
      <c r="AX371">
        <v>15092623</v>
      </c>
      <c r="AY371">
        <v>1</v>
      </c>
      <c r="AZ371">
        <v>0</v>
      </c>
      <c r="BA371">
        <v>371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B371">
        <v>0</v>
      </c>
    </row>
    <row r="372" spans="1:80">
      <c r="A372">
        <f>ROW(Source!A75)</f>
        <v>75</v>
      </c>
      <c r="B372">
        <v>15092656</v>
      </c>
      <c r="C372">
        <v>15092654</v>
      </c>
      <c r="D372">
        <v>7535122</v>
      </c>
      <c r="E372">
        <v>1</v>
      </c>
      <c r="F372">
        <v>1</v>
      </c>
      <c r="G372">
        <v>1</v>
      </c>
      <c r="H372">
        <v>1</v>
      </c>
      <c r="I372" t="s">
        <v>469</v>
      </c>
      <c r="J372" t="s">
        <v>5</v>
      </c>
      <c r="K372" t="s">
        <v>470</v>
      </c>
      <c r="L372">
        <v>1476</v>
      </c>
      <c r="N372">
        <v>1013</v>
      </c>
      <c r="O372" t="s">
        <v>450</v>
      </c>
      <c r="P372" t="s">
        <v>451</v>
      </c>
      <c r="Q372">
        <v>1</v>
      </c>
      <c r="Y372">
        <v>2.2568519999999999</v>
      </c>
      <c r="AA372">
        <v>0</v>
      </c>
      <c r="AB372">
        <v>0</v>
      </c>
      <c r="AC372">
        <v>0</v>
      </c>
      <c r="AD372">
        <v>12.04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5</v>
      </c>
      <c r="AT372">
        <v>1.1544000000000001</v>
      </c>
      <c r="AU372" t="s">
        <v>96</v>
      </c>
      <c r="AV372">
        <v>1</v>
      </c>
      <c r="AW372">
        <v>2</v>
      </c>
      <c r="AX372">
        <v>15092656</v>
      </c>
      <c r="AY372">
        <v>1</v>
      </c>
      <c r="AZ372">
        <v>0</v>
      </c>
      <c r="BA372">
        <v>372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B372">
        <v>0</v>
      </c>
    </row>
    <row r="373" spans="1:80">
      <c r="A373">
        <f>ROW(Source!A75)</f>
        <v>75</v>
      </c>
      <c r="B373">
        <v>15092657</v>
      </c>
      <c r="C373">
        <v>15092654</v>
      </c>
      <c r="D373">
        <v>121548</v>
      </c>
      <c r="E373">
        <v>1</v>
      </c>
      <c r="F373">
        <v>1</v>
      </c>
      <c r="G373">
        <v>1</v>
      </c>
      <c r="H373">
        <v>1</v>
      </c>
      <c r="I373" t="s">
        <v>31</v>
      </c>
      <c r="J373" t="s">
        <v>5</v>
      </c>
      <c r="K373" t="s">
        <v>452</v>
      </c>
      <c r="L373">
        <v>608254</v>
      </c>
      <c r="N373">
        <v>1013</v>
      </c>
      <c r="O373" t="s">
        <v>453</v>
      </c>
      <c r="P373" t="s">
        <v>453</v>
      </c>
      <c r="Q373">
        <v>1</v>
      </c>
      <c r="Y373">
        <v>1.38125E-2</v>
      </c>
      <c r="AA373">
        <v>0</v>
      </c>
      <c r="AB373">
        <v>0</v>
      </c>
      <c r="AC373">
        <v>0</v>
      </c>
      <c r="AD373">
        <v>0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5</v>
      </c>
      <c r="AT373">
        <v>6.4999999999999997E-3</v>
      </c>
      <c r="AU373" t="s">
        <v>95</v>
      </c>
      <c r="AV373">
        <v>2</v>
      </c>
      <c r="AW373">
        <v>2</v>
      </c>
      <c r="AX373">
        <v>15092657</v>
      </c>
      <c r="AY373">
        <v>1</v>
      </c>
      <c r="AZ373">
        <v>0</v>
      </c>
      <c r="BA373">
        <v>373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B373">
        <v>0</v>
      </c>
    </row>
    <row r="374" spans="1:80">
      <c r="A374">
        <f>ROW(Source!A75)</f>
        <v>75</v>
      </c>
      <c r="B374">
        <v>15092658</v>
      </c>
      <c r="C374">
        <v>15092654</v>
      </c>
      <c r="D374">
        <v>12365594</v>
      </c>
      <c r="E374">
        <v>1</v>
      </c>
      <c r="F374">
        <v>1</v>
      </c>
      <c r="G374">
        <v>1</v>
      </c>
      <c r="H374">
        <v>2</v>
      </c>
      <c r="I374" t="s">
        <v>471</v>
      </c>
      <c r="J374" t="s">
        <v>472</v>
      </c>
      <c r="K374" t="s">
        <v>473</v>
      </c>
      <c r="L374">
        <v>1480</v>
      </c>
      <c r="N374">
        <v>1013</v>
      </c>
      <c r="O374" t="s">
        <v>457</v>
      </c>
      <c r="P374" t="s">
        <v>458</v>
      </c>
      <c r="Q374">
        <v>1</v>
      </c>
      <c r="Y374">
        <v>1.0625000000000001E-2</v>
      </c>
      <c r="AA374">
        <v>0</v>
      </c>
      <c r="AB374">
        <v>92.76</v>
      </c>
      <c r="AC374">
        <v>16.329999999999998</v>
      </c>
      <c r="AD374">
        <v>0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5</v>
      </c>
      <c r="AT374">
        <v>5.0000000000000001E-3</v>
      </c>
      <c r="AU374" t="s">
        <v>95</v>
      </c>
      <c r="AV374">
        <v>0</v>
      </c>
      <c r="AW374">
        <v>2</v>
      </c>
      <c r="AX374">
        <v>15092658</v>
      </c>
      <c r="AY374">
        <v>1</v>
      </c>
      <c r="AZ374">
        <v>0</v>
      </c>
      <c r="BA374">
        <v>374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B374">
        <v>0</v>
      </c>
    </row>
    <row r="375" spans="1:80">
      <c r="A375">
        <f>ROW(Source!A75)</f>
        <v>75</v>
      </c>
      <c r="B375">
        <v>15092659</v>
      </c>
      <c r="C375">
        <v>15092654</v>
      </c>
      <c r="D375">
        <v>12365682</v>
      </c>
      <c r="E375">
        <v>1</v>
      </c>
      <c r="F375">
        <v>1</v>
      </c>
      <c r="G375">
        <v>1</v>
      </c>
      <c r="H375">
        <v>2</v>
      </c>
      <c r="I375" t="s">
        <v>474</v>
      </c>
      <c r="J375" t="s">
        <v>475</v>
      </c>
      <c r="K375" t="s">
        <v>476</v>
      </c>
      <c r="L375">
        <v>1480</v>
      </c>
      <c r="N375">
        <v>1013</v>
      </c>
      <c r="O375" t="s">
        <v>457</v>
      </c>
      <c r="P375" t="s">
        <v>458</v>
      </c>
      <c r="Q375">
        <v>1</v>
      </c>
      <c r="Y375">
        <v>3.1874999999999998E-3</v>
      </c>
      <c r="AA375">
        <v>0</v>
      </c>
      <c r="AB375">
        <v>134.07</v>
      </c>
      <c r="AC375">
        <v>16.329999999999998</v>
      </c>
      <c r="AD375">
        <v>0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5</v>
      </c>
      <c r="AT375">
        <v>1.5E-3</v>
      </c>
      <c r="AU375" t="s">
        <v>95</v>
      </c>
      <c r="AV375">
        <v>0</v>
      </c>
      <c r="AW375">
        <v>2</v>
      </c>
      <c r="AX375">
        <v>15092659</v>
      </c>
      <c r="AY375">
        <v>1</v>
      </c>
      <c r="AZ375">
        <v>0</v>
      </c>
      <c r="BA375">
        <v>375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B375">
        <v>0</v>
      </c>
    </row>
    <row r="376" spans="1:80">
      <c r="A376">
        <f>ROW(Source!A75)</f>
        <v>75</v>
      </c>
      <c r="B376">
        <v>15092660</v>
      </c>
      <c r="C376">
        <v>15092654</v>
      </c>
      <c r="D376">
        <v>12365985</v>
      </c>
      <c r="E376">
        <v>1</v>
      </c>
      <c r="F376">
        <v>1</v>
      </c>
      <c r="G376">
        <v>1</v>
      </c>
      <c r="H376">
        <v>2</v>
      </c>
      <c r="I376" t="s">
        <v>459</v>
      </c>
      <c r="J376" t="s">
        <v>460</v>
      </c>
      <c r="K376" t="s">
        <v>461</v>
      </c>
      <c r="L376">
        <v>1480</v>
      </c>
      <c r="N376">
        <v>1013</v>
      </c>
      <c r="O376" t="s">
        <v>457</v>
      </c>
      <c r="P376" t="s">
        <v>458</v>
      </c>
      <c r="Q376">
        <v>1</v>
      </c>
      <c r="Y376">
        <v>1.0501750000000001</v>
      </c>
      <c r="AA376">
        <v>0</v>
      </c>
      <c r="AB376">
        <v>1.29</v>
      </c>
      <c r="AC376">
        <v>0</v>
      </c>
      <c r="AD376">
        <v>0</v>
      </c>
      <c r="AN376">
        <v>0</v>
      </c>
      <c r="AO376">
        <v>1</v>
      </c>
      <c r="AP376">
        <v>1</v>
      </c>
      <c r="AQ376">
        <v>0</v>
      </c>
      <c r="AR376">
        <v>0</v>
      </c>
      <c r="AS376" t="s">
        <v>5</v>
      </c>
      <c r="AT376">
        <v>0.49419999999999997</v>
      </c>
      <c r="AU376" t="s">
        <v>95</v>
      </c>
      <c r="AV376">
        <v>0</v>
      </c>
      <c r="AW376">
        <v>2</v>
      </c>
      <c r="AX376">
        <v>15092660</v>
      </c>
      <c r="AY376">
        <v>1</v>
      </c>
      <c r="AZ376">
        <v>0</v>
      </c>
      <c r="BA376">
        <v>376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B376">
        <v>0</v>
      </c>
    </row>
    <row r="377" spans="1:80">
      <c r="A377">
        <f>ROW(Source!A75)</f>
        <v>75</v>
      </c>
      <c r="B377">
        <v>15092661</v>
      </c>
      <c r="C377">
        <v>15092654</v>
      </c>
      <c r="D377">
        <v>12368313</v>
      </c>
      <c r="E377">
        <v>1</v>
      </c>
      <c r="F377">
        <v>1</v>
      </c>
      <c r="G377">
        <v>1</v>
      </c>
      <c r="H377">
        <v>2</v>
      </c>
      <c r="I377" t="s">
        <v>477</v>
      </c>
      <c r="J377" t="s">
        <v>478</v>
      </c>
      <c r="K377" t="s">
        <v>479</v>
      </c>
      <c r="L377">
        <v>1480</v>
      </c>
      <c r="N377">
        <v>1013</v>
      </c>
      <c r="O377" t="s">
        <v>457</v>
      </c>
      <c r="P377" t="s">
        <v>458</v>
      </c>
      <c r="Q377">
        <v>1</v>
      </c>
      <c r="Y377">
        <v>3.3149999999999999E-2</v>
      </c>
      <c r="AA377">
        <v>0</v>
      </c>
      <c r="AB377">
        <v>96.34</v>
      </c>
      <c r="AC377">
        <v>0</v>
      </c>
      <c r="AD377">
        <v>0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5</v>
      </c>
      <c r="AT377">
        <v>1.5599999999999999E-2</v>
      </c>
      <c r="AU377" t="s">
        <v>95</v>
      </c>
      <c r="AV377">
        <v>0</v>
      </c>
      <c r="AW377">
        <v>2</v>
      </c>
      <c r="AX377">
        <v>15092661</v>
      </c>
      <c r="AY377">
        <v>1</v>
      </c>
      <c r="AZ377">
        <v>0</v>
      </c>
      <c r="BA377">
        <v>377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B377">
        <v>0</v>
      </c>
    </row>
    <row r="378" spans="1:80">
      <c r="A378">
        <f>ROW(Source!A75)</f>
        <v>75</v>
      </c>
      <c r="B378">
        <v>15092662</v>
      </c>
      <c r="C378">
        <v>15092654</v>
      </c>
      <c r="D378">
        <v>12289887</v>
      </c>
      <c r="E378">
        <v>1</v>
      </c>
      <c r="F378">
        <v>1</v>
      </c>
      <c r="G378">
        <v>1</v>
      </c>
      <c r="H378">
        <v>3</v>
      </c>
      <c r="I378" t="s">
        <v>462</v>
      </c>
      <c r="J378" t="s">
        <v>463</v>
      </c>
      <c r="K378" t="s">
        <v>464</v>
      </c>
      <c r="L378">
        <v>1339</v>
      </c>
      <c r="N378">
        <v>1007</v>
      </c>
      <c r="O378" t="s">
        <v>465</v>
      </c>
      <c r="P378" t="s">
        <v>465</v>
      </c>
      <c r="Q378">
        <v>1</v>
      </c>
      <c r="Y378">
        <v>0.01</v>
      </c>
      <c r="AA378">
        <v>6.2</v>
      </c>
      <c r="AB378">
        <v>0</v>
      </c>
      <c r="AC378">
        <v>0</v>
      </c>
      <c r="AD378">
        <v>0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5</v>
      </c>
      <c r="AT378">
        <v>0.01</v>
      </c>
      <c r="AU378" t="s">
        <v>5</v>
      </c>
      <c r="AV378">
        <v>0</v>
      </c>
      <c r="AW378">
        <v>2</v>
      </c>
      <c r="AX378">
        <v>15092662</v>
      </c>
      <c r="AY378">
        <v>1</v>
      </c>
      <c r="AZ378">
        <v>0</v>
      </c>
      <c r="BA378">
        <v>378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B378">
        <v>0</v>
      </c>
    </row>
    <row r="379" spans="1:80">
      <c r="A379">
        <f>ROW(Source!A75)</f>
        <v>75</v>
      </c>
      <c r="B379">
        <v>15092663</v>
      </c>
      <c r="C379">
        <v>15092654</v>
      </c>
      <c r="D379">
        <v>12290863</v>
      </c>
      <c r="E379">
        <v>1</v>
      </c>
      <c r="F379">
        <v>1</v>
      </c>
      <c r="G379">
        <v>1</v>
      </c>
      <c r="H379">
        <v>3</v>
      </c>
      <c r="I379" t="s">
        <v>480</v>
      </c>
      <c r="J379" t="s">
        <v>481</v>
      </c>
      <c r="K379" t="s">
        <v>482</v>
      </c>
      <c r="L379">
        <v>1348</v>
      </c>
      <c r="N379">
        <v>1009</v>
      </c>
      <c r="O379" t="s">
        <v>29</v>
      </c>
      <c r="P379" t="s">
        <v>29</v>
      </c>
      <c r="Q379">
        <v>1000</v>
      </c>
      <c r="Y379">
        <v>6.9999999999999999E-6</v>
      </c>
      <c r="AA379">
        <v>10580</v>
      </c>
      <c r="AB379">
        <v>0</v>
      </c>
      <c r="AC379">
        <v>0</v>
      </c>
      <c r="AD379">
        <v>0</v>
      </c>
      <c r="AN379">
        <v>0</v>
      </c>
      <c r="AO379">
        <v>1</v>
      </c>
      <c r="AP379">
        <v>0</v>
      </c>
      <c r="AQ379">
        <v>0</v>
      </c>
      <c r="AR379">
        <v>0</v>
      </c>
      <c r="AS379" t="s">
        <v>5</v>
      </c>
      <c r="AT379">
        <v>6.9999999999999999E-6</v>
      </c>
      <c r="AU379" t="s">
        <v>5</v>
      </c>
      <c r="AV379">
        <v>0</v>
      </c>
      <c r="AW379">
        <v>2</v>
      </c>
      <c r="AX379">
        <v>15092663</v>
      </c>
      <c r="AY379">
        <v>1</v>
      </c>
      <c r="AZ379">
        <v>0</v>
      </c>
      <c r="BA379">
        <v>379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B379">
        <v>0</v>
      </c>
    </row>
    <row r="380" spans="1:80">
      <c r="A380">
        <f>ROW(Source!A75)</f>
        <v>75</v>
      </c>
      <c r="B380">
        <v>15092664</v>
      </c>
      <c r="C380">
        <v>15092654</v>
      </c>
      <c r="D380">
        <v>12292552</v>
      </c>
      <c r="E380">
        <v>1</v>
      </c>
      <c r="F380">
        <v>1</v>
      </c>
      <c r="G380">
        <v>1</v>
      </c>
      <c r="H380">
        <v>3</v>
      </c>
      <c r="I380" t="s">
        <v>483</v>
      </c>
      <c r="J380" t="s">
        <v>484</v>
      </c>
      <c r="K380" t="s">
        <v>485</v>
      </c>
      <c r="L380">
        <v>1346</v>
      </c>
      <c r="N380">
        <v>1009</v>
      </c>
      <c r="O380" t="s">
        <v>144</v>
      </c>
      <c r="P380" t="s">
        <v>144</v>
      </c>
      <c r="Q380">
        <v>1</v>
      </c>
      <c r="Y380">
        <v>8.9999999999999998E-4</v>
      </c>
      <c r="AA380">
        <v>5</v>
      </c>
      <c r="AB380">
        <v>0</v>
      </c>
      <c r="AC380">
        <v>0</v>
      </c>
      <c r="AD380">
        <v>0</v>
      </c>
      <c r="AN380">
        <v>0</v>
      </c>
      <c r="AO380">
        <v>1</v>
      </c>
      <c r="AP380">
        <v>0</v>
      </c>
      <c r="AQ380">
        <v>0</v>
      </c>
      <c r="AR380">
        <v>0</v>
      </c>
      <c r="AS380" t="s">
        <v>5</v>
      </c>
      <c r="AT380">
        <v>8.9999999999999998E-4</v>
      </c>
      <c r="AU380" t="s">
        <v>5</v>
      </c>
      <c r="AV380">
        <v>0</v>
      </c>
      <c r="AW380">
        <v>2</v>
      </c>
      <c r="AX380">
        <v>15092664</v>
      </c>
      <c r="AY380">
        <v>1</v>
      </c>
      <c r="AZ380">
        <v>0</v>
      </c>
      <c r="BA380">
        <v>380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B380">
        <v>0</v>
      </c>
    </row>
    <row r="381" spans="1:80">
      <c r="A381">
        <f>ROW(Source!A75)</f>
        <v>75</v>
      </c>
      <c r="B381">
        <v>15092665</v>
      </c>
      <c r="C381">
        <v>15092654</v>
      </c>
      <c r="D381">
        <v>12292553</v>
      </c>
      <c r="E381">
        <v>1</v>
      </c>
      <c r="F381">
        <v>1</v>
      </c>
      <c r="G381">
        <v>1</v>
      </c>
      <c r="H381">
        <v>3</v>
      </c>
      <c r="I381" t="s">
        <v>466</v>
      </c>
      <c r="J381" t="s">
        <v>467</v>
      </c>
      <c r="K381" t="s">
        <v>468</v>
      </c>
      <c r="L381">
        <v>1339</v>
      </c>
      <c r="N381">
        <v>1007</v>
      </c>
      <c r="O381" t="s">
        <v>465</v>
      </c>
      <c r="P381" t="s">
        <v>465</v>
      </c>
      <c r="Q381">
        <v>1</v>
      </c>
      <c r="Y381">
        <v>9.1000000000000004E-3</v>
      </c>
      <c r="AA381">
        <v>101</v>
      </c>
      <c r="AB381">
        <v>0</v>
      </c>
      <c r="AC381">
        <v>0</v>
      </c>
      <c r="AD381">
        <v>0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5</v>
      </c>
      <c r="AT381">
        <v>9.1000000000000004E-3</v>
      </c>
      <c r="AU381" t="s">
        <v>5</v>
      </c>
      <c r="AV381">
        <v>0</v>
      </c>
      <c r="AW381">
        <v>2</v>
      </c>
      <c r="AX381">
        <v>15092665</v>
      </c>
      <c r="AY381">
        <v>1</v>
      </c>
      <c r="AZ381">
        <v>0</v>
      </c>
      <c r="BA381">
        <v>381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B381">
        <v>0</v>
      </c>
    </row>
    <row r="382" spans="1:80">
      <c r="A382">
        <f>ROW(Source!A75)</f>
        <v>75</v>
      </c>
      <c r="B382">
        <v>15092666</v>
      </c>
      <c r="C382">
        <v>15092654</v>
      </c>
      <c r="D382">
        <v>12318074</v>
      </c>
      <c r="E382">
        <v>1</v>
      </c>
      <c r="F382">
        <v>1</v>
      </c>
      <c r="G382">
        <v>1</v>
      </c>
      <c r="H382">
        <v>3</v>
      </c>
      <c r="I382" t="s">
        <v>486</v>
      </c>
      <c r="J382" t="s">
        <v>487</v>
      </c>
      <c r="K382" t="s">
        <v>488</v>
      </c>
      <c r="L382">
        <v>1301</v>
      </c>
      <c r="N382">
        <v>1003</v>
      </c>
      <c r="O382" t="s">
        <v>100</v>
      </c>
      <c r="P382" t="s">
        <v>100</v>
      </c>
      <c r="Q382">
        <v>1</v>
      </c>
      <c r="Y382">
        <v>1</v>
      </c>
      <c r="AA382">
        <v>178</v>
      </c>
      <c r="AB382">
        <v>0</v>
      </c>
      <c r="AC382">
        <v>0</v>
      </c>
      <c r="AD382">
        <v>0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5</v>
      </c>
      <c r="AT382">
        <v>1</v>
      </c>
      <c r="AU382" t="s">
        <v>5</v>
      </c>
      <c r="AV382">
        <v>0</v>
      </c>
      <c r="AW382">
        <v>2</v>
      </c>
      <c r="AX382">
        <v>15092666</v>
      </c>
      <c r="AY382">
        <v>1</v>
      </c>
      <c r="AZ382">
        <v>0</v>
      </c>
      <c r="BA382">
        <v>382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B382">
        <v>0</v>
      </c>
    </row>
    <row r="383" spans="1:80">
      <c r="A383">
        <f>ROW(Source!A75)</f>
        <v>75</v>
      </c>
      <c r="B383">
        <v>15092667</v>
      </c>
      <c r="C383">
        <v>15092654</v>
      </c>
      <c r="D383">
        <v>12324809</v>
      </c>
      <c r="E383">
        <v>1</v>
      </c>
      <c r="F383">
        <v>1</v>
      </c>
      <c r="G383">
        <v>1</v>
      </c>
      <c r="H383">
        <v>3</v>
      </c>
      <c r="I383" t="s">
        <v>489</v>
      </c>
      <c r="J383" t="s">
        <v>490</v>
      </c>
      <c r="K383" t="s">
        <v>491</v>
      </c>
      <c r="L383">
        <v>1346</v>
      </c>
      <c r="N383">
        <v>1009</v>
      </c>
      <c r="O383" t="s">
        <v>144</v>
      </c>
      <c r="P383" t="s">
        <v>144</v>
      </c>
      <c r="Q383">
        <v>1</v>
      </c>
      <c r="Y383">
        <v>0</v>
      </c>
      <c r="AA383">
        <v>0</v>
      </c>
      <c r="AB383">
        <v>0</v>
      </c>
      <c r="AC383">
        <v>0</v>
      </c>
      <c r="AD383">
        <v>0</v>
      </c>
      <c r="AN383">
        <v>1</v>
      </c>
      <c r="AO383">
        <v>0</v>
      </c>
      <c r="AP383">
        <v>0</v>
      </c>
      <c r="AQ383">
        <v>0</v>
      </c>
      <c r="AR383">
        <v>0</v>
      </c>
      <c r="AS383" t="s">
        <v>5</v>
      </c>
      <c r="AT383">
        <v>0</v>
      </c>
      <c r="AU383" t="s">
        <v>5</v>
      </c>
      <c r="AV383">
        <v>0</v>
      </c>
      <c r="AW383">
        <v>2</v>
      </c>
      <c r="AX383">
        <v>15092667</v>
      </c>
      <c r="AY383">
        <v>1</v>
      </c>
      <c r="AZ383">
        <v>0</v>
      </c>
      <c r="BA383">
        <v>383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B383">
        <v>0</v>
      </c>
    </row>
    <row r="384" spans="1:80">
      <c r="A384">
        <f>ROW(Source!A75)</f>
        <v>75</v>
      </c>
      <c r="B384">
        <v>15092668</v>
      </c>
      <c r="C384">
        <v>15092654</v>
      </c>
      <c r="D384">
        <v>12325987</v>
      </c>
      <c r="E384">
        <v>1</v>
      </c>
      <c r="F384">
        <v>1</v>
      </c>
      <c r="G384">
        <v>1</v>
      </c>
      <c r="H384">
        <v>3</v>
      </c>
      <c r="I384" t="s">
        <v>492</v>
      </c>
      <c r="J384" t="s">
        <v>493</v>
      </c>
      <c r="K384" t="s">
        <v>494</v>
      </c>
      <c r="L384">
        <v>1339</v>
      </c>
      <c r="N384">
        <v>1007</v>
      </c>
      <c r="O384" t="s">
        <v>465</v>
      </c>
      <c r="P384" t="s">
        <v>465</v>
      </c>
      <c r="Q384">
        <v>1</v>
      </c>
      <c r="Y384">
        <v>1.14E-3</v>
      </c>
      <c r="AA384">
        <v>627</v>
      </c>
      <c r="AB384">
        <v>0</v>
      </c>
      <c r="AC384">
        <v>0</v>
      </c>
      <c r="AD384">
        <v>0</v>
      </c>
      <c r="AN384">
        <v>0</v>
      </c>
      <c r="AO384">
        <v>1</v>
      </c>
      <c r="AP384">
        <v>0</v>
      </c>
      <c r="AQ384">
        <v>0</v>
      </c>
      <c r="AR384">
        <v>0</v>
      </c>
      <c r="AS384" t="s">
        <v>5</v>
      </c>
      <c r="AT384">
        <v>1.14E-3</v>
      </c>
      <c r="AU384" t="s">
        <v>5</v>
      </c>
      <c r="AV384">
        <v>0</v>
      </c>
      <c r="AW384">
        <v>2</v>
      </c>
      <c r="AX384">
        <v>15092668</v>
      </c>
      <c r="AY384">
        <v>1</v>
      </c>
      <c r="AZ384">
        <v>0</v>
      </c>
      <c r="BA384">
        <v>384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B384">
        <v>0</v>
      </c>
    </row>
    <row r="385" spans="1:80">
      <c r="A385">
        <f>ROW(Source!A75)</f>
        <v>75</v>
      </c>
      <c r="B385">
        <v>15092669</v>
      </c>
      <c r="C385">
        <v>15092654</v>
      </c>
      <c r="D385">
        <v>12327134</v>
      </c>
      <c r="E385">
        <v>1</v>
      </c>
      <c r="F385">
        <v>1</v>
      </c>
      <c r="G385">
        <v>1</v>
      </c>
      <c r="H385">
        <v>3</v>
      </c>
      <c r="I385" t="s">
        <v>495</v>
      </c>
      <c r="J385" t="s">
        <v>496</v>
      </c>
      <c r="K385" t="s">
        <v>497</v>
      </c>
      <c r="L385">
        <v>1339</v>
      </c>
      <c r="N385">
        <v>1007</v>
      </c>
      <c r="O385" t="s">
        <v>465</v>
      </c>
      <c r="P385" t="s">
        <v>465</v>
      </c>
      <c r="Q385">
        <v>1</v>
      </c>
      <c r="Y385">
        <v>0.24729999999999999</v>
      </c>
      <c r="AA385">
        <v>3.11</v>
      </c>
      <c r="AB385">
        <v>0</v>
      </c>
      <c r="AC385">
        <v>0</v>
      </c>
      <c r="AD385">
        <v>0</v>
      </c>
      <c r="AN385">
        <v>0</v>
      </c>
      <c r="AO385">
        <v>1</v>
      </c>
      <c r="AP385">
        <v>0</v>
      </c>
      <c r="AQ385">
        <v>0</v>
      </c>
      <c r="AR385">
        <v>0</v>
      </c>
      <c r="AS385" t="s">
        <v>5</v>
      </c>
      <c r="AT385">
        <v>0.24729999999999999</v>
      </c>
      <c r="AU385" t="s">
        <v>5</v>
      </c>
      <c r="AV385">
        <v>0</v>
      </c>
      <c r="AW385">
        <v>2</v>
      </c>
      <c r="AX385">
        <v>15092669</v>
      </c>
      <c r="AY385">
        <v>1</v>
      </c>
      <c r="AZ385">
        <v>0</v>
      </c>
      <c r="BA385">
        <v>385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B385">
        <v>0</v>
      </c>
    </row>
    <row r="386" spans="1:80">
      <c r="A386">
        <f>ROW(Source!A76)</f>
        <v>76</v>
      </c>
      <c r="B386">
        <v>15092673</v>
      </c>
      <c r="C386">
        <v>15092671</v>
      </c>
      <c r="D386">
        <v>7535136</v>
      </c>
      <c r="E386">
        <v>1</v>
      </c>
      <c r="F386">
        <v>1</v>
      </c>
      <c r="G386">
        <v>1</v>
      </c>
      <c r="H386">
        <v>1</v>
      </c>
      <c r="I386" t="s">
        <v>525</v>
      </c>
      <c r="J386" t="s">
        <v>5</v>
      </c>
      <c r="K386" t="s">
        <v>526</v>
      </c>
      <c r="L386">
        <v>1476</v>
      </c>
      <c r="N386">
        <v>1013</v>
      </c>
      <c r="O386" t="s">
        <v>450</v>
      </c>
      <c r="P386" t="s">
        <v>451</v>
      </c>
      <c r="Q386">
        <v>1</v>
      </c>
      <c r="Y386">
        <v>1.4085774999999998</v>
      </c>
      <c r="AA386">
        <v>0</v>
      </c>
      <c r="AB386">
        <v>0</v>
      </c>
      <c r="AC386">
        <v>0</v>
      </c>
      <c r="AD386">
        <v>12.36</v>
      </c>
      <c r="AN386">
        <v>0</v>
      </c>
      <c r="AO386">
        <v>1</v>
      </c>
      <c r="AP386">
        <v>1</v>
      </c>
      <c r="AQ386">
        <v>0</v>
      </c>
      <c r="AR386">
        <v>0</v>
      </c>
      <c r="AS386" t="s">
        <v>5</v>
      </c>
      <c r="AT386">
        <v>0.72050000000000003</v>
      </c>
      <c r="AU386" t="s">
        <v>96</v>
      </c>
      <c r="AV386">
        <v>1</v>
      </c>
      <c r="AW386">
        <v>2</v>
      </c>
      <c r="AX386">
        <v>15092673</v>
      </c>
      <c r="AY386">
        <v>1</v>
      </c>
      <c r="AZ386">
        <v>0</v>
      </c>
      <c r="BA386">
        <v>386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B386">
        <v>0</v>
      </c>
    </row>
    <row r="387" spans="1:80">
      <c r="A387">
        <f>ROW(Source!A76)</f>
        <v>76</v>
      </c>
      <c r="B387">
        <v>15092674</v>
      </c>
      <c r="C387">
        <v>15092671</v>
      </c>
      <c r="D387">
        <v>121548</v>
      </c>
      <c r="E387">
        <v>1</v>
      </c>
      <c r="F387">
        <v>1</v>
      </c>
      <c r="G387">
        <v>1</v>
      </c>
      <c r="H387">
        <v>1</v>
      </c>
      <c r="I387" t="s">
        <v>31</v>
      </c>
      <c r="J387" t="s">
        <v>5</v>
      </c>
      <c r="K387" t="s">
        <v>452</v>
      </c>
      <c r="L387">
        <v>608254</v>
      </c>
      <c r="N387">
        <v>1013</v>
      </c>
      <c r="O387" t="s">
        <v>453</v>
      </c>
      <c r="P387" t="s">
        <v>453</v>
      </c>
      <c r="Q387">
        <v>1</v>
      </c>
      <c r="Y387">
        <v>4.8874999999999995E-3</v>
      </c>
      <c r="AA387">
        <v>0</v>
      </c>
      <c r="AB387">
        <v>0</v>
      </c>
      <c r="AC387">
        <v>0</v>
      </c>
      <c r="AD387">
        <v>0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5</v>
      </c>
      <c r="AT387">
        <v>2.3E-3</v>
      </c>
      <c r="AU387" t="s">
        <v>95</v>
      </c>
      <c r="AV387">
        <v>2</v>
      </c>
      <c r="AW387">
        <v>2</v>
      </c>
      <c r="AX387">
        <v>15092674</v>
      </c>
      <c r="AY387">
        <v>1</v>
      </c>
      <c r="AZ387">
        <v>0</v>
      </c>
      <c r="BA387">
        <v>387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B387">
        <v>0</v>
      </c>
    </row>
    <row r="388" spans="1:80">
      <c r="A388">
        <f>ROW(Source!A76)</f>
        <v>76</v>
      </c>
      <c r="B388">
        <v>15092675</v>
      </c>
      <c r="C388">
        <v>15092671</v>
      </c>
      <c r="D388">
        <v>12365594</v>
      </c>
      <c r="E388">
        <v>1</v>
      </c>
      <c r="F388">
        <v>1</v>
      </c>
      <c r="G388">
        <v>1</v>
      </c>
      <c r="H388">
        <v>2</v>
      </c>
      <c r="I388" t="s">
        <v>471</v>
      </c>
      <c r="J388" t="s">
        <v>472</v>
      </c>
      <c r="K388" t="s">
        <v>473</v>
      </c>
      <c r="L388">
        <v>1480</v>
      </c>
      <c r="N388">
        <v>1013</v>
      </c>
      <c r="O388" t="s">
        <v>457</v>
      </c>
      <c r="P388" t="s">
        <v>458</v>
      </c>
      <c r="Q388">
        <v>1</v>
      </c>
      <c r="Y388">
        <v>3.1874999999999998E-3</v>
      </c>
      <c r="AA388">
        <v>0</v>
      </c>
      <c r="AB388">
        <v>92.76</v>
      </c>
      <c r="AC388">
        <v>16.329999999999998</v>
      </c>
      <c r="AD388">
        <v>0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5</v>
      </c>
      <c r="AT388">
        <v>1.5E-3</v>
      </c>
      <c r="AU388" t="s">
        <v>95</v>
      </c>
      <c r="AV388">
        <v>0</v>
      </c>
      <c r="AW388">
        <v>2</v>
      </c>
      <c r="AX388">
        <v>15092675</v>
      </c>
      <c r="AY388">
        <v>1</v>
      </c>
      <c r="AZ388">
        <v>0</v>
      </c>
      <c r="BA388">
        <v>388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B388">
        <v>0</v>
      </c>
    </row>
    <row r="389" spans="1:80">
      <c r="A389">
        <f>ROW(Source!A76)</f>
        <v>76</v>
      </c>
      <c r="B389">
        <v>15092676</v>
      </c>
      <c r="C389">
        <v>15092671</v>
      </c>
      <c r="D389">
        <v>12365682</v>
      </c>
      <c r="E389">
        <v>1</v>
      </c>
      <c r="F389">
        <v>1</v>
      </c>
      <c r="G389">
        <v>1</v>
      </c>
      <c r="H389">
        <v>2</v>
      </c>
      <c r="I389" t="s">
        <v>474</v>
      </c>
      <c r="J389" t="s">
        <v>475</v>
      </c>
      <c r="K389" t="s">
        <v>476</v>
      </c>
      <c r="L389">
        <v>1480</v>
      </c>
      <c r="N389">
        <v>1013</v>
      </c>
      <c r="O389" t="s">
        <v>457</v>
      </c>
      <c r="P389" t="s">
        <v>458</v>
      </c>
      <c r="Q389">
        <v>1</v>
      </c>
      <c r="Y389">
        <v>1.6999999999999999E-3</v>
      </c>
      <c r="AA389">
        <v>0</v>
      </c>
      <c r="AB389">
        <v>134.07</v>
      </c>
      <c r="AC389">
        <v>16.329999999999998</v>
      </c>
      <c r="AD389">
        <v>0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5</v>
      </c>
      <c r="AT389">
        <v>8.0000000000000004E-4</v>
      </c>
      <c r="AU389" t="s">
        <v>95</v>
      </c>
      <c r="AV389">
        <v>0</v>
      </c>
      <c r="AW389">
        <v>2</v>
      </c>
      <c r="AX389">
        <v>15092676</v>
      </c>
      <c r="AY389">
        <v>1</v>
      </c>
      <c r="AZ389">
        <v>0</v>
      </c>
      <c r="BA389">
        <v>389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B389">
        <v>0</v>
      </c>
    </row>
    <row r="390" spans="1:80">
      <c r="A390">
        <f>ROW(Source!A76)</f>
        <v>76</v>
      </c>
      <c r="B390">
        <v>15092677</v>
      </c>
      <c r="C390">
        <v>15092671</v>
      </c>
      <c r="D390">
        <v>12365985</v>
      </c>
      <c r="E390">
        <v>1</v>
      </c>
      <c r="F390">
        <v>1</v>
      </c>
      <c r="G390">
        <v>1</v>
      </c>
      <c r="H390">
        <v>2</v>
      </c>
      <c r="I390" t="s">
        <v>459</v>
      </c>
      <c r="J390" t="s">
        <v>460</v>
      </c>
      <c r="K390" t="s">
        <v>461</v>
      </c>
      <c r="L390">
        <v>1480</v>
      </c>
      <c r="N390">
        <v>1013</v>
      </c>
      <c r="O390" t="s">
        <v>457</v>
      </c>
      <c r="P390" t="s">
        <v>458</v>
      </c>
      <c r="Q390">
        <v>1</v>
      </c>
      <c r="Y390">
        <v>0.52997500000000008</v>
      </c>
      <c r="AA390">
        <v>0</v>
      </c>
      <c r="AB390">
        <v>1.29</v>
      </c>
      <c r="AC390">
        <v>0</v>
      </c>
      <c r="AD390">
        <v>0</v>
      </c>
      <c r="AN390">
        <v>0</v>
      </c>
      <c r="AO390">
        <v>1</v>
      </c>
      <c r="AP390">
        <v>1</v>
      </c>
      <c r="AQ390">
        <v>0</v>
      </c>
      <c r="AR390">
        <v>0</v>
      </c>
      <c r="AS390" t="s">
        <v>5</v>
      </c>
      <c r="AT390">
        <v>0.24940000000000001</v>
      </c>
      <c r="AU390" t="s">
        <v>95</v>
      </c>
      <c r="AV390">
        <v>0</v>
      </c>
      <c r="AW390">
        <v>2</v>
      </c>
      <c r="AX390">
        <v>15092677</v>
      </c>
      <c r="AY390">
        <v>1</v>
      </c>
      <c r="AZ390">
        <v>0</v>
      </c>
      <c r="BA390">
        <v>390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B390">
        <v>0</v>
      </c>
    </row>
    <row r="391" spans="1:80">
      <c r="A391">
        <f>ROW(Source!A76)</f>
        <v>76</v>
      </c>
      <c r="B391">
        <v>15092678</v>
      </c>
      <c r="C391">
        <v>15092671</v>
      </c>
      <c r="D391">
        <v>12368313</v>
      </c>
      <c r="E391">
        <v>1</v>
      </c>
      <c r="F391">
        <v>1</v>
      </c>
      <c r="G391">
        <v>1</v>
      </c>
      <c r="H391">
        <v>2</v>
      </c>
      <c r="I391" t="s">
        <v>477</v>
      </c>
      <c r="J391" t="s">
        <v>478</v>
      </c>
      <c r="K391" t="s">
        <v>479</v>
      </c>
      <c r="L391">
        <v>1480</v>
      </c>
      <c r="N391">
        <v>1013</v>
      </c>
      <c r="O391" t="s">
        <v>457</v>
      </c>
      <c r="P391" t="s">
        <v>458</v>
      </c>
      <c r="Q391">
        <v>1</v>
      </c>
      <c r="Y391">
        <v>2.1462499999999999E-2</v>
      </c>
      <c r="AA391">
        <v>0</v>
      </c>
      <c r="AB391">
        <v>96.34</v>
      </c>
      <c r="AC391">
        <v>0</v>
      </c>
      <c r="AD391">
        <v>0</v>
      </c>
      <c r="AN391">
        <v>0</v>
      </c>
      <c r="AO391">
        <v>1</v>
      </c>
      <c r="AP391">
        <v>1</v>
      </c>
      <c r="AQ391">
        <v>0</v>
      </c>
      <c r="AR391">
        <v>0</v>
      </c>
      <c r="AS391" t="s">
        <v>5</v>
      </c>
      <c r="AT391">
        <v>1.01E-2</v>
      </c>
      <c r="AU391" t="s">
        <v>95</v>
      </c>
      <c r="AV391">
        <v>0</v>
      </c>
      <c r="AW391">
        <v>2</v>
      </c>
      <c r="AX391">
        <v>15092678</v>
      </c>
      <c r="AY391">
        <v>1</v>
      </c>
      <c r="AZ391">
        <v>0</v>
      </c>
      <c r="BA391">
        <v>391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B391">
        <v>0</v>
      </c>
    </row>
    <row r="392" spans="1:80">
      <c r="A392">
        <f>ROW(Source!A76)</f>
        <v>76</v>
      </c>
      <c r="B392">
        <v>15092679</v>
      </c>
      <c r="C392">
        <v>15092671</v>
      </c>
      <c r="D392">
        <v>12289887</v>
      </c>
      <c r="E392">
        <v>1</v>
      </c>
      <c r="F392">
        <v>1</v>
      </c>
      <c r="G392">
        <v>1</v>
      </c>
      <c r="H392">
        <v>3</v>
      </c>
      <c r="I392" t="s">
        <v>462</v>
      </c>
      <c r="J392" t="s">
        <v>463</v>
      </c>
      <c r="K392" t="s">
        <v>464</v>
      </c>
      <c r="L392">
        <v>1339</v>
      </c>
      <c r="N392">
        <v>1007</v>
      </c>
      <c r="O392" t="s">
        <v>465</v>
      </c>
      <c r="P392" t="s">
        <v>465</v>
      </c>
      <c r="Q392">
        <v>1</v>
      </c>
      <c r="Y392">
        <v>4.4999999999999997E-3</v>
      </c>
      <c r="AA392">
        <v>6.2</v>
      </c>
      <c r="AB392">
        <v>0</v>
      </c>
      <c r="AC392">
        <v>0</v>
      </c>
      <c r="AD392">
        <v>0</v>
      </c>
      <c r="AN392">
        <v>0</v>
      </c>
      <c r="AO392">
        <v>1</v>
      </c>
      <c r="AP392">
        <v>0</v>
      </c>
      <c r="AQ392">
        <v>0</v>
      </c>
      <c r="AR392">
        <v>0</v>
      </c>
      <c r="AS392" t="s">
        <v>5</v>
      </c>
      <c r="AT392">
        <v>4.4999999999999997E-3</v>
      </c>
      <c r="AU392" t="s">
        <v>5</v>
      </c>
      <c r="AV392">
        <v>0</v>
      </c>
      <c r="AW392">
        <v>2</v>
      </c>
      <c r="AX392">
        <v>15092679</v>
      </c>
      <c r="AY392">
        <v>1</v>
      </c>
      <c r="AZ392">
        <v>0</v>
      </c>
      <c r="BA392">
        <v>392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B392">
        <v>0</v>
      </c>
    </row>
    <row r="393" spans="1:80">
      <c r="A393">
        <f>ROW(Source!A76)</f>
        <v>76</v>
      </c>
      <c r="B393">
        <v>15092680</v>
      </c>
      <c r="C393">
        <v>15092671</v>
      </c>
      <c r="D393">
        <v>12290863</v>
      </c>
      <c r="E393">
        <v>1</v>
      </c>
      <c r="F393">
        <v>1</v>
      </c>
      <c r="G393">
        <v>1</v>
      </c>
      <c r="H393">
        <v>3</v>
      </c>
      <c r="I393" t="s">
        <v>480</v>
      </c>
      <c r="J393" t="s">
        <v>481</v>
      </c>
      <c r="K393" t="s">
        <v>482</v>
      </c>
      <c r="L393">
        <v>1348</v>
      </c>
      <c r="N393">
        <v>1009</v>
      </c>
      <c r="O393" t="s">
        <v>29</v>
      </c>
      <c r="P393" t="s">
        <v>29</v>
      </c>
      <c r="Q393">
        <v>1000</v>
      </c>
      <c r="Y393">
        <v>3.0000000000000001E-6</v>
      </c>
      <c r="AA393">
        <v>10580</v>
      </c>
      <c r="AB393">
        <v>0</v>
      </c>
      <c r="AC393">
        <v>0</v>
      </c>
      <c r="AD393">
        <v>0</v>
      </c>
      <c r="AN393">
        <v>0</v>
      </c>
      <c r="AO393">
        <v>1</v>
      </c>
      <c r="AP393">
        <v>0</v>
      </c>
      <c r="AQ393">
        <v>0</v>
      </c>
      <c r="AR393">
        <v>0</v>
      </c>
      <c r="AS393" t="s">
        <v>5</v>
      </c>
      <c r="AT393">
        <v>3.0000000000000001E-6</v>
      </c>
      <c r="AU393" t="s">
        <v>5</v>
      </c>
      <c r="AV393">
        <v>0</v>
      </c>
      <c r="AW393">
        <v>2</v>
      </c>
      <c r="AX393">
        <v>15092680</v>
      </c>
      <c r="AY393">
        <v>1</v>
      </c>
      <c r="AZ393">
        <v>0</v>
      </c>
      <c r="BA393">
        <v>393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B393">
        <v>0</v>
      </c>
    </row>
    <row r="394" spans="1:80">
      <c r="A394">
        <f>ROW(Source!A76)</f>
        <v>76</v>
      </c>
      <c r="B394">
        <v>15092681</v>
      </c>
      <c r="C394">
        <v>15092671</v>
      </c>
      <c r="D394">
        <v>12292552</v>
      </c>
      <c r="E394">
        <v>1</v>
      </c>
      <c r="F394">
        <v>1</v>
      </c>
      <c r="G394">
        <v>1</v>
      </c>
      <c r="H394">
        <v>3</v>
      </c>
      <c r="I394" t="s">
        <v>483</v>
      </c>
      <c r="J394" t="s">
        <v>484</v>
      </c>
      <c r="K394" t="s">
        <v>485</v>
      </c>
      <c r="L394">
        <v>1346</v>
      </c>
      <c r="N394">
        <v>1009</v>
      </c>
      <c r="O394" t="s">
        <v>144</v>
      </c>
      <c r="P394" t="s">
        <v>144</v>
      </c>
      <c r="Q394">
        <v>1</v>
      </c>
      <c r="Y394">
        <v>1.66E-4</v>
      </c>
      <c r="AA394">
        <v>5</v>
      </c>
      <c r="AB394">
        <v>0</v>
      </c>
      <c r="AC394">
        <v>0</v>
      </c>
      <c r="AD394">
        <v>0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5</v>
      </c>
      <c r="AT394">
        <v>1.66E-4</v>
      </c>
      <c r="AU394" t="s">
        <v>5</v>
      </c>
      <c r="AV394">
        <v>0</v>
      </c>
      <c r="AW394">
        <v>2</v>
      </c>
      <c r="AX394">
        <v>15092681</v>
      </c>
      <c r="AY394">
        <v>1</v>
      </c>
      <c r="AZ394">
        <v>0</v>
      </c>
      <c r="BA394">
        <v>394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B394">
        <v>0</v>
      </c>
    </row>
    <row r="395" spans="1:80">
      <c r="A395">
        <f>ROW(Source!A76)</f>
        <v>76</v>
      </c>
      <c r="B395">
        <v>15092682</v>
      </c>
      <c r="C395">
        <v>15092671</v>
      </c>
      <c r="D395">
        <v>12292553</v>
      </c>
      <c r="E395">
        <v>1</v>
      </c>
      <c r="F395">
        <v>1</v>
      </c>
      <c r="G395">
        <v>1</v>
      </c>
      <c r="H395">
        <v>3</v>
      </c>
      <c r="I395" t="s">
        <v>466</v>
      </c>
      <c r="J395" t="s">
        <v>467</v>
      </c>
      <c r="K395" t="s">
        <v>468</v>
      </c>
      <c r="L395">
        <v>1339</v>
      </c>
      <c r="N395">
        <v>1007</v>
      </c>
      <c r="O395" t="s">
        <v>465</v>
      </c>
      <c r="P395" t="s">
        <v>465</v>
      </c>
      <c r="Q395">
        <v>1</v>
      </c>
      <c r="Y395">
        <v>4.1000000000000003E-3</v>
      </c>
      <c r="AA395">
        <v>101</v>
      </c>
      <c r="AB395">
        <v>0</v>
      </c>
      <c r="AC395">
        <v>0</v>
      </c>
      <c r="AD395">
        <v>0</v>
      </c>
      <c r="AN395">
        <v>0</v>
      </c>
      <c r="AO395">
        <v>1</v>
      </c>
      <c r="AP395">
        <v>0</v>
      </c>
      <c r="AQ395">
        <v>0</v>
      </c>
      <c r="AR395">
        <v>0</v>
      </c>
      <c r="AS395" t="s">
        <v>5</v>
      </c>
      <c r="AT395">
        <v>4.1000000000000003E-3</v>
      </c>
      <c r="AU395" t="s">
        <v>5</v>
      </c>
      <c r="AV395">
        <v>0</v>
      </c>
      <c r="AW395">
        <v>2</v>
      </c>
      <c r="AX395">
        <v>15092682</v>
      </c>
      <c r="AY395">
        <v>1</v>
      </c>
      <c r="AZ395">
        <v>0</v>
      </c>
      <c r="BA395">
        <v>395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B395">
        <v>0</v>
      </c>
    </row>
    <row r="396" spans="1:80">
      <c r="A396">
        <f>ROW(Source!A76)</f>
        <v>76</v>
      </c>
      <c r="B396">
        <v>15092683</v>
      </c>
      <c r="C396">
        <v>15092671</v>
      </c>
      <c r="D396">
        <v>12318066</v>
      </c>
      <c r="E396">
        <v>1</v>
      </c>
      <c r="F396">
        <v>1</v>
      </c>
      <c r="G396">
        <v>1</v>
      </c>
      <c r="H396">
        <v>3</v>
      </c>
      <c r="I396" t="s">
        <v>533</v>
      </c>
      <c r="J396" t="s">
        <v>534</v>
      </c>
      <c r="K396" t="s">
        <v>535</v>
      </c>
      <c r="L396">
        <v>1301</v>
      </c>
      <c r="N396">
        <v>1003</v>
      </c>
      <c r="O396" t="s">
        <v>100</v>
      </c>
      <c r="P396" t="s">
        <v>100</v>
      </c>
      <c r="Q396">
        <v>1</v>
      </c>
      <c r="Y396">
        <v>1</v>
      </c>
      <c r="AA396">
        <v>67.099999999999994</v>
      </c>
      <c r="AB396">
        <v>0</v>
      </c>
      <c r="AC396">
        <v>0</v>
      </c>
      <c r="AD396">
        <v>0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5</v>
      </c>
      <c r="AT396">
        <v>1</v>
      </c>
      <c r="AU396" t="s">
        <v>5</v>
      </c>
      <c r="AV396">
        <v>0</v>
      </c>
      <c r="AW396">
        <v>2</v>
      </c>
      <c r="AX396">
        <v>15092683</v>
      </c>
      <c r="AY396">
        <v>1</v>
      </c>
      <c r="AZ396">
        <v>0</v>
      </c>
      <c r="BA396">
        <v>396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B396">
        <v>0</v>
      </c>
    </row>
    <row r="397" spans="1:80">
      <c r="A397">
        <f>ROW(Source!A76)</f>
        <v>76</v>
      </c>
      <c r="B397">
        <v>15092684</v>
      </c>
      <c r="C397">
        <v>15092671</v>
      </c>
      <c r="D397">
        <v>12324809</v>
      </c>
      <c r="E397">
        <v>1</v>
      </c>
      <c r="F397">
        <v>1</v>
      </c>
      <c r="G397">
        <v>1</v>
      </c>
      <c r="H397">
        <v>3</v>
      </c>
      <c r="I397" t="s">
        <v>489</v>
      </c>
      <c r="J397" t="s">
        <v>490</v>
      </c>
      <c r="K397" t="s">
        <v>491</v>
      </c>
      <c r="L397">
        <v>1346</v>
      </c>
      <c r="N397">
        <v>1009</v>
      </c>
      <c r="O397" t="s">
        <v>144</v>
      </c>
      <c r="P397" t="s">
        <v>144</v>
      </c>
      <c r="Q397">
        <v>1</v>
      </c>
      <c r="Y397">
        <v>0</v>
      </c>
      <c r="AA397">
        <v>0</v>
      </c>
      <c r="AB397">
        <v>0</v>
      </c>
      <c r="AC397">
        <v>0</v>
      </c>
      <c r="AD397">
        <v>0</v>
      </c>
      <c r="AN397">
        <v>1</v>
      </c>
      <c r="AO397">
        <v>0</v>
      </c>
      <c r="AP397">
        <v>0</v>
      </c>
      <c r="AQ397">
        <v>0</v>
      </c>
      <c r="AR397">
        <v>0</v>
      </c>
      <c r="AS397" t="s">
        <v>5</v>
      </c>
      <c r="AT397">
        <v>0</v>
      </c>
      <c r="AU397" t="s">
        <v>5</v>
      </c>
      <c r="AV397">
        <v>0</v>
      </c>
      <c r="AW397">
        <v>2</v>
      </c>
      <c r="AX397">
        <v>15092684</v>
      </c>
      <c r="AY397">
        <v>1</v>
      </c>
      <c r="AZ397">
        <v>0</v>
      </c>
      <c r="BA397">
        <v>397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B397">
        <v>0</v>
      </c>
    </row>
    <row r="398" spans="1:80">
      <c r="A398">
        <f>ROW(Source!A76)</f>
        <v>76</v>
      </c>
      <c r="B398">
        <v>15092685</v>
      </c>
      <c r="C398">
        <v>15092671</v>
      </c>
      <c r="D398">
        <v>12325987</v>
      </c>
      <c r="E398">
        <v>1</v>
      </c>
      <c r="F398">
        <v>1</v>
      </c>
      <c r="G398">
        <v>1</v>
      </c>
      <c r="H398">
        <v>3</v>
      </c>
      <c r="I398" t="s">
        <v>492</v>
      </c>
      <c r="J398" t="s">
        <v>493</v>
      </c>
      <c r="K398" t="s">
        <v>494</v>
      </c>
      <c r="L398">
        <v>1339</v>
      </c>
      <c r="N398">
        <v>1007</v>
      </c>
      <c r="O398" t="s">
        <v>465</v>
      </c>
      <c r="P398" t="s">
        <v>465</v>
      </c>
      <c r="Q398">
        <v>1</v>
      </c>
      <c r="Y398">
        <v>1.2E-4</v>
      </c>
      <c r="AA398">
        <v>627</v>
      </c>
      <c r="AB398">
        <v>0</v>
      </c>
      <c r="AC398">
        <v>0</v>
      </c>
      <c r="AD398">
        <v>0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5</v>
      </c>
      <c r="AT398">
        <v>1.2E-4</v>
      </c>
      <c r="AU398" t="s">
        <v>5</v>
      </c>
      <c r="AV398">
        <v>0</v>
      </c>
      <c r="AW398">
        <v>2</v>
      </c>
      <c r="AX398">
        <v>15092685</v>
      </c>
      <c r="AY398">
        <v>1</v>
      </c>
      <c r="AZ398">
        <v>0</v>
      </c>
      <c r="BA398">
        <v>398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B398">
        <v>0</v>
      </c>
    </row>
    <row r="399" spans="1:80">
      <c r="A399">
        <f>ROW(Source!A76)</f>
        <v>76</v>
      </c>
      <c r="B399">
        <v>15092686</v>
      </c>
      <c r="C399">
        <v>15092671</v>
      </c>
      <c r="D399">
        <v>12327134</v>
      </c>
      <c r="E399">
        <v>1</v>
      </c>
      <c r="F399">
        <v>1</v>
      </c>
      <c r="G399">
        <v>1</v>
      </c>
      <c r="H399">
        <v>3</v>
      </c>
      <c r="I399" t="s">
        <v>495</v>
      </c>
      <c r="J399" t="s">
        <v>496</v>
      </c>
      <c r="K399" t="s">
        <v>497</v>
      </c>
      <c r="L399">
        <v>1339</v>
      </c>
      <c r="N399">
        <v>1007</v>
      </c>
      <c r="O399" t="s">
        <v>465</v>
      </c>
      <c r="P399" t="s">
        <v>465</v>
      </c>
      <c r="Q399">
        <v>1</v>
      </c>
      <c r="Y399">
        <v>4.6399999999999997E-2</v>
      </c>
      <c r="AA399">
        <v>3.11</v>
      </c>
      <c r="AB399">
        <v>0</v>
      </c>
      <c r="AC399">
        <v>0</v>
      </c>
      <c r="AD399">
        <v>0</v>
      </c>
      <c r="AN399">
        <v>0</v>
      </c>
      <c r="AO399">
        <v>1</v>
      </c>
      <c r="AP399">
        <v>0</v>
      </c>
      <c r="AQ399">
        <v>0</v>
      </c>
      <c r="AR399">
        <v>0</v>
      </c>
      <c r="AS399" t="s">
        <v>5</v>
      </c>
      <c r="AT399">
        <v>4.6399999999999997E-2</v>
      </c>
      <c r="AU399" t="s">
        <v>5</v>
      </c>
      <c r="AV399">
        <v>0</v>
      </c>
      <c r="AW399">
        <v>2</v>
      </c>
      <c r="AX399">
        <v>15092686</v>
      </c>
      <c r="AY399">
        <v>1</v>
      </c>
      <c r="AZ399">
        <v>0</v>
      </c>
      <c r="BA399">
        <v>399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B399">
        <v>0</v>
      </c>
    </row>
    <row r="400" spans="1:80">
      <c r="A400">
        <f>ROW(Source!A77)</f>
        <v>77</v>
      </c>
      <c r="B400">
        <v>15092690</v>
      </c>
      <c r="C400">
        <v>15092688</v>
      </c>
      <c r="D400">
        <v>7535136</v>
      </c>
      <c r="E400">
        <v>1</v>
      </c>
      <c r="F400">
        <v>1</v>
      </c>
      <c r="G400">
        <v>1</v>
      </c>
      <c r="H400">
        <v>1</v>
      </c>
      <c r="I400" t="s">
        <v>525</v>
      </c>
      <c r="J400" t="s">
        <v>5</v>
      </c>
      <c r="K400" t="s">
        <v>526</v>
      </c>
      <c r="L400">
        <v>1476</v>
      </c>
      <c r="N400">
        <v>1013</v>
      </c>
      <c r="O400" t="s">
        <v>450</v>
      </c>
      <c r="P400" t="s">
        <v>451</v>
      </c>
      <c r="Q400">
        <v>1</v>
      </c>
      <c r="Y400">
        <v>1.5591124999999999</v>
      </c>
      <c r="AA400">
        <v>0</v>
      </c>
      <c r="AB400">
        <v>0</v>
      </c>
      <c r="AC400">
        <v>0</v>
      </c>
      <c r="AD400">
        <v>12.36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5</v>
      </c>
      <c r="AT400">
        <v>0.79749999999999999</v>
      </c>
      <c r="AU400" t="s">
        <v>96</v>
      </c>
      <c r="AV400">
        <v>1</v>
      </c>
      <c r="AW400">
        <v>2</v>
      </c>
      <c r="AX400">
        <v>15092690</v>
      </c>
      <c r="AY400">
        <v>1</v>
      </c>
      <c r="AZ400">
        <v>0</v>
      </c>
      <c r="BA400">
        <v>400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B400">
        <v>0</v>
      </c>
    </row>
    <row r="401" spans="1:80">
      <c r="A401">
        <f>ROW(Source!A77)</f>
        <v>77</v>
      </c>
      <c r="B401">
        <v>15092691</v>
      </c>
      <c r="C401">
        <v>15092688</v>
      </c>
      <c r="D401">
        <v>121548</v>
      </c>
      <c r="E401">
        <v>1</v>
      </c>
      <c r="F401">
        <v>1</v>
      </c>
      <c r="G401">
        <v>1</v>
      </c>
      <c r="H401">
        <v>1</v>
      </c>
      <c r="I401" t="s">
        <v>31</v>
      </c>
      <c r="J401" t="s">
        <v>5</v>
      </c>
      <c r="K401" t="s">
        <v>452</v>
      </c>
      <c r="L401">
        <v>608254</v>
      </c>
      <c r="N401">
        <v>1013</v>
      </c>
      <c r="O401" t="s">
        <v>453</v>
      </c>
      <c r="P401" t="s">
        <v>453</v>
      </c>
      <c r="Q401">
        <v>1</v>
      </c>
      <c r="Y401">
        <v>7.8625000000000014E-3</v>
      </c>
      <c r="AA401">
        <v>0</v>
      </c>
      <c r="AB401">
        <v>0</v>
      </c>
      <c r="AC401">
        <v>0</v>
      </c>
      <c r="AD401">
        <v>0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5</v>
      </c>
      <c r="AT401">
        <v>3.7000000000000002E-3</v>
      </c>
      <c r="AU401" t="s">
        <v>95</v>
      </c>
      <c r="AV401">
        <v>2</v>
      </c>
      <c r="AW401">
        <v>2</v>
      </c>
      <c r="AX401">
        <v>15092691</v>
      </c>
      <c r="AY401">
        <v>1</v>
      </c>
      <c r="AZ401">
        <v>0</v>
      </c>
      <c r="BA401">
        <v>401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B401">
        <v>0</v>
      </c>
    </row>
    <row r="402" spans="1:80">
      <c r="A402">
        <f>ROW(Source!A77)</f>
        <v>77</v>
      </c>
      <c r="B402">
        <v>15092692</v>
      </c>
      <c r="C402">
        <v>15092688</v>
      </c>
      <c r="D402">
        <v>12365594</v>
      </c>
      <c r="E402">
        <v>1</v>
      </c>
      <c r="F402">
        <v>1</v>
      </c>
      <c r="G402">
        <v>1</v>
      </c>
      <c r="H402">
        <v>2</v>
      </c>
      <c r="I402" t="s">
        <v>471</v>
      </c>
      <c r="J402" t="s">
        <v>472</v>
      </c>
      <c r="K402" t="s">
        <v>473</v>
      </c>
      <c r="L402">
        <v>1480</v>
      </c>
      <c r="N402">
        <v>1013</v>
      </c>
      <c r="O402" t="s">
        <v>457</v>
      </c>
      <c r="P402" t="s">
        <v>458</v>
      </c>
      <c r="Q402">
        <v>1</v>
      </c>
      <c r="Y402">
        <v>5.7375000000000004E-3</v>
      </c>
      <c r="AA402">
        <v>0</v>
      </c>
      <c r="AB402">
        <v>92.76</v>
      </c>
      <c r="AC402">
        <v>16.329999999999998</v>
      </c>
      <c r="AD402">
        <v>0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5</v>
      </c>
      <c r="AT402">
        <v>2.7000000000000001E-3</v>
      </c>
      <c r="AU402" t="s">
        <v>95</v>
      </c>
      <c r="AV402">
        <v>0</v>
      </c>
      <c r="AW402">
        <v>2</v>
      </c>
      <c r="AX402">
        <v>15092692</v>
      </c>
      <c r="AY402">
        <v>1</v>
      </c>
      <c r="AZ402">
        <v>0</v>
      </c>
      <c r="BA402">
        <v>402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B402">
        <v>0</v>
      </c>
    </row>
    <row r="403" spans="1:80">
      <c r="A403">
        <f>ROW(Source!A77)</f>
        <v>77</v>
      </c>
      <c r="B403">
        <v>15092693</v>
      </c>
      <c r="C403">
        <v>15092688</v>
      </c>
      <c r="D403">
        <v>12365682</v>
      </c>
      <c r="E403">
        <v>1</v>
      </c>
      <c r="F403">
        <v>1</v>
      </c>
      <c r="G403">
        <v>1</v>
      </c>
      <c r="H403">
        <v>2</v>
      </c>
      <c r="I403" t="s">
        <v>474</v>
      </c>
      <c r="J403" t="s">
        <v>475</v>
      </c>
      <c r="K403" t="s">
        <v>476</v>
      </c>
      <c r="L403">
        <v>1480</v>
      </c>
      <c r="N403">
        <v>1013</v>
      </c>
      <c r="O403" t="s">
        <v>457</v>
      </c>
      <c r="P403" t="s">
        <v>458</v>
      </c>
      <c r="Q403">
        <v>1</v>
      </c>
      <c r="Y403">
        <v>2.1250000000000002E-3</v>
      </c>
      <c r="AA403">
        <v>0</v>
      </c>
      <c r="AB403">
        <v>134.07</v>
      </c>
      <c r="AC403">
        <v>16.329999999999998</v>
      </c>
      <c r="AD403">
        <v>0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5</v>
      </c>
      <c r="AT403">
        <v>1E-3</v>
      </c>
      <c r="AU403" t="s">
        <v>95</v>
      </c>
      <c r="AV403">
        <v>0</v>
      </c>
      <c r="AW403">
        <v>2</v>
      </c>
      <c r="AX403">
        <v>15092693</v>
      </c>
      <c r="AY403">
        <v>1</v>
      </c>
      <c r="AZ403">
        <v>0</v>
      </c>
      <c r="BA403">
        <v>403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B403">
        <v>0</v>
      </c>
    </row>
    <row r="404" spans="1:80">
      <c r="A404">
        <f>ROW(Source!A77)</f>
        <v>77</v>
      </c>
      <c r="B404">
        <v>15092694</v>
      </c>
      <c r="C404">
        <v>15092688</v>
      </c>
      <c r="D404">
        <v>12365985</v>
      </c>
      <c r="E404">
        <v>1</v>
      </c>
      <c r="F404">
        <v>1</v>
      </c>
      <c r="G404">
        <v>1</v>
      </c>
      <c r="H404">
        <v>2</v>
      </c>
      <c r="I404" t="s">
        <v>459</v>
      </c>
      <c r="J404" t="s">
        <v>460</v>
      </c>
      <c r="K404" t="s">
        <v>461</v>
      </c>
      <c r="L404">
        <v>1480</v>
      </c>
      <c r="N404">
        <v>1013</v>
      </c>
      <c r="O404" t="s">
        <v>457</v>
      </c>
      <c r="P404" t="s">
        <v>458</v>
      </c>
      <c r="Q404">
        <v>1</v>
      </c>
      <c r="Y404">
        <v>0.74204999999999999</v>
      </c>
      <c r="AA404">
        <v>0</v>
      </c>
      <c r="AB404">
        <v>1.29</v>
      </c>
      <c r="AC404">
        <v>0</v>
      </c>
      <c r="AD404">
        <v>0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5</v>
      </c>
      <c r="AT404">
        <v>0.34920000000000001</v>
      </c>
      <c r="AU404" t="s">
        <v>95</v>
      </c>
      <c r="AV404">
        <v>0</v>
      </c>
      <c r="AW404">
        <v>2</v>
      </c>
      <c r="AX404">
        <v>15092694</v>
      </c>
      <c r="AY404">
        <v>1</v>
      </c>
      <c r="AZ404">
        <v>0</v>
      </c>
      <c r="BA404">
        <v>404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B404">
        <v>0</v>
      </c>
    </row>
    <row r="405" spans="1:80">
      <c r="A405">
        <f>ROW(Source!A77)</f>
        <v>77</v>
      </c>
      <c r="B405">
        <v>15092695</v>
      </c>
      <c r="C405">
        <v>15092688</v>
      </c>
      <c r="D405">
        <v>12368313</v>
      </c>
      <c r="E405">
        <v>1</v>
      </c>
      <c r="F405">
        <v>1</v>
      </c>
      <c r="G405">
        <v>1</v>
      </c>
      <c r="H405">
        <v>2</v>
      </c>
      <c r="I405" t="s">
        <v>477</v>
      </c>
      <c r="J405" t="s">
        <v>478</v>
      </c>
      <c r="K405" t="s">
        <v>479</v>
      </c>
      <c r="L405">
        <v>1480</v>
      </c>
      <c r="N405">
        <v>1013</v>
      </c>
      <c r="O405" t="s">
        <v>457</v>
      </c>
      <c r="P405" t="s">
        <v>458</v>
      </c>
      <c r="Q405">
        <v>1</v>
      </c>
      <c r="Y405">
        <v>2.9750000000000002E-2</v>
      </c>
      <c r="AA405">
        <v>0</v>
      </c>
      <c r="AB405">
        <v>96.34</v>
      </c>
      <c r="AC405">
        <v>0</v>
      </c>
      <c r="AD405">
        <v>0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5</v>
      </c>
      <c r="AT405">
        <v>1.4E-2</v>
      </c>
      <c r="AU405" t="s">
        <v>95</v>
      </c>
      <c r="AV405">
        <v>0</v>
      </c>
      <c r="AW405">
        <v>2</v>
      </c>
      <c r="AX405">
        <v>15092695</v>
      </c>
      <c r="AY405">
        <v>1</v>
      </c>
      <c r="AZ405">
        <v>0</v>
      </c>
      <c r="BA405">
        <v>405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B405">
        <v>0</v>
      </c>
    </row>
    <row r="406" spans="1:80">
      <c r="A406">
        <f>ROW(Source!A77)</f>
        <v>77</v>
      </c>
      <c r="B406">
        <v>15092696</v>
      </c>
      <c r="C406">
        <v>15092688</v>
      </c>
      <c r="D406">
        <v>12289887</v>
      </c>
      <c r="E406">
        <v>1</v>
      </c>
      <c r="F406">
        <v>1</v>
      </c>
      <c r="G406">
        <v>1</v>
      </c>
      <c r="H406">
        <v>3</v>
      </c>
      <c r="I406" t="s">
        <v>462</v>
      </c>
      <c r="J406" t="s">
        <v>463</v>
      </c>
      <c r="K406" t="s">
        <v>464</v>
      </c>
      <c r="L406">
        <v>1339</v>
      </c>
      <c r="N406">
        <v>1007</v>
      </c>
      <c r="O406" t="s">
        <v>465</v>
      </c>
      <c r="P406" t="s">
        <v>465</v>
      </c>
      <c r="Q406">
        <v>1</v>
      </c>
      <c r="Y406">
        <v>6.7000000000000002E-3</v>
      </c>
      <c r="AA406">
        <v>6.2</v>
      </c>
      <c r="AB406">
        <v>0</v>
      </c>
      <c r="AC406">
        <v>0</v>
      </c>
      <c r="AD406">
        <v>0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5</v>
      </c>
      <c r="AT406">
        <v>6.7000000000000002E-3</v>
      </c>
      <c r="AU406" t="s">
        <v>5</v>
      </c>
      <c r="AV406">
        <v>0</v>
      </c>
      <c r="AW406">
        <v>2</v>
      </c>
      <c r="AX406">
        <v>15092696</v>
      </c>
      <c r="AY406">
        <v>1</v>
      </c>
      <c r="AZ406">
        <v>0</v>
      </c>
      <c r="BA406">
        <v>406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B406">
        <v>0</v>
      </c>
    </row>
    <row r="407" spans="1:80">
      <c r="A407">
        <f>ROW(Source!A77)</f>
        <v>77</v>
      </c>
      <c r="B407">
        <v>15092697</v>
      </c>
      <c r="C407">
        <v>15092688</v>
      </c>
      <c r="D407">
        <v>12290863</v>
      </c>
      <c r="E407">
        <v>1</v>
      </c>
      <c r="F407">
        <v>1</v>
      </c>
      <c r="G407">
        <v>1</v>
      </c>
      <c r="H407">
        <v>3</v>
      </c>
      <c r="I407" t="s">
        <v>480</v>
      </c>
      <c r="J407" t="s">
        <v>481</v>
      </c>
      <c r="K407" t="s">
        <v>482</v>
      </c>
      <c r="L407">
        <v>1348</v>
      </c>
      <c r="N407">
        <v>1009</v>
      </c>
      <c r="O407" t="s">
        <v>29</v>
      </c>
      <c r="P407" t="s">
        <v>29</v>
      </c>
      <c r="Q407">
        <v>1000</v>
      </c>
      <c r="Y407">
        <v>5.0000000000000004E-6</v>
      </c>
      <c r="AA407">
        <v>10580</v>
      </c>
      <c r="AB407">
        <v>0</v>
      </c>
      <c r="AC407">
        <v>0</v>
      </c>
      <c r="AD407">
        <v>0</v>
      </c>
      <c r="AN407">
        <v>0</v>
      </c>
      <c r="AO407">
        <v>1</v>
      </c>
      <c r="AP407">
        <v>0</v>
      </c>
      <c r="AQ407">
        <v>0</v>
      </c>
      <c r="AR407">
        <v>0</v>
      </c>
      <c r="AS407" t="s">
        <v>5</v>
      </c>
      <c r="AT407">
        <v>5.0000000000000004E-6</v>
      </c>
      <c r="AU407" t="s">
        <v>5</v>
      </c>
      <c r="AV407">
        <v>0</v>
      </c>
      <c r="AW407">
        <v>2</v>
      </c>
      <c r="AX407">
        <v>15092697</v>
      </c>
      <c r="AY407">
        <v>1</v>
      </c>
      <c r="AZ407">
        <v>0</v>
      </c>
      <c r="BA407">
        <v>407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B407">
        <v>0</v>
      </c>
    </row>
    <row r="408" spans="1:80">
      <c r="A408">
        <f>ROW(Source!A77)</f>
        <v>77</v>
      </c>
      <c r="B408">
        <v>15092698</v>
      </c>
      <c r="C408">
        <v>15092688</v>
      </c>
      <c r="D408">
        <v>12292552</v>
      </c>
      <c r="E408">
        <v>1</v>
      </c>
      <c r="F408">
        <v>1</v>
      </c>
      <c r="G408">
        <v>1</v>
      </c>
      <c r="H408">
        <v>3</v>
      </c>
      <c r="I408" t="s">
        <v>483</v>
      </c>
      <c r="J408" t="s">
        <v>484</v>
      </c>
      <c r="K408" t="s">
        <v>485</v>
      </c>
      <c r="L408">
        <v>1346</v>
      </c>
      <c r="N408">
        <v>1009</v>
      </c>
      <c r="O408" t="s">
        <v>144</v>
      </c>
      <c r="P408" t="s">
        <v>144</v>
      </c>
      <c r="Q408">
        <v>1</v>
      </c>
      <c r="Y408">
        <v>2.5099999999999998E-4</v>
      </c>
      <c r="AA408">
        <v>5</v>
      </c>
      <c r="AB408">
        <v>0</v>
      </c>
      <c r="AC408">
        <v>0</v>
      </c>
      <c r="AD408">
        <v>0</v>
      </c>
      <c r="AN408">
        <v>0</v>
      </c>
      <c r="AO408">
        <v>1</v>
      </c>
      <c r="AP408">
        <v>0</v>
      </c>
      <c r="AQ408">
        <v>0</v>
      </c>
      <c r="AR408">
        <v>0</v>
      </c>
      <c r="AS408" t="s">
        <v>5</v>
      </c>
      <c r="AT408">
        <v>2.5099999999999998E-4</v>
      </c>
      <c r="AU408" t="s">
        <v>5</v>
      </c>
      <c r="AV408">
        <v>0</v>
      </c>
      <c r="AW408">
        <v>2</v>
      </c>
      <c r="AX408">
        <v>15092698</v>
      </c>
      <c r="AY408">
        <v>1</v>
      </c>
      <c r="AZ408">
        <v>0</v>
      </c>
      <c r="BA408">
        <v>408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B408">
        <v>0</v>
      </c>
    </row>
    <row r="409" spans="1:80">
      <c r="A409">
        <f>ROW(Source!A77)</f>
        <v>77</v>
      </c>
      <c r="B409">
        <v>15092699</v>
      </c>
      <c r="C409">
        <v>15092688</v>
      </c>
      <c r="D409">
        <v>12292553</v>
      </c>
      <c r="E409">
        <v>1</v>
      </c>
      <c r="F409">
        <v>1</v>
      </c>
      <c r="G409">
        <v>1</v>
      </c>
      <c r="H409">
        <v>3</v>
      </c>
      <c r="I409" t="s">
        <v>466</v>
      </c>
      <c r="J409" t="s">
        <v>467</v>
      </c>
      <c r="K409" t="s">
        <v>468</v>
      </c>
      <c r="L409">
        <v>1339</v>
      </c>
      <c r="N409">
        <v>1007</v>
      </c>
      <c r="O409" t="s">
        <v>465</v>
      </c>
      <c r="P409" t="s">
        <v>465</v>
      </c>
      <c r="Q409">
        <v>1</v>
      </c>
      <c r="Y409">
        <v>6.1000000000000004E-3</v>
      </c>
      <c r="AA409">
        <v>101</v>
      </c>
      <c r="AB409">
        <v>0</v>
      </c>
      <c r="AC409">
        <v>0</v>
      </c>
      <c r="AD409">
        <v>0</v>
      </c>
      <c r="AN409">
        <v>0</v>
      </c>
      <c r="AO409">
        <v>1</v>
      </c>
      <c r="AP409">
        <v>0</v>
      </c>
      <c r="AQ409">
        <v>0</v>
      </c>
      <c r="AR409">
        <v>0</v>
      </c>
      <c r="AS409" t="s">
        <v>5</v>
      </c>
      <c r="AT409">
        <v>6.1000000000000004E-3</v>
      </c>
      <c r="AU409" t="s">
        <v>5</v>
      </c>
      <c r="AV409">
        <v>0</v>
      </c>
      <c r="AW409">
        <v>2</v>
      </c>
      <c r="AX409">
        <v>15092699</v>
      </c>
      <c r="AY409">
        <v>1</v>
      </c>
      <c r="AZ409">
        <v>0</v>
      </c>
      <c r="BA409">
        <v>409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B409">
        <v>0</v>
      </c>
    </row>
    <row r="410" spans="1:80">
      <c r="A410">
        <f>ROW(Source!A77)</f>
        <v>77</v>
      </c>
      <c r="B410">
        <v>15092700</v>
      </c>
      <c r="C410">
        <v>15092688</v>
      </c>
      <c r="D410">
        <v>12318068</v>
      </c>
      <c r="E410">
        <v>1</v>
      </c>
      <c r="F410">
        <v>1</v>
      </c>
      <c r="G410">
        <v>1</v>
      </c>
      <c r="H410">
        <v>3</v>
      </c>
      <c r="I410" t="s">
        <v>536</v>
      </c>
      <c r="J410" t="s">
        <v>537</v>
      </c>
      <c r="K410" t="s">
        <v>538</v>
      </c>
      <c r="L410">
        <v>1301</v>
      </c>
      <c r="N410">
        <v>1003</v>
      </c>
      <c r="O410" t="s">
        <v>100</v>
      </c>
      <c r="P410" t="s">
        <v>100</v>
      </c>
      <c r="Q410">
        <v>1</v>
      </c>
      <c r="Y410">
        <v>1</v>
      </c>
      <c r="AA410">
        <v>80</v>
      </c>
      <c r="AB410">
        <v>0</v>
      </c>
      <c r="AC410">
        <v>0</v>
      </c>
      <c r="AD410">
        <v>0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5</v>
      </c>
      <c r="AT410">
        <v>1</v>
      </c>
      <c r="AU410" t="s">
        <v>5</v>
      </c>
      <c r="AV410">
        <v>0</v>
      </c>
      <c r="AW410">
        <v>2</v>
      </c>
      <c r="AX410">
        <v>15092700</v>
      </c>
      <c r="AY410">
        <v>1</v>
      </c>
      <c r="AZ410">
        <v>0</v>
      </c>
      <c r="BA410">
        <v>410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B410">
        <v>0</v>
      </c>
    </row>
    <row r="411" spans="1:80">
      <c r="A411">
        <f>ROW(Source!A77)</f>
        <v>77</v>
      </c>
      <c r="B411">
        <v>15092701</v>
      </c>
      <c r="C411">
        <v>15092688</v>
      </c>
      <c r="D411">
        <v>12324809</v>
      </c>
      <c r="E411">
        <v>1</v>
      </c>
      <c r="F411">
        <v>1</v>
      </c>
      <c r="G411">
        <v>1</v>
      </c>
      <c r="H411">
        <v>3</v>
      </c>
      <c r="I411" t="s">
        <v>489</v>
      </c>
      <c r="J411" t="s">
        <v>490</v>
      </c>
      <c r="K411" t="s">
        <v>491</v>
      </c>
      <c r="L411">
        <v>1346</v>
      </c>
      <c r="N411">
        <v>1009</v>
      </c>
      <c r="O411" t="s">
        <v>144</v>
      </c>
      <c r="P411" t="s">
        <v>144</v>
      </c>
      <c r="Q411">
        <v>1</v>
      </c>
      <c r="Y411">
        <v>0</v>
      </c>
      <c r="AA411">
        <v>0</v>
      </c>
      <c r="AB411">
        <v>0</v>
      </c>
      <c r="AC411">
        <v>0</v>
      </c>
      <c r="AD411">
        <v>0</v>
      </c>
      <c r="AN411">
        <v>1</v>
      </c>
      <c r="AO411">
        <v>0</v>
      </c>
      <c r="AP411">
        <v>0</v>
      </c>
      <c r="AQ411">
        <v>0</v>
      </c>
      <c r="AR411">
        <v>0</v>
      </c>
      <c r="AS411" t="s">
        <v>5</v>
      </c>
      <c r="AT411">
        <v>0</v>
      </c>
      <c r="AU411" t="s">
        <v>5</v>
      </c>
      <c r="AV411">
        <v>0</v>
      </c>
      <c r="AW411">
        <v>2</v>
      </c>
      <c r="AX411">
        <v>15092701</v>
      </c>
      <c r="AY411">
        <v>1</v>
      </c>
      <c r="AZ411">
        <v>0</v>
      </c>
      <c r="BA411">
        <v>411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B411">
        <v>0</v>
      </c>
    </row>
    <row r="412" spans="1:80">
      <c r="A412">
        <f>ROW(Source!A77)</f>
        <v>77</v>
      </c>
      <c r="B412">
        <v>15092702</v>
      </c>
      <c r="C412">
        <v>15092688</v>
      </c>
      <c r="D412">
        <v>12325987</v>
      </c>
      <c r="E412">
        <v>1</v>
      </c>
      <c r="F412">
        <v>1</v>
      </c>
      <c r="G412">
        <v>1</v>
      </c>
      <c r="H412">
        <v>3</v>
      </c>
      <c r="I412" t="s">
        <v>492</v>
      </c>
      <c r="J412" t="s">
        <v>493</v>
      </c>
      <c r="K412" t="s">
        <v>494</v>
      </c>
      <c r="L412">
        <v>1339</v>
      </c>
      <c r="N412">
        <v>1007</v>
      </c>
      <c r="O412" t="s">
        <v>465</v>
      </c>
      <c r="P412" t="s">
        <v>465</v>
      </c>
      <c r="Q412">
        <v>1</v>
      </c>
      <c r="Y412">
        <v>2.1000000000000001E-4</v>
      </c>
      <c r="AA412">
        <v>627</v>
      </c>
      <c r="AB412">
        <v>0</v>
      </c>
      <c r="AC412">
        <v>0</v>
      </c>
      <c r="AD412">
        <v>0</v>
      </c>
      <c r="AN412">
        <v>0</v>
      </c>
      <c r="AO412">
        <v>1</v>
      </c>
      <c r="AP412">
        <v>0</v>
      </c>
      <c r="AQ412">
        <v>0</v>
      </c>
      <c r="AR412">
        <v>0</v>
      </c>
      <c r="AS412" t="s">
        <v>5</v>
      </c>
      <c r="AT412">
        <v>2.1000000000000001E-4</v>
      </c>
      <c r="AU412" t="s">
        <v>5</v>
      </c>
      <c r="AV412">
        <v>0</v>
      </c>
      <c r="AW412">
        <v>2</v>
      </c>
      <c r="AX412">
        <v>15092702</v>
      </c>
      <c r="AY412">
        <v>1</v>
      </c>
      <c r="AZ412">
        <v>0</v>
      </c>
      <c r="BA412">
        <v>412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B412">
        <v>0</v>
      </c>
    </row>
    <row r="413" spans="1:80">
      <c r="A413">
        <f>ROW(Source!A77)</f>
        <v>77</v>
      </c>
      <c r="B413">
        <v>15092703</v>
      </c>
      <c r="C413">
        <v>15092688</v>
      </c>
      <c r="D413">
        <v>12327134</v>
      </c>
      <c r="E413">
        <v>1</v>
      </c>
      <c r="F413">
        <v>1</v>
      </c>
      <c r="G413">
        <v>1</v>
      </c>
      <c r="H413">
        <v>3</v>
      </c>
      <c r="I413" t="s">
        <v>495</v>
      </c>
      <c r="J413" t="s">
        <v>496</v>
      </c>
      <c r="K413" t="s">
        <v>497</v>
      </c>
      <c r="L413">
        <v>1339</v>
      </c>
      <c r="N413">
        <v>1007</v>
      </c>
      <c r="O413" t="s">
        <v>465</v>
      </c>
      <c r="P413" t="s">
        <v>465</v>
      </c>
      <c r="Q413">
        <v>1</v>
      </c>
      <c r="Y413">
        <v>7.0300000000000001E-2</v>
      </c>
      <c r="AA413">
        <v>3.11</v>
      </c>
      <c r="AB413">
        <v>0</v>
      </c>
      <c r="AC413">
        <v>0</v>
      </c>
      <c r="AD413">
        <v>0</v>
      </c>
      <c r="AN413">
        <v>0</v>
      </c>
      <c r="AO413">
        <v>1</v>
      </c>
      <c r="AP413">
        <v>0</v>
      </c>
      <c r="AQ413">
        <v>0</v>
      </c>
      <c r="AR413">
        <v>0</v>
      </c>
      <c r="AS413" t="s">
        <v>5</v>
      </c>
      <c r="AT413">
        <v>7.0300000000000001E-2</v>
      </c>
      <c r="AU413" t="s">
        <v>5</v>
      </c>
      <c r="AV413">
        <v>0</v>
      </c>
      <c r="AW413">
        <v>2</v>
      </c>
      <c r="AX413">
        <v>15092703</v>
      </c>
      <c r="AY413">
        <v>1</v>
      </c>
      <c r="AZ413">
        <v>0</v>
      </c>
      <c r="BA413">
        <v>413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B413">
        <v>0</v>
      </c>
    </row>
    <row r="414" spans="1:80">
      <c r="A414">
        <f>ROW(Source!A80)</f>
        <v>80</v>
      </c>
      <c r="B414">
        <v>15092707</v>
      </c>
      <c r="C414">
        <v>15092705</v>
      </c>
      <c r="D414">
        <v>7535126</v>
      </c>
      <c r="E414">
        <v>1</v>
      </c>
      <c r="F414">
        <v>1</v>
      </c>
      <c r="G414">
        <v>1</v>
      </c>
      <c r="H414">
        <v>1</v>
      </c>
      <c r="I414" t="s">
        <v>539</v>
      </c>
      <c r="J414" t="s">
        <v>5</v>
      </c>
      <c r="K414" t="s">
        <v>540</v>
      </c>
      <c r="L414">
        <v>1476</v>
      </c>
      <c r="N414">
        <v>1013</v>
      </c>
      <c r="O414" t="s">
        <v>450</v>
      </c>
      <c r="P414" t="s">
        <v>451</v>
      </c>
      <c r="Q414">
        <v>1</v>
      </c>
      <c r="Y414">
        <v>0.64456349999999996</v>
      </c>
      <c r="AA414">
        <v>0</v>
      </c>
      <c r="AB414">
        <v>0</v>
      </c>
      <c r="AC414">
        <v>0</v>
      </c>
      <c r="AD414">
        <v>12.17</v>
      </c>
      <c r="AN414">
        <v>0</v>
      </c>
      <c r="AO414">
        <v>1</v>
      </c>
      <c r="AP414">
        <v>1</v>
      </c>
      <c r="AQ414">
        <v>0</v>
      </c>
      <c r="AR414">
        <v>0</v>
      </c>
      <c r="AS414" t="s">
        <v>5</v>
      </c>
      <c r="AT414">
        <v>0.32969999999999999</v>
      </c>
      <c r="AU414" t="s">
        <v>96</v>
      </c>
      <c r="AV414">
        <v>1</v>
      </c>
      <c r="AW414">
        <v>2</v>
      </c>
      <c r="AX414">
        <v>15092707</v>
      </c>
      <c r="AY414">
        <v>1</v>
      </c>
      <c r="AZ414">
        <v>0</v>
      </c>
      <c r="BA414">
        <v>414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B414">
        <v>0</v>
      </c>
    </row>
    <row r="415" spans="1:80">
      <c r="A415">
        <f>ROW(Source!A80)</f>
        <v>80</v>
      </c>
      <c r="B415">
        <v>15092708</v>
      </c>
      <c r="C415">
        <v>15092705</v>
      </c>
      <c r="D415">
        <v>121548</v>
      </c>
      <c r="E415">
        <v>1</v>
      </c>
      <c r="F415">
        <v>1</v>
      </c>
      <c r="G415">
        <v>1</v>
      </c>
      <c r="H415">
        <v>1</v>
      </c>
      <c r="I415" t="s">
        <v>31</v>
      </c>
      <c r="J415" t="s">
        <v>5</v>
      </c>
      <c r="K415" t="s">
        <v>452</v>
      </c>
      <c r="L415">
        <v>608254</v>
      </c>
      <c r="N415">
        <v>1013</v>
      </c>
      <c r="O415" t="s">
        <v>453</v>
      </c>
      <c r="P415" t="s">
        <v>453</v>
      </c>
      <c r="Q415">
        <v>1</v>
      </c>
      <c r="Y415">
        <v>3.1874999999999998E-3</v>
      </c>
      <c r="AA415">
        <v>0</v>
      </c>
      <c r="AB415">
        <v>0</v>
      </c>
      <c r="AC415">
        <v>0</v>
      </c>
      <c r="AD415">
        <v>0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5</v>
      </c>
      <c r="AT415">
        <v>1.5E-3</v>
      </c>
      <c r="AU415" t="s">
        <v>95</v>
      </c>
      <c r="AV415">
        <v>2</v>
      </c>
      <c r="AW415">
        <v>2</v>
      </c>
      <c r="AX415">
        <v>15092708</v>
      </c>
      <c r="AY415">
        <v>1</v>
      </c>
      <c r="AZ415">
        <v>0</v>
      </c>
      <c r="BA415">
        <v>415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B415">
        <v>0</v>
      </c>
    </row>
    <row r="416" spans="1:80">
      <c r="A416">
        <f>ROW(Source!A80)</f>
        <v>80</v>
      </c>
      <c r="B416">
        <v>15092709</v>
      </c>
      <c r="C416">
        <v>15092705</v>
      </c>
      <c r="D416">
        <v>12365594</v>
      </c>
      <c r="E416">
        <v>1</v>
      </c>
      <c r="F416">
        <v>1</v>
      </c>
      <c r="G416">
        <v>1</v>
      </c>
      <c r="H416">
        <v>2</v>
      </c>
      <c r="I416" t="s">
        <v>471</v>
      </c>
      <c r="J416" t="s">
        <v>472</v>
      </c>
      <c r="K416" t="s">
        <v>473</v>
      </c>
      <c r="L416">
        <v>1480</v>
      </c>
      <c r="N416">
        <v>1013</v>
      </c>
      <c r="O416" t="s">
        <v>457</v>
      </c>
      <c r="P416" t="s">
        <v>458</v>
      </c>
      <c r="Q416">
        <v>1</v>
      </c>
      <c r="Y416">
        <v>1.6999999999999999E-3</v>
      </c>
      <c r="AA416">
        <v>0</v>
      </c>
      <c r="AB416">
        <v>92.76</v>
      </c>
      <c r="AC416">
        <v>16.329999999999998</v>
      </c>
      <c r="AD416">
        <v>0</v>
      </c>
      <c r="AN416">
        <v>0</v>
      </c>
      <c r="AO416">
        <v>1</v>
      </c>
      <c r="AP416">
        <v>1</v>
      </c>
      <c r="AQ416">
        <v>0</v>
      </c>
      <c r="AR416">
        <v>0</v>
      </c>
      <c r="AS416" t="s">
        <v>5</v>
      </c>
      <c r="AT416">
        <v>8.0000000000000004E-4</v>
      </c>
      <c r="AU416" t="s">
        <v>95</v>
      </c>
      <c r="AV416">
        <v>0</v>
      </c>
      <c r="AW416">
        <v>2</v>
      </c>
      <c r="AX416">
        <v>15092709</v>
      </c>
      <c r="AY416">
        <v>1</v>
      </c>
      <c r="AZ416">
        <v>0</v>
      </c>
      <c r="BA416">
        <v>416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B416">
        <v>0</v>
      </c>
    </row>
    <row r="417" spans="1:80">
      <c r="A417">
        <f>ROW(Source!A80)</f>
        <v>80</v>
      </c>
      <c r="B417">
        <v>15092710</v>
      </c>
      <c r="C417">
        <v>15092705</v>
      </c>
      <c r="D417">
        <v>12365682</v>
      </c>
      <c r="E417">
        <v>1</v>
      </c>
      <c r="F417">
        <v>1</v>
      </c>
      <c r="G417">
        <v>1</v>
      </c>
      <c r="H417">
        <v>2</v>
      </c>
      <c r="I417" t="s">
        <v>474</v>
      </c>
      <c r="J417" t="s">
        <v>475</v>
      </c>
      <c r="K417" t="s">
        <v>476</v>
      </c>
      <c r="L417">
        <v>1480</v>
      </c>
      <c r="N417">
        <v>1013</v>
      </c>
      <c r="O417" t="s">
        <v>457</v>
      </c>
      <c r="P417" t="s">
        <v>458</v>
      </c>
      <c r="Q417">
        <v>1</v>
      </c>
      <c r="Y417">
        <v>1.4874999999999999E-3</v>
      </c>
      <c r="AA417">
        <v>0</v>
      </c>
      <c r="AB417">
        <v>134.07</v>
      </c>
      <c r="AC417">
        <v>16.329999999999998</v>
      </c>
      <c r="AD417">
        <v>0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5</v>
      </c>
      <c r="AT417">
        <v>6.9999999999999999E-4</v>
      </c>
      <c r="AU417" t="s">
        <v>95</v>
      </c>
      <c r="AV417">
        <v>0</v>
      </c>
      <c r="AW417">
        <v>2</v>
      </c>
      <c r="AX417">
        <v>15092710</v>
      </c>
      <c r="AY417">
        <v>1</v>
      </c>
      <c r="AZ417">
        <v>0</v>
      </c>
      <c r="BA417">
        <v>417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B417">
        <v>0</v>
      </c>
    </row>
    <row r="418" spans="1:80">
      <c r="A418">
        <f>ROW(Source!A80)</f>
        <v>80</v>
      </c>
      <c r="B418">
        <v>15092711</v>
      </c>
      <c r="C418">
        <v>15092705</v>
      </c>
      <c r="D418">
        <v>12365985</v>
      </c>
      <c r="E418">
        <v>1</v>
      </c>
      <c r="F418">
        <v>1</v>
      </c>
      <c r="G418">
        <v>1</v>
      </c>
      <c r="H418">
        <v>2</v>
      </c>
      <c r="I418" t="s">
        <v>459</v>
      </c>
      <c r="J418" t="s">
        <v>460</v>
      </c>
      <c r="K418" t="s">
        <v>461</v>
      </c>
      <c r="L418">
        <v>1480</v>
      </c>
      <c r="N418">
        <v>1013</v>
      </c>
      <c r="O418" t="s">
        <v>457</v>
      </c>
      <c r="P418" t="s">
        <v>458</v>
      </c>
      <c r="Q418">
        <v>1</v>
      </c>
      <c r="Y418">
        <v>2.4437499999999997E-2</v>
      </c>
      <c r="AA418">
        <v>0</v>
      </c>
      <c r="AB418">
        <v>1.29</v>
      </c>
      <c r="AC418">
        <v>0</v>
      </c>
      <c r="AD418">
        <v>0</v>
      </c>
      <c r="AN418">
        <v>0</v>
      </c>
      <c r="AO418">
        <v>1</v>
      </c>
      <c r="AP418">
        <v>1</v>
      </c>
      <c r="AQ418">
        <v>0</v>
      </c>
      <c r="AR418">
        <v>0</v>
      </c>
      <c r="AS418" t="s">
        <v>5</v>
      </c>
      <c r="AT418">
        <v>1.15E-2</v>
      </c>
      <c r="AU418" t="s">
        <v>95</v>
      </c>
      <c r="AV418">
        <v>0</v>
      </c>
      <c r="AW418">
        <v>2</v>
      </c>
      <c r="AX418">
        <v>15092711</v>
      </c>
      <c r="AY418">
        <v>1</v>
      </c>
      <c r="AZ418">
        <v>0</v>
      </c>
      <c r="BA418">
        <v>418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B418">
        <v>0</v>
      </c>
    </row>
    <row r="419" spans="1:80">
      <c r="A419">
        <f>ROW(Source!A80)</f>
        <v>80</v>
      </c>
      <c r="B419">
        <v>15092712</v>
      </c>
      <c r="C419">
        <v>15092705</v>
      </c>
      <c r="D419">
        <v>12368313</v>
      </c>
      <c r="E419">
        <v>1</v>
      </c>
      <c r="F419">
        <v>1</v>
      </c>
      <c r="G419">
        <v>1</v>
      </c>
      <c r="H419">
        <v>2</v>
      </c>
      <c r="I419" t="s">
        <v>477</v>
      </c>
      <c r="J419" t="s">
        <v>478</v>
      </c>
      <c r="K419" t="s">
        <v>479</v>
      </c>
      <c r="L419">
        <v>1480</v>
      </c>
      <c r="N419">
        <v>1013</v>
      </c>
      <c r="O419" t="s">
        <v>457</v>
      </c>
      <c r="P419" t="s">
        <v>458</v>
      </c>
      <c r="Q419">
        <v>1</v>
      </c>
      <c r="Y419">
        <v>7.4375000000000005E-3</v>
      </c>
      <c r="AA419">
        <v>0</v>
      </c>
      <c r="AB419">
        <v>96.34</v>
      </c>
      <c r="AC419">
        <v>0</v>
      </c>
      <c r="AD419">
        <v>0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5</v>
      </c>
      <c r="AT419">
        <v>3.5000000000000001E-3</v>
      </c>
      <c r="AU419" t="s">
        <v>95</v>
      </c>
      <c r="AV419">
        <v>0</v>
      </c>
      <c r="AW419">
        <v>2</v>
      </c>
      <c r="AX419">
        <v>15092712</v>
      </c>
      <c r="AY419">
        <v>1</v>
      </c>
      <c r="AZ419">
        <v>0</v>
      </c>
      <c r="BA419">
        <v>419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B419">
        <v>0</v>
      </c>
    </row>
    <row r="420" spans="1:80">
      <c r="A420">
        <f>ROW(Source!A80)</f>
        <v>80</v>
      </c>
      <c r="B420">
        <v>15092713</v>
      </c>
      <c r="C420">
        <v>15092705</v>
      </c>
      <c r="D420">
        <v>12289324</v>
      </c>
      <c r="E420">
        <v>1</v>
      </c>
      <c r="F420">
        <v>1</v>
      </c>
      <c r="G420">
        <v>1</v>
      </c>
      <c r="H420">
        <v>3</v>
      </c>
      <c r="I420" t="s">
        <v>541</v>
      </c>
      <c r="J420" t="s">
        <v>542</v>
      </c>
      <c r="K420" t="s">
        <v>543</v>
      </c>
      <c r="L420">
        <v>1348</v>
      </c>
      <c r="N420">
        <v>1009</v>
      </c>
      <c r="O420" t="s">
        <v>29</v>
      </c>
      <c r="P420" t="s">
        <v>29</v>
      </c>
      <c r="Q420">
        <v>1000</v>
      </c>
      <c r="Y420">
        <v>9.9999999999999995E-7</v>
      </c>
      <c r="AA420">
        <v>75900</v>
      </c>
      <c r="AB420">
        <v>0</v>
      </c>
      <c r="AC420">
        <v>0</v>
      </c>
      <c r="AD420">
        <v>0</v>
      </c>
      <c r="AN420">
        <v>0</v>
      </c>
      <c r="AO420">
        <v>1</v>
      </c>
      <c r="AP420">
        <v>0</v>
      </c>
      <c r="AQ420">
        <v>0</v>
      </c>
      <c r="AR420">
        <v>0</v>
      </c>
      <c r="AS420" t="s">
        <v>5</v>
      </c>
      <c r="AT420">
        <v>9.9999999999999995E-7</v>
      </c>
      <c r="AU420" t="s">
        <v>5</v>
      </c>
      <c r="AV420">
        <v>0</v>
      </c>
      <c r="AW420">
        <v>2</v>
      </c>
      <c r="AX420">
        <v>15092713</v>
      </c>
      <c r="AY420">
        <v>1</v>
      </c>
      <c r="AZ420">
        <v>0</v>
      </c>
      <c r="BA420">
        <v>420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B420">
        <v>0</v>
      </c>
    </row>
    <row r="421" spans="1:80">
      <c r="A421">
        <f>ROW(Source!A80)</f>
        <v>80</v>
      </c>
      <c r="B421">
        <v>15092714</v>
      </c>
      <c r="C421">
        <v>15092705</v>
      </c>
      <c r="D421">
        <v>12289887</v>
      </c>
      <c r="E421">
        <v>1</v>
      </c>
      <c r="F421">
        <v>1</v>
      </c>
      <c r="G421">
        <v>1</v>
      </c>
      <c r="H421">
        <v>3</v>
      </c>
      <c r="I421" t="s">
        <v>462</v>
      </c>
      <c r="J421" t="s">
        <v>463</v>
      </c>
      <c r="K421" t="s">
        <v>464</v>
      </c>
      <c r="L421">
        <v>1339</v>
      </c>
      <c r="N421">
        <v>1007</v>
      </c>
      <c r="O421" t="s">
        <v>465</v>
      </c>
      <c r="P421" t="s">
        <v>465</v>
      </c>
      <c r="Q421">
        <v>1</v>
      </c>
      <c r="Y421">
        <v>2.81E-3</v>
      </c>
      <c r="AA421">
        <v>6.2</v>
      </c>
      <c r="AB421">
        <v>0</v>
      </c>
      <c r="AC421">
        <v>0</v>
      </c>
      <c r="AD421">
        <v>0</v>
      </c>
      <c r="AN421">
        <v>0</v>
      </c>
      <c r="AO421">
        <v>1</v>
      </c>
      <c r="AP421">
        <v>0</v>
      </c>
      <c r="AQ421">
        <v>0</v>
      </c>
      <c r="AR421">
        <v>0</v>
      </c>
      <c r="AS421" t="s">
        <v>5</v>
      </c>
      <c r="AT421">
        <v>2.81E-3</v>
      </c>
      <c r="AU421" t="s">
        <v>5</v>
      </c>
      <c r="AV421">
        <v>0</v>
      </c>
      <c r="AW421">
        <v>2</v>
      </c>
      <c r="AX421">
        <v>15092714</v>
      </c>
      <c r="AY421">
        <v>1</v>
      </c>
      <c r="AZ421">
        <v>0</v>
      </c>
      <c r="BA421">
        <v>421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B421">
        <v>0</v>
      </c>
    </row>
    <row r="422" spans="1:80">
      <c r="A422">
        <f>ROW(Source!A80)</f>
        <v>80</v>
      </c>
      <c r="B422">
        <v>15092715</v>
      </c>
      <c r="C422">
        <v>15092705</v>
      </c>
      <c r="D422">
        <v>12290033</v>
      </c>
      <c r="E422">
        <v>1</v>
      </c>
      <c r="F422">
        <v>1</v>
      </c>
      <c r="G422">
        <v>1</v>
      </c>
      <c r="H422">
        <v>3</v>
      </c>
      <c r="I422" t="s">
        <v>506</v>
      </c>
      <c r="J422" t="s">
        <v>507</v>
      </c>
      <c r="K422" t="s">
        <v>508</v>
      </c>
      <c r="L422">
        <v>1348</v>
      </c>
      <c r="N422">
        <v>1009</v>
      </c>
      <c r="O422" t="s">
        <v>29</v>
      </c>
      <c r="P422" t="s">
        <v>29</v>
      </c>
      <c r="Q422">
        <v>1000</v>
      </c>
      <c r="Y422">
        <v>3.9999999999999998E-6</v>
      </c>
      <c r="AA422">
        <v>18320</v>
      </c>
      <c r="AB422">
        <v>0</v>
      </c>
      <c r="AC422">
        <v>0</v>
      </c>
      <c r="AD422">
        <v>0</v>
      </c>
      <c r="AN422">
        <v>0</v>
      </c>
      <c r="AO422">
        <v>1</v>
      </c>
      <c r="AP422">
        <v>0</v>
      </c>
      <c r="AQ422">
        <v>0</v>
      </c>
      <c r="AR422">
        <v>0</v>
      </c>
      <c r="AS422" t="s">
        <v>5</v>
      </c>
      <c r="AT422">
        <v>3.9999999999999998E-6</v>
      </c>
      <c r="AU422" t="s">
        <v>5</v>
      </c>
      <c r="AV422">
        <v>0</v>
      </c>
      <c r="AW422">
        <v>2</v>
      </c>
      <c r="AX422">
        <v>15092715</v>
      </c>
      <c r="AY422">
        <v>1</v>
      </c>
      <c r="AZ422">
        <v>0</v>
      </c>
      <c r="BA422">
        <v>422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B422">
        <v>0</v>
      </c>
    </row>
    <row r="423" spans="1:80">
      <c r="A423">
        <f>ROW(Source!A80)</f>
        <v>80</v>
      </c>
      <c r="B423">
        <v>15092716</v>
      </c>
      <c r="C423">
        <v>15092705</v>
      </c>
      <c r="D423">
        <v>12290555</v>
      </c>
      <c r="E423">
        <v>1</v>
      </c>
      <c r="F423">
        <v>1</v>
      </c>
      <c r="G423">
        <v>1</v>
      </c>
      <c r="H423">
        <v>3</v>
      </c>
      <c r="I423" t="s">
        <v>509</v>
      </c>
      <c r="J423" t="s">
        <v>510</v>
      </c>
      <c r="K423" t="s">
        <v>511</v>
      </c>
      <c r="L423">
        <v>1348</v>
      </c>
      <c r="N423">
        <v>1009</v>
      </c>
      <c r="O423" t="s">
        <v>29</v>
      </c>
      <c r="P423" t="s">
        <v>29</v>
      </c>
      <c r="Q423">
        <v>1000</v>
      </c>
      <c r="Y423">
        <v>5.0000000000000004E-6</v>
      </c>
      <c r="AA423">
        <v>30040</v>
      </c>
      <c r="AB423">
        <v>0</v>
      </c>
      <c r="AC423">
        <v>0</v>
      </c>
      <c r="AD423">
        <v>0</v>
      </c>
      <c r="AN423">
        <v>0</v>
      </c>
      <c r="AO423">
        <v>1</v>
      </c>
      <c r="AP423">
        <v>0</v>
      </c>
      <c r="AQ423">
        <v>0</v>
      </c>
      <c r="AR423">
        <v>0</v>
      </c>
      <c r="AS423" t="s">
        <v>5</v>
      </c>
      <c r="AT423">
        <v>5.0000000000000004E-6</v>
      </c>
      <c r="AU423" t="s">
        <v>5</v>
      </c>
      <c r="AV423">
        <v>0</v>
      </c>
      <c r="AW423">
        <v>2</v>
      </c>
      <c r="AX423">
        <v>15092716</v>
      </c>
      <c r="AY423">
        <v>1</v>
      </c>
      <c r="AZ423">
        <v>0</v>
      </c>
      <c r="BA423">
        <v>423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B423">
        <v>0</v>
      </c>
    </row>
    <row r="424" spans="1:80">
      <c r="A424">
        <f>ROW(Source!A80)</f>
        <v>80</v>
      </c>
      <c r="B424">
        <v>15092717</v>
      </c>
      <c r="C424">
        <v>15092705</v>
      </c>
      <c r="D424">
        <v>12290863</v>
      </c>
      <c r="E424">
        <v>1</v>
      </c>
      <c r="F424">
        <v>1</v>
      </c>
      <c r="G424">
        <v>1</v>
      </c>
      <c r="H424">
        <v>3</v>
      </c>
      <c r="I424" t="s">
        <v>480</v>
      </c>
      <c r="J424" t="s">
        <v>481</v>
      </c>
      <c r="K424" t="s">
        <v>482</v>
      </c>
      <c r="L424">
        <v>1348</v>
      </c>
      <c r="N424">
        <v>1009</v>
      </c>
      <c r="O424" t="s">
        <v>29</v>
      </c>
      <c r="P424" t="s">
        <v>29</v>
      </c>
      <c r="Q424">
        <v>1000</v>
      </c>
      <c r="Y424">
        <v>1.9999999999999999E-6</v>
      </c>
      <c r="AA424">
        <v>10580</v>
      </c>
      <c r="AB424">
        <v>0</v>
      </c>
      <c r="AC424">
        <v>0</v>
      </c>
      <c r="AD424">
        <v>0</v>
      </c>
      <c r="AN424">
        <v>0</v>
      </c>
      <c r="AO424">
        <v>1</v>
      </c>
      <c r="AP424">
        <v>0</v>
      </c>
      <c r="AQ424">
        <v>0</v>
      </c>
      <c r="AR424">
        <v>0</v>
      </c>
      <c r="AS424" t="s">
        <v>5</v>
      </c>
      <c r="AT424">
        <v>1.9999999999999999E-6</v>
      </c>
      <c r="AU424" t="s">
        <v>5</v>
      </c>
      <c r="AV424">
        <v>0</v>
      </c>
      <c r="AW424">
        <v>2</v>
      </c>
      <c r="AX424">
        <v>15092717</v>
      </c>
      <c r="AY424">
        <v>1</v>
      </c>
      <c r="AZ424">
        <v>0</v>
      </c>
      <c r="BA424">
        <v>424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B424">
        <v>0</v>
      </c>
    </row>
    <row r="425" spans="1:80">
      <c r="A425">
        <f>ROW(Source!A80)</f>
        <v>80</v>
      </c>
      <c r="B425">
        <v>15092718</v>
      </c>
      <c r="C425">
        <v>15092705</v>
      </c>
      <c r="D425">
        <v>12292552</v>
      </c>
      <c r="E425">
        <v>1</v>
      </c>
      <c r="F425">
        <v>1</v>
      </c>
      <c r="G425">
        <v>1</v>
      </c>
      <c r="H425">
        <v>3</v>
      </c>
      <c r="I425" t="s">
        <v>483</v>
      </c>
      <c r="J425" t="s">
        <v>484</v>
      </c>
      <c r="K425" t="s">
        <v>485</v>
      </c>
      <c r="L425">
        <v>1346</v>
      </c>
      <c r="N425">
        <v>1009</v>
      </c>
      <c r="O425" t="s">
        <v>144</v>
      </c>
      <c r="P425" t="s">
        <v>144</v>
      </c>
      <c r="Q425">
        <v>1</v>
      </c>
      <c r="Y425">
        <v>9.0000000000000002E-6</v>
      </c>
      <c r="AA425">
        <v>5</v>
      </c>
      <c r="AB425">
        <v>0</v>
      </c>
      <c r="AC425">
        <v>0</v>
      </c>
      <c r="AD425">
        <v>0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5</v>
      </c>
      <c r="AT425">
        <v>9.0000000000000002E-6</v>
      </c>
      <c r="AU425" t="s">
        <v>5</v>
      </c>
      <c r="AV425">
        <v>0</v>
      </c>
      <c r="AW425">
        <v>2</v>
      </c>
      <c r="AX425">
        <v>15092718</v>
      </c>
      <c r="AY425">
        <v>1</v>
      </c>
      <c r="AZ425">
        <v>0</v>
      </c>
      <c r="BA425">
        <v>425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B425">
        <v>0</v>
      </c>
    </row>
    <row r="426" spans="1:80">
      <c r="A426">
        <f>ROW(Source!A80)</f>
        <v>80</v>
      </c>
      <c r="B426">
        <v>15092719</v>
      </c>
      <c r="C426">
        <v>15092705</v>
      </c>
      <c r="D426">
        <v>12292687</v>
      </c>
      <c r="E426">
        <v>1</v>
      </c>
      <c r="F426">
        <v>1</v>
      </c>
      <c r="G426">
        <v>1</v>
      </c>
      <c r="H426">
        <v>3</v>
      </c>
      <c r="I426" t="s">
        <v>512</v>
      </c>
      <c r="J426" t="s">
        <v>513</v>
      </c>
      <c r="K426" t="s">
        <v>514</v>
      </c>
      <c r="L426">
        <v>1346</v>
      </c>
      <c r="N426">
        <v>1009</v>
      </c>
      <c r="O426" t="s">
        <v>144</v>
      </c>
      <c r="P426" t="s">
        <v>144</v>
      </c>
      <c r="Q426">
        <v>1</v>
      </c>
      <c r="Y426">
        <v>5.9999999999999995E-4</v>
      </c>
      <c r="AA426">
        <v>42.4</v>
      </c>
      <c r="AB426">
        <v>0</v>
      </c>
      <c r="AC426">
        <v>0</v>
      </c>
      <c r="AD426">
        <v>0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5</v>
      </c>
      <c r="AT426">
        <v>5.9999999999999995E-4</v>
      </c>
      <c r="AU426" t="s">
        <v>5</v>
      </c>
      <c r="AV426">
        <v>0</v>
      </c>
      <c r="AW426">
        <v>2</v>
      </c>
      <c r="AX426">
        <v>15092719</v>
      </c>
      <c r="AY426">
        <v>1</v>
      </c>
      <c r="AZ426">
        <v>0</v>
      </c>
      <c r="BA426">
        <v>426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B426">
        <v>0</v>
      </c>
    </row>
    <row r="427" spans="1:80">
      <c r="A427">
        <f>ROW(Source!A80)</f>
        <v>80</v>
      </c>
      <c r="B427">
        <v>15092720</v>
      </c>
      <c r="C427">
        <v>15092705</v>
      </c>
      <c r="D427">
        <v>12297735</v>
      </c>
      <c r="E427">
        <v>1</v>
      </c>
      <c r="F427">
        <v>1</v>
      </c>
      <c r="G427">
        <v>1</v>
      </c>
      <c r="H427">
        <v>3</v>
      </c>
      <c r="I427" t="s">
        <v>544</v>
      </c>
      <c r="J427" t="s">
        <v>545</v>
      </c>
      <c r="K427" t="s">
        <v>546</v>
      </c>
      <c r="L427">
        <v>1504999</v>
      </c>
      <c r="N427">
        <v>1010</v>
      </c>
      <c r="O427" t="s">
        <v>184</v>
      </c>
      <c r="P427" t="s">
        <v>547</v>
      </c>
      <c r="Q427">
        <v>1</v>
      </c>
      <c r="Y427">
        <v>0</v>
      </c>
      <c r="AA427">
        <v>0</v>
      </c>
      <c r="AB427">
        <v>0</v>
      </c>
      <c r="AC427">
        <v>0</v>
      </c>
      <c r="AD427">
        <v>0</v>
      </c>
      <c r="AN427">
        <v>1</v>
      </c>
      <c r="AO427">
        <v>0</v>
      </c>
      <c r="AP427">
        <v>0</v>
      </c>
      <c r="AQ427">
        <v>0</v>
      </c>
      <c r="AR427">
        <v>0</v>
      </c>
      <c r="AS427" t="s">
        <v>5</v>
      </c>
      <c r="AT427">
        <v>0</v>
      </c>
      <c r="AU427" t="s">
        <v>5</v>
      </c>
      <c r="AV427">
        <v>0</v>
      </c>
      <c r="AW427">
        <v>2</v>
      </c>
      <c r="AX427">
        <v>15092720</v>
      </c>
      <c r="AY427">
        <v>1</v>
      </c>
      <c r="AZ427">
        <v>0</v>
      </c>
      <c r="BA427">
        <v>427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B427">
        <v>0</v>
      </c>
    </row>
    <row r="428" spans="1:80">
      <c r="A428">
        <f>ROW(Source!A80)</f>
        <v>80</v>
      </c>
      <c r="B428">
        <v>15092721</v>
      </c>
      <c r="C428">
        <v>15092705</v>
      </c>
      <c r="D428">
        <v>12321128</v>
      </c>
      <c r="E428">
        <v>1</v>
      </c>
      <c r="F428">
        <v>1</v>
      </c>
      <c r="G428">
        <v>1</v>
      </c>
      <c r="H428">
        <v>3</v>
      </c>
      <c r="I428" t="s">
        <v>548</v>
      </c>
      <c r="J428" t="s">
        <v>549</v>
      </c>
      <c r="K428" t="s">
        <v>550</v>
      </c>
      <c r="L428">
        <v>1301</v>
      </c>
      <c r="N428">
        <v>1003</v>
      </c>
      <c r="O428" t="s">
        <v>100</v>
      </c>
      <c r="P428" t="s">
        <v>100</v>
      </c>
      <c r="Q428">
        <v>1</v>
      </c>
      <c r="Y428">
        <v>1</v>
      </c>
      <c r="AA428">
        <v>22.7</v>
      </c>
      <c r="AB428">
        <v>0</v>
      </c>
      <c r="AC428">
        <v>0</v>
      </c>
      <c r="AD428">
        <v>0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5</v>
      </c>
      <c r="AT428">
        <v>1</v>
      </c>
      <c r="AU428" t="s">
        <v>5</v>
      </c>
      <c r="AV428">
        <v>0</v>
      </c>
      <c r="AW428">
        <v>2</v>
      </c>
      <c r="AX428">
        <v>15092721</v>
      </c>
      <c r="AY428">
        <v>1</v>
      </c>
      <c r="AZ428">
        <v>0</v>
      </c>
      <c r="BA428">
        <v>428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B428">
        <v>0</v>
      </c>
    </row>
    <row r="429" spans="1:80">
      <c r="A429">
        <f>ROW(Source!A80)</f>
        <v>80</v>
      </c>
      <c r="B429">
        <v>15092722</v>
      </c>
      <c r="C429">
        <v>15092705</v>
      </c>
      <c r="D429">
        <v>12327134</v>
      </c>
      <c r="E429">
        <v>1</v>
      </c>
      <c r="F429">
        <v>1</v>
      </c>
      <c r="G429">
        <v>1</v>
      </c>
      <c r="H429">
        <v>3</v>
      </c>
      <c r="I429" t="s">
        <v>495</v>
      </c>
      <c r="J429" t="s">
        <v>496</v>
      </c>
      <c r="K429" t="s">
        <v>497</v>
      </c>
      <c r="L429">
        <v>1339</v>
      </c>
      <c r="N429">
        <v>1007</v>
      </c>
      <c r="O429" t="s">
        <v>465</v>
      </c>
      <c r="P429" t="s">
        <v>465</v>
      </c>
      <c r="Q429">
        <v>1</v>
      </c>
      <c r="Y429">
        <v>2.5000000000000001E-3</v>
      </c>
      <c r="AA429">
        <v>3.11</v>
      </c>
      <c r="AB429">
        <v>0</v>
      </c>
      <c r="AC429">
        <v>0</v>
      </c>
      <c r="AD429">
        <v>0</v>
      </c>
      <c r="AN429">
        <v>0</v>
      </c>
      <c r="AO429">
        <v>1</v>
      </c>
      <c r="AP429">
        <v>0</v>
      </c>
      <c r="AQ429">
        <v>0</v>
      </c>
      <c r="AR429">
        <v>0</v>
      </c>
      <c r="AS429" t="s">
        <v>5</v>
      </c>
      <c r="AT429">
        <v>2.5000000000000001E-3</v>
      </c>
      <c r="AU429" t="s">
        <v>5</v>
      </c>
      <c r="AV429">
        <v>0</v>
      </c>
      <c r="AW429">
        <v>2</v>
      </c>
      <c r="AX429">
        <v>15092722</v>
      </c>
      <c r="AY429">
        <v>1</v>
      </c>
      <c r="AZ429">
        <v>0</v>
      </c>
      <c r="BA429">
        <v>429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B429">
        <v>0</v>
      </c>
    </row>
    <row r="430" spans="1:80">
      <c r="A430">
        <f>ROW(Source!A81)</f>
        <v>81</v>
      </c>
      <c r="B430">
        <v>15092726</v>
      </c>
      <c r="C430">
        <v>15092724</v>
      </c>
      <c r="D430">
        <v>7535126</v>
      </c>
      <c r="E430">
        <v>1</v>
      </c>
      <c r="F430">
        <v>1</v>
      </c>
      <c r="G430">
        <v>1</v>
      </c>
      <c r="H430">
        <v>1</v>
      </c>
      <c r="I430" t="s">
        <v>539</v>
      </c>
      <c r="J430" t="s">
        <v>5</v>
      </c>
      <c r="K430" t="s">
        <v>540</v>
      </c>
      <c r="L430">
        <v>1476</v>
      </c>
      <c r="N430">
        <v>1013</v>
      </c>
      <c r="O430" t="s">
        <v>450</v>
      </c>
      <c r="P430" t="s">
        <v>451</v>
      </c>
      <c r="Q430">
        <v>1</v>
      </c>
      <c r="Y430">
        <v>0.64456349999999996</v>
      </c>
      <c r="AA430">
        <v>0</v>
      </c>
      <c r="AB430">
        <v>0</v>
      </c>
      <c r="AC430">
        <v>0</v>
      </c>
      <c r="AD430">
        <v>12.17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5</v>
      </c>
      <c r="AT430">
        <v>0.32969999999999999</v>
      </c>
      <c r="AU430" t="s">
        <v>96</v>
      </c>
      <c r="AV430">
        <v>1</v>
      </c>
      <c r="AW430">
        <v>2</v>
      </c>
      <c r="AX430">
        <v>15092726</v>
      </c>
      <c r="AY430">
        <v>1</v>
      </c>
      <c r="AZ430">
        <v>0</v>
      </c>
      <c r="BA430">
        <v>430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B430">
        <v>0</v>
      </c>
    </row>
    <row r="431" spans="1:80">
      <c r="A431">
        <f>ROW(Source!A81)</f>
        <v>81</v>
      </c>
      <c r="B431">
        <v>15092727</v>
      </c>
      <c r="C431">
        <v>15092724</v>
      </c>
      <c r="D431">
        <v>121548</v>
      </c>
      <c r="E431">
        <v>1</v>
      </c>
      <c r="F431">
        <v>1</v>
      </c>
      <c r="G431">
        <v>1</v>
      </c>
      <c r="H431">
        <v>1</v>
      </c>
      <c r="I431" t="s">
        <v>31</v>
      </c>
      <c r="J431" t="s">
        <v>5</v>
      </c>
      <c r="K431" t="s">
        <v>452</v>
      </c>
      <c r="L431">
        <v>608254</v>
      </c>
      <c r="N431">
        <v>1013</v>
      </c>
      <c r="O431" t="s">
        <v>453</v>
      </c>
      <c r="P431" t="s">
        <v>453</v>
      </c>
      <c r="Q431">
        <v>1</v>
      </c>
      <c r="Y431">
        <v>3.1874999999999998E-3</v>
      </c>
      <c r="AA431">
        <v>0</v>
      </c>
      <c r="AB431">
        <v>0</v>
      </c>
      <c r="AC431">
        <v>0</v>
      </c>
      <c r="AD431">
        <v>0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5</v>
      </c>
      <c r="AT431">
        <v>1.5E-3</v>
      </c>
      <c r="AU431" t="s">
        <v>95</v>
      </c>
      <c r="AV431">
        <v>2</v>
      </c>
      <c r="AW431">
        <v>2</v>
      </c>
      <c r="AX431">
        <v>15092727</v>
      </c>
      <c r="AY431">
        <v>1</v>
      </c>
      <c r="AZ431">
        <v>0</v>
      </c>
      <c r="BA431">
        <v>431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B431">
        <v>0</v>
      </c>
    </row>
    <row r="432" spans="1:80">
      <c r="A432">
        <f>ROW(Source!A81)</f>
        <v>81</v>
      </c>
      <c r="B432">
        <v>15092728</v>
      </c>
      <c r="C432">
        <v>15092724</v>
      </c>
      <c r="D432">
        <v>12365594</v>
      </c>
      <c r="E432">
        <v>1</v>
      </c>
      <c r="F432">
        <v>1</v>
      </c>
      <c r="G432">
        <v>1</v>
      </c>
      <c r="H432">
        <v>2</v>
      </c>
      <c r="I432" t="s">
        <v>471</v>
      </c>
      <c r="J432" t="s">
        <v>472</v>
      </c>
      <c r="K432" t="s">
        <v>473</v>
      </c>
      <c r="L432">
        <v>1480</v>
      </c>
      <c r="N432">
        <v>1013</v>
      </c>
      <c r="O432" t="s">
        <v>457</v>
      </c>
      <c r="P432" t="s">
        <v>458</v>
      </c>
      <c r="Q432">
        <v>1</v>
      </c>
      <c r="Y432">
        <v>1.6999999999999999E-3</v>
      </c>
      <c r="AA432">
        <v>0</v>
      </c>
      <c r="AB432">
        <v>92.76</v>
      </c>
      <c r="AC432">
        <v>16.329999999999998</v>
      </c>
      <c r="AD432">
        <v>0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5</v>
      </c>
      <c r="AT432">
        <v>8.0000000000000004E-4</v>
      </c>
      <c r="AU432" t="s">
        <v>95</v>
      </c>
      <c r="AV432">
        <v>0</v>
      </c>
      <c r="AW432">
        <v>2</v>
      </c>
      <c r="AX432">
        <v>15092728</v>
      </c>
      <c r="AY432">
        <v>1</v>
      </c>
      <c r="AZ432">
        <v>0</v>
      </c>
      <c r="BA432">
        <v>432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B432">
        <v>0</v>
      </c>
    </row>
    <row r="433" spans="1:80">
      <c r="A433">
        <f>ROW(Source!A81)</f>
        <v>81</v>
      </c>
      <c r="B433">
        <v>15092729</v>
      </c>
      <c r="C433">
        <v>15092724</v>
      </c>
      <c r="D433">
        <v>12365682</v>
      </c>
      <c r="E433">
        <v>1</v>
      </c>
      <c r="F433">
        <v>1</v>
      </c>
      <c r="G433">
        <v>1</v>
      </c>
      <c r="H433">
        <v>2</v>
      </c>
      <c r="I433" t="s">
        <v>474</v>
      </c>
      <c r="J433" t="s">
        <v>475</v>
      </c>
      <c r="K433" t="s">
        <v>476</v>
      </c>
      <c r="L433">
        <v>1480</v>
      </c>
      <c r="N433">
        <v>1013</v>
      </c>
      <c r="O433" t="s">
        <v>457</v>
      </c>
      <c r="P433" t="s">
        <v>458</v>
      </c>
      <c r="Q433">
        <v>1</v>
      </c>
      <c r="Y433">
        <v>1.4874999999999999E-3</v>
      </c>
      <c r="AA433">
        <v>0</v>
      </c>
      <c r="AB433">
        <v>134.07</v>
      </c>
      <c r="AC433">
        <v>16.329999999999998</v>
      </c>
      <c r="AD433">
        <v>0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5</v>
      </c>
      <c r="AT433">
        <v>6.9999999999999999E-4</v>
      </c>
      <c r="AU433" t="s">
        <v>95</v>
      </c>
      <c r="AV433">
        <v>0</v>
      </c>
      <c r="AW433">
        <v>2</v>
      </c>
      <c r="AX433">
        <v>15092729</v>
      </c>
      <c r="AY433">
        <v>1</v>
      </c>
      <c r="AZ433">
        <v>0</v>
      </c>
      <c r="BA433">
        <v>433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B433">
        <v>0</v>
      </c>
    </row>
    <row r="434" spans="1:80">
      <c r="A434">
        <f>ROW(Source!A81)</f>
        <v>81</v>
      </c>
      <c r="B434">
        <v>15092730</v>
      </c>
      <c r="C434">
        <v>15092724</v>
      </c>
      <c r="D434">
        <v>12365985</v>
      </c>
      <c r="E434">
        <v>1</v>
      </c>
      <c r="F434">
        <v>1</v>
      </c>
      <c r="G434">
        <v>1</v>
      </c>
      <c r="H434">
        <v>2</v>
      </c>
      <c r="I434" t="s">
        <v>459</v>
      </c>
      <c r="J434" t="s">
        <v>460</v>
      </c>
      <c r="K434" t="s">
        <v>461</v>
      </c>
      <c r="L434">
        <v>1480</v>
      </c>
      <c r="N434">
        <v>1013</v>
      </c>
      <c r="O434" t="s">
        <v>457</v>
      </c>
      <c r="P434" t="s">
        <v>458</v>
      </c>
      <c r="Q434">
        <v>1</v>
      </c>
      <c r="Y434">
        <v>2.4437499999999997E-2</v>
      </c>
      <c r="AA434">
        <v>0</v>
      </c>
      <c r="AB434">
        <v>1.29</v>
      </c>
      <c r="AC434">
        <v>0</v>
      </c>
      <c r="AD434">
        <v>0</v>
      </c>
      <c r="AN434">
        <v>0</v>
      </c>
      <c r="AO434">
        <v>1</v>
      </c>
      <c r="AP434">
        <v>1</v>
      </c>
      <c r="AQ434">
        <v>0</v>
      </c>
      <c r="AR434">
        <v>0</v>
      </c>
      <c r="AS434" t="s">
        <v>5</v>
      </c>
      <c r="AT434">
        <v>1.15E-2</v>
      </c>
      <c r="AU434" t="s">
        <v>95</v>
      </c>
      <c r="AV434">
        <v>0</v>
      </c>
      <c r="AW434">
        <v>2</v>
      </c>
      <c r="AX434">
        <v>15092730</v>
      </c>
      <c r="AY434">
        <v>1</v>
      </c>
      <c r="AZ434">
        <v>0</v>
      </c>
      <c r="BA434">
        <v>434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B434">
        <v>0</v>
      </c>
    </row>
    <row r="435" spans="1:80">
      <c r="A435">
        <f>ROW(Source!A81)</f>
        <v>81</v>
      </c>
      <c r="B435">
        <v>15092731</v>
      </c>
      <c r="C435">
        <v>15092724</v>
      </c>
      <c r="D435">
        <v>12368313</v>
      </c>
      <c r="E435">
        <v>1</v>
      </c>
      <c r="F435">
        <v>1</v>
      </c>
      <c r="G435">
        <v>1</v>
      </c>
      <c r="H435">
        <v>2</v>
      </c>
      <c r="I435" t="s">
        <v>477</v>
      </c>
      <c r="J435" t="s">
        <v>478</v>
      </c>
      <c r="K435" t="s">
        <v>479</v>
      </c>
      <c r="L435">
        <v>1480</v>
      </c>
      <c r="N435">
        <v>1013</v>
      </c>
      <c r="O435" t="s">
        <v>457</v>
      </c>
      <c r="P435" t="s">
        <v>458</v>
      </c>
      <c r="Q435">
        <v>1</v>
      </c>
      <c r="Y435">
        <v>7.4375000000000005E-3</v>
      </c>
      <c r="AA435">
        <v>0</v>
      </c>
      <c r="AB435">
        <v>96.34</v>
      </c>
      <c r="AC435">
        <v>0</v>
      </c>
      <c r="AD435">
        <v>0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5</v>
      </c>
      <c r="AT435">
        <v>3.5000000000000001E-3</v>
      </c>
      <c r="AU435" t="s">
        <v>95</v>
      </c>
      <c r="AV435">
        <v>0</v>
      </c>
      <c r="AW435">
        <v>2</v>
      </c>
      <c r="AX435">
        <v>15092731</v>
      </c>
      <c r="AY435">
        <v>1</v>
      </c>
      <c r="AZ435">
        <v>0</v>
      </c>
      <c r="BA435">
        <v>435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B435">
        <v>0</v>
      </c>
    </row>
    <row r="436" spans="1:80">
      <c r="A436">
        <f>ROW(Source!A81)</f>
        <v>81</v>
      </c>
      <c r="B436">
        <v>15092732</v>
      </c>
      <c r="C436">
        <v>15092724</v>
      </c>
      <c r="D436">
        <v>12289324</v>
      </c>
      <c r="E436">
        <v>1</v>
      </c>
      <c r="F436">
        <v>1</v>
      </c>
      <c r="G436">
        <v>1</v>
      </c>
      <c r="H436">
        <v>3</v>
      </c>
      <c r="I436" t="s">
        <v>541</v>
      </c>
      <c r="J436" t="s">
        <v>542</v>
      </c>
      <c r="K436" t="s">
        <v>543</v>
      </c>
      <c r="L436">
        <v>1348</v>
      </c>
      <c r="N436">
        <v>1009</v>
      </c>
      <c r="O436" t="s">
        <v>29</v>
      </c>
      <c r="P436" t="s">
        <v>29</v>
      </c>
      <c r="Q436">
        <v>1000</v>
      </c>
      <c r="Y436">
        <v>9.9999999999999995E-7</v>
      </c>
      <c r="AA436">
        <v>75900</v>
      </c>
      <c r="AB436">
        <v>0</v>
      </c>
      <c r="AC436">
        <v>0</v>
      </c>
      <c r="AD436">
        <v>0</v>
      </c>
      <c r="AN436">
        <v>0</v>
      </c>
      <c r="AO436">
        <v>1</v>
      </c>
      <c r="AP436">
        <v>0</v>
      </c>
      <c r="AQ436">
        <v>0</v>
      </c>
      <c r="AR436">
        <v>0</v>
      </c>
      <c r="AS436" t="s">
        <v>5</v>
      </c>
      <c r="AT436">
        <v>9.9999999999999995E-7</v>
      </c>
      <c r="AU436" t="s">
        <v>5</v>
      </c>
      <c r="AV436">
        <v>0</v>
      </c>
      <c r="AW436">
        <v>2</v>
      </c>
      <c r="AX436">
        <v>15092732</v>
      </c>
      <c r="AY436">
        <v>1</v>
      </c>
      <c r="AZ436">
        <v>0</v>
      </c>
      <c r="BA436">
        <v>436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B436">
        <v>0</v>
      </c>
    </row>
    <row r="437" spans="1:80">
      <c r="A437">
        <f>ROW(Source!A81)</f>
        <v>81</v>
      </c>
      <c r="B437">
        <v>15092733</v>
      </c>
      <c r="C437">
        <v>15092724</v>
      </c>
      <c r="D437">
        <v>12289887</v>
      </c>
      <c r="E437">
        <v>1</v>
      </c>
      <c r="F437">
        <v>1</v>
      </c>
      <c r="G437">
        <v>1</v>
      </c>
      <c r="H437">
        <v>3</v>
      </c>
      <c r="I437" t="s">
        <v>462</v>
      </c>
      <c r="J437" t="s">
        <v>463</v>
      </c>
      <c r="K437" t="s">
        <v>464</v>
      </c>
      <c r="L437">
        <v>1339</v>
      </c>
      <c r="N437">
        <v>1007</v>
      </c>
      <c r="O437" t="s">
        <v>465</v>
      </c>
      <c r="P437" t="s">
        <v>465</v>
      </c>
      <c r="Q437">
        <v>1</v>
      </c>
      <c r="Y437">
        <v>2.81E-3</v>
      </c>
      <c r="AA437">
        <v>6.2</v>
      </c>
      <c r="AB437">
        <v>0</v>
      </c>
      <c r="AC437">
        <v>0</v>
      </c>
      <c r="AD437">
        <v>0</v>
      </c>
      <c r="AN437">
        <v>0</v>
      </c>
      <c r="AO437">
        <v>1</v>
      </c>
      <c r="AP437">
        <v>0</v>
      </c>
      <c r="AQ437">
        <v>0</v>
      </c>
      <c r="AR437">
        <v>0</v>
      </c>
      <c r="AS437" t="s">
        <v>5</v>
      </c>
      <c r="AT437">
        <v>2.81E-3</v>
      </c>
      <c r="AU437" t="s">
        <v>5</v>
      </c>
      <c r="AV437">
        <v>0</v>
      </c>
      <c r="AW437">
        <v>2</v>
      </c>
      <c r="AX437">
        <v>15092733</v>
      </c>
      <c r="AY437">
        <v>1</v>
      </c>
      <c r="AZ437">
        <v>0</v>
      </c>
      <c r="BA437">
        <v>437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B437">
        <v>0</v>
      </c>
    </row>
    <row r="438" spans="1:80">
      <c r="A438">
        <f>ROW(Source!A81)</f>
        <v>81</v>
      </c>
      <c r="B438">
        <v>15092734</v>
      </c>
      <c r="C438">
        <v>15092724</v>
      </c>
      <c r="D438">
        <v>12290033</v>
      </c>
      <c r="E438">
        <v>1</v>
      </c>
      <c r="F438">
        <v>1</v>
      </c>
      <c r="G438">
        <v>1</v>
      </c>
      <c r="H438">
        <v>3</v>
      </c>
      <c r="I438" t="s">
        <v>506</v>
      </c>
      <c r="J438" t="s">
        <v>507</v>
      </c>
      <c r="K438" t="s">
        <v>508</v>
      </c>
      <c r="L438">
        <v>1348</v>
      </c>
      <c r="N438">
        <v>1009</v>
      </c>
      <c r="O438" t="s">
        <v>29</v>
      </c>
      <c r="P438" t="s">
        <v>29</v>
      </c>
      <c r="Q438">
        <v>1000</v>
      </c>
      <c r="Y438">
        <v>3.9999999999999998E-6</v>
      </c>
      <c r="AA438">
        <v>18320</v>
      </c>
      <c r="AB438">
        <v>0</v>
      </c>
      <c r="AC438">
        <v>0</v>
      </c>
      <c r="AD438">
        <v>0</v>
      </c>
      <c r="AN438">
        <v>0</v>
      </c>
      <c r="AO438">
        <v>1</v>
      </c>
      <c r="AP438">
        <v>0</v>
      </c>
      <c r="AQ438">
        <v>0</v>
      </c>
      <c r="AR438">
        <v>0</v>
      </c>
      <c r="AS438" t="s">
        <v>5</v>
      </c>
      <c r="AT438">
        <v>3.9999999999999998E-6</v>
      </c>
      <c r="AU438" t="s">
        <v>5</v>
      </c>
      <c r="AV438">
        <v>0</v>
      </c>
      <c r="AW438">
        <v>2</v>
      </c>
      <c r="AX438">
        <v>15092734</v>
      </c>
      <c r="AY438">
        <v>1</v>
      </c>
      <c r="AZ438">
        <v>0</v>
      </c>
      <c r="BA438">
        <v>438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B438">
        <v>0</v>
      </c>
    </row>
    <row r="439" spans="1:80">
      <c r="A439">
        <f>ROW(Source!A81)</f>
        <v>81</v>
      </c>
      <c r="B439">
        <v>15092735</v>
      </c>
      <c r="C439">
        <v>15092724</v>
      </c>
      <c r="D439">
        <v>12290555</v>
      </c>
      <c r="E439">
        <v>1</v>
      </c>
      <c r="F439">
        <v>1</v>
      </c>
      <c r="G439">
        <v>1</v>
      </c>
      <c r="H439">
        <v>3</v>
      </c>
      <c r="I439" t="s">
        <v>509</v>
      </c>
      <c r="J439" t="s">
        <v>510</v>
      </c>
      <c r="K439" t="s">
        <v>511</v>
      </c>
      <c r="L439">
        <v>1348</v>
      </c>
      <c r="N439">
        <v>1009</v>
      </c>
      <c r="O439" t="s">
        <v>29</v>
      </c>
      <c r="P439" t="s">
        <v>29</v>
      </c>
      <c r="Q439">
        <v>1000</v>
      </c>
      <c r="Y439">
        <v>5.0000000000000004E-6</v>
      </c>
      <c r="AA439">
        <v>30040</v>
      </c>
      <c r="AB439">
        <v>0</v>
      </c>
      <c r="AC439">
        <v>0</v>
      </c>
      <c r="AD439">
        <v>0</v>
      </c>
      <c r="AN439">
        <v>0</v>
      </c>
      <c r="AO439">
        <v>1</v>
      </c>
      <c r="AP439">
        <v>0</v>
      </c>
      <c r="AQ439">
        <v>0</v>
      </c>
      <c r="AR439">
        <v>0</v>
      </c>
      <c r="AS439" t="s">
        <v>5</v>
      </c>
      <c r="AT439">
        <v>5.0000000000000004E-6</v>
      </c>
      <c r="AU439" t="s">
        <v>5</v>
      </c>
      <c r="AV439">
        <v>0</v>
      </c>
      <c r="AW439">
        <v>2</v>
      </c>
      <c r="AX439">
        <v>15092735</v>
      </c>
      <c r="AY439">
        <v>1</v>
      </c>
      <c r="AZ439">
        <v>0</v>
      </c>
      <c r="BA439">
        <v>439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B439">
        <v>0</v>
      </c>
    </row>
    <row r="440" spans="1:80">
      <c r="A440">
        <f>ROW(Source!A81)</f>
        <v>81</v>
      </c>
      <c r="B440">
        <v>15092736</v>
      </c>
      <c r="C440">
        <v>15092724</v>
      </c>
      <c r="D440">
        <v>12290863</v>
      </c>
      <c r="E440">
        <v>1</v>
      </c>
      <c r="F440">
        <v>1</v>
      </c>
      <c r="G440">
        <v>1</v>
      </c>
      <c r="H440">
        <v>3</v>
      </c>
      <c r="I440" t="s">
        <v>480</v>
      </c>
      <c r="J440" t="s">
        <v>481</v>
      </c>
      <c r="K440" t="s">
        <v>482</v>
      </c>
      <c r="L440">
        <v>1348</v>
      </c>
      <c r="N440">
        <v>1009</v>
      </c>
      <c r="O440" t="s">
        <v>29</v>
      </c>
      <c r="P440" t="s">
        <v>29</v>
      </c>
      <c r="Q440">
        <v>1000</v>
      </c>
      <c r="Y440">
        <v>1.9999999999999999E-6</v>
      </c>
      <c r="AA440">
        <v>10580</v>
      </c>
      <c r="AB440">
        <v>0</v>
      </c>
      <c r="AC440">
        <v>0</v>
      </c>
      <c r="AD440">
        <v>0</v>
      </c>
      <c r="AN440">
        <v>0</v>
      </c>
      <c r="AO440">
        <v>1</v>
      </c>
      <c r="AP440">
        <v>0</v>
      </c>
      <c r="AQ440">
        <v>0</v>
      </c>
      <c r="AR440">
        <v>0</v>
      </c>
      <c r="AS440" t="s">
        <v>5</v>
      </c>
      <c r="AT440">
        <v>1.9999999999999999E-6</v>
      </c>
      <c r="AU440" t="s">
        <v>5</v>
      </c>
      <c r="AV440">
        <v>0</v>
      </c>
      <c r="AW440">
        <v>2</v>
      </c>
      <c r="AX440">
        <v>15092736</v>
      </c>
      <c r="AY440">
        <v>1</v>
      </c>
      <c r="AZ440">
        <v>0</v>
      </c>
      <c r="BA440">
        <v>440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B440">
        <v>0</v>
      </c>
    </row>
    <row r="441" spans="1:80">
      <c r="A441">
        <f>ROW(Source!A81)</f>
        <v>81</v>
      </c>
      <c r="B441">
        <v>15092737</v>
      </c>
      <c r="C441">
        <v>15092724</v>
      </c>
      <c r="D441">
        <v>12292552</v>
      </c>
      <c r="E441">
        <v>1</v>
      </c>
      <c r="F441">
        <v>1</v>
      </c>
      <c r="G441">
        <v>1</v>
      </c>
      <c r="H441">
        <v>3</v>
      </c>
      <c r="I441" t="s">
        <v>483</v>
      </c>
      <c r="J441" t="s">
        <v>484</v>
      </c>
      <c r="K441" t="s">
        <v>485</v>
      </c>
      <c r="L441">
        <v>1346</v>
      </c>
      <c r="N441">
        <v>1009</v>
      </c>
      <c r="O441" t="s">
        <v>144</v>
      </c>
      <c r="P441" t="s">
        <v>144</v>
      </c>
      <c r="Q441">
        <v>1</v>
      </c>
      <c r="Y441">
        <v>1.5999999999999999E-5</v>
      </c>
      <c r="AA441">
        <v>5</v>
      </c>
      <c r="AB441">
        <v>0</v>
      </c>
      <c r="AC441">
        <v>0</v>
      </c>
      <c r="AD441">
        <v>0</v>
      </c>
      <c r="AN441">
        <v>0</v>
      </c>
      <c r="AO441">
        <v>1</v>
      </c>
      <c r="AP441">
        <v>0</v>
      </c>
      <c r="AQ441">
        <v>0</v>
      </c>
      <c r="AR441">
        <v>0</v>
      </c>
      <c r="AS441" t="s">
        <v>5</v>
      </c>
      <c r="AT441">
        <v>1.5999999999999999E-5</v>
      </c>
      <c r="AU441" t="s">
        <v>5</v>
      </c>
      <c r="AV441">
        <v>0</v>
      </c>
      <c r="AW441">
        <v>2</v>
      </c>
      <c r="AX441">
        <v>15092737</v>
      </c>
      <c r="AY441">
        <v>1</v>
      </c>
      <c r="AZ441">
        <v>0</v>
      </c>
      <c r="BA441">
        <v>441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B441">
        <v>0</v>
      </c>
    </row>
    <row r="442" spans="1:80">
      <c r="A442">
        <f>ROW(Source!A81)</f>
        <v>81</v>
      </c>
      <c r="B442">
        <v>15092738</v>
      </c>
      <c r="C442">
        <v>15092724</v>
      </c>
      <c r="D442">
        <v>12292687</v>
      </c>
      <c r="E442">
        <v>1</v>
      </c>
      <c r="F442">
        <v>1</v>
      </c>
      <c r="G442">
        <v>1</v>
      </c>
      <c r="H442">
        <v>3</v>
      </c>
      <c r="I442" t="s">
        <v>512</v>
      </c>
      <c r="J442" t="s">
        <v>513</v>
      </c>
      <c r="K442" t="s">
        <v>514</v>
      </c>
      <c r="L442">
        <v>1346</v>
      </c>
      <c r="N442">
        <v>1009</v>
      </c>
      <c r="O442" t="s">
        <v>144</v>
      </c>
      <c r="P442" t="s">
        <v>144</v>
      </c>
      <c r="Q442">
        <v>1</v>
      </c>
      <c r="Y442">
        <v>5.9999999999999995E-4</v>
      </c>
      <c r="AA442">
        <v>42.4</v>
      </c>
      <c r="AB442">
        <v>0</v>
      </c>
      <c r="AC442">
        <v>0</v>
      </c>
      <c r="AD442">
        <v>0</v>
      </c>
      <c r="AN442">
        <v>0</v>
      </c>
      <c r="AO442">
        <v>1</v>
      </c>
      <c r="AP442">
        <v>0</v>
      </c>
      <c r="AQ442">
        <v>0</v>
      </c>
      <c r="AR442">
        <v>0</v>
      </c>
      <c r="AS442" t="s">
        <v>5</v>
      </c>
      <c r="AT442">
        <v>5.9999999999999995E-4</v>
      </c>
      <c r="AU442" t="s">
        <v>5</v>
      </c>
      <c r="AV442">
        <v>0</v>
      </c>
      <c r="AW442">
        <v>2</v>
      </c>
      <c r="AX442">
        <v>15092738</v>
      </c>
      <c r="AY442">
        <v>1</v>
      </c>
      <c r="AZ442">
        <v>0</v>
      </c>
      <c r="BA442">
        <v>442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B442">
        <v>0</v>
      </c>
    </row>
    <row r="443" spans="1:80">
      <c r="A443">
        <f>ROW(Source!A81)</f>
        <v>81</v>
      </c>
      <c r="B443">
        <v>15092739</v>
      </c>
      <c r="C443">
        <v>15092724</v>
      </c>
      <c r="D443">
        <v>12297735</v>
      </c>
      <c r="E443">
        <v>1</v>
      </c>
      <c r="F443">
        <v>1</v>
      </c>
      <c r="G443">
        <v>1</v>
      </c>
      <c r="H443">
        <v>3</v>
      </c>
      <c r="I443" t="s">
        <v>544</v>
      </c>
      <c r="J443" t="s">
        <v>545</v>
      </c>
      <c r="K443" t="s">
        <v>546</v>
      </c>
      <c r="L443">
        <v>1504999</v>
      </c>
      <c r="N443">
        <v>1010</v>
      </c>
      <c r="O443" t="s">
        <v>184</v>
      </c>
      <c r="P443" t="s">
        <v>547</v>
      </c>
      <c r="Q443">
        <v>1</v>
      </c>
      <c r="Y443">
        <v>0</v>
      </c>
      <c r="AA443">
        <v>0</v>
      </c>
      <c r="AB443">
        <v>0</v>
      </c>
      <c r="AC443">
        <v>0</v>
      </c>
      <c r="AD443">
        <v>0</v>
      </c>
      <c r="AN443">
        <v>1</v>
      </c>
      <c r="AO443">
        <v>0</v>
      </c>
      <c r="AP443">
        <v>0</v>
      </c>
      <c r="AQ443">
        <v>0</v>
      </c>
      <c r="AR443">
        <v>0</v>
      </c>
      <c r="AS443" t="s">
        <v>5</v>
      </c>
      <c r="AT443">
        <v>0</v>
      </c>
      <c r="AU443" t="s">
        <v>5</v>
      </c>
      <c r="AV443">
        <v>0</v>
      </c>
      <c r="AW443">
        <v>2</v>
      </c>
      <c r="AX443">
        <v>15092739</v>
      </c>
      <c r="AY443">
        <v>1</v>
      </c>
      <c r="AZ443">
        <v>0</v>
      </c>
      <c r="BA443">
        <v>443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B443">
        <v>0</v>
      </c>
    </row>
    <row r="444" spans="1:80">
      <c r="A444">
        <f>ROW(Source!A81)</f>
        <v>81</v>
      </c>
      <c r="B444">
        <v>15092740</v>
      </c>
      <c r="C444">
        <v>15092724</v>
      </c>
      <c r="D444">
        <v>12321130</v>
      </c>
      <c r="E444">
        <v>1</v>
      </c>
      <c r="F444">
        <v>1</v>
      </c>
      <c r="G444">
        <v>1</v>
      </c>
      <c r="H444">
        <v>3</v>
      </c>
      <c r="I444" t="s">
        <v>551</v>
      </c>
      <c r="J444" t="s">
        <v>552</v>
      </c>
      <c r="K444" t="s">
        <v>553</v>
      </c>
      <c r="L444">
        <v>1301</v>
      </c>
      <c r="N444">
        <v>1003</v>
      </c>
      <c r="O444" t="s">
        <v>100</v>
      </c>
      <c r="P444" t="s">
        <v>100</v>
      </c>
      <c r="Q444">
        <v>1</v>
      </c>
      <c r="Y444">
        <v>1</v>
      </c>
      <c r="AA444">
        <v>26.7</v>
      </c>
      <c r="AB444">
        <v>0</v>
      </c>
      <c r="AC444">
        <v>0</v>
      </c>
      <c r="AD444">
        <v>0</v>
      </c>
      <c r="AN444">
        <v>0</v>
      </c>
      <c r="AO444">
        <v>1</v>
      </c>
      <c r="AP444">
        <v>0</v>
      </c>
      <c r="AQ444">
        <v>0</v>
      </c>
      <c r="AR444">
        <v>0</v>
      </c>
      <c r="AS444" t="s">
        <v>5</v>
      </c>
      <c r="AT444">
        <v>1</v>
      </c>
      <c r="AU444" t="s">
        <v>5</v>
      </c>
      <c r="AV444">
        <v>0</v>
      </c>
      <c r="AW444">
        <v>2</v>
      </c>
      <c r="AX444">
        <v>15092740</v>
      </c>
      <c r="AY444">
        <v>1</v>
      </c>
      <c r="AZ444">
        <v>0</v>
      </c>
      <c r="BA444">
        <v>444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B444">
        <v>0</v>
      </c>
    </row>
    <row r="445" spans="1:80">
      <c r="A445">
        <f>ROW(Source!A81)</f>
        <v>81</v>
      </c>
      <c r="B445">
        <v>15092741</v>
      </c>
      <c r="C445">
        <v>15092724</v>
      </c>
      <c r="D445">
        <v>12327134</v>
      </c>
      <c r="E445">
        <v>1</v>
      </c>
      <c r="F445">
        <v>1</v>
      </c>
      <c r="G445">
        <v>1</v>
      </c>
      <c r="H445">
        <v>3</v>
      </c>
      <c r="I445" t="s">
        <v>495</v>
      </c>
      <c r="J445" t="s">
        <v>496</v>
      </c>
      <c r="K445" t="s">
        <v>497</v>
      </c>
      <c r="L445">
        <v>1339</v>
      </c>
      <c r="N445">
        <v>1007</v>
      </c>
      <c r="O445" t="s">
        <v>465</v>
      </c>
      <c r="P445" t="s">
        <v>465</v>
      </c>
      <c r="Q445">
        <v>1</v>
      </c>
      <c r="Y445">
        <v>4.4000000000000003E-3</v>
      </c>
      <c r="AA445">
        <v>3.11</v>
      </c>
      <c r="AB445">
        <v>0</v>
      </c>
      <c r="AC445">
        <v>0</v>
      </c>
      <c r="AD445">
        <v>0</v>
      </c>
      <c r="AN445">
        <v>0</v>
      </c>
      <c r="AO445">
        <v>1</v>
      </c>
      <c r="AP445">
        <v>0</v>
      </c>
      <c r="AQ445">
        <v>0</v>
      </c>
      <c r="AR445">
        <v>0</v>
      </c>
      <c r="AS445" t="s">
        <v>5</v>
      </c>
      <c r="AT445">
        <v>4.4000000000000003E-3</v>
      </c>
      <c r="AU445" t="s">
        <v>5</v>
      </c>
      <c r="AV445">
        <v>0</v>
      </c>
      <c r="AW445">
        <v>2</v>
      </c>
      <c r="AX445">
        <v>15092741</v>
      </c>
      <c r="AY445">
        <v>1</v>
      </c>
      <c r="AZ445">
        <v>0</v>
      </c>
      <c r="BA445">
        <v>445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B445">
        <v>0</v>
      </c>
    </row>
    <row r="446" spans="1:80">
      <c r="A446">
        <f>ROW(Source!A82)</f>
        <v>82</v>
      </c>
      <c r="B446">
        <v>15092745</v>
      </c>
      <c r="C446">
        <v>15092743</v>
      </c>
      <c r="D446">
        <v>7535126</v>
      </c>
      <c r="E446">
        <v>1</v>
      </c>
      <c r="F446">
        <v>1</v>
      </c>
      <c r="G446">
        <v>1</v>
      </c>
      <c r="H446">
        <v>1</v>
      </c>
      <c r="I446" t="s">
        <v>539</v>
      </c>
      <c r="J446" t="s">
        <v>5</v>
      </c>
      <c r="K446" t="s">
        <v>540</v>
      </c>
      <c r="L446">
        <v>1476</v>
      </c>
      <c r="N446">
        <v>1013</v>
      </c>
      <c r="O446" t="s">
        <v>450</v>
      </c>
      <c r="P446" t="s">
        <v>451</v>
      </c>
      <c r="Q446">
        <v>1</v>
      </c>
      <c r="Y446">
        <v>0.64456349999999996</v>
      </c>
      <c r="AA446">
        <v>0</v>
      </c>
      <c r="AB446">
        <v>0</v>
      </c>
      <c r="AC446">
        <v>0</v>
      </c>
      <c r="AD446">
        <v>12.17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5</v>
      </c>
      <c r="AT446">
        <v>0.32969999999999999</v>
      </c>
      <c r="AU446" t="s">
        <v>96</v>
      </c>
      <c r="AV446">
        <v>1</v>
      </c>
      <c r="AW446">
        <v>2</v>
      </c>
      <c r="AX446">
        <v>15092745</v>
      </c>
      <c r="AY446">
        <v>1</v>
      </c>
      <c r="AZ446">
        <v>0</v>
      </c>
      <c r="BA446">
        <v>446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B446">
        <v>0</v>
      </c>
    </row>
    <row r="447" spans="1:80">
      <c r="A447">
        <f>ROW(Source!A82)</f>
        <v>82</v>
      </c>
      <c r="B447">
        <v>15092746</v>
      </c>
      <c r="C447">
        <v>15092743</v>
      </c>
      <c r="D447">
        <v>121548</v>
      </c>
      <c r="E447">
        <v>1</v>
      </c>
      <c r="F447">
        <v>1</v>
      </c>
      <c r="G447">
        <v>1</v>
      </c>
      <c r="H447">
        <v>1</v>
      </c>
      <c r="I447" t="s">
        <v>31</v>
      </c>
      <c r="J447" t="s">
        <v>5</v>
      </c>
      <c r="K447" t="s">
        <v>452</v>
      </c>
      <c r="L447">
        <v>608254</v>
      </c>
      <c r="N447">
        <v>1013</v>
      </c>
      <c r="O447" t="s">
        <v>453</v>
      </c>
      <c r="P447" t="s">
        <v>453</v>
      </c>
      <c r="Q447">
        <v>1</v>
      </c>
      <c r="Y447">
        <v>3.1874999999999998E-3</v>
      </c>
      <c r="AA447">
        <v>0</v>
      </c>
      <c r="AB447">
        <v>0</v>
      </c>
      <c r="AC447">
        <v>0</v>
      </c>
      <c r="AD447">
        <v>0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5</v>
      </c>
      <c r="AT447">
        <v>1.5E-3</v>
      </c>
      <c r="AU447" t="s">
        <v>95</v>
      </c>
      <c r="AV447">
        <v>2</v>
      </c>
      <c r="AW447">
        <v>2</v>
      </c>
      <c r="AX447">
        <v>15092746</v>
      </c>
      <c r="AY447">
        <v>1</v>
      </c>
      <c r="AZ447">
        <v>0</v>
      </c>
      <c r="BA447">
        <v>447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B447">
        <v>0</v>
      </c>
    </row>
    <row r="448" spans="1:80">
      <c r="A448">
        <f>ROW(Source!A82)</f>
        <v>82</v>
      </c>
      <c r="B448">
        <v>15092747</v>
      </c>
      <c r="C448">
        <v>15092743</v>
      </c>
      <c r="D448">
        <v>12365594</v>
      </c>
      <c r="E448">
        <v>1</v>
      </c>
      <c r="F448">
        <v>1</v>
      </c>
      <c r="G448">
        <v>1</v>
      </c>
      <c r="H448">
        <v>2</v>
      </c>
      <c r="I448" t="s">
        <v>471</v>
      </c>
      <c r="J448" t="s">
        <v>472</v>
      </c>
      <c r="K448" t="s">
        <v>473</v>
      </c>
      <c r="L448">
        <v>1480</v>
      </c>
      <c r="N448">
        <v>1013</v>
      </c>
      <c r="O448" t="s">
        <v>457</v>
      </c>
      <c r="P448" t="s">
        <v>458</v>
      </c>
      <c r="Q448">
        <v>1</v>
      </c>
      <c r="Y448">
        <v>1.6999999999999999E-3</v>
      </c>
      <c r="AA448">
        <v>0</v>
      </c>
      <c r="AB448">
        <v>92.76</v>
      </c>
      <c r="AC448">
        <v>16.329999999999998</v>
      </c>
      <c r="AD448">
        <v>0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5</v>
      </c>
      <c r="AT448">
        <v>8.0000000000000004E-4</v>
      </c>
      <c r="AU448" t="s">
        <v>95</v>
      </c>
      <c r="AV448">
        <v>0</v>
      </c>
      <c r="AW448">
        <v>2</v>
      </c>
      <c r="AX448">
        <v>15092747</v>
      </c>
      <c r="AY448">
        <v>1</v>
      </c>
      <c r="AZ448">
        <v>0</v>
      </c>
      <c r="BA448">
        <v>448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B448">
        <v>0</v>
      </c>
    </row>
    <row r="449" spans="1:80">
      <c r="A449">
        <f>ROW(Source!A82)</f>
        <v>82</v>
      </c>
      <c r="B449">
        <v>15092748</v>
      </c>
      <c r="C449">
        <v>15092743</v>
      </c>
      <c r="D449">
        <v>12365682</v>
      </c>
      <c r="E449">
        <v>1</v>
      </c>
      <c r="F449">
        <v>1</v>
      </c>
      <c r="G449">
        <v>1</v>
      </c>
      <c r="H449">
        <v>2</v>
      </c>
      <c r="I449" t="s">
        <v>474</v>
      </c>
      <c r="J449" t="s">
        <v>475</v>
      </c>
      <c r="K449" t="s">
        <v>476</v>
      </c>
      <c r="L449">
        <v>1480</v>
      </c>
      <c r="N449">
        <v>1013</v>
      </c>
      <c r="O449" t="s">
        <v>457</v>
      </c>
      <c r="P449" t="s">
        <v>458</v>
      </c>
      <c r="Q449">
        <v>1</v>
      </c>
      <c r="Y449">
        <v>1.4874999999999999E-3</v>
      </c>
      <c r="AA449">
        <v>0</v>
      </c>
      <c r="AB449">
        <v>134.07</v>
      </c>
      <c r="AC449">
        <v>16.329999999999998</v>
      </c>
      <c r="AD449">
        <v>0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5</v>
      </c>
      <c r="AT449">
        <v>6.9999999999999999E-4</v>
      </c>
      <c r="AU449" t="s">
        <v>95</v>
      </c>
      <c r="AV449">
        <v>0</v>
      </c>
      <c r="AW449">
        <v>2</v>
      </c>
      <c r="AX449">
        <v>15092748</v>
      </c>
      <c r="AY449">
        <v>1</v>
      </c>
      <c r="AZ449">
        <v>0</v>
      </c>
      <c r="BA449">
        <v>449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B449">
        <v>0</v>
      </c>
    </row>
    <row r="450" spans="1:80">
      <c r="A450">
        <f>ROW(Source!A82)</f>
        <v>82</v>
      </c>
      <c r="B450">
        <v>15092749</v>
      </c>
      <c r="C450">
        <v>15092743</v>
      </c>
      <c r="D450">
        <v>12365985</v>
      </c>
      <c r="E450">
        <v>1</v>
      </c>
      <c r="F450">
        <v>1</v>
      </c>
      <c r="G450">
        <v>1</v>
      </c>
      <c r="H450">
        <v>2</v>
      </c>
      <c r="I450" t="s">
        <v>459</v>
      </c>
      <c r="J450" t="s">
        <v>460</v>
      </c>
      <c r="K450" t="s">
        <v>461</v>
      </c>
      <c r="L450">
        <v>1480</v>
      </c>
      <c r="N450">
        <v>1013</v>
      </c>
      <c r="O450" t="s">
        <v>457</v>
      </c>
      <c r="P450" t="s">
        <v>458</v>
      </c>
      <c r="Q450">
        <v>1</v>
      </c>
      <c r="Y450">
        <v>2.4437499999999997E-2</v>
      </c>
      <c r="AA450">
        <v>0</v>
      </c>
      <c r="AB450">
        <v>1.29</v>
      </c>
      <c r="AC450">
        <v>0</v>
      </c>
      <c r="AD450">
        <v>0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5</v>
      </c>
      <c r="AT450">
        <v>1.15E-2</v>
      </c>
      <c r="AU450" t="s">
        <v>95</v>
      </c>
      <c r="AV450">
        <v>0</v>
      </c>
      <c r="AW450">
        <v>2</v>
      </c>
      <c r="AX450">
        <v>15092749</v>
      </c>
      <c r="AY450">
        <v>1</v>
      </c>
      <c r="AZ450">
        <v>0</v>
      </c>
      <c r="BA450">
        <v>450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B450">
        <v>0</v>
      </c>
    </row>
    <row r="451" spans="1:80">
      <c r="A451">
        <f>ROW(Source!A82)</f>
        <v>82</v>
      </c>
      <c r="B451">
        <v>15092750</v>
      </c>
      <c r="C451">
        <v>15092743</v>
      </c>
      <c r="D451">
        <v>12368313</v>
      </c>
      <c r="E451">
        <v>1</v>
      </c>
      <c r="F451">
        <v>1</v>
      </c>
      <c r="G451">
        <v>1</v>
      </c>
      <c r="H451">
        <v>2</v>
      </c>
      <c r="I451" t="s">
        <v>477</v>
      </c>
      <c r="J451" t="s">
        <v>478</v>
      </c>
      <c r="K451" t="s">
        <v>479</v>
      </c>
      <c r="L451">
        <v>1480</v>
      </c>
      <c r="N451">
        <v>1013</v>
      </c>
      <c r="O451" t="s">
        <v>457</v>
      </c>
      <c r="P451" t="s">
        <v>458</v>
      </c>
      <c r="Q451">
        <v>1</v>
      </c>
      <c r="Y451">
        <v>7.4375000000000005E-3</v>
      </c>
      <c r="AA451">
        <v>0</v>
      </c>
      <c r="AB451">
        <v>96.34</v>
      </c>
      <c r="AC451">
        <v>0</v>
      </c>
      <c r="AD451">
        <v>0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5</v>
      </c>
      <c r="AT451">
        <v>3.5000000000000001E-3</v>
      </c>
      <c r="AU451" t="s">
        <v>95</v>
      </c>
      <c r="AV451">
        <v>0</v>
      </c>
      <c r="AW451">
        <v>2</v>
      </c>
      <c r="AX451">
        <v>15092750</v>
      </c>
      <c r="AY451">
        <v>1</v>
      </c>
      <c r="AZ451">
        <v>0</v>
      </c>
      <c r="BA451">
        <v>451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B451">
        <v>0</v>
      </c>
    </row>
    <row r="452" spans="1:80">
      <c r="A452">
        <f>ROW(Source!A82)</f>
        <v>82</v>
      </c>
      <c r="B452">
        <v>15092751</v>
      </c>
      <c r="C452">
        <v>15092743</v>
      </c>
      <c r="D452">
        <v>12289324</v>
      </c>
      <c r="E452">
        <v>1</v>
      </c>
      <c r="F452">
        <v>1</v>
      </c>
      <c r="G452">
        <v>1</v>
      </c>
      <c r="H452">
        <v>3</v>
      </c>
      <c r="I452" t="s">
        <v>541</v>
      </c>
      <c r="J452" t="s">
        <v>542</v>
      </c>
      <c r="K452" t="s">
        <v>543</v>
      </c>
      <c r="L452">
        <v>1348</v>
      </c>
      <c r="N452">
        <v>1009</v>
      </c>
      <c r="O452" t="s">
        <v>29</v>
      </c>
      <c r="P452" t="s">
        <v>29</v>
      </c>
      <c r="Q452">
        <v>1000</v>
      </c>
      <c r="Y452">
        <v>9.9999999999999995E-7</v>
      </c>
      <c r="AA452">
        <v>75900</v>
      </c>
      <c r="AB452">
        <v>0</v>
      </c>
      <c r="AC452">
        <v>0</v>
      </c>
      <c r="AD452">
        <v>0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5</v>
      </c>
      <c r="AT452">
        <v>9.9999999999999995E-7</v>
      </c>
      <c r="AU452" t="s">
        <v>5</v>
      </c>
      <c r="AV452">
        <v>0</v>
      </c>
      <c r="AW452">
        <v>2</v>
      </c>
      <c r="AX452">
        <v>15092751</v>
      </c>
      <c r="AY452">
        <v>1</v>
      </c>
      <c r="AZ452">
        <v>0</v>
      </c>
      <c r="BA452">
        <v>452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B452">
        <v>0</v>
      </c>
    </row>
    <row r="453" spans="1:80">
      <c r="A453">
        <f>ROW(Source!A82)</f>
        <v>82</v>
      </c>
      <c r="B453">
        <v>15092752</v>
      </c>
      <c r="C453">
        <v>15092743</v>
      </c>
      <c r="D453">
        <v>12289887</v>
      </c>
      <c r="E453">
        <v>1</v>
      </c>
      <c r="F453">
        <v>1</v>
      </c>
      <c r="G453">
        <v>1</v>
      </c>
      <c r="H453">
        <v>3</v>
      </c>
      <c r="I453" t="s">
        <v>462</v>
      </c>
      <c r="J453" t="s">
        <v>463</v>
      </c>
      <c r="K453" t="s">
        <v>464</v>
      </c>
      <c r="L453">
        <v>1339</v>
      </c>
      <c r="N453">
        <v>1007</v>
      </c>
      <c r="O453" t="s">
        <v>465</v>
      </c>
      <c r="P453" t="s">
        <v>465</v>
      </c>
      <c r="Q453">
        <v>1</v>
      </c>
      <c r="Y453">
        <v>2.81E-3</v>
      </c>
      <c r="AA453">
        <v>6.2</v>
      </c>
      <c r="AB453">
        <v>0</v>
      </c>
      <c r="AC453">
        <v>0</v>
      </c>
      <c r="AD453">
        <v>0</v>
      </c>
      <c r="AN453">
        <v>0</v>
      </c>
      <c r="AO453">
        <v>1</v>
      </c>
      <c r="AP453">
        <v>0</v>
      </c>
      <c r="AQ453">
        <v>0</v>
      </c>
      <c r="AR453">
        <v>0</v>
      </c>
      <c r="AS453" t="s">
        <v>5</v>
      </c>
      <c r="AT453">
        <v>2.81E-3</v>
      </c>
      <c r="AU453" t="s">
        <v>5</v>
      </c>
      <c r="AV453">
        <v>0</v>
      </c>
      <c r="AW453">
        <v>2</v>
      </c>
      <c r="AX453">
        <v>15092752</v>
      </c>
      <c r="AY453">
        <v>1</v>
      </c>
      <c r="AZ453">
        <v>0</v>
      </c>
      <c r="BA453">
        <v>453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B453">
        <v>0</v>
      </c>
    </row>
    <row r="454" spans="1:80">
      <c r="A454">
        <f>ROW(Source!A82)</f>
        <v>82</v>
      </c>
      <c r="B454">
        <v>15092753</v>
      </c>
      <c r="C454">
        <v>15092743</v>
      </c>
      <c r="D454">
        <v>12290033</v>
      </c>
      <c r="E454">
        <v>1</v>
      </c>
      <c r="F454">
        <v>1</v>
      </c>
      <c r="G454">
        <v>1</v>
      </c>
      <c r="H454">
        <v>3</v>
      </c>
      <c r="I454" t="s">
        <v>506</v>
      </c>
      <c r="J454" t="s">
        <v>507</v>
      </c>
      <c r="K454" t="s">
        <v>508</v>
      </c>
      <c r="L454">
        <v>1348</v>
      </c>
      <c r="N454">
        <v>1009</v>
      </c>
      <c r="O454" t="s">
        <v>29</v>
      </c>
      <c r="P454" t="s">
        <v>29</v>
      </c>
      <c r="Q454">
        <v>1000</v>
      </c>
      <c r="Y454">
        <v>3.9999999999999998E-6</v>
      </c>
      <c r="AA454">
        <v>18320</v>
      </c>
      <c r="AB454">
        <v>0</v>
      </c>
      <c r="AC454">
        <v>0</v>
      </c>
      <c r="AD454">
        <v>0</v>
      </c>
      <c r="AN454">
        <v>0</v>
      </c>
      <c r="AO454">
        <v>1</v>
      </c>
      <c r="AP454">
        <v>0</v>
      </c>
      <c r="AQ454">
        <v>0</v>
      </c>
      <c r="AR454">
        <v>0</v>
      </c>
      <c r="AS454" t="s">
        <v>5</v>
      </c>
      <c r="AT454">
        <v>3.9999999999999998E-6</v>
      </c>
      <c r="AU454" t="s">
        <v>5</v>
      </c>
      <c r="AV454">
        <v>0</v>
      </c>
      <c r="AW454">
        <v>2</v>
      </c>
      <c r="AX454">
        <v>15092753</v>
      </c>
      <c r="AY454">
        <v>1</v>
      </c>
      <c r="AZ454">
        <v>0</v>
      </c>
      <c r="BA454">
        <v>454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B454">
        <v>0</v>
      </c>
    </row>
    <row r="455" spans="1:80">
      <c r="A455">
        <f>ROW(Source!A82)</f>
        <v>82</v>
      </c>
      <c r="B455">
        <v>15092754</v>
      </c>
      <c r="C455">
        <v>15092743</v>
      </c>
      <c r="D455">
        <v>12290555</v>
      </c>
      <c r="E455">
        <v>1</v>
      </c>
      <c r="F455">
        <v>1</v>
      </c>
      <c r="G455">
        <v>1</v>
      </c>
      <c r="H455">
        <v>3</v>
      </c>
      <c r="I455" t="s">
        <v>509</v>
      </c>
      <c r="J455" t="s">
        <v>510</v>
      </c>
      <c r="K455" t="s">
        <v>511</v>
      </c>
      <c r="L455">
        <v>1348</v>
      </c>
      <c r="N455">
        <v>1009</v>
      </c>
      <c r="O455" t="s">
        <v>29</v>
      </c>
      <c r="P455" t="s">
        <v>29</v>
      </c>
      <c r="Q455">
        <v>1000</v>
      </c>
      <c r="Y455">
        <v>5.0000000000000004E-6</v>
      </c>
      <c r="AA455">
        <v>30040</v>
      </c>
      <c r="AB455">
        <v>0</v>
      </c>
      <c r="AC455">
        <v>0</v>
      </c>
      <c r="AD455">
        <v>0</v>
      </c>
      <c r="AN455">
        <v>0</v>
      </c>
      <c r="AO455">
        <v>1</v>
      </c>
      <c r="AP455">
        <v>0</v>
      </c>
      <c r="AQ455">
        <v>0</v>
      </c>
      <c r="AR455">
        <v>0</v>
      </c>
      <c r="AS455" t="s">
        <v>5</v>
      </c>
      <c r="AT455">
        <v>5.0000000000000004E-6</v>
      </c>
      <c r="AU455" t="s">
        <v>5</v>
      </c>
      <c r="AV455">
        <v>0</v>
      </c>
      <c r="AW455">
        <v>2</v>
      </c>
      <c r="AX455">
        <v>15092754</v>
      </c>
      <c r="AY455">
        <v>1</v>
      </c>
      <c r="AZ455">
        <v>0</v>
      </c>
      <c r="BA455">
        <v>455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B455">
        <v>0</v>
      </c>
    </row>
    <row r="456" spans="1:80">
      <c r="A456">
        <f>ROW(Source!A82)</f>
        <v>82</v>
      </c>
      <c r="B456">
        <v>15092755</v>
      </c>
      <c r="C456">
        <v>15092743</v>
      </c>
      <c r="D456">
        <v>12290863</v>
      </c>
      <c r="E456">
        <v>1</v>
      </c>
      <c r="F456">
        <v>1</v>
      </c>
      <c r="G456">
        <v>1</v>
      </c>
      <c r="H456">
        <v>3</v>
      </c>
      <c r="I456" t="s">
        <v>480</v>
      </c>
      <c r="J456" t="s">
        <v>481</v>
      </c>
      <c r="K456" t="s">
        <v>482</v>
      </c>
      <c r="L456">
        <v>1348</v>
      </c>
      <c r="N456">
        <v>1009</v>
      </c>
      <c r="O456" t="s">
        <v>29</v>
      </c>
      <c r="P456" t="s">
        <v>29</v>
      </c>
      <c r="Q456">
        <v>1000</v>
      </c>
      <c r="Y456">
        <v>1.9999999999999999E-6</v>
      </c>
      <c r="AA456">
        <v>10580</v>
      </c>
      <c r="AB456">
        <v>0</v>
      </c>
      <c r="AC456">
        <v>0</v>
      </c>
      <c r="AD456">
        <v>0</v>
      </c>
      <c r="AN456">
        <v>0</v>
      </c>
      <c r="AO456">
        <v>1</v>
      </c>
      <c r="AP456">
        <v>0</v>
      </c>
      <c r="AQ456">
        <v>0</v>
      </c>
      <c r="AR456">
        <v>0</v>
      </c>
      <c r="AS456" t="s">
        <v>5</v>
      </c>
      <c r="AT456">
        <v>1.9999999999999999E-6</v>
      </c>
      <c r="AU456" t="s">
        <v>5</v>
      </c>
      <c r="AV456">
        <v>0</v>
      </c>
      <c r="AW456">
        <v>2</v>
      </c>
      <c r="AX456">
        <v>15092755</v>
      </c>
      <c r="AY456">
        <v>1</v>
      </c>
      <c r="AZ456">
        <v>0</v>
      </c>
      <c r="BA456">
        <v>456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B456">
        <v>0</v>
      </c>
    </row>
    <row r="457" spans="1:80">
      <c r="A457">
        <f>ROW(Source!A82)</f>
        <v>82</v>
      </c>
      <c r="B457">
        <v>15092756</v>
      </c>
      <c r="C457">
        <v>15092743</v>
      </c>
      <c r="D457">
        <v>12292552</v>
      </c>
      <c r="E457">
        <v>1</v>
      </c>
      <c r="F457">
        <v>1</v>
      </c>
      <c r="G457">
        <v>1</v>
      </c>
      <c r="H457">
        <v>3</v>
      </c>
      <c r="I457" t="s">
        <v>483</v>
      </c>
      <c r="J457" t="s">
        <v>484</v>
      </c>
      <c r="K457" t="s">
        <v>485</v>
      </c>
      <c r="L457">
        <v>1346</v>
      </c>
      <c r="N457">
        <v>1009</v>
      </c>
      <c r="O457" t="s">
        <v>144</v>
      </c>
      <c r="P457" t="s">
        <v>144</v>
      </c>
      <c r="Q457">
        <v>1</v>
      </c>
      <c r="Y457">
        <v>2.5000000000000001E-5</v>
      </c>
      <c r="AA457">
        <v>5</v>
      </c>
      <c r="AB457">
        <v>0</v>
      </c>
      <c r="AC457">
        <v>0</v>
      </c>
      <c r="AD457">
        <v>0</v>
      </c>
      <c r="AN457">
        <v>0</v>
      </c>
      <c r="AO457">
        <v>1</v>
      </c>
      <c r="AP457">
        <v>0</v>
      </c>
      <c r="AQ457">
        <v>0</v>
      </c>
      <c r="AR457">
        <v>0</v>
      </c>
      <c r="AS457" t="s">
        <v>5</v>
      </c>
      <c r="AT457">
        <v>2.5000000000000001E-5</v>
      </c>
      <c r="AU457" t="s">
        <v>5</v>
      </c>
      <c r="AV457">
        <v>0</v>
      </c>
      <c r="AW457">
        <v>2</v>
      </c>
      <c r="AX457">
        <v>15092756</v>
      </c>
      <c r="AY457">
        <v>1</v>
      </c>
      <c r="AZ457">
        <v>0</v>
      </c>
      <c r="BA457">
        <v>457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B457">
        <v>0</v>
      </c>
    </row>
    <row r="458" spans="1:80">
      <c r="A458">
        <f>ROW(Source!A82)</f>
        <v>82</v>
      </c>
      <c r="B458">
        <v>15092757</v>
      </c>
      <c r="C458">
        <v>15092743</v>
      </c>
      <c r="D458">
        <v>12292687</v>
      </c>
      <c r="E458">
        <v>1</v>
      </c>
      <c r="F458">
        <v>1</v>
      </c>
      <c r="G458">
        <v>1</v>
      </c>
      <c r="H458">
        <v>3</v>
      </c>
      <c r="I458" t="s">
        <v>512</v>
      </c>
      <c r="J458" t="s">
        <v>513</v>
      </c>
      <c r="K458" t="s">
        <v>514</v>
      </c>
      <c r="L458">
        <v>1346</v>
      </c>
      <c r="N458">
        <v>1009</v>
      </c>
      <c r="O458" t="s">
        <v>144</v>
      </c>
      <c r="P458" t="s">
        <v>144</v>
      </c>
      <c r="Q458">
        <v>1</v>
      </c>
      <c r="Y458">
        <v>5.9999999999999995E-4</v>
      </c>
      <c r="AA458">
        <v>42.4</v>
      </c>
      <c r="AB458">
        <v>0</v>
      </c>
      <c r="AC458">
        <v>0</v>
      </c>
      <c r="AD458">
        <v>0</v>
      </c>
      <c r="AN458">
        <v>0</v>
      </c>
      <c r="AO458">
        <v>1</v>
      </c>
      <c r="AP458">
        <v>0</v>
      </c>
      <c r="AQ458">
        <v>0</v>
      </c>
      <c r="AR458">
        <v>0</v>
      </c>
      <c r="AS458" t="s">
        <v>5</v>
      </c>
      <c r="AT458">
        <v>5.9999999999999995E-4</v>
      </c>
      <c r="AU458" t="s">
        <v>5</v>
      </c>
      <c r="AV458">
        <v>0</v>
      </c>
      <c r="AW458">
        <v>2</v>
      </c>
      <c r="AX458">
        <v>15092757</v>
      </c>
      <c r="AY458">
        <v>1</v>
      </c>
      <c r="AZ458">
        <v>0</v>
      </c>
      <c r="BA458">
        <v>458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B458">
        <v>0</v>
      </c>
    </row>
    <row r="459" spans="1:80">
      <c r="A459">
        <f>ROW(Source!A82)</f>
        <v>82</v>
      </c>
      <c r="B459">
        <v>15092758</v>
      </c>
      <c r="C459">
        <v>15092743</v>
      </c>
      <c r="D459">
        <v>12297735</v>
      </c>
      <c r="E459">
        <v>1</v>
      </c>
      <c r="F459">
        <v>1</v>
      </c>
      <c r="G459">
        <v>1</v>
      </c>
      <c r="H459">
        <v>3</v>
      </c>
      <c r="I459" t="s">
        <v>544</v>
      </c>
      <c r="J459" t="s">
        <v>545</v>
      </c>
      <c r="K459" t="s">
        <v>546</v>
      </c>
      <c r="L459">
        <v>1504999</v>
      </c>
      <c r="N459">
        <v>1010</v>
      </c>
      <c r="O459" t="s">
        <v>184</v>
      </c>
      <c r="P459" t="s">
        <v>547</v>
      </c>
      <c r="Q459">
        <v>1</v>
      </c>
      <c r="Y459">
        <v>0</v>
      </c>
      <c r="AA459">
        <v>0</v>
      </c>
      <c r="AB459">
        <v>0</v>
      </c>
      <c r="AC459">
        <v>0</v>
      </c>
      <c r="AD459">
        <v>0</v>
      </c>
      <c r="AN459">
        <v>1</v>
      </c>
      <c r="AO459">
        <v>0</v>
      </c>
      <c r="AP459">
        <v>0</v>
      </c>
      <c r="AQ459">
        <v>0</v>
      </c>
      <c r="AR459">
        <v>0</v>
      </c>
      <c r="AS459" t="s">
        <v>5</v>
      </c>
      <c r="AT459">
        <v>0</v>
      </c>
      <c r="AU459" t="s">
        <v>5</v>
      </c>
      <c r="AV459">
        <v>0</v>
      </c>
      <c r="AW459">
        <v>2</v>
      </c>
      <c r="AX459">
        <v>15092758</v>
      </c>
      <c r="AY459">
        <v>1</v>
      </c>
      <c r="AZ459">
        <v>0</v>
      </c>
      <c r="BA459">
        <v>459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B459">
        <v>0</v>
      </c>
    </row>
    <row r="460" spans="1:80">
      <c r="A460">
        <f>ROW(Source!A82)</f>
        <v>82</v>
      </c>
      <c r="B460">
        <v>15092759</v>
      </c>
      <c r="C460">
        <v>15092743</v>
      </c>
      <c r="D460">
        <v>12321132</v>
      </c>
      <c r="E460">
        <v>1</v>
      </c>
      <c r="F460">
        <v>1</v>
      </c>
      <c r="G460">
        <v>1</v>
      </c>
      <c r="H460">
        <v>3</v>
      </c>
      <c r="I460" t="s">
        <v>554</v>
      </c>
      <c r="J460" t="s">
        <v>555</v>
      </c>
      <c r="K460" t="s">
        <v>556</v>
      </c>
      <c r="L460">
        <v>1301</v>
      </c>
      <c r="N460">
        <v>1003</v>
      </c>
      <c r="O460" t="s">
        <v>100</v>
      </c>
      <c r="P460" t="s">
        <v>100</v>
      </c>
      <c r="Q460">
        <v>1</v>
      </c>
      <c r="Y460">
        <v>1</v>
      </c>
      <c r="AA460">
        <v>33.4</v>
      </c>
      <c r="AB460">
        <v>0</v>
      </c>
      <c r="AC460">
        <v>0</v>
      </c>
      <c r="AD460">
        <v>0</v>
      </c>
      <c r="AN460">
        <v>0</v>
      </c>
      <c r="AO460">
        <v>1</v>
      </c>
      <c r="AP460">
        <v>0</v>
      </c>
      <c r="AQ460">
        <v>0</v>
      </c>
      <c r="AR460">
        <v>0</v>
      </c>
      <c r="AS460" t="s">
        <v>5</v>
      </c>
      <c r="AT460">
        <v>1</v>
      </c>
      <c r="AU460" t="s">
        <v>5</v>
      </c>
      <c r="AV460">
        <v>0</v>
      </c>
      <c r="AW460">
        <v>2</v>
      </c>
      <c r="AX460">
        <v>15092759</v>
      </c>
      <c r="AY460">
        <v>1</v>
      </c>
      <c r="AZ460">
        <v>0</v>
      </c>
      <c r="BA460">
        <v>460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B460">
        <v>0</v>
      </c>
    </row>
    <row r="461" spans="1:80">
      <c r="A461">
        <f>ROW(Source!A82)</f>
        <v>82</v>
      </c>
      <c r="B461">
        <v>15092760</v>
      </c>
      <c r="C461">
        <v>15092743</v>
      </c>
      <c r="D461">
        <v>12327134</v>
      </c>
      <c r="E461">
        <v>1</v>
      </c>
      <c r="F461">
        <v>1</v>
      </c>
      <c r="G461">
        <v>1</v>
      </c>
      <c r="H461">
        <v>3</v>
      </c>
      <c r="I461" t="s">
        <v>495</v>
      </c>
      <c r="J461" t="s">
        <v>496</v>
      </c>
      <c r="K461" t="s">
        <v>497</v>
      </c>
      <c r="L461">
        <v>1339</v>
      </c>
      <c r="N461">
        <v>1007</v>
      </c>
      <c r="O461" t="s">
        <v>465</v>
      </c>
      <c r="P461" t="s">
        <v>465</v>
      </c>
      <c r="Q461">
        <v>1</v>
      </c>
      <c r="Y461">
        <v>6.8999999999999999E-3</v>
      </c>
      <c r="AA461">
        <v>3.11</v>
      </c>
      <c r="AB461">
        <v>0</v>
      </c>
      <c r="AC461">
        <v>0</v>
      </c>
      <c r="AD461">
        <v>0</v>
      </c>
      <c r="AN461">
        <v>0</v>
      </c>
      <c r="AO461">
        <v>1</v>
      </c>
      <c r="AP461">
        <v>0</v>
      </c>
      <c r="AQ461">
        <v>0</v>
      </c>
      <c r="AR461">
        <v>0</v>
      </c>
      <c r="AS461" t="s">
        <v>5</v>
      </c>
      <c r="AT461">
        <v>6.8999999999999999E-3</v>
      </c>
      <c r="AU461" t="s">
        <v>5</v>
      </c>
      <c r="AV461">
        <v>0</v>
      </c>
      <c r="AW461">
        <v>2</v>
      </c>
      <c r="AX461">
        <v>15092760</v>
      </c>
      <c r="AY461">
        <v>1</v>
      </c>
      <c r="AZ461">
        <v>0</v>
      </c>
      <c r="BA461">
        <v>461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B461">
        <v>0</v>
      </c>
    </row>
    <row r="462" spans="1:80">
      <c r="A462">
        <f>ROW(Source!A83)</f>
        <v>83</v>
      </c>
      <c r="B462">
        <v>15092764</v>
      </c>
      <c r="C462">
        <v>15092762</v>
      </c>
      <c r="D462">
        <v>7535126</v>
      </c>
      <c r="E462">
        <v>1</v>
      </c>
      <c r="F462">
        <v>1</v>
      </c>
      <c r="G462">
        <v>1</v>
      </c>
      <c r="H462">
        <v>1</v>
      </c>
      <c r="I462" t="s">
        <v>539</v>
      </c>
      <c r="J462" t="s">
        <v>5</v>
      </c>
      <c r="K462" t="s">
        <v>540</v>
      </c>
      <c r="L462">
        <v>1476</v>
      </c>
      <c r="N462">
        <v>1013</v>
      </c>
      <c r="O462" t="s">
        <v>450</v>
      </c>
      <c r="P462" t="s">
        <v>451</v>
      </c>
      <c r="Q462">
        <v>1</v>
      </c>
      <c r="Y462">
        <v>0.64456349999999996</v>
      </c>
      <c r="AA462">
        <v>0</v>
      </c>
      <c r="AB462">
        <v>0</v>
      </c>
      <c r="AC462">
        <v>0</v>
      </c>
      <c r="AD462">
        <v>12.17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5</v>
      </c>
      <c r="AT462">
        <v>0.32969999999999999</v>
      </c>
      <c r="AU462" t="s">
        <v>96</v>
      </c>
      <c r="AV462">
        <v>1</v>
      </c>
      <c r="AW462">
        <v>2</v>
      </c>
      <c r="AX462">
        <v>15092764</v>
      </c>
      <c r="AY462">
        <v>1</v>
      </c>
      <c r="AZ462">
        <v>0</v>
      </c>
      <c r="BA462">
        <v>462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B462">
        <v>0</v>
      </c>
    </row>
    <row r="463" spans="1:80">
      <c r="A463">
        <f>ROW(Source!A83)</f>
        <v>83</v>
      </c>
      <c r="B463">
        <v>15092765</v>
      </c>
      <c r="C463">
        <v>15092762</v>
      </c>
      <c r="D463">
        <v>121548</v>
      </c>
      <c r="E463">
        <v>1</v>
      </c>
      <c r="F463">
        <v>1</v>
      </c>
      <c r="G463">
        <v>1</v>
      </c>
      <c r="H463">
        <v>1</v>
      </c>
      <c r="I463" t="s">
        <v>31</v>
      </c>
      <c r="J463" t="s">
        <v>5</v>
      </c>
      <c r="K463" t="s">
        <v>452</v>
      </c>
      <c r="L463">
        <v>608254</v>
      </c>
      <c r="N463">
        <v>1013</v>
      </c>
      <c r="O463" t="s">
        <v>453</v>
      </c>
      <c r="P463" t="s">
        <v>453</v>
      </c>
      <c r="Q463">
        <v>1</v>
      </c>
      <c r="Y463">
        <v>3.1874999999999998E-3</v>
      </c>
      <c r="AA463">
        <v>0</v>
      </c>
      <c r="AB463">
        <v>0</v>
      </c>
      <c r="AC463">
        <v>0</v>
      </c>
      <c r="AD463">
        <v>0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5</v>
      </c>
      <c r="AT463">
        <v>1.5E-3</v>
      </c>
      <c r="AU463" t="s">
        <v>95</v>
      </c>
      <c r="AV463">
        <v>2</v>
      </c>
      <c r="AW463">
        <v>2</v>
      </c>
      <c r="AX463">
        <v>15092765</v>
      </c>
      <c r="AY463">
        <v>1</v>
      </c>
      <c r="AZ463">
        <v>0</v>
      </c>
      <c r="BA463">
        <v>463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B463">
        <v>0</v>
      </c>
    </row>
    <row r="464" spans="1:80">
      <c r="A464">
        <f>ROW(Source!A83)</f>
        <v>83</v>
      </c>
      <c r="B464">
        <v>15092766</v>
      </c>
      <c r="C464">
        <v>15092762</v>
      </c>
      <c r="D464">
        <v>12365594</v>
      </c>
      <c r="E464">
        <v>1</v>
      </c>
      <c r="F464">
        <v>1</v>
      </c>
      <c r="G464">
        <v>1</v>
      </c>
      <c r="H464">
        <v>2</v>
      </c>
      <c r="I464" t="s">
        <v>471</v>
      </c>
      <c r="J464" t="s">
        <v>472</v>
      </c>
      <c r="K464" t="s">
        <v>473</v>
      </c>
      <c r="L464">
        <v>1480</v>
      </c>
      <c r="N464">
        <v>1013</v>
      </c>
      <c r="O464" t="s">
        <v>457</v>
      </c>
      <c r="P464" t="s">
        <v>458</v>
      </c>
      <c r="Q464">
        <v>1</v>
      </c>
      <c r="Y464">
        <v>1.6999999999999999E-3</v>
      </c>
      <c r="AA464">
        <v>0</v>
      </c>
      <c r="AB464">
        <v>92.76</v>
      </c>
      <c r="AC464">
        <v>16.329999999999998</v>
      </c>
      <c r="AD464">
        <v>0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5</v>
      </c>
      <c r="AT464">
        <v>8.0000000000000004E-4</v>
      </c>
      <c r="AU464" t="s">
        <v>95</v>
      </c>
      <c r="AV464">
        <v>0</v>
      </c>
      <c r="AW464">
        <v>2</v>
      </c>
      <c r="AX464">
        <v>15092766</v>
      </c>
      <c r="AY464">
        <v>1</v>
      </c>
      <c r="AZ464">
        <v>0</v>
      </c>
      <c r="BA464">
        <v>464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B464">
        <v>0</v>
      </c>
    </row>
    <row r="465" spans="1:80">
      <c r="A465">
        <f>ROW(Source!A83)</f>
        <v>83</v>
      </c>
      <c r="B465">
        <v>15092767</v>
      </c>
      <c r="C465">
        <v>15092762</v>
      </c>
      <c r="D465">
        <v>12365682</v>
      </c>
      <c r="E465">
        <v>1</v>
      </c>
      <c r="F465">
        <v>1</v>
      </c>
      <c r="G465">
        <v>1</v>
      </c>
      <c r="H465">
        <v>2</v>
      </c>
      <c r="I465" t="s">
        <v>474</v>
      </c>
      <c r="J465" t="s">
        <v>475</v>
      </c>
      <c r="K465" t="s">
        <v>476</v>
      </c>
      <c r="L465">
        <v>1480</v>
      </c>
      <c r="N465">
        <v>1013</v>
      </c>
      <c r="O465" t="s">
        <v>457</v>
      </c>
      <c r="P465" t="s">
        <v>458</v>
      </c>
      <c r="Q465">
        <v>1</v>
      </c>
      <c r="Y465">
        <v>1.4874999999999999E-3</v>
      </c>
      <c r="AA465">
        <v>0</v>
      </c>
      <c r="AB465">
        <v>134.07</v>
      </c>
      <c r="AC465">
        <v>16.329999999999998</v>
      </c>
      <c r="AD465">
        <v>0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5</v>
      </c>
      <c r="AT465">
        <v>6.9999999999999999E-4</v>
      </c>
      <c r="AU465" t="s">
        <v>95</v>
      </c>
      <c r="AV465">
        <v>0</v>
      </c>
      <c r="AW465">
        <v>2</v>
      </c>
      <c r="AX465">
        <v>15092767</v>
      </c>
      <c r="AY465">
        <v>1</v>
      </c>
      <c r="AZ465">
        <v>0</v>
      </c>
      <c r="BA465">
        <v>465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B465">
        <v>0</v>
      </c>
    </row>
    <row r="466" spans="1:80">
      <c r="A466">
        <f>ROW(Source!A83)</f>
        <v>83</v>
      </c>
      <c r="B466">
        <v>15092768</v>
      </c>
      <c r="C466">
        <v>15092762</v>
      </c>
      <c r="D466">
        <v>12365985</v>
      </c>
      <c r="E466">
        <v>1</v>
      </c>
      <c r="F466">
        <v>1</v>
      </c>
      <c r="G466">
        <v>1</v>
      </c>
      <c r="H466">
        <v>2</v>
      </c>
      <c r="I466" t="s">
        <v>459</v>
      </c>
      <c r="J466" t="s">
        <v>460</v>
      </c>
      <c r="K466" t="s">
        <v>461</v>
      </c>
      <c r="L466">
        <v>1480</v>
      </c>
      <c r="N466">
        <v>1013</v>
      </c>
      <c r="O466" t="s">
        <v>457</v>
      </c>
      <c r="P466" t="s">
        <v>458</v>
      </c>
      <c r="Q466">
        <v>1</v>
      </c>
      <c r="Y466">
        <v>2.4437499999999997E-2</v>
      </c>
      <c r="AA466">
        <v>0</v>
      </c>
      <c r="AB466">
        <v>1.29</v>
      </c>
      <c r="AC466">
        <v>0</v>
      </c>
      <c r="AD466">
        <v>0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5</v>
      </c>
      <c r="AT466">
        <v>1.15E-2</v>
      </c>
      <c r="AU466" t="s">
        <v>95</v>
      </c>
      <c r="AV466">
        <v>0</v>
      </c>
      <c r="AW466">
        <v>2</v>
      </c>
      <c r="AX466">
        <v>15092768</v>
      </c>
      <c r="AY466">
        <v>1</v>
      </c>
      <c r="AZ466">
        <v>0</v>
      </c>
      <c r="BA466">
        <v>466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B466">
        <v>0</v>
      </c>
    </row>
    <row r="467" spans="1:80">
      <c r="A467">
        <f>ROW(Source!A83)</f>
        <v>83</v>
      </c>
      <c r="B467">
        <v>15092769</v>
      </c>
      <c r="C467">
        <v>15092762</v>
      </c>
      <c r="D467">
        <v>12368313</v>
      </c>
      <c r="E467">
        <v>1</v>
      </c>
      <c r="F467">
        <v>1</v>
      </c>
      <c r="G467">
        <v>1</v>
      </c>
      <c r="H467">
        <v>2</v>
      </c>
      <c r="I467" t="s">
        <v>477</v>
      </c>
      <c r="J467" t="s">
        <v>478</v>
      </c>
      <c r="K467" t="s">
        <v>479</v>
      </c>
      <c r="L467">
        <v>1480</v>
      </c>
      <c r="N467">
        <v>1013</v>
      </c>
      <c r="O467" t="s">
        <v>457</v>
      </c>
      <c r="P467" t="s">
        <v>458</v>
      </c>
      <c r="Q467">
        <v>1</v>
      </c>
      <c r="Y467">
        <v>7.4375000000000005E-3</v>
      </c>
      <c r="AA467">
        <v>0</v>
      </c>
      <c r="AB467">
        <v>96.34</v>
      </c>
      <c r="AC467">
        <v>0</v>
      </c>
      <c r="AD467">
        <v>0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5</v>
      </c>
      <c r="AT467">
        <v>3.5000000000000001E-3</v>
      </c>
      <c r="AU467" t="s">
        <v>95</v>
      </c>
      <c r="AV467">
        <v>0</v>
      </c>
      <c r="AW467">
        <v>2</v>
      </c>
      <c r="AX467">
        <v>15092769</v>
      </c>
      <c r="AY467">
        <v>1</v>
      </c>
      <c r="AZ467">
        <v>0</v>
      </c>
      <c r="BA467">
        <v>467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B467">
        <v>0</v>
      </c>
    </row>
    <row r="468" spans="1:80">
      <c r="A468">
        <f>ROW(Source!A83)</f>
        <v>83</v>
      </c>
      <c r="B468">
        <v>15092770</v>
      </c>
      <c r="C468">
        <v>15092762</v>
      </c>
      <c r="D468">
        <v>12289324</v>
      </c>
      <c r="E468">
        <v>1</v>
      </c>
      <c r="F468">
        <v>1</v>
      </c>
      <c r="G468">
        <v>1</v>
      </c>
      <c r="H468">
        <v>3</v>
      </c>
      <c r="I468" t="s">
        <v>541</v>
      </c>
      <c r="J468" t="s">
        <v>542</v>
      </c>
      <c r="K468" t="s">
        <v>543</v>
      </c>
      <c r="L468">
        <v>1348</v>
      </c>
      <c r="N468">
        <v>1009</v>
      </c>
      <c r="O468" t="s">
        <v>29</v>
      </c>
      <c r="P468" t="s">
        <v>29</v>
      </c>
      <c r="Q468">
        <v>1000</v>
      </c>
      <c r="Y468">
        <v>9.9999999999999995E-7</v>
      </c>
      <c r="AA468">
        <v>75900</v>
      </c>
      <c r="AB468">
        <v>0</v>
      </c>
      <c r="AC468">
        <v>0</v>
      </c>
      <c r="AD468">
        <v>0</v>
      </c>
      <c r="AN468">
        <v>0</v>
      </c>
      <c r="AO468">
        <v>1</v>
      </c>
      <c r="AP468">
        <v>0</v>
      </c>
      <c r="AQ468">
        <v>0</v>
      </c>
      <c r="AR468">
        <v>0</v>
      </c>
      <c r="AS468" t="s">
        <v>5</v>
      </c>
      <c r="AT468">
        <v>9.9999999999999995E-7</v>
      </c>
      <c r="AU468" t="s">
        <v>5</v>
      </c>
      <c r="AV468">
        <v>0</v>
      </c>
      <c r="AW468">
        <v>2</v>
      </c>
      <c r="AX468">
        <v>15092770</v>
      </c>
      <c r="AY468">
        <v>1</v>
      </c>
      <c r="AZ468">
        <v>0</v>
      </c>
      <c r="BA468">
        <v>468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B468">
        <v>0</v>
      </c>
    </row>
    <row r="469" spans="1:80">
      <c r="A469">
        <f>ROW(Source!A83)</f>
        <v>83</v>
      </c>
      <c r="B469">
        <v>15092771</v>
      </c>
      <c r="C469">
        <v>15092762</v>
      </c>
      <c r="D469">
        <v>12289887</v>
      </c>
      <c r="E469">
        <v>1</v>
      </c>
      <c r="F469">
        <v>1</v>
      </c>
      <c r="G469">
        <v>1</v>
      </c>
      <c r="H469">
        <v>3</v>
      </c>
      <c r="I469" t="s">
        <v>462</v>
      </c>
      <c r="J469" t="s">
        <v>463</v>
      </c>
      <c r="K469" t="s">
        <v>464</v>
      </c>
      <c r="L469">
        <v>1339</v>
      </c>
      <c r="N469">
        <v>1007</v>
      </c>
      <c r="O469" t="s">
        <v>465</v>
      </c>
      <c r="P469" t="s">
        <v>465</v>
      </c>
      <c r="Q469">
        <v>1</v>
      </c>
      <c r="Y469">
        <v>2.81E-3</v>
      </c>
      <c r="AA469">
        <v>6.2</v>
      </c>
      <c r="AB469">
        <v>0</v>
      </c>
      <c r="AC469">
        <v>0</v>
      </c>
      <c r="AD469">
        <v>0</v>
      </c>
      <c r="AN469">
        <v>0</v>
      </c>
      <c r="AO469">
        <v>1</v>
      </c>
      <c r="AP469">
        <v>0</v>
      </c>
      <c r="AQ469">
        <v>0</v>
      </c>
      <c r="AR469">
        <v>0</v>
      </c>
      <c r="AS469" t="s">
        <v>5</v>
      </c>
      <c r="AT469">
        <v>2.81E-3</v>
      </c>
      <c r="AU469" t="s">
        <v>5</v>
      </c>
      <c r="AV469">
        <v>0</v>
      </c>
      <c r="AW469">
        <v>2</v>
      </c>
      <c r="AX469">
        <v>15092771</v>
      </c>
      <c r="AY469">
        <v>1</v>
      </c>
      <c r="AZ469">
        <v>0</v>
      </c>
      <c r="BA469">
        <v>469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B469">
        <v>0</v>
      </c>
    </row>
    <row r="470" spans="1:80">
      <c r="A470">
        <f>ROW(Source!A83)</f>
        <v>83</v>
      </c>
      <c r="B470">
        <v>15092772</v>
      </c>
      <c r="C470">
        <v>15092762</v>
      </c>
      <c r="D470">
        <v>12290033</v>
      </c>
      <c r="E470">
        <v>1</v>
      </c>
      <c r="F470">
        <v>1</v>
      </c>
      <c r="G470">
        <v>1</v>
      </c>
      <c r="H470">
        <v>3</v>
      </c>
      <c r="I470" t="s">
        <v>506</v>
      </c>
      <c r="J470" t="s">
        <v>507</v>
      </c>
      <c r="K470" t="s">
        <v>508</v>
      </c>
      <c r="L470">
        <v>1348</v>
      </c>
      <c r="N470">
        <v>1009</v>
      </c>
      <c r="O470" t="s">
        <v>29</v>
      </c>
      <c r="P470" t="s">
        <v>29</v>
      </c>
      <c r="Q470">
        <v>1000</v>
      </c>
      <c r="Y470">
        <v>3.9999999999999998E-6</v>
      </c>
      <c r="AA470">
        <v>18320</v>
      </c>
      <c r="AB470">
        <v>0</v>
      </c>
      <c r="AC470">
        <v>0</v>
      </c>
      <c r="AD470">
        <v>0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5</v>
      </c>
      <c r="AT470">
        <v>3.9999999999999998E-6</v>
      </c>
      <c r="AU470" t="s">
        <v>5</v>
      </c>
      <c r="AV470">
        <v>0</v>
      </c>
      <c r="AW470">
        <v>2</v>
      </c>
      <c r="AX470">
        <v>15092772</v>
      </c>
      <c r="AY470">
        <v>1</v>
      </c>
      <c r="AZ470">
        <v>0</v>
      </c>
      <c r="BA470">
        <v>470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B470">
        <v>0</v>
      </c>
    </row>
    <row r="471" spans="1:80">
      <c r="A471">
        <f>ROW(Source!A83)</f>
        <v>83</v>
      </c>
      <c r="B471">
        <v>15092773</v>
      </c>
      <c r="C471">
        <v>15092762</v>
      </c>
      <c r="D471">
        <v>12290555</v>
      </c>
      <c r="E471">
        <v>1</v>
      </c>
      <c r="F471">
        <v>1</v>
      </c>
      <c r="G471">
        <v>1</v>
      </c>
      <c r="H471">
        <v>3</v>
      </c>
      <c r="I471" t="s">
        <v>509</v>
      </c>
      <c r="J471" t="s">
        <v>510</v>
      </c>
      <c r="K471" t="s">
        <v>511</v>
      </c>
      <c r="L471">
        <v>1348</v>
      </c>
      <c r="N471">
        <v>1009</v>
      </c>
      <c r="O471" t="s">
        <v>29</v>
      </c>
      <c r="P471" t="s">
        <v>29</v>
      </c>
      <c r="Q471">
        <v>1000</v>
      </c>
      <c r="Y471">
        <v>5.0000000000000004E-6</v>
      </c>
      <c r="AA471">
        <v>30040</v>
      </c>
      <c r="AB471">
        <v>0</v>
      </c>
      <c r="AC471">
        <v>0</v>
      </c>
      <c r="AD471">
        <v>0</v>
      </c>
      <c r="AN471">
        <v>0</v>
      </c>
      <c r="AO471">
        <v>1</v>
      </c>
      <c r="AP471">
        <v>0</v>
      </c>
      <c r="AQ471">
        <v>0</v>
      </c>
      <c r="AR471">
        <v>0</v>
      </c>
      <c r="AS471" t="s">
        <v>5</v>
      </c>
      <c r="AT471">
        <v>5.0000000000000004E-6</v>
      </c>
      <c r="AU471" t="s">
        <v>5</v>
      </c>
      <c r="AV471">
        <v>0</v>
      </c>
      <c r="AW471">
        <v>2</v>
      </c>
      <c r="AX471">
        <v>15092773</v>
      </c>
      <c r="AY471">
        <v>1</v>
      </c>
      <c r="AZ471">
        <v>0</v>
      </c>
      <c r="BA471">
        <v>471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B471">
        <v>0</v>
      </c>
    </row>
    <row r="472" spans="1:80">
      <c r="A472">
        <f>ROW(Source!A83)</f>
        <v>83</v>
      </c>
      <c r="B472">
        <v>15092774</v>
      </c>
      <c r="C472">
        <v>15092762</v>
      </c>
      <c r="D472">
        <v>12290863</v>
      </c>
      <c r="E472">
        <v>1</v>
      </c>
      <c r="F472">
        <v>1</v>
      </c>
      <c r="G472">
        <v>1</v>
      </c>
      <c r="H472">
        <v>3</v>
      </c>
      <c r="I472" t="s">
        <v>480</v>
      </c>
      <c r="J472" t="s">
        <v>481</v>
      </c>
      <c r="K472" t="s">
        <v>482</v>
      </c>
      <c r="L472">
        <v>1348</v>
      </c>
      <c r="N472">
        <v>1009</v>
      </c>
      <c r="O472" t="s">
        <v>29</v>
      </c>
      <c r="P472" t="s">
        <v>29</v>
      </c>
      <c r="Q472">
        <v>1000</v>
      </c>
      <c r="Y472">
        <v>1.9999999999999999E-6</v>
      </c>
      <c r="AA472">
        <v>10580</v>
      </c>
      <c r="AB472">
        <v>0</v>
      </c>
      <c r="AC472">
        <v>0</v>
      </c>
      <c r="AD472">
        <v>0</v>
      </c>
      <c r="AN472">
        <v>0</v>
      </c>
      <c r="AO472">
        <v>1</v>
      </c>
      <c r="AP472">
        <v>0</v>
      </c>
      <c r="AQ472">
        <v>0</v>
      </c>
      <c r="AR472">
        <v>0</v>
      </c>
      <c r="AS472" t="s">
        <v>5</v>
      </c>
      <c r="AT472">
        <v>1.9999999999999999E-6</v>
      </c>
      <c r="AU472" t="s">
        <v>5</v>
      </c>
      <c r="AV472">
        <v>0</v>
      </c>
      <c r="AW472">
        <v>2</v>
      </c>
      <c r="AX472">
        <v>15092774</v>
      </c>
      <c r="AY472">
        <v>1</v>
      </c>
      <c r="AZ472">
        <v>0</v>
      </c>
      <c r="BA472">
        <v>472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B472">
        <v>0</v>
      </c>
    </row>
    <row r="473" spans="1:80">
      <c r="A473">
        <f>ROW(Source!A83)</f>
        <v>83</v>
      </c>
      <c r="B473">
        <v>15092775</v>
      </c>
      <c r="C473">
        <v>15092762</v>
      </c>
      <c r="D473">
        <v>12292552</v>
      </c>
      <c r="E473">
        <v>1</v>
      </c>
      <c r="F473">
        <v>1</v>
      </c>
      <c r="G473">
        <v>1</v>
      </c>
      <c r="H473">
        <v>3</v>
      </c>
      <c r="I473" t="s">
        <v>483</v>
      </c>
      <c r="J473" t="s">
        <v>484</v>
      </c>
      <c r="K473" t="s">
        <v>485</v>
      </c>
      <c r="L473">
        <v>1346</v>
      </c>
      <c r="N473">
        <v>1009</v>
      </c>
      <c r="O473" t="s">
        <v>144</v>
      </c>
      <c r="P473" t="s">
        <v>144</v>
      </c>
      <c r="Q473">
        <v>1</v>
      </c>
      <c r="Y473">
        <v>4.0000000000000003E-5</v>
      </c>
      <c r="AA473">
        <v>5</v>
      </c>
      <c r="AB473">
        <v>0</v>
      </c>
      <c r="AC473">
        <v>0</v>
      </c>
      <c r="AD473">
        <v>0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5</v>
      </c>
      <c r="AT473">
        <v>4.0000000000000003E-5</v>
      </c>
      <c r="AU473" t="s">
        <v>5</v>
      </c>
      <c r="AV473">
        <v>0</v>
      </c>
      <c r="AW473">
        <v>2</v>
      </c>
      <c r="AX473">
        <v>15092775</v>
      </c>
      <c r="AY473">
        <v>1</v>
      </c>
      <c r="AZ473">
        <v>0</v>
      </c>
      <c r="BA473">
        <v>473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B473">
        <v>0</v>
      </c>
    </row>
    <row r="474" spans="1:80">
      <c r="A474">
        <f>ROW(Source!A83)</f>
        <v>83</v>
      </c>
      <c r="B474">
        <v>15092776</v>
      </c>
      <c r="C474">
        <v>15092762</v>
      </c>
      <c r="D474">
        <v>12292687</v>
      </c>
      <c r="E474">
        <v>1</v>
      </c>
      <c r="F474">
        <v>1</v>
      </c>
      <c r="G474">
        <v>1</v>
      </c>
      <c r="H474">
        <v>3</v>
      </c>
      <c r="I474" t="s">
        <v>512</v>
      </c>
      <c r="J474" t="s">
        <v>513</v>
      </c>
      <c r="K474" t="s">
        <v>514</v>
      </c>
      <c r="L474">
        <v>1346</v>
      </c>
      <c r="N474">
        <v>1009</v>
      </c>
      <c r="O474" t="s">
        <v>144</v>
      </c>
      <c r="P474" t="s">
        <v>144</v>
      </c>
      <c r="Q474">
        <v>1</v>
      </c>
      <c r="Y474">
        <v>5.9999999999999995E-4</v>
      </c>
      <c r="AA474">
        <v>42.4</v>
      </c>
      <c r="AB474">
        <v>0</v>
      </c>
      <c r="AC474">
        <v>0</v>
      </c>
      <c r="AD474">
        <v>0</v>
      </c>
      <c r="AN474">
        <v>0</v>
      </c>
      <c r="AO474">
        <v>1</v>
      </c>
      <c r="AP474">
        <v>0</v>
      </c>
      <c r="AQ474">
        <v>0</v>
      </c>
      <c r="AR474">
        <v>0</v>
      </c>
      <c r="AS474" t="s">
        <v>5</v>
      </c>
      <c r="AT474">
        <v>5.9999999999999995E-4</v>
      </c>
      <c r="AU474" t="s">
        <v>5</v>
      </c>
      <c r="AV474">
        <v>0</v>
      </c>
      <c r="AW474">
        <v>2</v>
      </c>
      <c r="AX474">
        <v>15092776</v>
      </c>
      <c r="AY474">
        <v>1</v>
      </c>
      <c r="AZ474">
        <v>0</v>
      </c>
      <c r="BA474">
        <v>474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B474">
        <v>0</v>
      </c>
    </row>
    <row r="475" spans="1:80">
      <c r="A475">
        <f>ROW(Source!A83)</f>
        <v>83</v>
      </c>
      <c r="B475">
        <v>15092777</v>
      </c>
      <c r="C475">
        <v>15092762</v>
      </c>
      <c r="D475">
        <v>12297735</v>
      </c>
      <c r="E475">
        <v>1</v>
      </c>
      <c r="F475">
        <v>1</v>
      </c>
      <c r="G475">
        <v>1</v>
      </c>
      <c r="H475">
        <v>3</v>
      </c>
      <c r="I475" t="s">
        <v>544</v>
      </c>
      <c r="J475" t="s">
        <v>545</v>
      </c>
      <c r="K475" t="s">
        <v>546</v>
      </c>
      <c r="L475">
        <v>1504999</v>
      </c>
      <c r="N475">
        <v>1010</v>
      </c>
      <c r="O475" t="s">
        <v>184</v>
      </c>
      <c r="P475" t="s">
        <v>547</v>
      </c>
      <c r="Q475">
        <v>1</v>
      </c>
      <c r="Y475">
        <v>0</v>
      </c>
      <c r="AA475">
        <v>0</v>
      </c>
      <c r="AB475">
        <v>0</v>
      </c>
      <c r="AC475">
        <v>0</v>
      </c>
      <c r="AD475">
        <v>0</v>
      </c>
      <c r="AN475">
        <v>1</v>
      </c>
      <c r="AO475">
        <v>0</v>
      </c>
      <c r="AP475">
        <v>0</v>
      </c>
      <c r="AQ475">
        <v>0</v>
      </c>
      <c r="AR475">
        <v>0</v>
      </c>
      <c r="AS475" t="s">
        <v>5</v>
      </c>
      <c r="AT475">
        <v>0</v>
      </c>
      <c r="AU475" t="s">
        <v>5</v>
      </c>
      <c r="AV475">
        <v>0</v>
      </c>
      <c r="AW475">
        <v>2</v>
      </c>
      <c r="AX475">
        <v>15092777</v>
      </c>
      <c r="AY475">
        <v>1</v>
      </c>
      <c r="AZ475">
        <v>0</v>
      </c>
      <c r="BA475">
        <v>475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B475">
        <v>0</v>
      </c>
    </row>
    <row r="476" spans="1:80">
      <c r="A476">
        <f>ROW(Source!A83)</f>
        <v>83</v>
      </c>
      <c r="B476">
        <v>15092778</v>
      </c>
      <c r="C476">
        <v>15092762</v>
      </c>
      <c r="D476">
        <v>12321134</v>
      </c>
      <c r="E476">
        <v>1</v>
      </c>
      <c r="F476">
        <v>1</v>
      </c>
      <c r="G476">
        <v>1</v>
      </c>
      <c r="H476">
        <v>3</v>
      </c>
      <c r="I476" t="s">
        <v>557</v>
      </c>
      <c r="J476" t="s">
        <v>558</v>
      </c>
      <c r="K476" t="s">
        <v>559</v>
      </c>
      <c r="L476">
        <v>1301</v>
      </c>
      <c r="N476">
        <v>1003</v>
      </c>
      <c r="O476" t="s">
        <v>100</v>
      </c>
      <c r="P476" t="s">
        <v>100</v>
      </c>
      <c r="Q476">
        <v>1</v>
      </c>
      <c r="Y476">
        <v>1</v>
      </c>
      <c r="AA476">
        <v>38.5</v>
      </c>
      <c r="AB476">
        <v>0</v>
      </c>
      <c r="AC476">
        <v>0</v>
      </c>
      <c r="AD476">
        <v>0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5</v>
      </c>
      <c r="AT476">
        <v>1</v>
      </c>
      <c r="AU476" t="s">
        <v>5</v>
      </c>
      <c r="AV476">
        <v>0</v>
      </c>
      <c r="AW476">
        <v>2</v>
      </c>
      <c r="AX476">
        <v>15092778</v>
      </c>
      <c r="AY476">
        <v>1</v>
      </c>
      <c r="AZ476">
        <v>0</v>
      </c>
      <c r="BA476">
        <v>476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B476">
        <v>0</v>
      </c>
    </row>
    <row r="477" spans="1:80">
      <c r="A477">
        <f>ROW(Source!A83)</f>
        <v>83</v>
      </c>
      <c r="B477">
        <v>15092779</v>
      </c>
      <c r="C477">
        <v>15092762</v>
      </c>
      <c r="D477">
        <v>12327134</v>
      </c>
      <c r="E477">
        <v>1</v>
      </c>
      <c r="F477">
        <v>1</v>
      </c>
      <c r="G477">
        <v>1</v>
      </c>
      <c r="H477">
        <v>3</v>
      </c>
      <c r="I477" t="s">
        <v>495</v>
      </c>
      <c r="J477" t="s">
        <v>496</v>
      </c>
      <c r="K477" t="s">
        <v>497</v>
      </c>
      <c r="L477">
        <v>1339</v>
      </c>
      <c r="N477">
        <v>1007</v>
      </c>
      <c r="O477" t="s">
        <v>465</v>
      </c>
      <c r="P477" t="s">
        <v>465</v>
      </c>
      <c r="Q477">
        <v>1</v>
      </c>
      <c r="Y477">
        <v>1.1299999999999999E-2</v>
      </c>
      <c r="AA477">
        <v>3.11</v>
      </c>
      <c r="AB477">
        <v>0</v>
      </c>
      <c r="AC477">
        <v>0</v>
      </c>
      <c r="AD477">
        <v>0</v>
      </c>
      <c r="AN477">
        <v>0</v>
      </c>
      <c r="AO477">
        <v>1</v>
      </c>
      <c r="AP477">
        <v>0</v>
      </c>
      <c r="AQ477">
        <v>0</v>
      </c>
      <c r="AR477">
        <v>0</v>
      </c>
      <c r="AS477" t="s">
        <v>5</v>
      </c>
      <c r="AT477">
        <v>1.1299999999999999E-2</v>
      </c>
      <c r="AU477" t="s">
        <v>5</v>
      </c>
      <c r="AV477">
        <v>0</v>
      </c>
      <c r="AW477">
        <v>2</v>
      </c>
      <c r="AX477">
        <v>15092779</v>
      </c>
      <c r="AY477">
        <v>1</v>
      </c>
      <c r="AZ477">
        <v>0</v>
      </c>
      <c r="BA477">
        <v>477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B477">
        <v>0</v>
      </c>
    </row>
    <row r="478" spans="1:80">
      <c r="A478">
        <f>ROW(Source!A84)</f>
        <v>84</v>
      </c>
      <c r="B478">
        <v>15092783</v>
      </c>
      <c r="C478">
        <v>15092781</v>
      </c>
      <c r="D478">
        <v>7535126</v>
      </c>
      <c r="E478">
        <v>1</v>
      </c>
      <c r="F478">
        <v>1</v>
      </c>
      <c r="G478">
        <v>1</v>
      </c>
      <c r="H478">
        <v>1</v>
      </c>
      <c r="I478" t="s">
        <v>539</v>
      </c>
      <c r="J478" t="s">
        <v>5</v>
      </c>
      <c r="K478" t="s">
        <v>540</v>
      </c>
      <c r="L478">
        <v>1476</v>
      </c>
      <c r="N478">
        <v>1013</v>
      </c>
      <c r="O478" t="s">
        <v>450</v>
      </c>
      <c r="P478" t="s">
        <v>451</v>
      </c>
      <c r="Q478">
        <v>1</v>
      </c>
      <c r="Y478">
        <v>0.64456349999999996</v>
      </c>
      <c r="AA478">
        <v>0</v>
      </c>
      <c r="AB478">
        <v>0</v>
      </c>
      <c r="AC478">
        <v>0</v>
      </c>
      <c r="AD478">
        <v>12.17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5</v>
      </c>
      <c r="AT478">
        <v>0.32969999999999999</v>
      </c>
      <c r="AU478" t="s">
        <v>96</v>
      </c>
      <c r="AV478">
        <v>1</v>
      </c>
      <c r="AW478">
        <v>2</v>
      </c>
      <c r="AX478">
        <v>15092783</v>
      </c>
      <c r="AY478">
        <v>1</v>
      </c>
      <c r="AZ478">
        <v>0</v>
      </c>
      <c r="BA478">
        <v>478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B478">
        <v>0</v>
      </c>
    </row>
    <row r="479" spans="1:80">
      <c r="A479">
        <f>ROW(Source!A84)</f>
        <v>84</v>
      </c>
      <c r="B479">
        <v>15092784</v>
      </c>
      <c r="C479">
        <v>15092781</v>
      </c>
      <c r="D479">
        <v>121548</v>
      </c>
      <c r="E479">
        <v>1</v>
      </c>
      <c r="F479">
        <v>1</v>
      </c>
      <c r="G479">
        <v>1</v>
      </c>
      <c r="H479">
        <v>1</v>
      </c>
      <c r="I479" t="s">
        <v>31</v>
      </c>
      <c r="J479" t="s">
        <v>5</v>
      </c>
      <c r="K479" t="s">
        <v>452</v>
      </c>
      <c r="L479">
        <v>608254</v>
      </c>
      <c r="N479">
        <v>1013</v>
      </c>
      <c r="O479" t="s">
        <v>453</v>
      </c>
      <c r="P479" t="s">
        <v>453</v>
      </c>
      <c r="Q479">
        <v>1</v>
      </c>
      <c r="Y479">
        <v>3.1874999999999998E-3</v>
      </c>
      <c r="AA479">
        <v>0</v>
      </c>
      <c r="AB479">
        <v>0</v>
      </c>
      <c r="AC479">
        <v>0</v>
      </c>
      <c r="AD479">
        <v>0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5</v>
      </c>
      <c r="AT479">
        <v>1.5E-3</v>
      </c>
      <c r="AU479" t="s">
        <v>95</v>
      </c>
      <c r="AV479">
        <v>2</v>
      </c>
      <c r="AW479">
        <v>2</v>
      </c>
      <c r="AX479">
        <v>15092784</v>
      </c>
      <c r="AY479">
        <v>1</v>
      </c>
      <c r="AZ479">
        <v>0</v>
      </c>
      <c r="BA479">
        <v>479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B479">
        <v>0</v>
      </c>
    </row>
    <row r="480" spans="1:80">
      <c r="A480">
        <f>ROW(Source!A84)</f>
        <v>84</v>
      </c>
      <c r="B480">
        <v>15092785</v>
      </c>
      <c r="C480">
        <v>15092781</v>
      </c>
      <c r="D480">
        <v>12365594</v>
      </c>
      <c r="E480">
        <v>1</v>
      </c>
      <c r="F480">
        <v>1</v>
      </c>
      <c r="G480">
        <v>1</v>
      </c>
      <c r="H480">
        <v>2</v>
      </c>
      <c r="I480" t="s">
        <v>471</v>
      </c>
      <c r="J480" t="s">
        <v>472</v>
      </c>
      <c r="K480" t="s">
        <v>473</v>
      </c>
      <c r="L480">
        <v>1480</v>
      </c>
      <c r="N480">
        <v>1013</v>
      </c>
      <c r="O480" t="s">
        <v>457</v>
      </c>
      <c r="P480" t="s">
        <v>458</v>
      </c>
      <c r="Q480">
        <v>1</v>
      </c>
      <c r="Y480">
        <v>1.6999999999999999E-3</v>
      </c>
      <c r="AA480">
        <v>0</v>
      </c>
      <c r="AB480">
        <v>92.76</v>
      </c>
      <c r="AC480">
        <v>16.329999999999998</v>
      </c>
      <c r="AD480">
        <v>0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5</v>
      </c>
      <c r="AT480">
        <v>8.0000000000000004E-4</v>
      </c>
      <c r="AU480" t="s">
        <v>95</v>
      </c>
      <c r="AV480">
        <v>0</v>
      </c>
      <c r="AW480">
        <v>2</v>
      </c>
      <c r="AX480">
        <v>15092785</v>
      </c>
      <c r="AY480">
        <v>1</v>
      </c>
      <c r="AZ480">
        <v>0</v>
      </c>
      <c r="BA480">
        <v>480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B480">
        <v>0</v>
      </c>
    </row>
    <row r="481" spans="1:80">
      <c r="A481">
        <f>ROW(Source!A84)</f>
        <v>84</v>
      </c>
      <c r="B481">
        <v>15092786</v>
      </c>
      <c r="C481">
        <v>15092781</v>
      </c>
      <c r="D481">
        <v>12365682</v>
      </c>
      <c r="E481">
        <v>1</v>
      </c>
      <c r="F481">
        <v>1</v>
      </c>
      <c r="G481">
        <v>1</v>
      </c>
      <c r="H481">
        <v>2</v>
      </c>
      <c r="I481" t="s">
        <v>474</v>
      </c>
      <c r="J481" t="s">
        <v>475</v>
      </c>
      <c r="K481" t="s">
        <v>476</v>
      </c>
      <c r="L481">
        <v>1480</v>
      </c>
      <c r="N481">
        <v>1013</v>
      </c>
      <c r="O481" t="s">
        <v>457</v>
      </c>
      <c r="P481" t="s">
        <v>458</v>
      </c>
      <c r="Q481">
        <v>1</v>
      </c>
      <c r="Y481">
        <v>1.4874999999999999E-3</v>
      </c>
      <c r="AA481">
        <v>0</v>
      </c>
      <c r="AB481">
        <v>134.07</v>
      </c>
      <c r="AC481">
        <v>16.329999999999998</v>
      </c>
      <c r="AD481">
        <v>0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5</v>
      </c>
      <c r="AT481">
        <v>6.9999999999999999E-4</v>
      </c>
      <c r="AU481" t="s">
        <v>95</v>
      </c>
      <c r="AV481">
        <v>0</v>
      </c>
      <c r="AW481">
        <v>2</v>
      </c>
      <c r="AX481">
        <v>15092786</v>
      </c>
      <c r="AY481">
        <v>1</v>
      </c>
      <c r="AZ481">
        <v>0</v>
      </c>
      <c r="BA481">
        <v>481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B481">
        <v>0</v>
      </c>
    </row>
    <row r="482" spans="1:80">
      <c r="A482">
        <f>ROW(Source!A84)</f>
        <v>84</v>
      </c>
      <c r="B482">
        <v>15092787</v>
      </c>
      <c r="C482">
        <v>15092781</v>
      </c>
      <c r="D482">
        <v>12365985</v>
      </c>
      <c r="E482">
        <v>1</v>
      </c>
      <c r="F482">
        <v>1</v>
      </c>
      <c r="G482">
        <v>1</v>
      </c>
      <c r="H482">
        <v>2</v>
      </c>
      <c r="I482" t="s">
        <v>459</v>
      </c>
      <c r="J482" t="s">
        <v>460</v>
      </c>
      <c r="K482" t="s">
        <v>461</v>
      </c>
      <c r="L482">
        <v>1480</v>
      </c>
      <c r="N482">
        <v>1013</v>
      </c>
      <c r="O482" t="s">
        <v>457</v>
      </c>
      <c r="P482" t="s">
        <v>458</v>
      </c>
      <c r="Q482">
        <v>1</v>
      </c>
      <c r="Y482">
        <v>2.4437499999999997E-2</v>
      </c>
      <c r="AA482">
        <v>0</v>
      </c>
      <c r="AB482">
        <v>1.29</v>
      </c>
      <c r="AC482">
        <v>0</v>
      </c>
      <c r="AD482">
        <v>0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5</v>
      </c>
      <c r="AT482">
        <v>1.15E-2</v>
      </c>
      <c r="AU482" t="s">
        <v>95</v>
      </c>
      <c r="AV482">
        <v>0</v>
      </c>
      <c r="AW482">
        <v>2</v>
      </c>
      <c r="AX482">
        <v>15092787</v>
      </c>
      <c r="AY482">
        <v>1</v>
      </c>
      <c r="AZ482">
        <v>0</v>
      </c>
      <c r="BA482">
        <v>482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B482">
        <v>0</v>
      </c>
    </row>
    <row r="483" spans="1:80">
      <c r="A483">
        <f>ROW(Source!A84)</f>
        <v>84</v>
      </c>
      <c r="B483">
        <v>15092788</v>
      </c>
      <c r="C483">
        <v>15092781</v>
      </c>
      <c r="D483">
        <v>12368313</v>
      </c>
      <c r="E483">
        <v>1</v>
      </c>
      <c r="F483">
        <v>1</v>
      </c>
      <c r="G483">
        <v>1</v>
      </c>
      <c r="H483">
        <v>2</v>
      </c>
      <c r="I483" t="s">
        <v>477</v>
      </c>
      <c r="J483" t="s">
        <v>478</v>
      </c>
      <c r="K483" t="s">
        <v>479</v>
      </c>
      <c r="L483">
        <v>1480</v>
      </c>
      <c r="N483">
        <v>1013</v>
      </c>
      <c r="O483" t="s">
        <v>457</v>
      </c>
      <c r="P483" t="s">
        <v>458</v>
      </c>
      <c r="Q483">
        <v>1</v>
      </c>
      <c r="Y483">
        <v>7.4375000000000005E-3</v>
      </c>
      <c r="AA483">
        <v>0</v>
      </c>
      <c r="AB483">
        <v>96.34</v>
      </c>
      <c r="AC483">
        <v>0</v>
      </c>
      <c r="AD483">
        <v>0</v>
      </c>
      <c r="AN483">
        <v>0</v>
      </c>
      <c r="AO483">
        <v>1</v>
      </c>
      <c r="AP483">
        <v>1</v>
      </c>
      <c r="AQ483">
        <v>0</v>
      </c>
      <c r="AR483">
        <v>0</v>
      </c>
      <c r="AS483" t="s">
        <v>5</v>
      </c>
      <c r="AT483">
        <v>3.5000000000000001E-3</v>
      </c>
      <c r="AU483" t="s">
        <v>95</v>
      </c>
      <c r="AV483">
        <v>0</v>
      </c>
      <c r="AW483">
        <v>2</v>
      </c>
      <c r="AX483">
        <v>15092788</v>
      </c>
      <c r="AY483">
        <v>1</v>
      </c>
      <c r="AZ483">
        <v>0</v>
      </c>
      <c r="BA483">
        <v>483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B483">
        <v>0</v>
      </c>
    </row>
    <row r="484" spans="1:80">
      <c r="A484">
        <f>ROW(Source!A84)</f>
        <v>84</v>
      </c>
      <c r="B484">
        <v>15092789</v>
      </c>
      <c r="C484">
        <v>15092781</v>
      </c>
      <c r="D484">
        <v>12289324</v>
      </c>
      <c r="E484">
        <v>1</v>
      </c>
      <c r="F484">
        <v>1</v>
      </c>
      <c r="G484">
        <v>1</v>
      </c>
      <c r="H484">
        <v>3</v>
      </c>
      <c r="I484" t="s">
        <v>541</v>
      </c>
      <c r="J484" t="s">
        <v>542</v>
      </c>
      <c r="K484" t="s">
        <v>543</v>
      </c>
      <c r="L484">
        <v>1348</v>
      </c>
      <c r="N484">
        <v>1009</v>
      </c>
      <c r="O484" t="s">
        <v>29</v>
      </c>
      <c r="P484" t="s">
        <v>29</v>
      </c>
      <c r="Q484">
        <v>1000</v>
      </c>
      <c r="Y484">
        <v>9.9999999999999995E-7</v>
      </c>
      <c r="AA484">
        <v>75900</v>
      </c>
      <c r="AB484">
        <v>0</v>
      </c>
      <c r="AC484">
        <v>0</v>
      </c>
      <c r="AD484">
        <v>0</v>
      </c>
      <c r="AN484">
        <v>0</v>
      </c>
      <c r="AO484">
        <v>1</v>
      </c>
      <c r="AP484">
        <v>0</v>
      </c>
      <c r="AQ484">
        <v>0</v>
      </c>
      <c r="AR484">
        <v>0</v>
      </c>
      <c r="AS484" t="s">
        <v>5</v>
      </c>
      <c r="AT484">
        <v>9.9999999999999995E-7</v>
      </c>
      <c r="AU484" t="s">
        <v>5</v>
      </c>
      <c r="AV484">
        <v>0</v>
      </c>
      <c r="AW484">
        <v>2</v>
      </c>
      <c r="AX484">
        <v>15092789</v>
      </c>
      <c r="AY484">
        <v>1</v>
      </c>
      <c r="AZ484">
        <v>0</v>
      </c>
      <c r="BA484">
        <v>484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B484">
        <v>0</v>
      </c>
    </row>
    <row r="485" spans="1:80">
      <c r="A485">
        <f>ROW(Source!A84)</f>
        <v>84</v>
      </c>
      <c r="B485">
        <v>15092790</v>
      </c>
      <c r="C485">
        <v>15092781</v>
      </c>
      <c r="D485">
        <v>12289887</v>
      </c>
      <c r="E485">
        <v>1</v>
      </c>
      <c r="F485">
        <v>1</v>
      </c>
      <c r="G485">
        <v>1</v>
      </c>
      <c r="H485">
        <v>3</v>
      </c>
      <c r="I485" t="s">
        <v>462</v>
      </c>
      <c r="J485" t="s">
        <v>463</v>
      </c>
      <c r="K485" t="s">
        <v>464</v>
      </c>
      <c r="L485">
        <v>1339</v>
      </c>
      <c r="N485">
        <v>1007</v>
      </c>
      <c r="O485" t="s">
        <v>465</v>
      </c>
      <c r="P485" t="s">
        <v>465</v>
      </c>
      <c r="Q485">
        <v>1</v>
      </c>
      <c r="Y485">
        <v>2.81E-3</v>
      </c>
      <c r="AA485">
        <v>6.2</v>
      </c>
      <c r="AB485">
        <v>0</v>
      </c>
      <c r="AC485">
        <v>0</v>
      </c>
      <c r="AD485">
        <v>0</v>
      </c>
      <c r="AN485">
        <v>0</v>
      </c>
      <c r="AO485">
        <v>1</v>
      </c>
      <c r="AP485">
        <v>0</v>
      </c>
      <c r="AQ485">
        <v>0</v>
      </c>
      <c r="AR485">
        <v>0</v>
      </c>
      <c r="AS485" t="s">
        <v>5</v>
      </c>
      <c r="AT485">
        <v>2.81E-3</v>
      </c>
      <c r="AU485" t="s">
        <v>5</v>
      </c>
      <c r="AV485">
        <v>0</v>
      </c>
      <c r="AW485">
        <v>2</v>
      </c>
      <c r="AX485">
        <v>15092790</v>
      </c>
      <c r="AY485">
        <v>1</v>
      </c>
      <c r="AZ485">
        <v>0</v>
      </c>
      <c r="BA485">
        <v>485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B485">
        <v>0</v>
      </c>
    </row>
    <row r="486" spans="1:80">
      <c r="A486">
        <f>ROW(Source!A84)</f>
        <v>84</v>
      </c>
      <c r="B486">
        <v>15092791</v>
      </c>
      <c r="C486">
        <v>15092781</v>
      </c>
      <c r="D486">
        <v>12290033</v>
      </c>
      <c r="E486">
        <v>1</v>
      </c>
      <c r="F486">
        <v>1</v>
      </c>
      <c r="G486">
        <v>1</v>
      </c>
      <c r="H486">
        <v>3</v>
      </c>
      <c r="I486" t="s">
        <v>506</v>
      </c>
      <c r="J486" t="s">
        <v>507</v>
      </c>
      <c r="K486" t="s">
        <v>508</v>
      </c>
      <c r="L486">
        <v>1348</v>
      </c>
      <c r="N486">
        <v>1009</v>
      </c>
      <c r="O486" t="s">
        <v>29</v>
      </c>
      <c r="P486" t="s">
        <v>29</v>
      </c>
      <c r="Q486">
        <v>1000</v>
      </c>
      <c r="Y486">
        <v>3.9999999999999998E-6</v>
      </c>
      <c r="AA486">
        <v>18320</v>
      </c>
      <c r="AB486">
        <v>0</v>
      </c>
      <c r="AC486">
        <v>0</v>
      </c>
      <c r="AD486">
        <v>0</v>
      </c>
      <c r="AN486">
        <v>0</v>
      </c>
      <c r="AO486">
        <v>1</v>
      </c>
      <c r="AP486">
        <v>0</v>
      </c>
      <c r="AQ486">
        <v>0</v>
      </c>
      <c r="AR486">
        <v>0</v>
      </c>
      <c r="AS486" t="s">
        <v>5</v>
      </c>
      <c r="AT486">
        <v>3.9999999999999998E-6</v>
      </c>
      <c r="AU486" t="s">
        <v>5</v>
      </c>
      <c r="AV486">
        <v>0</v>
      </c>
      <c r="AW486">
        <v>2</v>
      </c>
      <c r="AX486">
        <v>15092791</v>
      </c>
      <c r="AY486">
        <v>1</v>
      </c>
      <c r="AZ486">
        <v>0</v>
      </c>
      <c r="BA486">
        <v>486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B486">
        <v>0</v>
      </c>
    </row>
    <row r="487" spans="1:80">
      <c r="A487">
        <f>ROW(Source!A84)</f>
        <v>84</v>
      </c>
      <c r="B487">
        <v>15092792</v>
      </c>
      <c r="C487">
        <v>15092781</v>
      </c>
      <c r="D487">
        <v>12290555</v>
      </c>
      <c r="E487">
        <v>1</v>
      </c>
      <c r="F487">
        <v>1</v>
      </c>
      <c r="G487">
        <v>1</v>
      </c>
      <c r="H487">
        <v>3</v>
      </c>
      <c r="I487" t="s">
        <v>509</v>
      </c>
      <c r="J487" t="s">
        <v>510</v>
      </c>
      <c r="K487" t="s">
        <v>511</v>
      </c>
      <c r="L487">
        <v>1348</v>
      </c>
      <c r="N487">
        <v>1009</v>
      </c>
      <c r="O487" t="s">
        <v>29</v>
      </c>
      <c r="P487" t="s">
        <v>29</v>
      </c>
      <c r="Q487">
        <v>1000</v>
      </c>
      <c r="Y487">
        <v>5.0000000000000004E-6</v>
      </c>
      <c r="AA487">
        <v>30040</v>
      </c>
      <c r="AB487">
        <v>0</v>
      </c>
      <c r="AC487">
        <v>0</v>
      </c>
      <c r="AD487">
        <v>0</v>
      </c>
      <c r="AN487">
        <v>0</v>
      </c>
      <c r="AO487">
        <v>1</v>
      </c>
      <c r="AP487">
        <v>0</v>
      </c>
      <c r="AQ487">
        <v>0</v>
      </c>
      <c r="AR487">
        <v>0</v>
      </c>
      <c r="AS487" t="s">
        <v>5</v>
      </c>
      <c r="AT487">
        <v>5.0000000000000004E-6</v>
      </c>
      <c r="AU487" t="s">
        <v>5</v>
      </c>
      <c r="AV487">
        <v>0</v>
      </c>
      <c r="AW487">
        <v>2</v>
      </c>
      <c r="AX487">
        <v>15092792</v>
      </c>
      <c r="AY487">
        <v>1</v>
      </c>
      <c r="AZ487">
        <v>0</v>
      </c>
      <c r="BA487">
        <v>487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B487">
        <v>0</v>
      </c>
    </row>
    <row r="488" spans="1:80">
      <c r="A488">
        <f>ROW(Source!A84)</f>
        <v>84</v>
      </c>
      <c r="B488">
        <v>15092793</v>
      </c>
      <c r="C488">
        <v>15092781</v>
      </c>
      <c r="D488">
        <v>12290863</v>
      </c>
      <c r="E488">
        <v>1</v>
      </c>
      <c r="F488">
        <v>1</v>
      </c>
      <c r="G488">
        <v>1</v>
      </c>
      <c r="H488">
        <v>3</v>
      </c>
      <c r="I488" t="s">
        <v>480</v>
      </c>
      <c r="J488" t="s">
        <v>481</v>
      </c>
      <c r="K488" t="s">
        <v>482</v>
      </c>
      <c r="L488">
        <v>1348</v>
      </c>
      <c r="N488">
        <v>1009</v>
      </c>
      <c r="O488" t="s">
        <v>29</v>
      </c>
      <c r="P488" t="s">
        <v>29</v>
      </c>
      <c r="Q488">
        <v>1000</v>
      </c>
      <c r="Y488">
        <v>1.9999999999999999E-6</v>
      </c>
      <c r="AA488">
        <v>10580</v>
      </c>
      <c r="AB488">
        <v>0</v>
      </c>
      <c r="AC488">
        <v>0</v>
      </c>
      <c r="AD488">
        <v>0</v>
      </c>
      <c r="AN488">
        <v>0</v>
      </c>
      <c r="AO488">
        <v>1</v>
      </c>
      <c r="AP488">
        <v>0</v>
      </c>
      <c r="AQ488">
        <v>0</v>
      </c>
      <c r="AR488">
        <v>0</v>
      </c>
      <c r="AS488" t="s">
        <v>5</v>
      </c>
      <c r="AT488">
        <v>1.9999999999999999E-6</v>
      </c>
      <c r="AU488" t="s">
        <v>5</v>
      </c>
      <c r="AV488">
        <v>0</v>
      </c>
      <c r="AW488">
        <v>2</v>
      </c>
      <c r="AX488">
        <v>15092793</v>
      </c>
      <c r="AY488">
        <v>1</v>
      </c>
      <c r="AZ488">
        <v>0</v>
      </c>
      <c r="BA488">
        <v>488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B488">
        <v>0</v>
      </c>
    </row>
    <row r="489" spans="1:80">
      <c r="A489">
        <f>ROW(Source!A84)</f>
        <v>84</v>
      </c>
      <c r="B489">
        <v>15092794</v>
      </c>
      <c r="C489">
        <v>15092781</v>
      </c>
      <c r="D489">
        <v>12292552</v>
      </c>
      <c r="E489">
        <v>1</v>
      </c>
      <c r="F489">
        <v>1</v>
      </c>
      <c r="G489">
        <v>1</v>
      </c>
      <c r="H489">
        <v>3</v>
      </c>
      <c r="I489" t="s">
        <v>483</v>
      </c>
      <c r="J489" t="s">
        <v>484</v>
      </c>
      <c r="K489" t="s">
        <v>485</v>
      </c>
      <c r="L489">
        <v>1346</v>
      </c>
      <c r="N489">
        <v>1009</v>
      </c>
      <c r="O489" t="s">
        <v>144</v>
      </c>
      <c r="P489" t="s">
        <v>144</v>
      </c>
      <c r="Q489">
        <v>1</v>
      </c>
      <c r="Y489">
        <v>6.3E-5</v>
      </c>
      <c r="AA489">
        <v>5</v>
      </c>
      <c r="AB489">
        <v>0</v>
      </c>
      <c r="AC489">
        <v>0</v>
      </c>
      <c r="AD489">
        <v>0</v>
      </c>
      <c r="AN489">
        <v>0</v>
      </c>
      <c r="AO489">
        <v>1</v>
      </c>
      <c r="AP489">
        <v>0</v>
      </c>
      <c r="AQ489">
        <v>0</v>
      </c>
      <c r="AR489">
        <v>0</v>
      </c>
      <c r="AS489" t="s">
        <v>5</v>
      </c>
      <c r="AT489">
        <v>6.3E-5</v>
      </c>
      <c r="AU489" t="s">
        <v>5</v>
      </c>
      <c r="AV489">
        <v>0</v>
      </c>
      <c r="AW489">
        <v>2</v>
      </c>
      <c r="AX489">
        <v>15092794</v>
      </c>
      <c r="AY489">
        <v>1</v>
      </c>
      <c r="AZ489">
        <v>0</v>
      </c>
      <c r="BA489">
        <v>489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B489">
        <v>0</v>
      </c>
    </row>
    <row r="490" spans="1:80">
      <c r="A490">
        <f>ROW(Source!A84)</f>
        <v>84</v>
      </c>
      <c r="B490">
        <v>15092795</v>
      </c>
      <c r="C490">
        <v>15092781</v>
      </c>
      <c r="D490">
        <v>12292687</v>
      </c>
      <c r="E490">
        <v>1</v>
      </c>
      <c r="F490">
        <v>1</v>
      </c>
      <c r="G490">
        <v>1</v>
      </c>
      <c r="H490">
        <v>3</v>
      </c>
      <c r="I490" t="s">
        <v>512</v>
      </c>
      <c r="J490" t="s">
        <v>513</v>
      </c>
      <c r="K490" t="s">
        <v>514</v>
      </c>
      <c r="L490">
        <v>1346</v>
      </c>
      <c r="N490">
        <v>1009</v>
      </c>
      <c r="O490" t="s">
        <v>144</v>
      </c>
      <c r="P490" t="s">
        <v>144</v>
      </c>
      <c r="Q490">
        <v>1</v>
      </c>
      <c r="Y490">
        <v>5.9999999999999995E-4</v>
      </c>
      <c r="AA490">
        <v>42.4</v>
      </c>
      <c r="AB490">
        <v>0</v>
      </c>
      <c r="AC490">
        <v>0</v>
      </c>
      <c r="AD490">
        <v>0</v>
      </c>
      <c r="AN490">
        <v>0</v>
      </c>
      <c r="AO490">
        <v>1</v>
      </c>
      <c r="AP490">
        <v>0</v>
      </c>
      <c r="AQ490">
        <v>0</v>
      </c>
      <c r="AR490">
        <v>0</v>
      </c>
      <c r="AS490" t="s">
        <v>5</v>
      </c>
      <c r="AT490">
        <v>5.9999999999999995E-4</v>
      </c>
      <c r="AU490" t="s">
        <v>5</v>
      </c>
      <c r="AV490">
        <v>0</v>
      </c>
      <c r="AW490">
        <v>2</v>
      </c>
      <c r="AX490">
        <v>15092795</v>
      </c>
      <c r="AY490">
        <v>1</v>
      </c>
      <c r="AZ490">
        <v>0</v>
      </c>
      <c r="BA490">
        <v>490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B490">
        <v>0</v>
      </c>
    </row>
    <row r="491" spans="1:80">
      <c r="A491">
        <f>ROW(Source!A84)</f>
        <v>84</v>
      </c>
      <c r="B491">
        <v>15092796</v>
      </c>
      <c r="C491">
        <v>15092781</v>
      </c>
      <c r="D491">
        <v>12297735</v>
      </c>
      <c r="E491">
        <v>1</v>
      </c>
      <c r="F491">
        <v>1</v>
      </c>
      <c r="G491">
        <v>1</v>
      </c>
      <c r="H491">
        <v>3</v>
      </c>
      <c r="I491" t="s">
        <v>544</v>
      </c>
      <c r="J491" t="s">
        <v>545</v>
      </c>
      <c r="K491" t="s">
        <v>546</v>
      </c>
      <c r="L491">
        <v>1504999</v>
      </c>
      <c r="N491">
        <v>1010</v>
      </c>
      <c r="O491" t="s">
        <v>184</v>
      </c>
      <c r="P491" t="s">
        <v>547</v>
      </c>
      <c r="Q491">
        <v>1</v>
      </c>
      <c r="Y491">
        <v>0</v>
      </c>
      <c r="AA491">
        <v>0</v>
      </c>
      <c r="AB491">
        <v>0</v>
      </c>
      <c r="AC491">
        <v>0</v>
      </c>
      <c r="AD491">
        <v>0</v>
      </c>
      <c r="AN491">
        <v>1</v>
      </c>
      <c r="AO491">
        <v>0</v>
      </c>
      <c r="AP491">
        <v>0</v>
      </c>
      <c r="AQ491">
        <v>0</v>
      </c>
      <c r="AR491">
        <v>0</v>
      </c>
      <c r="AS491" t="s">
        <v>5</v>
      </c>
      <c r="AT491">
        <v>0</v>
      </c>
      <c r="AU491" t="s">
        <v>5</v>
      </c>
      <c r="AV491">
        <v>0</v>
      </c>
      <c r="AW491">
        <v>2</v>
      </c>
      <c r="AX491">
        <v>15092796</v>
      </c>
      <c r="AY491">
        <v>1</v>
      </c>
      <c r="AZ491">
        <v>0</v>
      </c>
      <c r="BA491">
        <v>491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B491">
        <v>0</v>
      </c>
    </row>
    <row r="492" spans="1:80">
      <c r="A492">
        <f>ROW(Source!A84)</f>
        <v>84</v>
      </c>
      <c r="B492">
        <v>15092797</v>
      </c>
      <c r="C492">
        <v>15092781</v>
      </c>
      <c r="D492">
        <v>12321136</v>
      </c>
      <c r="E492">
        <v>1</v>
      </c>
      <c r="F492">
        <v>1</v>
      </c>
      <c r="G492">
        <v>1</v>
      </c>
      <c r="H492">
        <v>3</v>
      </c>
      <c r="I492" t="s">
        <v>560</v>
      </c>
      <c r="J492" t="s">
        <v>561</v>
      </c>
      <c r="K492" t="s">
        <v>562</v>
      </c>
      <c r="L492">
        <v>1301</v>
      </c>
      <c r="N492">
        <v>1003</v>
      </c>
      <c r="O492" t="s">
        <v>100</v>
      </c>
      <c r="P492" t="s">
        <v>100</v>
      </c>
      <c r="Q492">
        <v>1</v>
      </c>
      <c r="Y492">
        <v>1</v>
      </c>
      <c r="AA492">
        <v>44.8</v>
      </c>
      <c r="AB492">
        <v>0</v>
      </c>
      <c r="AC492">
        <v>0</v>
      </c>
      <c r="AD492">
        <v>0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5</v>
      </c>
      <c r="AT492">
        <v>1</v>
      </c>
      <c r="AU492" t="s">
        <v>5</v>
      </c>
      <c r="AV492">
        <v>0</v>
      </c>
      <c r="AW492">
        <v>2</v>
      </c>
      <c r="AX492">
        <v>15092797</v>
      </c>
      <c r="AY492">
        <v>1</v>
      </c>
      <c r="AZ492">
        <v>0</v>
      </c>
      <c r="BA492">
        <v>492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B492">
        <v>0</v>
      </c>
    </row>
    <row r="493" spans="1:80">
      <c r="A493">
        <f>ROW(Source!A84)</f>
        <v>84</v>
      </c>
      <c r="B493">
        <v>15092798</v>
      </c>
      <c r="C493">
        <v>15092781</v>
      </c>
      <c r="D493">
        <v>12327134</v>
      </c>
      <c r="E493">
        <v>1</v>
      </c>
      <c r="F493">
        <v>1</v>
      </c>
      <c r="G493">
        <v>1</v>
      </c>
      <c r="H493">
        <v>3</v>
      </c>
      <c r="I493" t="s">
        <v>495</v>
      </c>
      <c r="J493" t="s">
        <v>496</v>
      </c>
      <c r="K493" t="s">
        <v>497</v>
      </c>
      <c r="L493">
        <v>1339</v>
      </c>
      <c r="N493">
        <v>1007</v>
      </c>
      <c r="O493" t="s">
        <v>465</v>
      </c>
      <c r="P493" t="s">
        <v>465</v>
      </c>
      <c r="Q493">
        <v>1</v>
      </c>
      <c r="Y493">
        <v>1.7600000000000001E-2</v>
      </c>
      <c r="AA493">
        <v>3.11</v>
      </c>
      <c r="AB493">
        <v>0</v>
      </c>
      <c r="AC493">
        <v>0</v>
      </c>
      <c r="AD493">
        <v>0</v>
      </c>
      <c r="AN493">
        <v>0</v>
      </c>
      <c r="AO493">
        <v>1</v>
      </c>
      <c r="AP493">
        <v>0</v>
      </c>
      <c r="AQ493">
        <v>0</v>
      </c>
      <c r="AR493">
        <v>0</v>
      </c>
      <c r="AS493" t="s">
        <v>5</v>
      </c>
      <c r="AT493">
        <v>1.7600000000000001E-2</v>
      </c>
      <c r="AU493" t="s">
        <v>5</v>
      </c>
      <c r="AV493">
        <v>0</v>
      </c>
      <c r="AW493">
        <v>2</v>
      </c>
      <c r="AX493">
        <v>15092798</v>
      </c>
      <c r="AY493">
        <v>1</v>
      </c>
      <c r="AZ493">
        <v>0</v>
      </c>
      <c r="BA493">
        <v>493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B493">
        <v>0</v>
      </c>
    </row>
    <row r="494" spans="1:80">
      <c r="A494">
        <f>ROW(Source!A87)</f>
        <v>87</v>
      </c>
      <c r="B494">
        <v>15092802</v>
      </c>
      <c r="C494">
        <v>15092800</v>
      </c>
      <c r="D494">
        <v>7535122</v>
      </c>
      <c r="E494">
        <v>1</v>
      </c>
      <c r="F494">
        <v>1</v>
      </c>
      <c r="G494">
        <v>1</v>
      </c>
      <c r="H494">
        <v>1</v>
      </c>
      <c r="I494" t="s">
        <v>469</v>
      </c>
      <c r="J494" t="s">
        <v>5</v>
      </c>
      <c r="K494" t="s">
        <v>470</v>
      </c>
      <c r="L494">
        <v>1476</v>
      </c>
      <c r="N494">
        <v>1013</v>
      </c>
      <c r="O494" t="s">
        <v>450</v>
      </c>
      <c r="P494" t="s">
        <v>451</v>
      </c>
      <c r="Q494">
        <v>1</v>
      </c>
      <c r="Y494">
        <v>2.3655499999999998</v>
      </c>
      <c r="AA494">
        <v>0</v>
      </c>
      <c r="AB494">
        <v>0</v>
      </c>
      <c r="AC494">
        <v>0</v>
      </c>
      <c r="AD494">
        <v>12.04</v>
      </c>
      <c r="AN494">
        <v>0</v>
      </c>
      <c r="AO494">
        <v>1</v>
      </c>
      <c r="AP494">
        <v>1</v>
      </c>
      <c r="AQ494">
        <v>0</v>
      </c>
      <c r="AR494">
        <v>0</v>
      </c>
      <c r="AS494" t="s">
        <v>5</v>
      </c>
      <c r="AT494">
        <v>1.21</v>
      </c>
      <c r="AU494" t="s">
        <v>96</v>
      </c>
      <c r="AV494">
        <v>1</v>
      </c>
      <c r="AW494">
        <v>2</v>
      </c>
      <c r="AX494">
        <v>15092802</v>
      </c>
      <c r="AY494">
        <v>1</v>
      </c>
      <c r="AZ494">
        <v>0</v>
      </c>
      <c r="BA494">
        <v>494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B494">
        <v>0</v>
      </c>
    </row>
    <row r="495" spans="1:80">
      <c r="A495">
        <f>ROW(Source!A87)</f>
        <v>87</v>
      </c>
      <c r="B495">
        <v>15092803</v>
      </c>
      <c r="C495">
        <v>15092800</v>
      </c>
      <c r="D495">
        <v>121548</v>
      </c>
      <c r="E495">
        <v>1</v>
      </c>
      <c r="F495">
        <v>1</v>
      </c>
      <c r="G495">
        <v>1</v>
      </c>
      <c r="H495">
        <v>1</v>
      </c>
      <c r="I495" t="s">
        <v>31</v>
      </c>
      <c r="J495" t="s">
        <v>5</v>
      </c>
      <c r="K495" t="s">
        <v>452</v>
      </c>
      <c r="L495">
        <v>608254</v>
      </c>
      <c r="N495">
        <v>1013</v>
      </c>
      <c r="O495" t="s">
        <v>453</v>
      </c>
      <c r="P495" t="s">
        <v>453</v>
      </c>
      <c r="Q495">
        <v>1</v>
      </c>
      <c r="Y495">
        <v>2.1250000000000002E-2</v>
      </c>
      <c r="AA495">
        <v>0</v>
      </c>
      <c r="AB495">
        <v>0</v>
      </c>
      <c r="AC495">
        <v>0</v>
      </c>
      <c r="AD495">
        <v>0</v>
      </c>
      <c r="AN495">
        <v>0</v>
      </c>
      <c r="AO495">
        <v>1</v>
      </c>
      <c r="AP495">
        <v>1</v>
      </c>
      <c r="AQ495">
        <v>0</v>
      </c>
      <c r="AR495">
        <v>0</v>
      </c>
      <c r="AS495" t="s">
        <v>5</v>
      </c>
      <c r="AT495">
        <v>0.01</v>
      </c>
      <c r="AU495" t="s">
        <v>95</v>
      </c>
      <c r="AV495">
        <v>2</v>
      </c>
      <c r="AW495">
        <v>2</v>
      </c>
      <c r="AX495">
        <v>15092803</v>
      </c>
      <c r="AY495">
        <v>1</v>
      </c>
      <c r="AZ495">
        <v>0</v>
      </c>
      <c r="BA495">
        <v>495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B495">
        <v>0</v>
      </c>
    </row>
    <row r="496" spans="1:80">
      <c r="A496">
        <f>ROW(Source!A87)</f>
        <v>87</v>
      </c>
      <c r="B496">
        <v>15092804</v>
      </c>
      <c r="C496">
        <v>15092800</v>
      </c>
      <c r="D496">
        <v>12365682</v>
      </c>
      <c r="E496">
        <v>1</v>
      </c>
      <c r="F496">
        <v>1</v>
      </c>
      <c r="G496">
        <v>1</v>
      </c>
      <c r="H496">
        <v>2</v>
      </c>
      <c r="I496" t="s">
        <v>474</v>
      </c>
      <c r="J496" t="s">
        <v>475</v>
      </c>
      <c r="K496" t="s">
        <v>476</v>
      </c>
      <c r="L496">
        <v>1480</v>
      </c>
      <c r="N496">
        <v>1013</v>
      </c>
      <c r="O496" t="s">
        <v>457</v>
      </c>
      <c r="P496" t="s">
        <v>458</v>
      </c>
      <c r="Q496">
        <v>1</v>
      </c>
      <c r="Y496">
        <v>2.1250000000000002E-2</v>
      </c>
      <c r="AA496">
        <v>0</v>
      </c>
      <c r="AB496">
        <v>134.07</v>
      </c>
      <c r="AC496">
        <v>16.329999999999998</v>
      </c>
      <c r="AD496">
        <v>0</v>
      </c>
      <c r="AN496">
        <v>0</v>
      </c>
      <c r="AO496">
        <v>1</v>
      </c>
      <c r="AP496">
        <v>1</v>
      </c>
      <c r="AQ496">
        <v>0</v>
      </c>
      <c r="AR496">
        <v>0</v>
      </c>
      <c r="AS496" t="s">
        <v>5</v>
      </c>
      <c r="AT496">
        <v>0.01</v>
      </c>
      <c r="AU496" t="s">
        <v>95</v>
      </c>
      <c r="AV496">
        <v>0</v>
      </c>
      <c r="AW496">
        <v>2</v>
      </c>
      <c r="AX496">
        <v>15092804</v>
      </c>
      <c r="AY496">
        <v>1</v>
      </c>
      <c r="AZ496">
        <v>0</v>
      </c>
      <c r="BA496">
        <v>496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B496">
        <v>0</v>
      </c>
    </row>
    <row r="497" spans="1:80">
      <c r="A497">
        <f>ROW(Source!A87)</f>
        <v>87</v>
      </c>
      <c r="B497">
        <v>15092805</v>
      </c>
      <c r="C497">
        <v>15092800</v>
      </c>
      <c r="D497">
        <v>12367747</v>
      </c>
      <c r="E497">
        <v>1</v>
      </c>
      <c r="F497">
        <v>1</v>
      </c>
      <c r="G497">
        <v>1</v>
      </c>
      <c r="H497">
        <v>2</v>
      </c>
      <c r="I497" t="s">
        <v>500</v>
      </c>
      <c r="J497" t="s">
        <v>501</v>
      </c>
      <c r="K497" t="s">
        <v>502</v>
      </c>
      <c r="L497">
        <v>1480</v>
      </c>
      <c r="N497">
        <v>1013</v>
      </c>
      <c r="O497" t="s">
        <v>457</v>
      </c>
      <c r="P497" t="s">
        <v>458</v>
      </c>
      <c r="Q497">
        <v>1</v>
      </c>
      <c r="Y497">
        <v>0.10625</v>
      </c>
      <c r="AA497">
        <v>0</v>
      </c>
      <c r="AB497">
        <v>2.3199999999999998</v>
      </c>
      <c r="AC497">
        <v>0</v>
      </c>
      <c r="AD497">
        <v>0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5</v>
      </c>
      <c r="AT497">
        <v>0.05</v>
      </c>
      <c r="AU497" t="s">
        <v>95</v>
      </c>
      <c r="AV497">
        <v>0</v>
      </c>
      <c r="AW497">
        <v>2</v>
      </c>
      <c r="AX497">
        <v>15092805</v>
      </c>
      <c r="AY497">
        <v>1</v>
      </c>
      <c r="AZ497">
        <v>0</v>
      </c>
      <c r="BA497">
        <v>497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B497">
        <v>0</v>
      </c>
    </row>
    <row r="498" spans="1:80">
      <c r="A498">
        <f>ROW(Source!A87)</f>
        <v>87</v>
      </c>
      <c r="B498">
        <v>15092806</v>
      </c>
      <c r="C498">
        <v>15092800</v>
      </c>
      <c r="D498">
        <v>12368313</v>
      </c>
      <c r="E498">
        <v>1</v>
      </c>
      <c r="F498">
        <v>1</v>
      </c>
      <c r="G498">
        <v>1</v>
      </c>
      <c r="H498">
        <v>2</v>
      </c>
      <c r="I498" t="s">
        <v>477</v>
      </c>
      <c r="J498" t="s">
        <v>478</v>
      </c>
      <c r="K498" t="s">
        <v>479</v>
      </c>
      <c r="L498">
        <v>1480</v>
      </c>
      <c r="N498">
        <v>1013</v>
      </c>
      <c r="O498" t="s">
        <v>457</v>
      </c>
      <c r="P498" t="s">
        <v>458</v>
      </c>
      <c r="Q498">
        <v>1</v>
      </c>
      <c r="Y498">
        <v>0.14875000000000002</v>
      </c>
      <c r="AA498">
        <v>0</v>
      </c>
      <c r="AB498">
        <v>96.34</v>
      </c>
      <c r="AC498">
        <v>0</v>
      </c>
      <c r="AD498">
        <v>0</v>
      </c>
      <c r="AN498">
        <v>0</v>
      </c>
      <c r="AO498">
        <v>1</v>
      </c>
      <c r="AP498">
        <v>1</v>
      </c>
      <c r="AQ498">
        <v>0</v>
      </c>
      <c r="AR498">
        <v>0</v>
      </c>
      <c r="AS498" t="s">
        <v>5</v>
      </c>
      <c r="AT498">
        <v>7.0000000000000007E-2</v>
      </c>
      <c r="AU498" t="s">
        <v>95</v>
      </c>
      <c r="AV498">
        <v>0</v>
      </c>
      <c r="AW498">
        <v>2</v>
      </c>
      <c r="AX498">
        <v>15092806</v>
      </c>
      <c r="AY498">
        <v>1</v>
      </c>
      <c r="AZ498">
        <v>0</v>
      </c>
      <c r="BA498">
        <v>498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B498">
        <v>0</v>
      </c>
    </row>
    <row r="499" spans="1:80">
      <c r="A499">
        <f>ROW(Source!A87)</f>
        <v>87</v>
      </c>
      <c r="B499">
        <v>15092807</v>
      </c>
      <c r="C499">
        <v>15092800</v>
      </c>
      <c r="D499">
        <v>12290033</v>
      </c>
      <c r="E499">
        <v>1</v>
      </c>
      <c r="F499">
        <v>1</v>
      </c>
      <c r="G499">
        <v>1</v>
      </c>
      <c r="H499">
        <v>3</v>
      </c>
      <c r="I499" t="s">
        <v>506</v>
      </c>
      <c r="J499" t="s">
        <v>507</v>
      </c>
      <c r="K499" t="s">
        <v>508</v>
      </c>
      <c r="L499">
        <v>1348</v>
      </c>
      <c r="N499">
        <v>1009</v>
      </c>
      <c r="O499" t="s">
        <v>29</v>
      </c>
      <c r="P499" t="s">
        <v>29</v>
      </c>
      <c r="Q499">
        <v>1000</v>
      </c>
      <c r="Y499">
        <v>6.9999999999999994E-5</v>
      </c>
      <c r="AA499">
        <v>18320</v>
      </c>
      <c r="AB499">
        <v>0</v>
      </c>
      <c r="AC499">
        <v>0</v>
      </c>
      <c r="AD499">
        <v>0</v>
      </c>
      <c r="AN499">
        <v>0</v>
      </c>
      <c r="AO499">
        <v>1</v>
      </c>
      <c r="AP499">
        <v>0</v>
      </c>
      <c r="AQ499">
        <v>0</v>
      </c>
      <c r="AR499">
        <v>0</v>
      </c>
      <c r="AS499" t="s">
        <v>5</v>
      </c>
      <c r="AT499">
        <v>6.9999999999999994E-5</v>
      </c>
      <c r="AU499" t="s">
        <v>5</v>
      </c>
      <c r="AV499">
        <v>0</v>
      </c>
      <c r="AW499">
        <v>2</v>
      </c>
      <c r="AX499">
        <v>15092807</v>
      </c>
      <c r="AY499">
        <v>1</v>
      </c>
      <c r="AZ499">
        <v>0</v>
      </c>
      <c r="BA499">
        <v>499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B499">
        <v>0</v>
      </c>
    </row>
    <row r="500" spans="1:80">
      <c r="A500">
        <f>ROW(Source!A87)</f>
        <v>87</v>
      </c>
      <c r="B500">
        <v>15092808</v>
      </c>
      <c r="C500">
        <v>15092800</v>
      </c>
      <c r="D500">
        <v>12290555</v>
      </c>
      <c r="E500">
        <v>1</v>
      </c>
      <c r="F500">
        <v>1</v>
      </c>
      <c r="G500">
        <v>1</v>
      </c>
      <c r="H500">
        <v>3</v>
      </c>
      <c r="I500" t="s">
        <v>509</v>
      </c>
      <c r="J500" t="s">
        <v>510</v>
      </c>
      <c r="K500" t="s">
        <v>511</v>
      </c>
      <c r="L500">
        <v>1348</v>
      </c>
      <c r="N500">
        <v>1009</v>
      </c>
      <c r="O500" t="s">
        <v>29</v>
      </c>
      <c r="P500" t="s">
        <v>29</v>
      </c>
      <c r="Q500">
        <v>1000</v>
      </c>
      <c r="Y500">
        <v>4.0000000000000003E-5</v>
      </c>
      <c r="AA500">
        <v>30040</v>
      </c>
      <c r="AB500">
        <v>0</v>
      </c>
      <c r="AC500">
        <v>0</v>
      </c>
      <c r="AD500">
        <v>0</v>
      </c>
      <c r="AN500">
        <v>0</v>
      </c>
      <c r="AO500">
        <v>1</v>
      </c>
      <c r="AP500">
        <v>0</v>
      </c>
      <c r="AQ500">
        <v>0</v>
      </c>
      <c r="AR500">
        <v>0</v>
      </c>
      <c r="AS500" t="s">
        <v>5</v>
      </c>
      <c r="AT500">
        <v>4.0000000000000003E-5</v>
      </c>
      <c r="AU500" t="s">
        <v>5</v>
      </c>
      <c r="AV500">
        <v>0</v>
      </c>
      <c r="AW500">
        <v>2</v>
      </c>
      <c r="AX500">
        <v>15092808</v>
      </c>
      <c r="AY500">
        <v>1</v>
      </c>
      <c r="AZ500">
        <v>0</v>
      </c>
      <c r="BA500">
        <v>500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B500">
        <v>0</v>
      </c>
    </row>
    <row r="501" spans="1:80">
      <c r="A501">
        <f>ROW(Source!A87)</f>
        <v>87</v>
      </c>
      <c r="B501">
        <v>15092809</v>
      </c>
      <c r="C501">
        <v>15092800</v>
      </c>
      <c r="D501">
        <v>12292687</v>
      </c>
      <c r="E501">
        <v>1</v>
      </c>
      <c r="F501">
        <v>1</v>
      </c>
      <c r="G501">
        <v>1</v>
      </c>
      <c r="H501">
        <v>3</v>
      </c>
      <c r="I501" t="s">
        <v>512</v>
      </c>
      <c r="J501" t="s">
        <v>513</v>
      </c>
      <c r="K501" t="s">
        <v>514</v>
      </c>
      <c r="L501">
        <v>1346</v>
      </c>
      <c r="N501">
        <v>1009</v>
      </c>
      <c r="O501" t="s">
        <v>144</v>
      </c>
      <c r="P501" t="s">
        <v>144</v>
      </c>
      <c r="Q501">
        <v>1</v>
      </c>
      <c r="Y501">
        <v>0.04</v>
      </c>
      <c r="AA501">
        <v>42.4</v>
      </c>
      <c r="AB501">
        <v>0</v>
      </c>
      <c r="AC501">
        <v>0</v>
      </c>
      <c r="AD501">
        <v>0</v>
      </c>
      <c r="AN501">
        <v>0</v>
      </c>
      <c r="AO501">
        <v>1</v>
      </c>
      <c r="AP501">
        <v>0</v>
      </c>
      <c r="AQ501">
        <v>0</v>
      </c>
      <c r="AR501">
        <v>0</v>
      </c>
      <c r="AS501" t="s">
        <v>5</v>
      </c>
      <c r="AT501">
        <v>0.04</v>
      </c>
      <c r="AU501" t="s">
        <v>5</v>
      </c>
      <c r="AV501">
        <v>0</v>
      </c>
      <c r="AW501">
        <v>2</v>
      </c>
      <c r="AX501">
        <v>15092809</v>
      </c>
      <c r="AY501">
        <v>1</v>
      </c>
      <c r="AZ501">
        <v>0</v>
      </c>
      <c r="BA501">
        <v>501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B501">
        <v>0</v>
      </c>
    </row>
    <row r="502" spans="1:80">
      <c r="A502">
        <f>ROW(Source!A87)</f>
        <v>87</v>
      </c>
      <c r="B502">
        <v>15092810</v>
      </c>
      <c r="C502">
        <v>15092800</v>
      </c>
      <c r="D502">
        <v>12316900</v>
      </c>
      <c r="E502">
        <v>1</v>
      </c>
      <c r="F502">
        <v>1</v>
      </c>
      <c r="G502">
        <v>1</v>
      </c>
      <c r="H502">
        <v>3</v>
      </c>
      <c r="I502" t="s">
        <v>563</v>
      </c>
      <c r="J502" t="s">
        <v>564</v>
      </c>
      <c r="K502" t="s">
        <v>565</v>
      </c>
      <c r="L502">
        <v>1348</v>
      </c>
      <c r="N502">
        <v>1009</v>
      </c>
      <c r="O502" t="s">
        <v>29</v>
      </c>
      <c r="P502" t="s">
        <v>29</v>
      </c>
      <c r="Q502">
        <v>1000</v>
      </c>
      <c r="Y502">
        <v>4.0000000000000001E-3</v>
      </c>
      <c r="AA502">
        <v>13190</v>
      </c>
      <c r="AB502">
        <v>0</v>
      </c>
      <c r="AC502">
        <v>0</v>
      </c>
      <c r="AD502">
        <v>0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5</v>
      </c>
      <c r="AT502">
        <v>4.0000000000000001E-3</v>
      </c>
      <c r="AU502" t="s">
        <v>5</v>
      </c>
      <c r="AV502">
        <v>0</v>
      </c>
      <c r="AW502">
        <v>2</v>
      </c>
      <c r="AX502">
        <v>15092810</v>
      </c>
      <c r="AY502">
        <v>1</v>
      </c>
      <c r="AZ502">
        <v>0</v>
      </c>
      <c r="BA502">
        <v>502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B502">
        <v>0</v>
      </c>
    </row>
    <row r="503" spans="1:80">
      <c r="A503">
        <f>ROW(Source!A87)</f>
        <v>87</v>
      </c>
      <c r="B503">
        <v>15092811</v>
      </c>
      <c r="C503">
        <v>15092800</v>
      </c>
      <c r="D503">
        <v>12317800</v>
      </c>
      <c r="E503">
        <v>1</v>
      </c>
      <c r="F503">
        <v>1</v>
      </c>
      <c r="G503">
        <v>1</v>
      </c>
      <c r="H503">
        <v>3</v>
      </c>
      <c r="I503" t="s">
        <v>566</v>
      </c>
      <c r="J503" t="s">
        <v>567</v>
      </c>
      <c r="K503" t="s">
        <v>568</v>
      </c>
      <c r="L503">
        <v>1485</v>
      </c>
      <c r="N503">
        <v>1013</v>
      </c>
      <c r="O503" t="s">
        <v>175</v>
      </c>
      <c r="P503" t="s">
        <v>175</v>
      </c>
      <c r="Q503">
        <v>1</v>
      </c>
      <c r="Y503">
        <v>1</v>
      </c>
      <c r="AA503">
        <v>423</v>
      </c>
      <c r="AB503">
        <v>0</v>
      </c>
      <c r="AC503">
        <v>0</v>
      </c>
      <c r="AD503">
        <v>0</v>
      </c>
      <c r="AN503">
        <v>0</v>
      </c>
      <c r="AO503">
        <v>1</v>
      </c>
      <c r="AP503">
        <v>0</v>
      </c>
      <c r="AQ503">
        <v>0</v>
      </c>
      <c r="AR503">
        <v>0</v>
      </c>
      <c r="AS503" t="s">
        <v>5</v>
      </c>
      <c r="AT503">
        <v>1</v>
      </c>
      <c r="AU503" t="s">
        <v>5</v>
      </c>
      <c r="AV503">
        <v>0</v>
      </c>
      <c r="AW503">
        <v>2</v>
      </c>
      <c r="AX503">
        <v>15092811</v>
      </c>
      <c r="AY503">
        <v>1</v>
      </c>
      <c r="AZ503">
        <v>0</v>
      </c>
      <c r="BA503">
        <v>503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B503">
        <v>0</v>
      </c>
    </row>
    <row r="504" spans="1:80">
      <c r="A504">
        <f>ROW(Source!A87)</f>
        <v>87</v>
      </c>
      <c r="B504">
        <v>15092812</v>
      </c>
      <c r="C504">
        <v>15092800</v>
      </c>
      <c r="D504">
        <v>12325987</v>
      </c>
      <c r="E504">
        <v>1</v>
      </c>
      <c r="F504">
        <v>1</v>
      </c>
      <c r="G504">
        <v>1</v>
      </c>
      <c r="H504">
        <v>3</v>
      </c>
      <c r="I504" t="s">
        <v>492</v>
      </c>
      <c r="J504" t="s">
        <v>493</v>
      </c>
      <c r="K504" t="s">
        <v>494</v>
      </c>
      <c r="L504">
        <v>1339</v>
      </c>
      <c r="N504">
        <v>1007</v>
      </c>
      <c r="O504" t="s">
        <v>465</v>
      </c>
      <c r="P504" t="s">
        <v>465</v>
      </c>
      <c r="Q504">
        <v>1</v>
      </c>
      <c r="Y504">
        <v>2.0000000000000001E-4</v>
      </c>
      <c r="AA504">
        <v>627</v>
      </c>
      <c r="AB504">
        <v>0</v>
      </c>
      <c r="AC504">
        <v>0</v>
      </c>
      <c r="AD504">
        <v>0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5</v>
      </c>
      <c r="AT504">
        <v>2.0000000000000001E-4</v>
      </c>
      <c r="AU504" t="s">
        <v>5</v>
      </c>
      <c r="AV504">
        <v>0</v>
      </c>
      <c r="AW504">
        <v>2</v>
      </c>
      <c r="AX504">
        <v>15092812</v>
      </c>
      <c r="AY504">
        <v>1</v>
      </c>
      <c r="AZ504">
        <v>0</v>
      </c>
      <c r="BA504">
        <v>504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B504">
        <v>0</v>
      </c>
    </row>
    <row r="505" spans="1:80">
      <c r="A505">
        <f>ROW(Source!A88)</f>
        <v>88</v>
      </c>
      <c r="B505">
        <v>15092815</v>
      </c>
      <c r="C505">
        <v>15092813</v>
      </c>
      <c r="D505">
        <v>7535122</v>
      </c>
      <c r="E505">
        <v>1</v>
      </c>
      <c r="F505">
        <v>1</v>
      </c>
      <c r="G505">
        <v>1</v>
      </c>
      <c r="H505">
        <v>1</v>
      </c>
      <c r="I505" t="s">
        <v>469</v>
      </c>
      <c r="J505" t="s">
        <v>5</v>
      </c>
      <c r="K505" t="s">
        <v>470</v>
      </c>
      <c r="L505">
        <v>1476</v>
      </c>
      <c r="N505">
        <v>1013</v>
      </c>
      <c r="O505" t="s">
        <v>450</v>
      </c>
      <c r="P505" t="s">
        <v>451</v>
      </c>
      <c r="Q505">
        <v>1</v>
      </c>
      <c r="Y505">
        <v>5.7085999999999997</v>
      </c>
      <c r="AA505">
        <v>0</v>
      </c>
      <c r="AB505">
        <v>0</v>
      </c>
      <c r="AC505">
        <v>0</v>
      </c>
      <c r="AD505">
        <v>12.04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5</v>
      </c>
      <c r="AT505">
        <v>2.92</v>
      </c>
      <c r="AU505" t="s">
        <v>96</v>
      </c>
      <c r="AV505">
        <v>1</v>
      </c>
      <c r="AW505">
        <v>2</v>
      </c>
      <c r="AX505">
        <v>15092815</v>
      </c>
      <c r="AY505">
        <v>1</v>
      </c>
      <c r="AZ505">
        <v>0</v>
      </c>
      <c r="BA505">
        <v>505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B505">
        <v>0</v>
      </c>
    </row>
    <row r="506" spans="1:80">
      <c r="A506">
        <f>ROW(Source!A88)</f>
        <v>88</v>
      </c>
      <c r="B506">
        <v>15092816</v>
      </c>
      <c r="C506">
        <v>15092813</v>
      </c>
      <c r="D506">
        <v>121548</v>
      </c>
      <c r="E506">
        <v>1</v>
      </c>
      <c r="F506">
        <v>1</v>
      </c>
      <c r="G506">
        <v>1</v>
      </c>
      <c r="H506">
        <v>1</v>
      </c>
      <c r="I506" t="s">
        <v>31</v>
      </c>
      <c r="J506" t="s">
        <v>5</v>
      </c>
      <c r="K506" t="s">
        <v>452</v>
      </c>
      <c r="L506">
        <v>608254</v>
      </c>
      <c r="N506">
        <v>1013</v>
      </c>
      <c r="O506" t="s">
        <v>453</v>
      </c>
      <c r="P506" t="s">
        <v>453</v>
      </c>
      <c r="Q506">
        <v>1</v>
      </c>
      <c r="Y506">
        <v>4.2500000000000003E-2</v>
      </c>
      <c r="AA506">
        <v>0</v>
      </c>
      <c r="AB506">
        <v>0</v>
      </c>
      <c r="AC506">
        <v>0</v>
      </c>
      <c r="AD506">
        <v>0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5</v>
      </c>
      <c r="AT506">
        <v>0.02</v>
      </c>
      <c r="AU506" t="s">
        <v>95</v>
      </c>
      <c r="AV506">
        <v>2</v>
      </c>
      <c r="AW506">
        <v>2</v>
      </c>
      <c r="AX506">
        <v>15092816</v>
      </c>
      <c r="AY506">
        <v>1</v>
      </c>
      <c r="AZ506">
        <v>0</v>
      </c>
      <c r="BA506">
        <v>506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B506">
        <v>0</v>
      </c>
    </row>
    <row r="507" spans="1:80">
      <c r="A507">
        <f>ROW(Source!A88)</f>
        <v>88</v>
      </c>
      <c r="B507">
        <v>15092817</v>
      </c>
      <c r="C507">
        <v>15092813</v>
      </c>
      <c r="D507">
        <v>12365682</v>
      </c>
      <c r="E507">
        <v>1</v>
      </c>
      <c r="F507">
        <v>1</v>
      </c>
      <c r="G507">
        <v>1</v>
      </c>
      <c r="H507">
        <v>2</v>
      </c>
      <c r="I507" t="s">
        <v>474</v>
      </c>
      <c r="J507" t="s">
        <v>475</v>
      </c>
      <c r="K507" t="s">
        <v>476</v>
      </c>
      <c r="L507">
        <v>1480</v>
      </c>
      <c r="N507">
        <v>1013</v>
      </c>
      <c r="O507" t="s">
        <v>457</v>
      </c>
      <c r="P507" t="s">
        <v>458</v>
      </c>
      <c r="Q507">
        <v>1</v>
      </c>
      <c r="Y507">
        <v>4.2500000000000003E-2</v>
      </c>
      <c r="AA507">
        <v>0</v>
      </c>
      <c r="AB507">
        <v>134.07</v>
      </c>
      <c r="AC507">
        <v>16.329999999999998</v>
      </c>
      <c r="AD507">
        <v>0</v>
      </c>
      <c r="AN507">
        <v>0</v>
      </c>
      <c r="AO507">
        <v>1</v>
      </c>
      <c r="AP507">
        <v>1</v>
      </c>
      <c r="AQ507">
        <v>0</v>
      </c>
      <c r="AR507">
        <v>0</v>
      </c>
      <c r="AS507" t="s">
        <v>5</v>
      </c>
      <c r="AT507">
        <v>0.02</v>
      </c>
      <c r="AU507" t="s">
        <v>95</v>
      </c>
      <c r="AV507">
        <v>0</v>
      </c>
      <c r="AW507">
        <v>2</v>
      </c>
      <c r="AX507">
        <v>15092817</v>
      </c>
      <c r="AY507">
        <v>1</v>
      </c>
      <c r="AZ507">
        <v>0</v>
      </c>
      <c r="BA507">
        <v>507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B507">
        <v>0</v>
      </c>
    </row>
    <row r="508" spans="1:80">
      <c r="A508">
        <f>ROW(Source!A88)</f>
        <v>88</v>
      </c>
      <c r="B508">
        <v>15092818</v>
      </c>
      <c r="C508">
        <v>15092813</v>
      </c>
      <c r="D508">
        <v>12365979</v>
      </c>
      <c r="E508">
        <v>1</v>
      </c>
      <c r="F508">
        <v>1</v>
      </c>
      <c r="G508">
        <v>1</v>
      </c>
      <c r="H508">
        <v>2</v>
      </c>
      <c r="I508" t="s">
        <v>569</v>
      </c>
      <c r="J508" t="s">
        <v>570</v>
      </c>
      <c r="K508" t="s">
        <v>571</v>
      </c>
      <c r="L508">
        <v>1480</v>
      </c>
      <c r="N508">
        <v>1013</v>
      </c>
      <c r="O508" t="s">
        <v>457</v>
      </c>
      <c r="P508" t="s">
        <v>458</v>
      </c>
      <c r="Q508">
        <v>1</v>
      </c>
      <c r="Y508">
        <v>0.27625</v>
      </c>
      <c r="AA508">
        <v>0</v>
      </c>
      <c r="AB508">
        <v>7.84</v>
      </c>
      <c r="AC508">
        <v>0</v>
      </c>
      <c r="AD508">
        <v>0</v>
      </c>
      <c r="AN508">
        <v>0</v>
      </c>
      <c r="AO508">
        <v>1</v>
      </c>
      <c r="AP508">
        <v>1</v>
      </c>
      <c r="AQ508">
        <v>0</v>
      </c>
      <c r="AR508">
        <v>0</v>
      </c>
      <c r="AS508" t="s">
        <v>5</v>
      </c>
      <c r="AT508">
        <v>0.13</v>
      </c>
      <c r="AU508" t="s">
        <v>95</v>
      </c>
      <c r="AV508">
        <v>0</v>
      </c>
      <c r="AW508">
        <v>2</v>
      </c>
      <c r="AX508">
        <v>15092818</v>
      </c>
      <c r="AY508">
        <v>1</v>
      </c>
      <c r="AZ508">
        <v>0</v>
      </c>
      <c r="BA508">
        <v>508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B508">
        <v>0</v>
      </c>
    </row>
    <row r="509" spans="1:80">
      <c r="A509">
        <f>ROW(Source!A88)</f>
        <v>88</v>
      </c>
      <c r="B509">
        <v>15092819</v>
      </c>
      <c r="C509">
        <v>15092813</v>
      </c>
      <c r="D509">
        <v>12367747</v>
      </c>
      <c r="E509">
        <v>1</v>
      </c>
      <c r="F509">
        <v>1</v>
      </c>
      <c r="G509">
        <v>1</v>
      </c>
      <c r="H509">
        <v>2</v>
      </c>
      <c r="I509" t="s">
        <v>500</v>
      </c>
      <c r="J509" t="s">
        <v>501</v>
      </c>
      <c r="K509" t="s">
        <v>502</v>
      </c>
      <c r="L509">
        <v>1480</v>
      </c>
      <c r="N509">
        <v>1013</v>
      </c>
      <c r="O509" t="s">
        <v>457</v>
      </c>
      <c r="P509" t="s">
        <v>458</v>
      </c>
      <c r="Q509">
        <v>1</v>
      </c>
      <c r="Y509">
        <v>0.10625</v>
      </c>
      <c r="AA509">
        <v>0</v>
      </c>
      <c r="AB509">
        <v>2.3199999999999998</v>
      </c>
      <c r="AC509">
        <v>0</v>
      </c>
      <c r="AD509">
        <v>0</v>
      </c>
      <c r="AN509">
        <v>0</v>
      </c>
      <c r="AO509">
        <v>1</v>
      </c>
      <c r="AP509">
        <v>1</v>
      </c>
      <c r="AQ509">
        <v>0</v>
      </c>
      <c r="AR509">
        <v>0</v>
      </c>
      <c r="AS509" t="s">
        <v>5</v>
      </c>
      <c r="AT509">
        <v>0.05</v>
      </c>
      <c r="AU509" t="s">
        <v>95</v>
      </c>
      <c r="AV509">
        <v>0</v>
      </c>
      <c r="AW509">
        <v>2</v>
      </c>
      <c r="AX509">
        <v>15092819</v>
      </c>
      <c r="AY509">
        <v>1</v>
      </c>
      <c r="AZ509">
        <v>0</v>
      </c>
      <c r="BA509">
        <v>509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B509">
        <v>0</v>
      </c>
    </row>
    <row r="510" spans="1:80">
      <c r="A510">
        <f>ROW(Source!A88)</f>
        <v>88</v>
      </c>
      <c r="B510">
        <v>15092820</v>
      </c>
      <c r="C510">
        <v>15092813</v>
      </c>
      <c r="D510">
        <v>12368313</v>
      </c>
      <c r="E510">
        <v>1</v>
      </c>
      <c r="F510">
        <v>1</v>
      </c>
      <c r="G510">
        <v>1</v>
      </c>
      <c r="H510">
        <v>2</v>
      </c>
      <c r="I510" t="s">
        <v>477</v>
      </c>
      <c r="J510" t="s">
        <v>478</v>
      </c>
      <c r="K510" t="s">
        <v>479</v>
      </c>
      <c r="L510">
        <v>1480</v>
      </c>
      <c r="N510">
        <v>1013</v>
      </c>
      <c r="O510" t="s">
        <v>457</v>
      </c>
      <c r="P510" t="s">
        <v>458</v>
      </c>
      <c r="Q510">
        <v>1</v>
      </c>
      <c r="Y510">
        <v>0.14875000000000002</v>
      </c>
      <c r="AA510">
        <v>0</v>
      </c>
      <c r="AB510">
        <v>96.34</v>
      </c>
      <c r="AC510">
        <v>0</v>
      </c>
      <c r="AD510">
        <v>0</v>
      </c>
      <c r="AN510">
        <v>0</v>
      </c>
      <c r="AO510">
        <v>1</v>
      </c>
      <c r="AP510">
        <v>1</v>
      </c>
      <c r="AQ510">
        <v>0</v>
      </c>
      <c r="AR510">
        <v>0</v>
      </c>
      <c r="AS510" t="s">
        <v>5</v>
      </c>
      <c r="AT510">
        <v>7.0000000000000007E-2</v>
      </c>
      <c r="AU510" t="s">
        <v>95</v>
      </c>
      <c r="AV510">
        <v>0</v>
      </c>
      <c r="AW510">
        <v>2</v>
      </c>
      <c r="AX510">
        <v>15092820</v>
      </c>
      <c r="AY510">
        <v>1</v>
      </c>
      <c r="AZ510">
        <v>0</v>
      </c>
      <c r="BA510">
        <v>510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B510">
        <v>0</v>
      </c>
    </row>
    <row r="511" spans="1:80">
      <c r="A511">
        <f>ROW(Source!A88)</f>
        <v>88</v>
      </c>
      <c r="B511">
        <v>15092821</v>
      </c>
      <c r="C511">
        <v>15092813</v>
      </c>
      <c r="D511">
        <v>12290033</v>
      </c>
      <c r="E511">
        <v>1</v>
      </c>
      <c r="F511">
        <v>1</v>
      </c>
      <c r="G511">
        <v>1</v>
      </c>
      <c r="H511">
        <v>3</v>
      </c>
      <c r="I511" t="s">
        <v>506</v>
      </c>
      <c r="J511" t="s">
        <v>507</v>
      </c>
      <c r="K511" t="s">
        <v>508</v>
      </c>
      <c r="L511">
        <v>1348</v>
      </c>
      <c r="N511">
        <v>1009</v>
      </c>
      <c r="O511" t="s">
        <v>29</v>
      </c>
      <c r="P511" t="s">
        <v>29</v>
      </c>
      <c r="Q511">
        <v>1000</v>
      </c>
      <c r="Y511">
        <v>6.9999999999999994E-5</v>
      </c>
      <c r="AA511">
        <v>18320</v>
      </c>
      <c r="AB511">
        <v>0</v>
      </c>
      <c r="AC511">
        <v>0</v>
      </c>
      <c r="AD511">
        <v>0</v>
      </c>
      <c r="AN511">
        <v>0</v>
      </c>
      <c r="AO511">
        <v>1</v>
      </c>
      <c r="AP511">
        <v>0</v>
      </c>
      <c r="AQ511">
        <v>0</v>
      </c>
      <c r="AR511">
        <v>0</v>
      </c>
      <c r="AS511" t="s">
        <v>5</v>
      </c>
      <c r="AT511">
        <v>6.9999999999999994E-5</v>
      </c>
      <c r="AU511" t="s">
        <v>5</v>
      </c>
      <c r="AV511">
        <v>0</v>
      </c>
      <c r="AW511">
        <v>2</v>
      </c>
      <c r="AX511">
        <v>15092821</v>
      </c>
      <c r="AY511">
        <v>1</v>
      </c>
      <c r="AZ511">
        <v>0</v>
      </c>
      <c r="BA511">
        <v>511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B511">
        <v>0</v>
      </c>
    </row>
    <row r="512" spans="1:80">
      <c r="A512">
        <f>ROW(Source!A88)</f>
        <v>88</v>
      </c>
      <c r="B512">
        <v>15092822</v>
      </c>
      <c r="C512">
        <v>15092813</v>
      </c>
      <c r="D512">
        <v>12290555</v>
      </c>
      <c r="E512">
        <v>1</v>
      </c>
      <c r="F512">
        <v>1</v>
      </c>
      <c r="G512">
        <v>1</v>
      </c>
      <c r="H512">
        <v>3</v>
      </c>
      <c r="I512" t="s">
        <v>509</v>
      </c>
      <c r="J512" t="s">
        <v>510</v>
      </c>
      <c r="K512" t="s">
        <v>511</v>
      </c>
      <c r="L512">
        <v>1348</v>
      </c>
      <c r="N512">
        <v>1009</v>
      </c>
      <c r="O512" t="s">
        <v>29</v>
      </c>
      <c r="P512" t="s">
        <v>29</v>
      </c>
      <c r="Q512">
        <v>1000</v>
      </c>
      <c r="Y512">
        <v>4.0000000000000003E-5</v>
      </c>
      <c r="AA512">
        <v>30040</v>
      </c>
      <c r="AB512">
        <v>0</v>
      </c>
      <c r="AC512">
        <v>0</v>
      </c>
      <c r="AD512">
        <v>0</v>
      </c>
      <c r="AN512">
        <v>0</v>
      </c>
      <c r="AO512">
        <v>1</v>
      </c>
      <c r="AP512">
        <v>0</v>
      </c>
      <c r="AQ512">
        <v>0</v>
      </c>
      <c r="AR512">
        <v>0</v>
      </c>
      <c r="AS512" t="s">
        <v>5</v>
      </c>
      <c r="AT512">
        <v>4.0000000000000003E-5</v>
      </c>
      <c r="AU512" t="s">
        <v>5</v>
      </c>
      <c r="AV512">
        <v>0</v>
      </c>
      <c r="AW512">
        <v>2</v>
      </c>
      <c r="AX512">
        <v>15092822</v>
      </c>
      <c r="AY512">
        <v>1</v>
      </c>
      <c r="AZ512">
        <v>0</v>
      </c>
      <c r="BA512">
        <v>512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B512">
        <v>0</v>
      </c>
    </row>
    <row r="513" spans="1:80">
      <c r="A513">
        <f>ROW(Source!A88)</f>
        <v>88</v>
      </c>
      <c r="B513">
        <v>15092823</v>
      </c>
      <c r="C513">
        <v>15092813</v>
      </c>
      <c r="D513">
        <v>12292388</v>
      </c>
      <c r="E513">
        <v>1</v>
      </c>
      <c r="F513">
        <v>1</v>
      </c>
      <c r="G513">
        <v>1</v>
      </c>
      <c r="H513">
        <v>3</v>
      </c>
      <c r="I513" t="s">
        <v>572</v>
      </c>
      <c r="J513" t="s">
        <v>573</v>
      </c>
      <c r="K513" t="s">
        <v>574</v>
      </c>
      <c r="L513">
        <v>1348</v>
      </c>
      <c r="N513">
        <v>1009</v>
      </c>
      <c r="O513" t="s">
        <v>29</v>
      </c>
      <c r="P513" t="s">
        <v>29</v>
      </c>
      <c r="Q513">
        <v>1000</v>
      </c>
      <c r="Y513">
        <v>3.4000000000000002E-4</v>
      </c>
      <c r="AA513">
        <v>10660</v>
      </c>
      <c r="AB513">
        <v>0</v>
      </c>
      <c r="AC513">
        <v>0</v>
      </c>
      <c r="AD513">
        <v>0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5</v>
      </c>
      <c r="AT513">
        <v>3.4000000000000002E-4</v>
      </c>
      <c r="AU513" t="s">
        <v>5</v>
      </c>
      <c r="AV513">
        <v>0</v>
      </c>
      <c r="AW513">
        <v>2</v>
      </c>
      <c r="AX513">
        <v>15092823</v>
      </c>
      <c r="AY513">
        <v>1</v>
      </c>
      <c r="AZ513">
        <v>0</v>
      </c>
      <c r="BA513">
        <v>513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B513">
        <v>0</v>
      </c>
    </row>
    <row r="514" spans="1:80">
      <c r="A514">
        <f>ROW(Source!A88)</f>
        <v>88</v>
      </c>
      <c r="B514">
        <v>15092824</v>
      </c>
      <c r="C514">
        <v>15092813</v>
      </c>
      <c r="D514">
        <v>12292687</v>
      </c>
      <c r="E514">
        <v>1</v>
      </c>
      <c r="F514">
        <v>1</v>
      </c>
      <c r="G514">
        <v>1</v>
      </c>
      <c r="H514">
        <v>3</v>
      </c>
      <c r="I514" t="s">
        <v>512</v>
      </c>
      <c r="J514" t="s">
        <v>513</v>
      </c>
      <c r="K514" t="s">
        <v>514</v>
      </c>
      <c r="L514">
        <v>1346</v>
      </c>
      <c r="N514">
        <v>1009</v>
      </c>
      <c r="O514" t="s">
        <v>144</v>
      </c>
      <c r="P514" t="s">
        <v>144</v>
      </c>
      <c r="Q514">
        <v>1</v>
      </c>
      <c r="Y514">
        <v>0.04</v>
      </c>
      <c r="AA514">
        <v>42.4</v>
      </c>
      <c r="AB514">
        <v>0</v>
      </c>
      <c r="AC514">
        <v>0</v>
      </c>
      <c r="AD514">
        <v>0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5</v>
      </c>
      <c r="AT514">
        <v>0.04</v>
      </c>
      <c r="AU514" t="s">
        <v>5</v>
      </c>
      <c r="AV514">
        <v>0</v>
      </c>
      <c r="AW514">
        <v>2</v>
      </c>
      <c r="AX514">
        <v>15092824</v>
      </c>
      <c r="AY514">
        <v>1</v>
      </c>
      <c r="AZ514">
        <v>0</v>
      </c>
      <c r="BA514">
        <v>514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B514">
        <v>0</v>
      </c>
    </row>
    <row r="515" spans="1:80">
      <c r="A515">
        <f>ROW(Source!A88)</f>
        <v>88</v>
      </c>
      <c r="B515">
        <v>15092825</v>
      </c>
      <c r="C515">
        <v>15092813</v>
      </c>
      <c r="D515">
        <v>12316900</v>
      </c>
      <c r="E515">
        <v>1</v>
      </c>
      <c r="F515">
        <v>1</v>
      </c>
      <c r="G515">
        <v>1</v>
      </c>
      <c r="H515">
        <v>3</v>
      </c>
      <c r="I515" t="s">
        <v>563</v>
      </c>
      <c r="J515" t="s">
        <v>564</v>
      </c>
      <c r="K515" t="s">
        <v>565</v>
      </c>
      <c r="L515">
        <v>1348</v>
      </c>
      <c r="N515">
        <v>1009</v>
      </c>
      <c r="O515" t="s">
        <v>29</v>
      </c>
      <c r="P515" t="s">
        <v>29</v>
      </c>
      <c r="Q515">
        <v>1000</v>
      </c>
      <c r="Y515">
        <v>4.0000000000000001E-3</v>
      </c>
      <c r="AA515">
        <v>13190</v>
      </c>
      <c r="AB515">
        <v>0</v>
      </c>
      <c r="AC515">
        <v>0</v>
      </c>
      <c r="AD515">
        <v>0</v>
      </c>
      <c r="AN515">
        <v>0</v>
      </c>
      <c r="AO515">
        <v>1</v>
      </c>
      <c r="AP515">
        <v>0</v>
      </c>
      <c r="AQ515">
        <v>0</v>
      </c>
      <c r="AR515">
        <v>0</v>
      </c>
      <c r="AS515" t="s">
        <v>5</v>
      </c>
      <c r="AT515">
        <v>4.0000000000000001E-3</v>
      </c>
      <c r="AU515" t="s">
        <v>5</v>
      </c>
      <c r="AV515">
        <v>0</v>
      </c>
      <c r="AW515">
        <v>2</v>
      </c>
      <c r="AX515">
        <v>15092825</v>
      </c>
      <c r="AY515">
        <v>1</v>
      </c>
      <c r="AZ515">
        <v>0</v>
      </c>
      <c r="BA515">
        <v>515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B515">
        <v>0</v>
      </c>
    </row>
    <row r="516" spans="1:80">
      <c r="A516">
        <f>ROW(Source!A88)</f>
        <v>88</v>
      </c>
      <c r="B516">
        <v>15092826</v>
      </c>
      <c r="C516">
        <v>15092813</v>
      </c>
      <c r="D516">
        <v>12317804</v>
      </c>
      <c r="E516">
        <v>1</v>
      </c>
      <c r="F516">
        <v>1</v>
      </c>
      <c r="G516">
        <v>1</v>
      </c>
      <c r="H516">
        <v>3</v>
      </c>
      <c r="I516" t="s">
        <v>575</v>
      </c>
      <c r="J516" t="s">
        <v>576</v>
      </c>
      <c r="K516" t="s">
        <v>577</v>
      </c>
      <c r="L516">
        <v>1485</v>
      </c>
      <c r="N516">
        <v>1013</v>
      </c>
      <c r="O516" t="s">
        <v>175</v>
      </c>
      <c r="P516" t="s">
        <v>175</v>
      </c>
      <c r="Q516">
        <v>1</v>
      </c>
      <c r="Y516">
        <v>1</v>
      </c>
      <c r="AA516">
        <v>905</v>
      </c>
      <c r="AB516">
        <v>0</v>
      </c>
      <c r="AC516">
        <v>0</v>
      </c>
      <c r="AD516">
        <v>0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5</v>
      </c>
      <c r="AT516">
        <v>1</v>
      </c>
      <c r="AU516" t="s">
        <v>5</v>
      </c>
      <c r="AV516">
        <v>0</v>
      </c>
      <c r="AW516">
        <v>2</v>
      </c>
      <c r="AX516">
        <v>15092826</v>
      </c>
      <c r="AY516">
        <v>1</v>
      </c>
      <c r="AZ516">
        <v>0</v>
      </c>
      <c r="BA516">
        <v>516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B516">
        <v>0</v>
      </c>
    </row>
    <row r="517" spans="1:80">
      <c r="A517">
        <f>ROW(Source!A88)</f>
        <v>88</v>
      </c>
      <c r="B517">
        <v>15092827</v>
      </c>
      <c r="C517">
        <v>15092813</v>
      </c>
      <c r="D517">
        <v>12325987</v>
      </c>
      <c r="E517">
        <v>1</v>
      </c>
      <c r="F517">
        <v>1</v>
      </c>
      <c r="G517">
        <v>1</v>
      </c>
      <c r="H517">
        <v>3</v>
      </c>
      <c r="I517" t="s">
        <v>492</v>
      </c>
      <c r="J517" t="s">
        <v>493</v>
      </c>
      <c r="K517" t="s">
        <v>494</v>
      </c>
      <c r="L517">
        <v>1339</v>
      </c>
      <c r="N517">
        <v>1007</v>
      </c>
      <c r="O517" t="s">
        <v>465</v>
      </c>
      <c r="P517" t="s">
        <v>465</v>
      </c>
      <c r="Q517">
        <v>1</v>
      </c>
      <c r="Y517">
        <v>2.0000000000000001E-4</v>
      </c>
      <c r="AA517">
        <v>627</v>
      </c>
      <c r="AB517">
        <v>0</v>
      </c>
      <c r="AC517">
        <v>0</v>
      </c>
      <c r="AD517">
        <v>0</v>
      </c>
      <c r="AN517">
        <v>0</v>
      </c>
      <c r="AO517">
        <v>1</v>
      </c>
      <c r="AP517">
        <v>0</v>
      </c>
      <c r="AQ517">
        <v>0</v>
      </c>
      <c r="AR517">
        <v>0</v>
      </c>
      <c r="AS517" t="s">
        <v>5</v>
      </c>
      <c r="AT517">
        <v>2.0000000000000001E-4</v>
      </c>
      <c r="AU517" t="s">
        <v>5</v>
      </c>
      <c r="AV517">
        <v>0</v>
      </c>
      <c r="AW517">
        <v>2</v>
      </c>
      <c r="AX517">
        <v>15092827</v>
      </c>
      <c r="AY517">
        <v>1</v>
      </c>
      <c r="AZ517">
        <v>0</v>
      </c>
      <c r="BA517">
        <v>517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B517">
        <v>0</v>
      </c>
    </row>
    <row r="518" spans="1:80">
      <c r="A518">
        <f>ROW(Source!A89)</f>
        <v>89</v>
      </c>
      <c r="B518">
        <v>15092954</v>
      </c>
      <c r="C518">
        <v>15092953</v>
      </c>
      <c r="D518">
        <v>7535102</v>
      </c>
      <c r="E518">
        <v>1</v>
      </c>
      <c r="F518">
        <v>1</v>
      </c>
      <c r="G518">
        <v>1</v>
      </c>
      <c r="H518">
        <v>1</v>
      </c>
      <c r="I518" t="s">
        <v>498</v>
      </c>
      <c r="J518" t="s">
        <v>5</v>
      </c>
      <c r="K518" t="s">
        <v>499</v>
      </c>
      <c r="L518">
        <v>1476</v>
      </c>
      <c r="N518">
        <v>1013</v>
      </c>
      <c r="O518" t="s">
        <v>450</v>
      </c>
      <c r="P518" t="s">
        <v>451</v>
      </c>
      <c r="Q518">
        <v>1</v>
      </c>
      <c r="Y518">
        <v>2.8738499999999996</v>
      </c>
      <c r="AA518">
        <v>0</v>
      </c>
      <c r="AB518">
        <v>0</v>
      </c>
      <c r="AC518">
        <v>0</v>
      </c>
      <c r="AD518">
        <v>11.48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5</v>
      </c>
      <c r="AT518">
        <v>1.47</v>
      </c>
      <c r="AU518" t="s">
        <v>96</v>
      </c>
      <c r="AV518">
        <v>1</v>
      </c>
      <c r="AW518">
        <v>2</v>
      </c>
      <c r="AX518">
        <v>15092954</v>
      </c>
      <c r="AY518">
        <v>1</v>
      </c>
      <c r="AZ518">
        <v>0</v>
      </c>
      <c r="BA518">
        <v>518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B518">
        <v>0</v>
      </c>
    </row>
    <row r="519" spans="1:80">
      <c r="A519">
        <f>ROW(Source!A89)</f>
        <v>89</v>
      </c>
      <c r="B519">
        <v>15092955</v>
      </c>
      <c r="C519">
        <v>15092953</v>
      </c>
      <c r="D519">
        <v>12365979</v>
      </c>
      <c r="E519">
        <v>1</v>
      </c>
      <c r="F519">
        <v>1</v>
      </c>
      <c r="G519">
        <v>1</v>
      </c>
      <c r="H519">
        <v>2</v>
      </c>
      <c r="I519" t="s">
        <v>569</v>
      </c>
      <c r="J519" t="s">
        <v>570</v>
      </c>
      <c r="K519" t="s">
        <v>571</v>
      </c>
      <c r="L519">
        <v>1480</v>
      </c>
      <c r="N519">
        <v>1013</v>
      </c>
      <c r="O519" t="s">
        <v>457</v>
      </c>
      <c r="P519" t="s">
        <v>458</v>
      </c>
      <c r="Q519">
        <v>1</v>
      </c>
      <c r="Y519">
        <v>0.74375000000000002</v>
      </c>
      <c r="AA519">
        <v>0</v>
      </c>
      <c r="AB519">
        <v>7.84</v>
      </c>
      <c r="AC519">
        <v>0</v>
      </c>
      <c r="AD519">
        <v>0</v>
      </c>
      <c r="AN519">
        <v>0</v>
      </c>
      <c r="AO519">
        <v>1</v>
      </c>
      <c r="AP519">
        <v>1</v>
      </c>
      <c r="AQ519">
        <v>0</v>
      </c>
      <c r="AR519">
        <v>0</v>
      </c>
      <c r="AS519" t="s">
        <v>5</v>
      </c>
      <c r="AT519">
        <v>0.35</v>
      </c>
      <c r="AU519" t="s">
        <v>95</v>
      </c>
      <c r="AV519">
        <v>0</v>
      </c>
      <c r="AW519">
        <v>2</v>
      </c>
      <c r="AX519">
        <v>15092955</v>
      </c>
      <c r="AY519">
        <v>1</v>
      </c>
      <c r="AZ519">
        <v>0</v>
      </c>
      <c r="BA519">
        <v>519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B519">
        <v>0</v>
      </c>
    </row>
    <row r="520" spans="1:80">
      <c r="A520">
        <f>ROW(Source!A89)</f>
        <v>89</v>
      </c>
      <c r="B520">
        <v>15092956</v>
      </c>
      <c r="C520">
        <v>15092953</v>
      </c>
      <c r="D520">
        <v>12368313</v>
      </c>
      <c r="E520">
        <v>1</v>
      </c>
      <c r="F520">
        <v>1</v>
      </c>
      <c r="G520">
        <v>1</v>
      </c>
      <c r="H520">
        <v>2</v>
      </c>
      <c r="I520" t="s">
        <v>477</v>
      </c>
      <c r="J520" t="s">
        <v>478</v>
      </c>
      <c r="K520" t="s">
        <v>479</v>
      </c>
      <c r="L520">
        <v>1480</v>
      </c>
      <c r="N520">
        <v>1013</v>
      </c>
      <c r="O520" t="s">
        <v>457</v>
      </c>
      <c r="P520" t="s">
        <v>458</v>
      </c>
      <c r="Q520">
        <v>1</v>
      </c>
      <c r="Y520">
        <v>2.1250000000000002E-2</v>
      </c>
      <c r="AA520">
        <v>0</v>
      </c>
      <c r="AB520">
        <v>96.34</v>
      </c>
      <c r="AC520">
        <v>0</v>
      </c>
      <c r="AD520">
        <v>0</v>
      </c>
      <c r="AN520">
        <v>0</v>
      </c>
      <c r="AO520">
        <v>1</v>
      </c>
      <c r="AP520">
        <v>1</v>
      </c>
      <c r="AQ520">
        <v>0</v>
      </c>
      <c r="AR520">
        <v>0</v>
      </c>
      <c r="AS520" t="s">
        <v>5</v>
      </c>
      <c r="AT520">
        <v>0.01</v>
      </c>
      <c r="AU520" t="s">
        <v>95</v>
      </c>
      <c r="AV520">
        <v>0</v>
      </c>
      <c r="AW520">
        <v>2</v>
      </c>
      <c r="AX520">
        <v>15092956</v>
      </c>
      <c r="AY520">
        <v>1</v>
      </c>
      <c r="AZ520">
        <v>0</v>
      </c>
      <c r="BA520">
        <v>520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B520">
        <v>0</v>
      </c>
    </row>
    <row r="521" spans="1:80">
      <c r="A521">
        <f>ROW(Source!A89)</f>
        <v>89</v>
      </c>
      <c r="B521">
        <v>15092957</v>
      </c>
      <c r="C521">
        <v>15092953</v>
      </c>
      <c r="D521">
        <v>12292388</v>
      </c>
      <c r="E521">
        <v>1</v>
      </c>
      <c r="F521">
        <v>1</v>
      </c>
      <c r="G521">
        <v>1</v>
      </c>
      <c r="H521">
        <v>3</v>
      </c>
      <c r="I521" t="s">
        <v>572</v>
      </c>
      <c r="J521" t="s">
        <v>573</v>
      </c>
      <c r="K521" t="s">
        <v>574</v>
      </c>
      <c r="L521">
        <v>1348</v>
      </c>
      <c r="N521">
        <v>1009</v>
      </c>
      <c r="O521" t="s">
        <v>29</v>
      </c>
      <c r="P521" t="s">
        <v>29</v>
      </c>
      <c r="Q521">
        <v>1000</v>
      </c>
      <c r="Y521">
        <v>1.3999999999999999E-4</v>
      </c>
      <c r="AA521">
        <v>10660</v>
      </c>
      <c r="AB521">
        <v>0</v>
      </c>
      <c r="AC521">
        <v>0</v>
      </c>
      <c r="AD521">
        <v>0</v>
      </c>
      <c r="AN521">
        <v>0</v>
      </c>
      <c r="AO521">
        <v>1</v>
      </c>
      <c r="AP521">
        <v>0</v>
      </c>
      <c r="AQ521">
        <v>0</v>
      </c>
      <c r="AR521">
        <v>0</v>
      </c>
      <c r="AS521" t="s">
        <v>5</v>
      </c>
      <c r="AT521">
        <v>1.3999999999999999E-4</v>
      </c>
      <c r="AU521" t="s">
        <v>5</v>
      </c>
      <c r="AV521">
        <v>0</v>
      </c>
      <c r="AW521">
        <v>2</v>
      </c>
      <c r="AX521">
        <v>15092957</v>
      </c>
      <c r="AY521">
        <v>1</v>
      </c>
      <c r="AZ521">
        <v>0</v>
      </c>
      <c r="BA521">
        <v>521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B521">
        <v>0</v>
      </c>
    </row>
    <row r="522" spans="1:80">
      <c r="A522">
        <f>ROW(Source!A89)</f>
        <v>89</v>
      </c>
      <c r="B522">
        <v>15092958</v>
      </c>
      <c r="C522">
        <v>15092953</v>
      </c>
      <c r="D522">
        <v>12315936</v>
      </c>
      <c r="E522">
        <v>1</v>
      </c>
      <c r="F522">
        <v>1</v>
      </c>
      <c r="G522">
        <v>1</v>
      </c>
      <c r="H522">
        <v>3</v>
      </c>
      <c r="I522" t="s">
        <v>578</v>
      </c>
      <c r="J522" t="s">
        <v>579</v>
      </c>
      <c r="K522" t="s">
        <v>580</v>
      </c>
      <c r="L522">
        <v>1348</v>
      </c>
      <c r="N522">
        <v>1009</v>
      </c>
      <c r="O522" t="s">
        <v>29</v>
      </c>
      <c r="P522" t="s">
        <v>29</v>
      </c>
      <c r="Q522">
        <v>1000</v>
      </c>
      <c r="Y522">
        <v>1.1000000000000001E-3</v>
      </c>
      <c r="AA522">
        <v>12670</v>
      </c>
      <c r="AB522">
        <v>0</v>
      </c>
      <c r="AC522">
        <v>0</v>
      </c>
      <c r="AD522">
        <v>0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5</v>
      </c>
      <c r="AT522">
        <v>1.1000000000000001E-3</v>
      </c>
      <c r="AU522" t="s">
        <v>5</v>
      </c>
      <c r="AV522">
        <v>0</v>
      </c>
      <c r="AW522">
        <v>2</v>
      </c>
      <c r="AX522">
        <v>15092958</v>
      </c>
      <c r="AY522">
        <v>1</v>
      </c>
      <c r="AZ522">
        <v>0</v>
      </c>
      <c r="BA522">
        <v>522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B522">
        <v>0</v>
      </c>
    </row>
    <row r="523" spans="1:80">
      <c r="A523">
        <f>ROW(Source!A89)</f>
        <v>89</v>
      </c>
      <c r="B523">
        <v>15092959</v>
      </c>
      <c r="C523">
        <v>15092953</v>
      </c>
      <c r="D523">
        <v>12324442</v>
      </c>
      <c r="E523">
        <v>1</v>
      </c>
      <c r="F523">
        <v>1</v>
      </c>
      <c r="G523">
        <v>1</v>
      </c>
      <c r="H523">
        <v>3</v>
      </c>
      <c r="I523" t="s">
        <v>581</v>
      </c>
      <c r="J523" t="s">
        <v>582</v>
      </c>
      <c r="K523" t="s">
        <v>583</v>
      </c>
      <c r="L523">
        <v>1485</v>
      </c>
      <c r="N523">
        <v>1013</v>
      </c>
      <c r="O523" t="s">
        <v>175</v>
      </c>
      <c r="P523" t="s">
        <v>175</v>
      </c>
      <c r="Q523">
        <v>1</v>
      </c>
      <c r="Y523">
        <v>0</v>
      </c>
      <c r="AA523">
        <v>0</v>
      </c>
      <c r="AB523">
        <v>0</v>
      </c>
      <c r="AC523">
        <v>0</v>
      </c>
      <c r="AD523">
        <v>0</v>
      </c>
      <c r="AN523">
        <v>1</v>
      </c>
      <c r="AO523">
        <v>0</v>
      </c>
      <c r="AP523">
        <v>0</v>
      </c>
      <c r="AQ523">
        <v>0</v>
      </c>
      <c r="AR523">
        <v>0</v>
      </c>
      <c r="AS523" t="s">
        <v>5</v>
      </c>
      <c r="AT523">
        <v>0</v>
      </c>
      <c r="AU523" t="s">
        <v>5</v>
      </c>
      <c r="AV523">
        <v>0</v>
      </c>
      <c r="AW523">
        <v>2</v>
      </c>
      <c r="AX523">
        <v>15092959</v>
      </c>
      <c r="AY523">
        <v>1</v>
      </c>
      <c r="AZ523">
        <v>0</v>
      </c>
      <c r="BA523">
        <v>523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B523">
        <v>0</v>
      </c>
    </row>
    <row r="524" spans="1:80">
      <c r="A524">
        <f>ROW(Source!A89)</f>
        <v>89</v>
      </c>
      <c r="B524">
        <v>15092960</v>
      </c>
      <c r="C524">
        <v>15092953</v>
      </c>
      <c r="D524">
        <v>12325007</v>
      </c>
      <c r="E524">
        <v>1</v>
      </c>
      <c r="F524">
        <v>1</v>
      </c>
      <c r="G524">
        <v>1</v>
      </c>
      <c r="H524">
        <v>3</v>
      </c>
      <c r="I524" t="s">
        <v>584</v>
      </c>
      <c r="J524" t="s">
        <v>585</v>
      </c>
      <c r="K524" t="s">
        <v>586</v>
      </c>
      <c r="L524">
        <v>1485</v>
      </c>
      <c r="N524">
        <v>1013</v>
      </c>
      <c r="O524" t="s">
        <v>175</v>
      </c>
      <c r="P524" t="s">
        <v>175</v>
      </c>
      <c r="Q524">
        <v>1</v>
      </c>
      <c r="Y524">
        <v>0</v>
      </c>
      <c r="AA524">
        <v>0</v>
      </c>
      <c r="AB524">
        <v>0</v>
      </c>
      <c r="AC524">
        <v>0</v>
      </c>
      <c r="AD524">
        <v>0</v>
      </c>
      <c r="AN524">
        <v>1</v>
      </c>
      <c r="AO524">
        <v>0</v>
      </c>
      <c r="AP524">
        <v>0</v>
      </c>
      <c r="AQ524">
        <v>0</v>
      </c>
      <c r="AR524">
        <v>0</v>
      </c>
      <c r="AS524" t="s">
        <v>5</v>
      </c>
      <c r="AT524">
        <v>0</v>
      </c>
      <c r="AU524" t="s">
        <v>5</v>
      </c>
      <c r="AV524">
        <v>0</v>
      </c>
      <c r="AW524">
        <v>2</v>
      </c>
      <c r="AX524">
        <v>15092960</v>
      </c>
      <c r="AY524">
        <v>1</v>
      </c>
      <c r="AZ524">
        <v>0</v>
      </c>
      <c r="BA524">
        <v>524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B524">
        <v>0</v>
      </c>
    </row>
    <row r="525" spans="1:80">
      <c r="A525">
        <f>ROW(Source!A89)</f>
        <v>89</v>
      </c>
      <c r="B525">
        <v>15092961</v>
      </c>
      <c r="C525">
        <v>15092953</v>
      </c>
      <c r="D525">
        <v>12354868</v>
      </c>
      <c r="E525">
        <v>1</v>
      </c>
      <c r="F525">
        <v>1</v>
      </c>
      <c r="G525">
        <v>1</v>
      </c>
      <c r="H525">
        <v>3</v>
      </c>
      <c r="I525" t="s">
        <v>587</v>
      </c>
      <c r="J525" t="s">
        <v>588</v>
      </c>
      <c r="K525" t="s">
        <v>589</v>
      </c>
      <c r="L525">
        <v>12289363</v>
      </c>
      <c r="N525">
        <v>1013</v>
      </c>
      <c r="O525" t="s">
        <v>590</v>
      </c>
      <c r="P525" t="s">
        <v>591</v>
      </c>
      <c r="Q525">
        <v>1</v>
      </c>
      <c r="Y525">
        <v>2E-3</v>
      </c>
      <c r="AA525">
        <v>2030</v>
      </c>
      <c r="AB525">
        <v>0</v>
      </c>
      <c r="AC525">
        <v>0</v>
      </c>
      <c r="AD525">
        <v>0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5</v>
      </c>
      <c r="AT525">
        <v>2E-3</v>
      </c>
      <c r="AU525" t="s">
        <v>5</v>
      </c>
      <c r="AV525">
        <v>0</v>
      </c>
      <c r="AW525">
        <v>2</v>
      </c>
      <c r="AX525">
        <v>15092961</v>
      </c>
      <c r="AY525">
        <v>1</v>
      </c>
      <c r="AZ525">
        <v>0</v>
      </c>
      <c r="BA525">
        <v>525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B525">
        <v>0</v>
      </c>
    </row>
    <row r="526" spans="1:80">
      <c r="A526">
        <f>ROW(Source!A92)</f>
        <v>92</v>
      </c>
      <c r="B526">
        <v>15092965</v>
      </c>
      <c r="C526">
        <v>15092964</v>
      </c>
      <c r="D526">
        <v>7535102</v>
      </c>
      <c r="E526">
        <v>1</v>
      </c>
      <c r="F526">
        <v>1</v>
      </c>
      <c r="G526">
        <v>1</v>
      </c>
      <c r="H526">
        <v>1</v>
      </c>
      <c r="I526" t="s">
        <v>498</v>
      </c>
      <c r="J526" t="s">
        <v>5</v>
      </c>
      <c r="K526" t="s">
        <v>499</v>
      </c>
      <c r="L526">
        <v>1476</v>
      </c>
      <c r="N526">
        <v>1013</v>
      </c>
      <c r="O526" t="s">
        <v>450</v>
      </c>
      <c r="P526" t="s">
        <v>451</v>
      </c>
      <c r="Q526">
        <v>1</v>
      </c>
      <c r="Y526">
        <v>2.8738499999999996</v>
      </c>
      <c r="AA526">
        <v>0</v>
      </c>
      <c r="AB526">
        <v>0</v>
      </c>
      <c r="AC526">
        <v>0</v>
      </c>
      <c r="AD526">
        <v>11.48</v>
      </c>
      <c r="AN526">
        <v>0</v>
      </c>
      <c r="AO526">
        <v>1</v>
      </c>
      <c r="AP526">
        <v>1</v>
      </c>
      <c r="AQ526">
        <v>0</v>
      </c>
      <c r="AR526">
        <v>0</v>
      </c>
      <c r="AS526" t="s">
        <v>5</v>
      </c>
      <c r="AT526">
        <v>1.47</v>
      </c>
      <c r="AU526" t="s">
        <v>96</v>
      </c>
      <c r="AV526">
        <v>1</v>
      </c>
      <c r="AW526">
        <v>2</v>
      </c>
      <c r="AX526">
        <v>15092965</v>
      </c>
      <c r="AY526">
        <v>1</v>
      </c>
      <c r="AZ526">
        <v>0</v>
      </c>
      <c r="BA526">
        <v>526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B526">
        <v>0</v>
      </c>
    </row>
    <row r="527" spans="1:80">
      <c r="A527">
        <f>ROW(Source!A92)</f>
        <v>92</v>
      </c>
      <c r="B527">
        <v>15092966</v>
      </c>
      <c r="C527">
        <v>15092964</v>
      </c>
      <c r="D527">
        <v>12365979</v>
      </c>
      <c r="E527">
        <v>1</v>
      </c>
      <c r="F527">
        <v>1</v>
      </c>
      <c r="G527">
        <v>1</v>
      </c>
      <c r="H527">
        <v>2</v>
      </c>
      <c r="I527" t="s">
        <v>569</v>
      </c>
      <c r="J527" t="s">
        <v>570</v>
      </c>
      <c r="K527" t="s">
        <v>571</v>
      </c>
      <c r="L527">
        <v>1480</v>
      </c>
      <c r="N527">
        <v>1013</v>
      </c>
      <c r="O527" t="s">
        <v>457</v>
      </c>
      <c r="P527" t="s">
        <v>458</v>
      </c>
      <c r="Q527">
        <v>1</v>
      </c>
      <c r="Y527">
        <v>0.74375000000000002</v>
      </c>
      <c r="AA527">
        <v>0</v>
      </c>
      <c r="AB527">
        <v>7.84</v>
      </c>
      <c r="AC527">
        <v>0</v>
      </c>
      <c r="AD527">
        <v>0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5</v>
      </c>
      <c r="AT527">
        <v>0.35</v>
      </c>
      <c r="AU527" t="s">
        <v>95</v>
      </c>
      <c r="AV527">
        <v>0</v>
      </c>
      <c r="AW527">
        <v>2</v>
      </c>
      <c r="AX527">
        <v>15092966</v>
      </c>
      <c r="AY527">
        <v>1</v>
      </c>
      <c r="AZ527">
        <v>0</v>
      </c>
      <c r="BA527">
        <v>527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B527">
        <v>0</v>
      </c>
    </row>
    <row r="528" spans="1:80">
      <c r="A528">
        <f>ROW(Source!A92)</f>
        <v>92</v>
      </c>
      <c r="B528">
        <v>15092967</v>
      </c>
      <c r="C528">
        <v>15092964</v>
      </c>
      <c r="D528">
        <v>12368313</v>
      </c>
      <c r="E528">
        <v>1</v>
      </c>
      <c r="F528">
        <v>1</v>
      </c>
      <c r="G528">
        <v>1</v>
      </c>
      <c r="H528">
        <v>2</v>
      </c>
      <c r="I528" t="s">
        <v>477</v>
      </c>
      <c r="J528" t="s">
        <v>478</v>
      </c>
      <c r="K528" t="s">
        <v>479</v>
      </c>
      <c r="L528">
        <v>1480</v>
      </c>
      <c r="N528">
        <v>1013</v>
      </c>
      <c r="O528" t="s">
        <v>457</v>
      </c>
      <c r="P528" t="s">
        <v>458</v>
      </c>
      <c r="Q528">
        <v>1</v>
      </c>
      <c r="Y528">
        <v>4.2500000000000003E-2</v>
      </c>
      <c r="AA528">
        <v>0</v>
      </c>
      <c r="AB528">
        <v>96.34</v>
      </c>
      <c r="AC528">
        <v>0</v>
      </c>
      <c r="AD528">
        <v>0</v>
      </c>
      <c r="AN528">
        <v>0</v>
      </c>
      <c r="AO528">
        <v>1</v>
      </c>
      <c r="AP528">
        <v>1</v>
      </c>
      <c r="AQ528">
        <v>0</v>
      </c>
      <c r="AR528">
        <v>0</v>
      </c>
      <c r="AS528" t="s">
        <v>5</v>
      </c>
      <c r="AT528">
        <v>0.02</v>
      </c>
      <c r="AU528" t="s">
        <v>95</v>
      </c>
      <c r="AV528">
        <v>0</v>
      </c>
      <c r="AW528">
        <v>2</v>
      </c>
      <c r="AX528">
        <v>15092967</v>
      </c>
      <c r="AY528">
        <v>1</v>
      </c>
      <c r="AZ528">
        <v>0</v>
      </c>
      <c r="BA528">
        <v>528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B528">
        <v>0</v>
      </c>
    </row>
    <row r="529" spans="1:80">
      <c r="A529">
        <f>ROW(Source!A92)</f>
        <v>92</v>
      </c>
      <c r="B529">
        <v>15092968</v>
      </c>
      <c r="C529">
        <v>15092964</v>
      </c>
      <c r="D529">
        <v>12292388</v>
      </c>
      <c r="E529">
        <v>1</v>
      </c>
      <c r="F529">
        <v>1</v>
      </c>
      <c r="G529">
        <v>1</v>
      </c>
      <c r="H529">
        <v>3</v>
      </c>
      <c r="I529" t="s">
        <v>572</v>
      </c>
      <c r="J529" t="s">
        <v>573</v>
      </c>
      <c r="K529" t="s">
        <v>574</v>
      </c>
      <c r="L529">
        <v>1348</v>
      </c>
      <c r="N529">
        <v>1009</v>
      </c>
      <c r="O529" t="s">
        <v>29</v>
      </c>
      <c r="P529" t="s">
        <v>29</v>
      </c>
      <c r="Q529">
        <v>1000</v>
      </c>
      <c r="Y529">
        <v>1.3999999999999999E-4</v>
      </c>
      <c r="AA529">
        <v>10660</v>
      </c>
      <c r="AB529">
        <v>0</v>
      </c>
      <c r="AC529">
        <v>0</v>
      </c>
      <c r="AD529">
        <v>0</v>
      </c>
      <c r="AN529">
        <v>0</v>
      </c>
      <c r="AO529">
        <v>1</v>
      </c>
      <c r="AP529">
        <v>0</v>
      </c>
      <c r="AQ529">
        <v>0</v>
      </c>
      <c r="AR529">
        <v>0</v>
      </c>
      <c r="AS529" t="s">
        <v>5</v>
      </c>
      <c r="AT529">
        <v>1.3999999999999999E-4</v>
      </c>
      <c r="AU529" t="s">
        <v>5</v>
      </c>
      <c r="AV529">
        <v>0</v>
      </c>
      <c r="AW529">
        <v>2</v>
      </c>
      <c r="AX529">
        <v>15092968</v>
      </c>
      <c r="AY529">
        <v>1</v>
      </c>
      <c r="AZ529">
        <v>0</v>
      </c>
      <c r="BA529">
        <v>529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B529">
        <v>0</v>
      </c>
    </row>
    <row r="530" spans="1:80">
      <c r="A530">
        <f>ROW(Source!A92)</f>
        <v>92</v>
      </c>
      <c r="B530">
        <v>15092969</v>
      </c>
      <c r="C530">
        <v>15092964</v>
      </c>
      <c r="D530">
        <v>12315938</v>
      </c>
      <c r="E530">
        <v>1</v>
      </c>
      <c r="F530">
        <v>1</v>
      </c>
      <c r="G530">
        <v>1</v>
      </c>
      <c r="H530">
        <v>3</v>
      </c>
      <c r="I530" t="s">
        <v>592</v>
      </c>
      <c r="J530" t="s">
        <v>593</v>
      </c>
      <c r="K530" t="s">
        <v>594</v>
      </c>
      <c r="L530">
        <v>1348</v>
      </c>
      <c r="N530">
        <v>1009</v>
      </c>
      <c r="O530" t="s">
        <v>29</v>
      </c>
      <c r="P530" t="s">
        <v>29</v>
      </c>
      <c r="Q530">
        <v>1000</v>
      </c>
      <c r="Y530">
        <v>1.1000000000000001E-3</v>
      </c>
      <c r="AA530">
        <v>20910</v>
      </c>
      <c r="AB530">
        <v>0</v>
      </c>
      <c r="AC530">
        <v>0</v>
      </c>
      <c r="AD530">
        <v>0</v>
      </c>
      <c r="AN530">
        <v>0</v>
      </c>
      <c r="AO530">
        <v>1</v>
      </c>
      <c r="AP530">
        <v>0</v>
      </c>
      <c r="AQ530">
        <v>0</v>
      </c>
      <c r="AR530">
        <v>0</v>
      </c>
      <c r="AS530" t="s">
        <v>5</v>
      </c>
      <c r="AT530">
        <v>1.1000000000000001E-3</v>
      </c>
      <c r="AU530" t="s">
        <v>5</v>
      </c>
      <c r="AV530">
        <v>0</v>
      </c>
      <c r="AW530">
        <v>2</v>
      </c>
      <c r="AX530">
        <v>15092969</v>
      </c>
      <c r="AY530">
        <v>1</v>
      </c>
      <c r="AZ530">
        <v>0</v>
      </c>
      <c r="BA530">
        <v>530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B530">
        <v>0</v>
      </c>
    </row>
    <row r="531" spans="1:80">
      <c r="A531">
        <f>ROW(Source!A92)</f>
        <v>92</v>
      </c>
      <c r="B531">
        <v>15092970</v>
      </c>
      <c r="C531">
        <v>15092964</v>
      </c>
      <c r="D531">
        <v>12324442</v>
      </c>
      <c r="E531">
        <v>1</v>
      </c>
      <c r="F531">
        <v>1</v>
      </c>
      <c r="G531">
        <v>1</v>
      </c>
      <c r="H531">
        <v>3</v>
      </c>
      <c r="I531" t="s">
        <v>581</v>
      </c>
      <c r="J531" t="s">
        <v>582</v>
      </c>
      <c r="K531" t="s">
        <v>583</v>
      </c>
      <c r="L531">
        <v>1485</v>
      </c>
      <c r="N531">
        <v>1013</v>
      </c>
      <c r="O531" t="s">
        <v>175</v>
      </c>
      <c r="P531" t="s">
        <v>175</v>
      </c>
      <c r="Q531">
        <v>1</v>
      </c>
      <c r="Y531">
        <v>0</v>
      </c>
      <c r="AA531">
        <v>0</v>
      </c>
      <c r="AB531">
        <v>0</v>
      </c>
      <c r="AC531">
        <v>0</v>
      </c>
      <c r="AD531">
        <v>0</v>
      </c>
      <c r="AN531">
        <v>1</v>
      </c>
      <c r="AO531">
        <v>0</v>
      </c>
      <c r="AP531">
        <v>0</v>
      </c>
      <c r="AQ531">
        <v>0</v>
      </c>
      <c r="AR531">
        <v>0</v>
      </c>
      <c r="AS531" t="s">
        <v>5</v>
      </c>
      <c r="AT531">
        <v>0</v>
      </c>
      <c r="AU531" t="s">
        <v>5</v>
      </c>
      <c r="AV531">
        <v>0</v>
      </c>
      <c r="AW531">
        <v>2</v>
      </c>
      <c r="AX531">
        <v>15092970</v>
      </c>
      <c r="AY531">
        <v>1</v>
      </c>
      <c r="AZ531">
        <v>0</v>
      </c>
      <c r="BA531">
        <v>531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B531">
        <v>0</v>
      </c>
    </row>
    <row r="532" spans="1:80">
      <c r="A532">
        <f>ROW(Source!A92)</f>
        <v>92</v>
      </c>
      <c r="B532">
        <v>15092971</v>
      </c>
      <c r="C532">
        <v>15092964</v>
      </c>
      <c r="D532">
        <v>12325007</v>
      </c>
      <c r="E532">
        <v>1</v>
      </c>
      <c r="F532">
        <v>1</v>
      </c>
      <c r="G532">
        <v>1</v>
      </c>
      <c r="H532">
        <v>3</v>
      </c>
      <c r="I532" t="s">
        <v>584</v>
      </c>
      <c r="J532" t="s">
        <v>585</v>
      </c>
      <c r="K532" t="s">
        <v>586</v>
      </c>
      <c r="L532">
        <v>1485</v>
      </c>
      <c r="N532">
        <v>1013</v>
      </c>
      <c r="O532" t="s">
        <v>175</v>
      </c>
      <c r="P532" t="s">
        <v>175</v>
      </c>
      <c r="Q532">
        <v>1</v>
      </c>
      <c r="Y532">
        <v>0</v>
      </c>
      <c r="AA532">
        <v>0</v>
      </c>
      <c r="AB532">
        <v>0</v>
      </c>
      <c r="AC532">
        <v>0</v>
      </c>
      <c r="AD532">
        <v>0</v>
      </c>
      <c r="AN532">
        <v>1</v>
      </c>
      <c r="AO532">
        <v>0</v>
      </c>
      <c r="AP532">
        <v>0</v>
      </c>
      <c r="AQ532">
        <v>0</v>
      </c>
      <c r="AR532">
        <v>0</v>
      </c>
      <c r="AS532" t="s">
        <v>5</v>
      </c>
      <c r="AT532">
        <v>0</v>
      </c>
      <c r="AU532" t="s">
        <v>5</v>
      </c>
      <c r="AV532">
        <v>0</v>
      </c>
      <c r="AW532">
        <v>2</v>
      </c>
      <c r="AX532">
        <v>15092971</v>
      </c>
      <c r="AY532">
        <v>1</v>
      </c>
      <c r="AZ532">
        <v>0</v>
      </c>
      <c r="BA532">
        <v>532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B532">
        <v>0</v>
      </c>
    </row>
    <row r="533" spans="1:80">
      <c r="A533">
        <f>ROW(Source!A92)</f>
        <v>92</v>
      </c>
      <c r="B533">
        <v>15092972</v>
      </c>
      <c r="C533">
        <v>15092964</v>
      </c>
      <c r="D533">
        <v>12354868</v>
      </c>
      <c r="E533">
        <v>1</v>
      </c>
      <c r="F533">
        <v>1</v>
      </c>
      <c r="G533">
        <v>1</v>
      </c>
      <c r="H533">
        <v>3</v>
      </c>
      <c r="I533" t="s">
        <v>587</v>
      </c>
      <c r="J533" t="s">
        <v>588</v>
      </c>
      <c r="K533" t="s">
        <v>589</v>
      </c>
      <c r="L533">
        <v>12289363</v>
      </c>
      <c r="N533">
        <v>1013</v>
      </c>
      <c r="O533" t="s">
        <v>590</v>
      </c>
      <c r="P533" t="s">
        <v>591</v>
      </c>
      <c r="Q533">
        <v>1</v>
      </c>
      <c r="Y533">
        <v>2E-3</v>
      </c>
      <c r="AA533">
        <v>2030</v>
      </c>
      <c r="AB533">
        <v>0</v>
      </c>
      <c r="AC533">
        <v>0</v>
      </c>
      <c r="AD533">
        <v>0</v>
      </c>
      <c r="AN533">
        <v>0</v>
      </c>
      <c r="AO533">
        <v>1</v>
      </c>
      <c r="AP533">
        <v>0</v>
      </c>
      <c r="AQ533">
        <v>0</v>
      </c>
      <c r="AR533">
        <v>0</v>
      </c>
      <c r="AS533" t="s">
        <v>5</v>
      </c>
      <c r="AT533">
        <v>2E-3</v>
      </c>
      <c r="AU533" t="s">
        <v>5</v>
      </c>
      <c r="AV533">
        <v>0</v>
      </c>
      <c r="AW533">
        <v>2</v>
      </c>
      <c r="AX533">
        <v>15092972</v>
      </c>
      <c r="AY533">
        <v>1</v>
      </c>
      <c r="AZ533">
        <v>0</v>
      </c>
      <c r="BA533">
        <v>533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B533">
        <v>0</v>
      </c>
    </row>
    <row r="534" spans="1:80">
      <c r="A534">
        <f>ROW(Source!A97)</f>
        <v>97</v>
      </c>
      <c r="B534">
        <v>15092976</v>
      </c>
      <c r="C534">
        <v>15092975</v>
      </c>
      <c r="D534">
        <v>7535102</v>
      </c>
      <c r="E534">
        <v>1</v>
      </c>
      <c r="F534">
        <v>1</v>
      </c>
      <c r="G534">
        <v>1</v>
      </c>
      <c r="H534">
        <v>1</v>
      </c>
      <c r="I534" t="s">
        <v>498</v>
      </c>
      <c r="J534" t="s">
        <v>5</v>
      </c>
      <c r="K534" t="s">
        <v>499</v>
      </c>
      <c r="L534">
        <v>1476</v>
      </c>
      <c r="N534">
        <v>1013</v>
      </c>
      <c r="O534" t="s">
        <v>450</v>
      </c>
      <c r="P534" t="s">
        <v>451</v>
      </c>
      <c r="Q534">
        <v>1</v>
      </c>
      <c r="Y534">
        <v>5.6890499999999999</v>
      </c>
      <c r="AA534">
        <v>0</v>
      </c>
      <c r="AB534">
        <v>0</v>
      </c>
      <c r="AC534">
        <v>0</v>
      </c>
      <c r="AD534">
        <v>11.48</v>
      </c>
      <c r="AN534">
        <v>0</v>
      </c>
      <c r="AO534">
        <v>1</v>
      </c>
      <c r="AP534">
        <v>1</v>
      </c>
      <c r="AQ534">
        <v>0</v>
      </c>
      <c r="AR534">
        <v>0</v>
      </c>
      <c r="AS534" t="s">
        <v>5</v>
      </c>
      <c r="AT534">
        <v>2.91</v>
      </c>
      <c r="AU534" t="s">
        <v>96</v>
      </c>
      <c r="AV534">
        <v>1</v>
      </c>
      <c r="AW534">
        <v>2</v>
      </c>
      <c r="AX534">
        <v>15092976</v>
      </c>
      <c r="AY534">
        <v>1</v>
      </c>
      <c r="AZ534">
        <v>0</v>
      </c>
      <c r="BA534">
        <v>534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B534">
        <v>0</v>
      </c>
    </row>
    <row r="535" spans="1:80">
      <c r="A535">
        <f>ROW(Source!A97)</f>
        <v>97</v>
      </c>
      <c r="B535">
        <v>15092977</v>
      </c>
      <c r="C535">
        <v>15092975</v>
      </c>
      <c r="D535">
        <v>121548</v>
      </c>
      <c r="E535">
        <v>1</v>
      </c>
      <c r="F535">
        <v>1</v>
      </c>
      <c r="G535">
        <v>1</v>
      </c>
      <c r="H535">
        <v>1</v>
      </c>
      <c r="I535" t="s">
        <v>31</v>
      </c>
      <c r="J535" t="s">
        <v>5</v>
      </c>
      <c r="K535" t="s">
        <v>452</v>
      </c>
      <c r="L535">
        <v>608254</v>
      </c>
      <c r="N535">
        <v>1013</v>
      </c>
      <c r="O535" t="s">
        <v>453</v>
      </c>
      <c r="P535" t="s">
        <v>453</v>
      </c>
      <c r="Q535">
        <v>1</v>
      </c>
      <c r="Y535">
        <v>4.2500000000000003E-2</v>
      </c>
      <c r="AA535">
        <v>0</v>
      </c>
      <c r="AB535">
        <v>0</v>
      </c>
      <c r="AC535">
        <v>0</v>
      </c>
      <c r="AD535">
        <v>0</v>
      </c>
      <c r="AN535">
        <v>0</v>
      </c>
      <c r="AO535">
        <v>1</v>
      </c>
      <c r="AP535">
        <v>1</v>
      </c>
      <c r="AQ535">
        <v>0</v>
      </c>
      <c r="AR535">
        <v>0</v>
      </c>
      <c r="AS535" t="s">
        <v>5</v>
      </c>
      <c r="AT535">
        <v>0.02</v>
      </c>
      <c r="AU535" t="s">
        <v>95</v>
      </c>
      <c r="AV535">
        <v>2</v>
      </c>
      <c r="AW535">
        <v>2</v>
      </c>
      <c r="AX535">
        <v>15092977</v>
      </c>
      <c r="AY535">
        <v>1</v>
      </c>
      <c r="AZ535">
        <v>0</v>
      </c>
      <c r="BA535">
        <v>535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B535">
        <v>0</v>
      </c>
    </row>
    <row r="536" spans="1:80">
      <c r="A536">
        <f>ROW(Source!A97)</f>
        <v>97</v>
      </c>
      <c r="B536">
        <v>15092978</v>
      </c>
      <c r="C536">
        <v>15092975</v>
      </c>
      <c r="D536">
        <v>12365594</v>
      </c>
      <c r="E536">
        <v>1</v>
      </c>
      <c r="F536">
        <v>1</v>
      </c>
      <c r="G536">
        <v>1</v>
      </c>
      <c r="H536">
        <v>2</v>
      </c>
      <c r="I536" t="s">
        <v>471</v>
      </c>
      <c r="J536" t="s">
        <v>472</v>
      </c>
      <c r="K536" t="s">
        <v>473</v>
      </c>
      <c r="L536">
        <v>1480</v>
      </c>
      <c r="N536">
        <v>1013</v>
      </c>
      <c r="O536" t="s">
        <v>457</v>
      </c>
      <c r="P536" t="s">
        <v>458</v>
      </c>
      <c r="Q536">
        <v>1</v>
      </c>
      <c r="Y536">
        <v>2.1250000000000002E-2</v>
      </c>
      <c r="AA536">
        <v>0</v>
      </c>
      <c r="AB536">
        <v>92.76</v>
      </c>
      <c r="AC536">
        <v>16.329999999999998</v>
      </c>
      <c r="AD536">
        <v>0</v>
      </c>
      <c r="AN536">
        <v>0</v>
      </c>
      <c r="AO536">
        <v>1</v>
      </c>
      <c r="AP536">
        <v>1</v>
      </c>
      <c r="AQ536">
        <v>0</v>
      </c>
      <c r="AR536">
        <v>0</v>
      </c>
      <c r="AS536" t="s">
        <v>5</v>
      </c>
      <c r="AT536">
        <v>0.01</v>
      </c>
      <c r="AU536" t="s">
        <v>95</v>
      </c>
      <c r="AV536">
        <v>0</v>
      </c>
      <c r="AW536">
        <v>2</v>
      </c>
      <c r="AX536">
        <v>15092978</v>
      </c>
      <c r="AY536">
        <v>1</v>
      </c>
      <c r="AZ536">
        <v>0</v>
      </c>
      <c r="BA536">
        <v>536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B536">
        <v>0</v>
      </c>
    </row>
    <row r="537" spans="1:80">
      <c r="A537">
        <f>ROW(Source!A97)</f>
        <v>97</v>
      </c>
      <c r="B537">
        <v>15092979</v>
      </c>
      <c r="C537">
        <v>15092975</v>
      </c>
      <c r="D537">
        <v>12365682</v>
      </c>
      <c r="E537">
        <v>1</v>
      </c>
      <c r="F537">
        <v>1</v>
      </c>
      <c r="G537">
        <v>1</v>
      </c>
      <c r="H537">
        <v>2</v>
      </c>
      <c r="I537" t="s">
        <v>474</v>
      </c>
      <c r="J537" t="s">
        <v>475</v>
      </c>
      <c r="K537" t="s">
        <v>476</v>
      </c>
      <c r="L537">
        <v>1480</v>
      </c>
      <c r="N537">
        <v>1013</v>
      </c>
      <c r="O537" t="s">
        <v>457</v>
      </c>
      <c r="P537" t="s">
        <v>458</v>
      </c>
      <c r="Q537">
        <v>1</v>
      </c>
      <c r="Y537">
        <v>2.1250000000000002E-2</v>
      </c>
      <c r="AA537">
        <v>0</v>
      </c>
      <c r="AB537">
        <v>134.07</v>
      </c>
      <c r="AC537">
        <v>16.329999999999998</v>
      </c>
      <c r="AD537">
        <v>0</v>
      </c>
      <c r="AN537">
        <v>0</v>
      </c>
      <c r="AO537">
        <v>1</v>
      </c>
      <c r="AP537">
        <v>1</v>
      </c>
      <c r="AQ537">
        <v>0</v>
      </c>
      <c r="AR537">
        <v>0</v>
      </c>
      <c r="AS537" t="s">
        <v>5</v>
      </c>
      <c r="AT537">
        <v>0.01</v>
      </c>
      <c r="AU537" t="s">
        <v>95</v>
      </c>
      <c r="AV537">
        <v>0</v>
      </c>
      <c r="AW537">
        <v>2</v>
      </c>
      <c r="AX537">
        <v>15092979</v>
      </c>
      <c r="AY537">
        <v>1</v>
      </c>
      <c r="AZ537">
        <v>0</v>
      </c>
      <c r="BA537">
        <v>537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B537">
        <v>0</v>
      </c>
    </row>
    <row r="538" spans="1:80">
      <c r="A538">
        <f>ROW(Source!A97)</f>
        <v>97</v>
      </c>
      <c r="B538">
        <v>15092980</v>
      </c>
      <c r="C538">
        <v>15092975</v>
      </c>
      <c r="D538">
        <v>12365979</v>
      </c>
      <c r="E538">
        <v>1</v>
      </c>
      <c r="F538">
        <v>1</v>
      </c>
      <c r="G538">
        <v>1</v>
      </c>
      <c r="H538">
        <v>2</v>
      </c>
      <c r="I538" t="s">
        <v>569</v>
      </c>
      <c r="J538" t="s">
        <v>570</v>
      </c>
      <c r="K538" t="s">
        <v>571</v>
      </c>
      <c r="L538">
        <v>1480</v>
      </c>
      <c r="N538">
        <v>1013</v>
      </c>
      <c r="O538" t="s">
        <v>457</v>
      </c>
      <c r="P538" t="s">
        <v>458</v>
      </c>
      <c r="Q538">
        <v>1</v>
      </c>
      <c r="Y538">
        <v>1.3387499999999999</v>
      </c>
      <c r="AA538">
        <v>0</v>
      </c>
      <c r="AB538">
        <v>7.84</v>
      </c>
      <c r="AC538">
        <v>0</v>
      </c>
      <c r="AD538">
        <v>0</v>
      </c>
      <c r="AN538">
        <v>0</v>
      </c>
      <c r="AO538">
        <v>1</v>
      </c>
      <c r="AP538">
        <v>1</v>
      </c>
      <c r="AQ538">
        <v>0</v>
      </c>
      <c r="AR538">
        <v>0</v>
      </c>
      <c r="AS538" t="s">
        <v>5</v>
      </c>
      <c r="AT538">
        <v>0.63</v>
      </c>
      <c r="AU538" t="s">
        <v>95</v>
      </c>
      <c r="AV538">
        <v>0</v>
      </c>
      <c r="AW538">
        <v>2</v>
      </c>
      <c r="AX538">
        <v>15092980</v>
      </c>
      <c r="AY538">
        <v>1</v>
      </c>
      <c r="AZ538">
        <v>0</v>
      </c>
      <c r="BA538">
        <v>538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B538">
        <v>0</v>
      </c>
    </row>
    <row r="539" spans="1:80">
      <c r="A539">
        <f>ROW(Source!A97)</f>
        <v>97</v>
      </c>
      <c r="B539">
        <v>15092981</v>
      </c>
      <c r="C539">
        <v>15092975</v>
      </c>
      <c r="D539">
        <v>12368313</v>
      </c>
      <c r="E539">
        <v>1</v>
      </c>
      <c r="F539">
        <v>1</v>
      </c>
      <c r="G539">
        <v>1</v>
      </c>
      <c r="H539">
        <v>2</v>
      </c>
      <c r="I539" t="s">
        <v>477</v>
      </c>
      <c r="J539" t="s">
        <v>478</v>
      </c>
      <c r="K539" t="s">
        <v>479</v>
      </c>
      <c r="L539">
        <v>1480</v>
      </c>
      <c r="N539">
        <v>1013</v>
      </c>
      <c r="O539" t="s">
        <v>457</v>
      </c>
      <c r="P539" t="s">
        <v>458</v>
      </c>
      <c r="Q539">
        <v>1</v>
      </c>
      <c r="Y539">
        <v>4.2500000000000003E-2</v>
      </c>
      <c r="AA539">
        <v>0</v>
      </c>
      <c r="AB539">
        <v>96.34</v>
      </c>
      <c r="AC539">
        <v>0</v>
      </c>
      <c r="AD539">
        <v>0</v>
      </c>
      <c r="AN539">
        <v>0</v>
      </c>
      <c r="AO539">
        <v>1</v>
      </c>
      <c r="AP539">
        <v>1</v>
      </c>
      <c r="AQ539">
        <v>0</v>
      </c>
      <c r="AR539">
        <v>0</v>
      </c>
      <c r="AS539" t="s">
        <v>5</v>
      </c>
      <c r="AT539">
        <v>0.02</v>
      </c>
      <c r="AU539" t="s">
        <v>95</v>
      </c>
      <c r="AV539">
        <v>0</v>
      </c>
      <c r="AW539">
        <v>2</v>
      </c>
      <c r="AX539">
        <v>15092981</v>
      </c>
      <c r="AY539">
        <v>1</v>
      </c>
      <c r="AZ539">
        <v>0</v>
      </c>
      <c r="BA539">
        <v>539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B539">
        <v>0</v>
      </c>
    </row>
    <row r="540" spans="1:80">
      <c r="A540">
        <f>ROW(Source!A97)</f>
        <v>97</v>
      </c>
      <c r="B540">
        <v>15092982</v>
      </c>
      <c r="C540">
        <v>15092975</v>
      </c>
      <c r="D540">
        <v>12292388</v>
      </c>
      <c r="E540">
        <v>1</v>
      </c>
      <c r="F540">
        <v>1</v>
      </c>
      <c r="G540">
        <v>1</v>
      </c>
      <c r="H540">
        <v>3</v>
      </c>
      <c r="I540" t="s">
        <v>572</v>
      </c>
      <c r="J540" t="s">
        <v>573</v>
      </c>
      <c r="K540" t="s">
        <v>574</v>
      </c>
      <c r="L540">
        <v>1348</v>
      </c>
      <c r="N540">
        <v>1009</v>
      </c>
      <c r="O540" t="s">
        <v>29</v>
      </c>
      <c r="P540" t="s">
        <v>29</v>
      </c>
      <c r="Q540">
        <v>1000</v>
      </c>
      <c r="Y540">
        <v>3.3E-4</v>
      </c>
      <c r="AA540">
        <v>10660</v>
      </c>
      <c r="AB540">
        <v>0</v>
      </c>
      <c r="AC540">
        <v>0</v>
      </c>
      <c r="AD540">
        <v>0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5</v>
      </c>
      <c r="AT540">
        <v>3.3E-4</v>
      </c>
      <c r="AU540" t="s">
        <v>5</v>
      </c>
      <c r="AV540">
        <v>0</v>
      </c>
      <c r="AW540">
        <v>2</v>
      </c>
      <c r="AX540">
        <v>15092982</v>
      </c>
      <c r="AY540">
        <v>1</v>
      </c>
      <c r="AZ540">
        <v>0</v>
      </c>
      <c r="BA540">
        <v>540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B540">
        <v>0</v>
      </c>
    </row>
    <row r="541" spans="1:80">
      <c r="A541">
        <f>ROW(Source!A97)</f>
        <v>97</v>
      </c>
      <c r="B541">
        <v>15092983</v>
      </c>
      <c r="C541">
        <v>15092975</v>
      </c>
      <c r="D541">
        <v>12315938</v>
      </c>
      <c r="E541">
        <v>1</v>
      </c>
      <c r="F541">
        <v>1</v>
      </c>
      <c r="G541">
        <v>1</v>
      </c>
      <c r="H541">
        <v>3</v>
      </c>
      <c r="I541" t="s">
        <v>592</v>
      </c>
      <c r="J541" t="s">
        <v>593</v>
      </c>
      <c r="K541" t="s">
        <v>594</v>
      </c>
      <c r="L541">
        <v>1348</v>
      </c>
      <c r="N541">
        <v>1009</v>
      </c>
      <c r="O541" t="s">
        <v>29</v>
      </c>
      <c r="P541" t="s">
        <v>29</v>
      </c>
      <c r="Q541">
        <v>1000</v>
      </c>
      <c r="Y541">
        <v>2.0699999999999998E-3</v>
      </c>
      <c r="AA541">
        <v>20910</v>
      </c>
      <c r="AB541">
        <v>0</v>
      </c>
      <c r="AC541">
        <v>0</v>
      </c>
      <c r="AD541">
        <v>0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5</v>
      </c>
      <c r="AT541">
        <v>2.0699999999999998E-3</v>
      </c>
      <c r="AU541" t="s">
        <v>5</v>
      </c>
      <c r="AV541">
        <v>0</v>
      </c>
      <c r="AW541">
        <v>2</v>
      </c>
      <c r="AX541">
        <v>15092983</v>
      </c>
      <c r="AY541">
        <v>1</v>
      </c>
      <c r="AZ541">
        <v>0</v>
      </c>
      <c r="BA541">
        <v>541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B541">
        <v>0</v>
      </c>
    </row>
    <row r="542" spans="1:80">
      <c r="A542">
        <f>ROW(Source!A97)</f>
        <v>97</v>
      </c>
      <c r="B542">
        <v>15092984</v>
      </c>
      <c r="C542">
        <v>15092975</v>
      </c>
      <c r="D542">
        <v>12324442</v>
      </c>
      <c r="E542">
        <v>1</v>
      </c>
      <c r="F542">
        <v>1</v>
      </c>
      <c r="G542">
        <v>1</v>
      </c>
      <c r="H542">
        <v>3</v>
      </c>
      <c r="I542" t="s">
        <v>581</v>
      </c>
      <c r="J542" t="s">
        <v>582</v>
      </c>
      <c r="K542" t="s">
        <v>583</v>
      </c>
      <c r="L542">
        <v>1485</v>
      </c>
      <c r="N542">
        <v>1013</v>
      </c>
      <c r="O542" t="s">
        <v>175</v>
      </c>
      <c r="P542" t="s">
        <v>175</v>
      </c>
      <c r="Q542">
        <v>1</v>
      </c>
      <c r="Y542">
        <v>0</v>
      </c>
      <c r="AA542">
        <v>0</v>
      </c>
      <c r="AB542">
        <v>0</v>
      </c>
      <c r="AC542">
        <v>0</v>
      </c>
      <c r="AD542">
        <v>0</v>
      </c>
      <c r="AN542">
        <v>1</v>
      </c>
      <c r="AO542">
        <v>0</v>
      </c>
      <c r="AP542">
        <v>0</v>
      </c>
      <c r="AQ542">
        <v>0</v>
      </c>
      <c r="AR542">
        <v>0</v>
      </c>
      <c r="AS542" t="s">
        <v>5</v>
      </c>
      <c r="AT542">
        <v>0</v>
      </c>
      <c r="AU542" t="s">
        <v>5</v>
      </c>
      <c r="AV542">
        <v>0</v>
      </c>
      <c r="AW542">
        <v>2</v>
      </c>
      <c r="AX542">
        <v>15092984</v>
      </c>
      <c r="AY542">
        <v>1</v>
      </c>
      <c r="AZ542">
        <v>0</v>
      </c>
      <c r="BA542">
        <v>542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B542">
        <v>0</v>
      </c>
    </row>
    <row r="543" spans="1:80">
      <c r="A543">
        <f>ROW(Source!A97)</f>
        <v>97</v>
      </c>
      <c r="B543">
        <v>15092985</v>
      </c>
      <c r="C543">
        <v>15092975</v>
      </c>
      <c r="D543">
        <v>12325007</v>
      </c>
      <c r="E543">
        <v>1</v>
      </c>
      <c r="F543">
        <v>1</v>
      </c>
      <c r="G543">
        <v>1</v>
      </c>
      <c r="H543">
        <v>3</v>
      </c>
      <c r="I543" t="s">
        <v>584</v>
      </c>
      <c r="J543" t="s">
        <v>585</v>
      </c>
      <c r="K543" t="s">
        <v>586</v>
      </c>
      <c r="L543">
        <v>1485</v>
      </c>
      <c r="N543">
        <v>1013</v>
      </c>
      <c r="O543" t="s">
        <v>175</v>
      </c>
      <c r="P543" t="s">
        <v>175</v>
      </c>
      <c r="Q543">
        <v>1</v>
      </c>
      <c r="Y543">
        <v>0</v>
      </c>
      <c r="AA543">
        <v>0</v>
      </c>
      <c r="AB543">
        <v>0</v>
      </c>
      <c r="AC543">
        <v>0</v>
      </c>
      <c r="AD543">
        <v>0</v>
      </c>
      <c r="AN543">
        <v>1</v>
      </c>
      <c r="AO543">
        <v>0</v>
      </c>
      <c r="AP543">
        <v>0</v>
      </c>
      <c r="AQ543">
        <v>0</v>
      </c>
      <c r="AR543">
        <v>0</v>
      </c>
      <c r="AS543" t="s">
        <v>5</v>
      </c>
      <c r="AT543">
        <v>0</v>
      </c>
      <c r="AU543" t="s">
        <v>5</v>
      </c>
      <c r="AV543">
        <v>0</v>
      </c>
      <c r="AW543">
        <v>2</v>
      </c>
      <c r="AX543">
        <v>15092985</v>
      </c>
      <c r="AY543">
        <v>1</v>
      </c>
      <c r="AZ543">
        <v>0</v>
      </c>
      <c r="BA543">
        <v>543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B543">
        <v>0</v>
      </c>
    </row>
    <row r="544" spans="1:80">
      <c r="A544">
        <f>ROW(Source!A97)</f>
        <v>97</v>
      </c>
      <c r="B544">
        <v>15092986</v>
      </c>
      <c r="C544">
        <v>15092975</v>
      </c>
      <c r="D544">
        <v>12354870</v>
      </c>
      <c r="E544">
        <v>1</v>
      </c>
      <c r="F544">
        <v>1</v>
      </c>
      <c r="G544">
        <v>1</v>
      </c>
      <c r="H544">
        <v>3</v>
      </c>
      <c r="I544" t="s">
        <v>595</v>
      </c>
      <c r="J544" t="s">
        <v>596</v>
      </c>
      <c r="K544" t="s">
        <v>597</v>
      </c>
      <c r="L544">
        <v>12289363</v>
      </c>
      <c r="N544">
        <v>1013</v>
      </c>
      <c r="O544" t="s">
        <v>590</v>
      </c>
      <c r="P544" t="s">
        <v>591</v>
      </c>
      <c r="Q544">
        <v>1</v>
      </c>
      <c r="Y544">
        <v>2E-3</v>
      </c>
      <c r="AA544">
        <v>3250</v>
      </c>
      <c r="AB544">
        <v>0</v>
      </c>
      <c r="AC544">
        <v>0</v>
      </c>
      <c r="AD544">
        <v>0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5</v>
      </c>
      <c r="AT544">
        <v>2E-3</v>
      </c>
      <c r="AU544" t="s">
        <v>5</v>
      </c>
      <c r="AV544">
        <v>0</v>
      </c>
      <c r="AW544">
        <v>2</v>
      </c>
      <c r="AX544">
        <v>15092986</v>
      </c>
      <c r="AY544">
        <v>1</v>
      </c>
      <c r="AZ544">
        <v>0</v>
      </c>
      <c r="BA544">
        <v>544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B544">
        <v>0</v>
      </c>
    </row>
    <row r="545" spans="1:80">
      <c r="A545">
        <f>ROW(Source!A100)</f>
        <v>100</v>
      </c>
      <c r="B545">
        <v>15093287</v>
      </c>
      <c r="C545">
        <v>15093286</v>
      </c>
      <c r="D545">
        <v>7535102</v>
      </c>
      <c r="E545">
        <v>1</v>
      </c>
      <c r="F545">
        <v>1</v>
      </c>
      <c r="G545">
        <v>1</v>
      </c>
      <c r="H545">
        <v>1</v>
      </c>
      <c r="I545" t="s">
        <v>498</v>
      </c>
      <c r="J545" t="s">
        <v>5</v>
      </c>
      <c r="K545" t="s">
        <v>499</v>
      </c>
      <c r="L545">
        <v>1476</v>
      </c>
      <c r="N545">
        <v>1013</v>
      </c>
      <c r="O545" t="s">
        <v>450</v>
      </c>
      <c r="P545" t="s">
        <v>451</v>
      </c>
      <c r="Q545">
        <v>1</v>
      </c>
      <c r="Y545">
        <v>2.8738499999999996</v>
      </c>
      <c r="AA545">
        <v>0</v>
      </c>
      <c r="AB545">
        <v>0</v>
      </c>
      <c r="AC545">
        <v>0</v>
      </c>
      <c r="AD545">
        <v>11.48</v>
      </c>
      <c r="AN545">
        <v>0</v>
      </c>
      <c r="AO545">
        <v>1</v>
      </c>
      <c r="AP545">
        <v>1</v>
      </c>
      <c r="AQ545">
        <v>0</v>
      </c>
      <c r="AR545">
        <v>0</v>
      </c>
      <c r="AS545" t="s">
        <v>5</v>
      </c>
      <c r="AT545">
        <v>1.47</v>
      </c>
      <c r="AU545" t="s">
        <v>96</v>
      </c>
      <c r="AV545">
        <v>1</v>
      </c>
      <c r="AW545">
        <v>2</v>
      </c>
      <c r="AX545">
        <v>15093295</v>
      </c>
      <c r="AY545">
        <v>1</v>
      </c>
      <c r="AZ545">
        <v>0</v>
      </c>
      <c r="BA545">
        <v>545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B545">
        <v>0</v>
      </c>
    </row>
    <row r="546" spans="1:80">
      <c r="A546">
        <f>ROW(Source!A100)</f>
        <v>100</v>
      </c>
      <c r="B546">
        <v>15093288</v>
      </c>
      <c r="C546">
        <v>15093286</v>
      </c>
      <c r="D546">
        <v>12365979</v>
      </c>
      <c r="E546">
        <v>1</v>
      </c>
      <c r="F546">
        <v>1</v>
      </c>
      <c r="G546">
        <v>1</v>
      </c>
      <c r="H546">
        <v>2</v>
      </c>
      <c r="I546" t="s">
        <v>569</v>
      </c>
      <c r="J546" t="s">
        <v>570</v>
      </c>
      <c r="K546" t="s">
        <v>571</v>
      </c>
      <c r="L546">
        <v>1480</v>
      </c>
      <c r="N546">
        <v>1013</v>
      </c>
      <c r="O546" t="s">
        <v>457</v>
      </c>
      <c r="P546" t="s">
        <v>458</v>
      </c>
      <c r="Q546">
        <v>1</v>
      </c>
      <c r="Y546">
        <v>0.74375000000000002</v>
      </c>
      <c r="AA546">
        <v>0</v>
      </c>
      <c r="AB546">
        <v>7.84</v>
      </c>
      <c r="AC546">
        <v>0</v>
      </c>
      <c r="AD546">
        <v>0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5</v>
      </c>
      <c r="AT546">
        <v>0.35</v>
      </c>
      <c r="AU546" t="s">
        <v>95</v>
      </c>
      <c r="AV546">
        <v>0</v>
      </c>
      <c r="AW546">
        <v>2</v>
      </c>
      <c r="AX546">
        <v>15093296</v>
      </c>
      <c r="AY546">
        <v>1</v>
      </c>
      <c r="AZ546">
        <v>0</v>
      </c>
      <c r="BA546">
        <v>546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B546">
        <v>0</v>
      </c>
    </row>
    <row r="547" spans="1:80">
      <c r="A547">
        <f>ROW(Source!A100)</f>
        <v>100</v>
      </c>
      <c r="B547">
        <v>15093289</v>
      </c>
      <c r="C547">
        <v>15093286</v>
      </c>
      <c r="D547">
        <v>12368313</v>
      </c>
      <c r="E547">
        <v>1</v>
      </c>
      <c r="F547">
        <v>1</v>
      </c>
      <c r="G547">
        <v>1</v>
      </c>
      <c r="H547">
        <v>2</v>
      </c>
      <c r="I547" t="s">
        <v>477</v>
      </c>
      <c r="J547" t="s">
        <v>478</v>
      </c>
      <c r="K547" t="s">
        <v>479</v>
      </c>
      <c r="L547">
        <v>1480</v>
      </c>
      <c r="N547">
        <v>1013</v>
      </c>
      <c r="O547" t="s">
        <v>457</v>
      </c>
      <c r="P547" t="s">
        <v>458</v>
      </c>
      <c r="Q547">
        <v>1</v>
      </c>
      <c r="Y547">
        <v>2.1250000000000002E-2</v>
      </c>
      <c r="AA547">
        <v>0</v>
      </c>
      <c r="AB547">
        <v>96.34</v>
      </c>
      <c r="AC547">
        <v>0</v>
      </c>
      <c r="AD547">
        <v>0</v>
      </c>
      <c r="AN547">
        <v>0</v>
      </c>
      <c r="AO547">
        <v>1</v>
      </c>
      <c r="AP547">
        <v>1</v>
      </c>
      <c r="AQ547">
        <v>0</v>
      </c>
      <c r="AR547">
        <v>0</v>
      </c>
      <c r="AS547" t="s">
        <v>5</v>
      </c>
      <c r="AT547">
        <v>0.01</v>
      </c>
      <c r="AU547" t="s">
        <v>95</v>
      </c>
      <c r="AV547">
        <v>0</v>
      </c>
      <c r="AW547">
        <v>2</v>
      </c>
      <c r="AX547">
        <v>15093297</v>
      </c>
      <c r="AY547">
        <v>1</v>
      </c>
      <c r="AZ547">
        <v>0</v>
      </c>
      <c r="BA547">
        <v>547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B547">
        <v>0</v>
      </c>
    </row>
    <row r="548" spans="1:80">
      <c r="A548">
        <f>ROW(Source!A100)</f>
        <v>100</v>
      </c>
      <c r="B548">
        <v>15093290</v>
      </c>
      <c r="C548">
        <v>15093286</v>
      </c>
      <c r="D548">
        <v>12292388</v>
      </c>
      <c r="E548">
        <v>1</v>
      </c>
      <c r="F548">
        <v>1</v>
      </c>
      <c r="G548">
        <v>1</v>
      </c>
      <c r="H548">
        <v>3</v>
      </c>
      <c r="I548" t="s">
        <v>572</v>
      </c>
      <c r="J548" t="s">
        <v>573</v>
      </c>
      <c r="K548" t="s">
        <v>574</v>
      </c>
      <c r="L548">
        <v>1348</v>
      </c>
      <c r="N548">
        <v>1009</v>
      </c>
      <c r="O548" t="s">
        <v>29</v>
      </c>
      <c r="P548" t="s">
        <v>29</v>
      </c>
      <c r="Q548">
        <v>1000</v>
      </c>
      <c r="Y548">
        <v>1.3999999999999999E-4</v>
      </c>
      <c r="AA548">
        <v>10660</v>
      </c>
      <c r="AB548">
        <v>0</v>
      </c>
      <c r="AC548">
        <v>0</v>
      </c>
      <c r="AD548">
        <v>0</v>
      </c>
      <c r="AN548">
        <v>0</v>
      </c>
      <c r="AO548">
        <v>1</v>
      </c>
      <c r="AP548">
        <v>0</v>
      </c>
      <c r="AQ548">
        <v>0</v>
      </c>
      <c r="AR548">
        <v>0</v>
      </c>
      <c r="AS548" t="s">
        <v>5</v>
      </c>
      <c r="AT548">
        <v>1.3999999999999999E-4</v>
      </c>
      <c r="AU548" t="s">
        <v>5</v>
      </c>
      <c r="AV548">
        <v>0</v>
      </c>
      <c r="AW548">
        <v>2</v>
      </c>
      <c r="AX548">
        <v>15093298</v>
      </c>
      <c r="AY548">
        <v>1</v>
      </c>
      <c r="AZ548">
        <v>0</v>
      </c>
      <c r="BA548">
        <v>548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B548">
        <v>0</v>
      </c>
    </row>
    <row r="549" spans="1:80">
      <c r="A549">
        <f>ROW(Source!A100)</f>
        <v>100</v>
      </c>
      <c r="B549">
        <v>15093291</v>
      </c>
      <c r="C549">
        <v>15093286</v>
      </c>
      <c r="D549">
        <v>12315936</v>
      </c>
      <c r="E549">
        <v>1</v>
      </c>
      <c r="F549">
        <v>1</v>
      </c>
      <c r="G549">
        <v>1</v>
      </c>
      <c r="H549">
        <v>3</v>
      </c>
      <c r="I549" t="s">
        <v>578</v>
      </c>
      <c r="J549" t="s">
        <v>579</v>
      </c>
      <c r="K549" t="s">
        <v>580</v>
      </c>
      <c r="L549">
        <v>1348</v>
      </c>
      <c r="N549">
        <v>1009</v>
      </c>
      <c r="O549" t="s">
        <v>29</v>
      </c>
      <c r="P549" t="s">
        <v>29</v>
      </c>
      <c r="Q549">
        <v>1000</v>
      </c>
      <c r="Y549">
        <v>1.1000000000000001E-3</v>
      </c>
      <c r="AA549">
        <v>12670</v>
      </c>
      <c r="AB549">
        <v>0</v>
      </c>
      <c r="AC549">
        <v>0</v>
      </c>
      <c r="AD549">
        <v>0</v>
      </c>
      <c r="AN549">
        <v>0</v>
      </c>
      <c r="AO549">
        <v>1</v>
      </c>
      <c r="AP549">
        <v>0</v>
      </c>
      <c r="AQ549">
        <v>0</v>
      </c>
      <c r="AR549">
        <v>0</v>
      </c>
      <c r="AS549" t="s">
        <v>5</v>
      </c>
      <c r="AT549">
        <v>1.1000000000000001E-3</v>
      </c>
      <c r="AU549" t="s">
        <v>5</v>
      </c>
      <c r="AV549">
        <v>0</v>
      </c>
      <c r="AW549">
        <v>2</v>
      </c>
      <c r="AX549">
        <v>15093299</v>
      </c>
      <c r="AY549">
        <v>1</v>
      </c>
      <c r="AZ549">
        <v>0</v>
      </c>
      <c r="BA549">
        <v>549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B549">
        <v>0</v>
      </c>
    </row>
    <row r="550" spans="1:80">
      <c r="A550">
        <f>ROW(Source!A100)</f>
        <v>100</v>
      </c>
      <c r="B550">
        <v>15093292</v>
      </c>
      <c r="C550">
        <v>15093286</v>
      </c>
      <c r="D550">
        <v>12324442</v>
      </c>
      <c r="E550">
        <v>1</v>
      </c>
      <c r="F550">
        <v>1</v>
      </c>
      <c r="G550">
        <v>1</v>
      </c>
      <c r="H550">
        <v>3</v>
      </c>
      <c r="I550" t="s">
        <v>581</v>
      </c>
      <c r="J550" t="s">
        <v>582</v>
      </c>
      <c r="K550" t="s">
        <v>583</v>
      </c>
      <c r="L550">
        <v>1485</v>
      </c>
      <c r="N550">
        <v>1013</v>
      </c>
      <c r="O550" t="s">
        <v>175</v>
      </c>
      <c r="P550" t="s">
        <v>175</v>
      </c>
      <c r="Q550">
        <v>1</v>
      </c>
      <c r="Y550">
        <v>0</v>
      </c>
      <c r="AA550">
        <v>0</v>
      </c>
      <c r="AB550">
        <v>0</v>
      </c>
      <c r="AC550">
        <v>0</v>
      </c>
      <c r="AD550">
        <v>0</v>
      </c>
      <c r="AN550">
        <v>1</v>
      </c>
      <c r="AO550">
        <v>0</v>
      </c>
      <c r="AP550">
        <v>0</v>
      </c>
      <c r="AQ550">
        <v>0</v>
      </c>
      <c r="AR550">
        <v>0</v>
      </c>
      <c r="AS550" t="s">
        <v>5</v>
      </c>
      <c r="AT550">
        <v>0</v>
      </c>
      <c r="AU550" t="s">
        <v>5</v>
      </c>
      <c r="AV550">
        <v>0</v>
      </c>
      <c r="AW550">
        <v>2</v>
      </c>
      <c r="AX550">
        <v>15093300</v>
      </c>
      <c r="AY550">
        <v>1</v>
      </c>
      <c r="AZ550">
        <v>0</v>
      </c>
      <c r="BA550">
        <v>550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B550">
        <v>0</v>
      </c>
    </row>
    <row r="551" spans="1:80">
      <c r="A551">
        <f>ROW(Source!A100)</f>
        <v>100</v>
      </c>
      <c r="B551">
        <v>15093293</v>
      </c>
      <c r="C551">
        <v>15093286</v>
      </c>
      <c r="D551">
        <v>12325007</v>
      </c>
      <c r="E551">
        <v>1</v>
      </c>
      <c r="F551">
        <v>1</v>
      </c>
      <c r="G551">
        <v>1</v>
      </c>
      <c r="H551">
        <v>3</v>
      </c>
      <c r="I551" t="s">
        <v>584</v>
      </c>
      <c r="J551" t="s">
        <v>585</v>
      </c>
      <c r="K551" t="s">
        <v>586</v>
      </c>
      <c r="L551">
        <v>1485</v>
      </c>
      <c r="N551">
        <v>1013</v>
      </c>
      <c r="O551" t="s">
        <v>175</v>
      </c>
      <c r="P551" t="s">
        <v>175</v>
      </c>
      <c r="Q551">
        <v>1</v>
      </c>
      <c r="Y551">
        <v>0</v>
      </c>
      <c r="AA551">
        <v>0</v>
      </c>
      <c r="AB551">
        <v>0</v>
      </c>
      <c r="AC551">
        <v>0</v>
      </c>
      <c r="AD551">
        <v>0</v>
      </c>
      <c r="AN551">
        <v>1</v>
      </c>
      <c r="AO551">
        <v>0</v>
      </c>
      <c r="AP551">
        <v>0</v>
      </c>
      <c r="AQ551">
        <v>0</v>
      </c>
      <c r="AR551">
        <v>0</v>
      </c>
      <c r="AS551" t="s">
        <v>5</v>
      </c>
      <c r="AT551">
        <v>0</v>
      </c>
      <c r="AU551" t="s">
        <v>5</v>
      </c>
      <c r="AV551">
        <v>0</v>
      </c>
      <c r="AW551">
        <v>2</v>
      </c>
      <c r="AX551">
        <v>15093301</v>
      </c>
      <c r="AY551">
        <v>1</v>
      </c>
      <c r="AZ551">
        <v>0</v>
      </c>
      <c r="BA551">
        <v>551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B551">
        <v>0</v>
      </c>
    </row>
    <row r="552" spans="1:80">
      <c r="A552">
        <f>ROW(Source!A100)</f>
        <v>100</v>
      </c>
      <c r="B552">
        <v>15093294</v>
      </c>
      <c r="C552">
        <v>15093286</v>
      </c>
      <c r="D552">
        <v>12354868</v>
      </c>
      <c r="E552">
        <v>1</v>
      </c>
      <c r="F552">
        <v>1</v>
      </c>
      <c r="G552">
        <v>1</v>
      </c>
      <c r="H552">
        <v>3</v>
      </c>
      <c r="I552" t="s">
        <v>587</v>
      </c>
      <c r="J552" t="s">
        <v>588</v>
      </c>
      <c r="K552" t="s">
        <v>589</v>
      </c>
      <c r="L552">
        <v>12289363</v>
      </c>
      <c r="N552">
        <v>1013</v>
      </c>
      <c r="O552" t="s">
        <v>590</v>
      </c>
      <c r="P552" t="s">
        <v>591</v>
      </c>
      <c r="Q552">
        <v>1</v>
      </c>
      <c r="Y552">
        <v>2E-3</v>
      </c>
      <c r="AA552">
        <v>2030</v>
      </c>
      <c r="AB552">
        <v>0</v>
      </c>
      <c r="AC552">
        <v>0</v>
      </c>
      <c r="AD552">
        <v>0</v>
      </c>
      <c r="AN552">
        <v>0</v>
      </c>
      <c r="AO552">
        <v>1</v>
      </c>
      <c r="AP552">
        <v>0</v>
      </c>
      <c r="AQ552">
        <v>0</v>
      </c>
      <c r="AR552">
        <v>0</v>
      </c>
      <c r="AS552" t="s">
        <v>5</v>
      </c>
      <c r="AT552">
        <v>2E-3</v>
      </c>
      <c r="AU552" t="s">
        <v>5</v>
      </c>
      <c r="AV552">
        <v>0</v>
      </c>
      <c r="AW552">
        <v>2</v>
      </c>
      <c r="AX552">
        <v>15093302</v>
      </c>
      <c r="AY552">
        <v>1</v>
      </c>
      <c r="AZ552">
        <v>0</v>
      </c>
      <c r="BA552">
        <v>552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B552">
        <v>0</v>
      </c>
    </row>
    <row r="553" spans="1:80">
      <c r="A553">
        <f>ROW(Source!A103)</f>
        <v>103</v>
      </c>
      <c r="B553">
        <v>15093305</v>
      </c>
      <c r="C553">
        <v>15093304</v>
      </c>
      <c r="D553">
        <v>7535102</v>
      </c>
      <c r="E553">
        <v>1</v>
      </c>
      <c r="F553">
        <v>1</v>
      </c>
      <c r="G553">
        <v>1</v>
      </c>
      <c r="H553">
        <v>1</v>
      </c>
      <c r="I553" t="s">
        <v>498</v>
      </c>
      <c r="J553" t="s">
        <v>5</v>
      </c>
      <c r="K553" t="s">
        <v>499</v>
      </c>
      <c r="L553">
        <v>1476</v>
      </c>
      <c r="N553">
        <v>1013</v>
      </c>
      <c r="O553" t="s">
        <v>450</v>
      </c>
      <c r="P553" t="s">
        <v>451</v>
      </c>
      <c r="Q553">
        <v>1</v>
      </c>
      <c r="Y553">
        <v>2.8738499999999996</v>
      </c>
      <c r="AA553">
        <v>0</v>
      </c>
      <c r="AB553">
        <v>0</v>
      </c>
      <c r="AC553">
        <v>0</v>
      </c>
      <c r="AD553">
        <v>11.48</v>
      </c>
      <c r="AN553">
        <v>0</v>
      </c>
      <c r="AO553">
        <v>1</v>
      </c>
      <c r="AP553">
        <v>1</v>
      </c>
      <c r="AQ553">
        <v>0</v>
      </c>
      <c r="AR553">
        <v>0</v>
      </c>
      <c r="AS553" t="s">
        <v>5</v>
      </c>
      <c r="AT553">
        <v>1.47</v>
      </c>
      <c r="AU553" t="s">
        <v>96</v>
      </c>
      <c r="AV553">
        <v>1</v>
      </c>
      <c r="AW553">
        <v>2</v>
      </c>
      <c r="AX553">
        <v>15093313</v>
      </c>
      <c r="AY553">
        <v>1</v>
      </c>
      <c r="AZ553">
        <v>0</v>
      </c>
      <c r="BA553">
        <v>553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B553">
        <v>0</v>
      </c>
    </row>
    <row r="554" spans="1:80">
      <c r="A554">
        <f>ROW(Source!A103)</f>
        <v>103</v>
      </c>
      <c r="B554">
        <v>15093306</v>
      </c>
      <c r="C554">
        <v>15093304</v>
      </c>
      <c r="D554">
        <v>12365979</v>
      </c>
      <c r="E554">
        <v>1</v>
      </c>
      <c r="F554">
        <v>1</v>
      </c>
      <c r="G554">
        <v>1</v>
      </c>
      <c r="H554">
        <v>2</v>
      </c>
      <c r="I554" t="s">
        <v>569</v>
      </c>
      <c r="J554" t="s">
        <v>570</v>
      </c>
      <c r="K554" t="s">
        <v>571</v>
      </c>
      <c r="L554">
        <v>1480</v>
      </c>
      <c r="N554">
        <v>1013</v>
      </c>
      <c r="O554" t="s">
        <v>457</v>
      </c>
      <c r="P554" t="s">
        <v>458</v>
      </c>
      <c r="Q554">
        <v>1</v>
      </c>
      <c r="Y554">
        <v>0.74375000000000002</v>
      </c>
      <c r="AA554">
        <v>0</v>
      </c>
      <c r="AB554">
        <v>7.84</v>
      </c>
      <c r="AC554">
        <v>0</v>
      </c>
      <c r="AD554">
        <v>0</v>
      </c>
      <c r="AN554">
        <v>0</v>
      </c>
      <c r="AO554">
        <v>1</v>
      </c>
      <c r="AP554">
        <v>1</v>
      </c>
      <c r="AQ554">
        <v>0</v>
      </c>
      <c r="AR554">
        <v>0</v>
      </c>
      <c r="AS554" t="s">
        <v>5</v>
      </c>
      <c r="AT554">
        <v>0.35</v>
      </c>
      <c r="AU554" t="s">
        <v>95</v>
      </c>
      <c r="AV554">
        <v>0</v>
      </c>
      <c r="AW554">
        <v>2</v>
      </c>
      <c r="AX554">
        <v>15093314</v>
      </c>
      <c r="AY554">
        <v>1</v>
      </c>
      <c r="AZ554">
        <v>0</v>
      </c>
      <c r="BA554">
        <v>554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B554">
        <v>0</v>
      </c>
    </row>
    <row r="555" spans="1:80">
      <c r="A555">
        <f>ROW(Source!A103)</f>
        <v>103</v>
      </c>
      <c r="B555">
        <v>15093307</v>
      </c>
      <c r="C555">
        <v>15093304</v>
      </c>
      <c r="D555">
        <v>12368313</v>
      </c>
      <c r="E555">
        <v>1</v>
      </c>
      <c r="F555">
        <v>1</v>
      </c>
      <c r="G555">
        <v>1</v>
      </c>
      <c r="H555">
        <v>2</v>
      </c>
      <c r="I555" t="s">
        <v>477</v>
      </c>
      <c r="J555" t="s">
        <v>478</v>
      </c>
      <c r="K555" t="s">
        <v>479</v>
      </c>
      <c r="L555">
        <v>1480</v>
      </c>
      <c r="N555">
        <v>1013</v>
      </c>
      <c r="O555" t="s">
        <v>457</v>
      </c>
      <c r="P555" t="s">
        <v>458</v>
      </c>
      <c r="Q555">
        <v>1</v>
      </c>
      <c r="Y555">
        <v>4.2500000000000003E-2</v>
      </c>
      <c r="AA555">
        <v>0</v>
      </c>
      <c r="AB555">
        <v>96.34</v>
      </c>
      <c r="AC555">
        <v>0</v>
      </c>
      <c r="AD555">
        <v>0</v>
      </c>
      <c r="AN555">
        <v>0</v>
      </c>
      <c r="AO555">
        <v>1</v>
      </c>
      <c r="AP555">
        <v>1</v>
      </c>
      <c r="AQ555">
        <v>0</v>
      </c>
      <c r="AR555">
        <v>0</v>
      </c>
      <c r="AS555" t="s">
        <v>5</v>
      </c>
      <c r="AT555">
        <v>0.02</v>
      </c>
      <c r="AU555" t="s">
        <v>95</v>
      </c>
      <c r="AV555">
        <v>0</v>
      </c>
      <c r="AW555">
        <v>2</v>
      </c>
      <c r="AX555">
        <v>15093315</v>
      </c>
      <c r="AY555">
        <v>1</v>
      </c>
      <c r="AZ555">
        <v>0</v>
      </c>
      <c r="BA555">
        <v>555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B555">
        <v>0</v>
      </c>
    </row>
    <row r="556" spans="1:80">
      <c r="A556">
        <f>ROW(Source!A103)</f>
        <v>103</v>
      </c>
      <c r="B556">
        <v>15093308</v>
      </c>
      <c r="C556">
        <v>15093304</v>
      </c>
      <c r="D556">
        <v>12292388</v>
      </c>
      <c r="E556">
        <v>1</v>
      </c>
      <c r="F556">
        <v>1</v>
      </c>
      <c r="G556">
        <v>1</v>
      </c>
      <c r="H556">
        <v>3</v>
      </c>
      <c r="I556" t="s">
        <v>572</v>
      </c>
      <c r="J556" t="s">
        <v>573</v>
      </c>
      <c r="K556" t="s">
        <v>574</v>
      </c>
      <c r="L556">
        <v>1348</v>
      </c>
      <c r="N556">
        <v>1009</v>
      </c>
      <c r="O556" t="s">
        <v>29</v>
      </c>
      <c r="P556" t="s">
        <v>29</v>
      </c>
      <c r="Q556">
        <v>1000</v>
      </c>
      <c r="Y556">
        <v>1.3999999999999999E-4</v>
      </c>
      <c r="AA556">
        <v>10660</v>
      </c>
      <c r="AB556">
        <v>0</v>
      </c>
      <c r="AC556">
        <v>0</v>
      </c>
      <c r="AD556">
        <v>0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5</v>
      </c>
      <c r="AT556">
        <v>1.3999999999999999E-4</v>
      </c>
      <c r="AU556" t="s">
        <v>5</v>
      </c>
      <c r="AV556">
        <v>0</v>
      </c>
      <c r="AW556">
        <v>2</v>
      </c>
      <c r="AX556">
        <v>15093316</v>
      </c>
      <c r="AY556">
        <v>1</v>
      </c>
      <c r="AZ556">
        <v>0</v>
      </c>
      <c r="BA556">
        <v>556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B556">
        <v>0</v>
      </c>
    </row>
    <row r="557" spans="1:80">
      <c r="A557">
        <f>ROW(Source!A103)</f>
        <v>103</v>
      </c>
      <c r="B557">
        <v>15093309</v>
      </c>
      <c r="C557">
        <v>15093304</v>
      </c>
      <c r="D557">
        <v>12315938</v>
      </c>
      <c r="E557">
        <v>1</v>
      </c>
      <c r="F557">
        <v>1</v>
      </c>
      <c r="G557">
        <v>1</v>
      </c>
      <c r="H557">
        <v>3</v>
      </c>
      <c r="I557" t="s">
        <v>592</v>
      </c>
      <c r="J557" t="s">
        <v>593</v>
      </c>
      <c r="K557" t="s">
        <v>594</v>
      </c>
      <c r="L557">
        <v>1348</v>
      </c>
      <c r="N557">
        <v>1009</v>
      </c>
      <c r="O557" t="s">
        <v>29</v>
      </c>
      <c r="P557" t="s">
        <v>29</v>
      </c>
      <c r="Q557">
        <v>1000</v>
      </c>
      <c r="Y557">
        <v>1.1000000000000001E-3</v>
      </c>
      <c r="AA557">
        <v>20910</v>
      </c>
      <c r="AB557">
        <v>0</v>
      </c>
      <c r="AC557">
        <v>0</v>
      </c>
      <c r="AD557">
        <v>0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5</v>
      </c>
      <c r="AT557">
        <v>1.1000000000000001E-3</v>
      </c>
      <c r="AU557" t="s">
        <v>5</v>
      </c>
      <c r="AV557">
        <v>0</v>
      </c>
      <c r="AW557">
        <v>2</v>
      </c>
      <c r="AX557">
        <v>15093317</v>
      </c>
      <c r="AY557">
        <v>1</v>
      </c>
      <c r="AZ557">
        <v>0</v>
      </c>
      <c r="BA557">
        <v>557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B557">
        <v>0</v>
      </c>
    </row>
    <row r="558" spans="1:80">
      <c r="A558">
        <f>ROW(Source!A103)</f>
        <v>103</v>
      </c>
      <c r="B558">
        <v>15093310</v>
      </c>
      <c r="C558">
        <v>15093304</v>
      </c>
      <c r="D558">
        <v>12324442</v>
      </c>
      <c r="E558">
        <v>1</v>
      </c>
      <c r="F558">
        <v>1</v>
      </c>
      <c r="G558">
        <v>1</v>
      </c>
      <c r="H558">
        <v>3</v>
      </c>
      <c r="I558" t="s">
        <v>581</v>
      </c>
      <c r="J558" t="s">
        <v>582</v>
      </c>
      <c r="K558" t="s">
        <v>583</v>
      </c>
      <c r="L558">
        <v>1485</v>
      </c>
      <c r="N558">
        <v>1013</v>
      </c>
      <c r="O558" t="s">
        <v>175</v>
      </c>
      <c r="P558" t="s">
        <v>175</v>
      </c>
      <c r="Q558">
        <v>1</v>
      </c>
      <c r="Y558">
        <v>0</v>
      </c>
      <c r="AA558">
        <v>0</v>
      </c>
      <c r="AB558">
        <v>0</v>
      </c>
      <c r="AC558">
        <v>0</v>
      </c>
      <c r="AD558">
        <v>0</v>
      </c>
      <c r="AN558">
        <v>1</v>
      </c>
      <c r="AO558">
        <v>0</v>
      </c>
      <c r="AP558">
        <v>0</v>
      </c>
      <c r="AQ558">
        <v>0</v>
      </c>
      <c r="AR558">
        <v>0</v>
      </c>
      <c r="AS558" t="s">
        <v>5</v>
      </c>
      <c r="AT558">
        <v>0</v>
      </c>
      <c r="AU558" t="s">
        <v>5</v>
      </c>
      <c r="AV558">
        <v>0</v>
      </c>
      <c r="AW558">
        <v>2</v>
      </c>
      <c r="AX558">
        <v>15093318</v>
      </c>
      <c r="AY558">
        <v>1</v>
      </c>
      <c r="AZ558">
        <v>0</v>
      </c>
      <c r="BA558">
        <v>558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B558">
        <v>0</v>
      </c>
    </row>
    <row r="559" spans="1:80">
      <c r="A559">
        <f>ROW(Source!A103)</f>
        <v>103</v>
      </c>
      <c r="B559">
        <v>15093311</v>
      </c>
      <c r="C559">
        <v>15093304</v>
      </c>
      <c r="D559">
        <v>12325007</v>
      </c>
      <c r="E559">
        <v>1</v>
      </c>
      <c r="F559">
        <v>1</v>
      </c>
      <c r="G559">
        <v>1</v>
      </c>
      <c r="H559">
        <v>3</v>
      </c>
      <c r="I559" t="s">
        <v>584</v>
      </c>
      <c r="J559" t="s">
        <v>585</v>
      </c>
      <c r="K559" t="s">
        <v>586</v>
      </c>
      <c r="L559">
        <v>1485</v>
      </c>
      <c r="N559">
        <v>1013</v>
      </c>
      <c r="O559" t="s">
        <v>175</v>
      </c>
      <c r="P559" t="s">
        <v>175</v>
      </c>
      <c r="Q559">
        <v>1</v>
      </c>
      <c r="Y559">
        <v>0</v>
      </c>
      <c r="AA559">
        <v>0</v>
      </c>
      <c r="AB559">
        <v>0</v>
      </c>
      <c r="AC559">
        <v>0</v>
      </c>
      <c r="AD559">
        <v>0</v>
      </c>
      <c r="AN559">
        <v>1</v>
      </c>
      <c r="AO559">
        <v>0</v>
      </c>
      <c r="AP559">
        <v>0</v>
      </c>
      <c r="AQ559">
        <v>0</v>
      </c>
      <c r="AR559">
        <v>0</v>
      </c>
      <c r="AS559" t="s">
        <v>5</v>
      </c>
      <c r="AT559">
        <v>0</v>
      </c>
      <c r="AU559" t="s">
        <v>5</v>
      </c>
      <c r="AV559">
        <v>0</v>
      </c>
      <c r="AW559">
        <v>2</v>
      </c>
      <c r="AX559">
        <v>15093319</v>
      </c>
      <c r="AY559">
        <v>1</v>
      </c>
      <c r="AZ559">
        <v>0</v>
      </c>
      <c r="BA559">
        <v>559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B559">
        <v>0</v>
      </c>
    </row>
    <row r="560" spans="1:80">
      <c r="A560">
        <f>ROW(Source!A103)</f>
        <v>103</v>
      </c>
      <c r="B560">
        <v>15093312</v>
      </c>
      <c r="C560">
        <v>15093304</v>
      </c>
      <c r="D560">
        <v>12354868</v>
      </c>
      <c r="E560">
        <v>1</v>
      </c>
      <c r="F560">
        <v>1</v>
      </c>
      <c r="G560">
        <v>1</v>
      </c>
      <c r="H560">
        <v>3</v>
      </c>
      <c r="I560" t="s">
        <v>587</v>
      </c>
      <c r="J560" t="s">
        <v>588</v>
      </c>
      <c r="K560" t="s">
        <v>589</v>
      </c>
      <c r="L560">
        <v>12289363</v>
      </c>
      <c r="N560">
        <v>1013</v>
      </c>
      <c r="O560" t="s">
        <v>590</v>
      </c>
      <c r="P560" t="s">
        <v>591</v>
      </c>
      <c r="Q560">
        <v>1</v>
      </c>
      <c r="Y560">
        <v>2E-3</v>
      </c>
      <c r="AA560">
        <v>2030</v>
      </c>
      <c r="AB560">
        <v>0</v>
      </c>
      <c r="AC560">
        <v>0</v>
      </c>
      <c r="AD560">
        <v>0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5</v>
      </c>
      <c r="AT560">
        <v>2E-3</v>
      </c>
      <c r="AU560" t="s">
        <v>5</v>
      </c>
      <c r="AV560">
        <v>0</v>
      </c>
      <c r="AW560">
        <v>2</v>
      </c>
      <c r="AX560">
        <v>15093320</v>
      </c>
      <c r="AY560">
        <v>1</v>
      </c>
      <c r="AZ560">
        <v>0</v>
      </c>
      <c r="BA560">
        <v>560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B560">
        <v>0</v>
      </c>
    </row>
    <row r="561" spans="1:80">
      <c r="A561">
        <f>ROW(Source!A106)</f>
        <v>106</v>
      </c>
      <c r="B561">
        <v>15093348</v>
      </c>
      <c r="C561">
        <v>15093330</v>
      </c>
      <c r="D561">
        <v>7535102</v>
      </c>
      <c r="E561">
        <v>1</v>
      </c>
      <c r="F561">
        <v>1</v>
      </c>
      <c r="G561">
        <v>1</v>
      </c>
      <c r="H561">
        <v>1</v>
      </c>
      <c r="I561" t="s">
        <v>498</v>
      </c>
      <c r="J561" t="s">
        <v>5</v>
      </c>
      <c r="K561" t="s">
        <v>499</v>
      </c>
      <c r="L561">
        <v>1476</v>
      </c>
      <c r="N561">
        <v>1013</v>
      </c>
      <c r="O561" t="s">
        <v>450</v>
      </c>
      <c r="P561" t="s">
        <v>451</v>
      </c>
      <c r="Q561">
        <v>1</v>
      </c>
      <c r="Y561">
        <v>5.6890499999999999</v>
      </c>
      <c r="AA561">
        <v>0</v>
      </c>
      <c r="AB561">
        <v>0</v>
      </c>
      <c r="AC561">
        <v>0</v>
      </c>
      <c r="AD561">
        <v>11.48</v>
      </c>
      <c r="AN561">
        <v>0</v>
      </c>
      <c r="AO561">
        <v>1</v>
      </c>
      <c r="AP561">
        <v>1</v>
      </c>
      <c r="AQ561">
        <v>0</v>
      </c>
      <c r="AR561">
        <v>0</v>
      </c>
      <c r="AS561" t="s">
        <v>5</v>
      </c>
      <c r="AT561">
        <v>2.91</v>
      </c>
      <c r="AU561" t="s">
        <v>96</v>
      </c>
      <c r="AV561">
        <v>1</v>
      </c>
      <c r="AW561">
        <v>2</v>
      </c>
      <c r="AX561">
        <v>15093348</v>
      </c>
      <c r="AY561">
        <v>1</v>
      </c>
      <c r="AZ561">
        <v>0</v>
      </c>
      <c r="BA561">
        <v>561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B561">
        <v>0</v>
      </c>
    </row>
    <row r="562" spans="1:80">
      <c r="A562">
        <f>ROW(Source!A106)</f>
        <v>106</v>
      </c>
      <c r="B562">
        <v>15093349</v>
      </c>
      <c r="C562">
        <v>15093330</v>
      </c>
      <c r="D562">
        <v>121548</v>
      </c>
      <c r="E562">
        <v>1</v>
      </c>
      <c r="F562">
        <v>1</v>
      </c>
      <c r="G562">
        <v>1</v>
      </c>
      <c r="H562">
        <v>1</v>
      </c>
      <c r="I562" t="s">
        <v>31</v>
      </c>
      <c r="J562" t="s">
        <v>5</v>
      </c>
      <c r="K562" t="s">
        <v>452</v>
      </c>
      <c r="L562">
        <v>608254</v>
      </c>
      <c r="N562">
        <v>1013</v>
      </c>
      <c r="O562" t="s">
        <v>453</v>
      </c>
      <c r="P562" t="s">
        <v>453</v>
      </c>
      <c r="Q562">
        <v>1</v>
      </c>
      <c r="Y562">
        <v>4.2500000000000003E-2</v>
      </c>
      <c r="AA562">
        <v>0</v>
      </c>
      <c r="AB562">
        <v>0</v>
      </c>
      <c r="AC562">
        <v>0</v>
      </c>
      <c r="AD562">
        <v>0</v>
      </c>
      <c r="AN562">
        <v>0</v>
      </c>
      <c r="AO562">
        <v>1</v>
      </c>
      <c r="AP562">
        <v>1</v>
      </c>
      <c r="AQ562">
        <v>0</v>
      </c>
      <c r="AR562">
        <v>0</v>
      </c>
      <c r="AS562" t="s">
        <v>5</v>
      </c>
      <c r="AT562">
        <v>0.02</v>
      </c>
      <c r="AU562" t="s">
        <v>95</v>
      </c>
      <c r="AV562">
        <v>2</v>
      </c>
      <c r="AW562">
        <v>2</v>
      </c>
      <c r="AX562">
        <v>15093349</v>
      </c>
      <c r="AY562">
        <v>1</v>
      </c>
      <c r="AZ562">
        <v>0</v>
      </c>
      <c r="BA562">
        <v>562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B562">
        <v>0</v>
      </c>
    </row>
    <row r="563" spans="1:80">
      <c r="A563">
        <f>ROW(Source!A106)</f>
        <v>106</v>
      </c>
      <c r="B563">
        <v>15093350</v>
      </c>
      <c r="C563">
        <v>15093330</v>
      </c>
      <c r="D563">
        <v>12365594</v>
      </c>
      <c r="E563">
        <v>1</v>
      </c>
      <c r="F563">
        <v>1</v>
      </c>
      <c r="G563">
        <v>1</v>
      </c>
      <c r="H563">
        <v>2</v>
      </c>
      <c r="I563" t="s">
        <v>471</v>
      </c>
      <c r="J563" t="s">
        <v>472</v>
      </c>
      <c r="K563" t="s">
        <v>473</v>
      </c>
      <c r="L563">
        <v>1480</v>
      </c>
      <c r="N563">
        <v>1013</v>
      </c>
      <c r="O563" t="s">
        <v>457</v>
      </c>
      <c r="P563" t="s">
        <v>458</v>
      </c>
      <c r="Q563">
        <v>1</v>
      </c>
      <c r="Y563">
        <v>2.1250000000000002E-2</v>
      </c>
      <c r="AA563">
        <v>0</v>
      </c>
      <c r="AB563">
        <v>92.76</v>
      </c>
      <c r="AC563">
        <v>16.329999999999998</v>
      </c>
      <c r="AD563">
        <v>0</v>
      </c>
      <c r="AN563">
        <v>0</v>
      </c>
      <c r="AO563">
        <v>1</v>
      </c>
      <c r="AP563">
        <v>1</v>
      </c>
      <c r="AQ563">
        <v>0</v>
      </c>
      <c r="AR563">
        <v>0</v>
      </c>
      <c r="AS563" t="s">
        <v>5</v>
      </c>
      <c r="AT563">
        <v>0.01</v>
      </c>
      <c r="AU563" t="s">
        <v>95</v>
      </c>
      <c r="AV563">
        <v>0</v>
      </c>
      <c r="AW563">
        <v>2</v>
      </c>
      <c r="AX563">
        <v>15093350</v>
      </c>
      <c r="AY563">
        <v>1</v>
      </c>
      <c r="AZ563">
        <v>0</v>
      </c>
      <c r="BA563">
        <v>563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B563">
        <v>0</v>
      </c>
    </row>
    <row r="564" spans="1:80">
      <c r="A564">
        <f>ROW(Source!A106)</f>
        <v>106</v>
      </c>
      <c r="B564">
        <v>15093351</v>
      </c>
      <c r="C564">
        <v>15093330</v>
      </c>
      <c r="D564">
        <v>12365682</v>
      </c>
      <c r="E564">
        <v>1</v>
      </c>
      <c r="F564">
        <v>1</v>
      </c>
      <c r="G564">
        <v>1</v>
      </c>
      <c r="H564">
        <v>2</v>
      </c>
      <c r="I564" t="s">
        <v>474</v>
      </c>
      <c r="J564" t="s">
        <v>475</v>
      </c>
      <c r="K564" t="s">
        <v>476</v>
      </c>
      <c r="L564">
        <v>1480</v>
      </c>
      <c r="N564">
        <v>1013</v>
      </c>
      <c r="O564" t="s">
        <v>457</v>
      </c>
      <c r="P564" t="s">
        <v>458</v>
      </c>
      <c r="Q564">
        <v>1</v>
      </c>
      <c r="Y564">
        <v>2.1250000000000002E-2</v>
      </c>
      <c r="AA564">
        <v>0</v>
      </c>
      <c r="AB564">
        <v>134.07</v>
      </c>
      <c r="AC564">
        <v>16.329999999999998</v>
      </c>
      <c r="AD564">
        <v>0</v>
      </c>
      <c r="AN564">
        <v>0</v>
      </c>
      <c r="AO564">
        <v>1</v>
      </c>
      <c r="AP564">
        <v>1</v>
      </c>
      <c r="AQ564">
        <v>0</v>
      </c>
      <c r="AR564">
        <v>0</v>
      </c>
      <c r="AS564" t="s">
        <v>5</v>
      </c>
      <c r="AT564">
        <v>0.01</v>
      </c>
      <c r="AU564" t="s">
        <v>95</v>
      </c>
      <c r="AV564">
        <v>0</v>
      </c>
      <c r="AW564">
        <v>2</v>
      </c>
      <c r="AX564">
        <v>15093351</v>
      </c>
      <c r="AY564">
        <v>1</v>
      </c>
      <c r="AZ564">
        <v>0</v>
      </c>
      <c r="BA564">
        <v>564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B564">
        <v>0</v>
      </c>
    </row>
    <row r="565" spans="1:80">
      <c r="A565">
        <f>ROW(Source!A106)</f>
        <v>106</v>
      </c>
      <c r="B565">
        <v>15093352</v>
      </c>
      <c r="C565">
        <v>15093330</v>
      </c>
      <c r="D565">
        <v>12365979</v>
      </c>
      <c r="E565">
        <v>1</v>
      </c>
      <c r="F565">
        <v>1</v>
      </c>
      <c r="G565">
        <v>1</v>
      </c>
      <c r="H565">
        <v>2</v>
      </c>
      <c r="I565" t="s">
        <v>569</v>
      </c>
      <c r="J565" t="s">
        <v>570</v>
      </c>
      <c r="K565" t="s">
        <v>571</v>
      </c>
      <c r="L565">
        <v>1480</v>
      </c>
      <c r="N565">
        <v>1013</v>
      </c>
      <c r="O565" t="s">
        <v>457</v>
      </c>
      <c r="P565" t="s">
        <v>458</v>
      </c>
      <c r="Q565">
        <v>1</v>
      </c>
      <c r="Y565">
        <v>1.3387499999999999</v>
      </c>
      <c r="AA565">
        <v>0</v>
      </c>
      <c r="AB565">
        <v>7.84</v>
      </c>
      <c r="AC565">
        <v>0</v>
      </c>
      <c r="AD565">
        <v>0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5</v>
      </c>
      <c r="AT565">
        <v>0.63</v>
      </c>
      <c r="AU565" t="s">
        <v>95</v>
      </c>
      <c r="AV565">
        <v>0</v>
      </c>
      <c r="AW565">
        <v>2</v>
      </c>
      <c r="AX565">
        <v>15093352</v>
      </c>
      <c r="AY565">
        <v>1</v>
      </c>
      <c r="AZ565">
        <v>0</v>
      </c>
      <c r="BA565">
        <v>565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B565">
        <v>0</v>
      </c>
    </row>
    <row r="566" spans="1:80">
      <c r="A566">
        <f>ROW(Source!A106)</f>
        <v>106</v>
      </c>
      <c r="B566">
        <v>15093353</v>
      </c>
      <c r="C566">
        <v>15093330</v>
      </c>
      <c r="D566">
        <v>12368313</v>
      </c>
      <c r="E566">
        <v>1</v>
      </c>
      <c r="F566">
        <v>1</v>
      </c>
      <c r="G566">
        <v>1</v>
      </c>
      <c r="H566">
        <v>2</v>
      </c>
      <c r="I566" t="s">
        <v>477</v>
      </c>
      <c r="J566" t="s">
        <v>478</v>
      </c>
      <c r="K566" t="s">
        <v>479</v>
      </c>
      <c r="L566">
        <v>1480</v>
      </c>
      <c r="N566">
        <v>1013</v>
      </c>
      <c r="O566" t="s">
        <v>457</v>
      </c>
      <c r="P566" t="s">
        <v>458</v>
      </c>
      <c r="Q566">
        <v>1</v>
      </c>
      <c r="Y566">
        <v>4.2500000000000003E-2</v>
      </c>
      <c r="AA566">
        <v>0</v>
      </c>
      <c r="AB566">
        <v>96.34</v>
      </c>
      <c r="AC566">
        <v>0</v>
      </c>
      <c r="AD566">
        <v>0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5</v>
      </c>
      <c r="AT566">
        <v>0.02</v>
      </c>
      <c r="AU566" t="s">
        <v>95</v>
      </c>
      <c r="AV566">
        <v>0</v>
      </c>
      <c r="AW566">
        <v>2</v>
      </c>
      <c r="AX566">
        <v>15093353</v>
      </c>
      <c r="AY566">
        <v>1</v>
      </c>
      <c r="AZ566">
        <v>0</v>
      </c>
      <c r="BA566">
        <v>566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B566">
        <v>0</v>
      </c>
    </row>
    <row r="567" spans="1:80">
      <c r="A567">
        <f>ROW(Source!A106)</f>
        <v>106</v>
      </c>
      <c r="B567">
        <v>15093354</v>
      </c>
      <c r="C567">
        <v>15093330</v>
      </c>
      <c r="D567">
        <v>12292388</v>
      </c>
      <c r="E567">
        <v>1</v>
      </c>
      <c r="F567">
        <v>1</v>
      </c>
      <c r="G567">
        <v>1</v>
      </c>
      <c r="H567">
        <v>3</v>
      </c>
      <c r="I567" t="s">
        <v>572</v>
      </c>
      <c r="J567" t="s">
        <v>573</v>
      </c>
      <c r="K567" t="s">
        <v>574</v>
      </c>
      <c r="L567">
        <v>1348</v>
      </c>
      <c r="N567">
        <v>1009</v>
      </c>
      <c r="O567" t="s">
        <v>29</v>
      </c>
      <c r="P567" t="s">
        <v>29</v>
      </c>
      <c r="Q567">
        <v>1000</v>
      </c>
      <c r="Y567">
        <v>3.3E-4</v>
      </c>
      <c r="AA567">
        <v>10660</v>
      </c>
      <c r="AB567">
        <v>0</v>
      </c>
      <c r="AC567">
        <v>0</v>
      </c>
      <c r="AD567">
        <v>0</v>
      </c>
      <c r="AN567">
        <v>0</v>
      </c>
      <c r="AO567">
        <v>1</v>
      </c>
      <c r="AP567">
        <v>0</v>
      </c>
      <c r="AQ567">
        <v>0</v>
      </c>
      <c r="AR567">
        <v>0</v>
      </c>
      <c r="AS567" t="s">
        <v>5</v>
      </c>
      <c r="AT567">
        <v>3.3E-4</v>
      </c>
      <c r="AU567" t="s">
        <v>5</v>
      </c>
      <c r="AV567">
        <v>0</v>
      </c>
      <c r="AW567">
        <v>2</v>
      </c>
      <c r="AX567">
        <v>15093354</v>
      </c>
      <c r="AY567">
        <v>1</v>
      </c>
      <c r="AZ567">
        <v>0</v>
      </c>
      <c r="BA567">
        <v>567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B567">
        <v>0</v>
      </c>
    </row>
    <row r="568" spans="1:80">
      <c r="A568">
        <f>ROW(Source!A106)</f>
        <v>106</v>
      </c>
      <c r="B568">
        <v>15093355</v>
      </c>
      <c r="C568">
        <v>15093330</v>
      </c>
      <c r="D568">
        <v>12315938</v>
      </c>
      <c r="E568">
        <v>1</v>
      </c>
      <c r="F568">
        <v>1</v>
      </c>
      <c r="G568">
        <v>1</v>
      </c>
      <c r="H568">
        <v>3</v>
      </c>
      <c r="I568" t="s">
        <v>592</v>
      </c>
      <c r="J568" t="s">
        <v>593</v>
      </c>
      <c r="K568" t="s">
        <v>594</v>
      </c>
      <c r="L568">
        <v>1348</v>
      </c>
      <c r="N568">
        <v>1009</v>
      </c>
      <c r="O568" t="s">
        <v>29</v>
      </c>
      <c r="P568" t="s">
        <v>29</v>
      </c>
      <c r="Q568">
        <v>1000</v>
      </c>
      <c r="Y568">
        <v>2.0699999999999998E-3</v>
      </c>
      <c r="AA568">
        <v>20910</v>
      </c>
      <c r="AB568">
        <v>0</v>
      </c>
      <c r="AC568">
        <v>0</v>
      </c>
      <c r="AD568">
        <v>0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5</v>
      </c>
      <c r="AT568">
        <v>2.0699999999999998E-3</v>
      </c>
      <c r="AU568" t="s">
        <v>5</v>
      </c>
      <c r="AV568">
        <v>0</v>
      </c>
      <c r="AW568">
        <v>2</v>
      </c>
      <c r="AX568">
        <v>15093355</v>
      </c>
      <c r="AY568">
        <v>1</v>
      </c>
      <c r="AZ568">
        <v>0</v>
      </c>
      <c r="BA568">
        <v>568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B568">
        <v>0</v>
      </c>
    </row>
    <row r="569" spans="1:80">
      <c r="A569">
        <f>ROW(Source!A106)</f>
        <v>106</v>
      </c>
      <c r="B569">
        <v>15093356</v>
      </c>
      <c r="C569">
        <v>15093330</v>
      </c>
      <c r="D569">
        <v>12324442</v>
      </c>
      <c r="E569">
        <v>1</v>
      </c>
      <c r="F569">
        <v>1</v>
      </c>
      <c r="G569">
        <v>1</v>
      </c>
      <c r="H569">
        <v>3</v>
      </c>
      <c r="I569" t="s">
        <v>581</v>
      </c>
      <c r="J569" t="s">
        <v>582</v>
      </c>
      <c r="K569" t="s">
        <v>583</v>
      </c>
      <c r="L569">
        <v>1485</v>
      </c>
      <c r="N569">
        <v>1013</v>
      </c>
      <c r="O569" t="s">
        <v>175</v>
      </c>
      <c r="P569" t="s">
        <v>175</v>
      </c>
      <c r="Q569">
        <v>1</v>
      </c>
      <c r="Y569">
        <v>0</v>
      </c>
      <c r="AA569">
        <v>0</v>
      </c>
      <c r="AB569">
        <v>0</v>
      </c>
      <c r="AC569">
        <v>0</v>
      </c>
      <c r="AD569">
        <v>0</v>
      </c>
      <c r="AN569">
        <v>1</v>
      </c>
      <c r="AO569">
        <v>0</v>
      </c>
      <c r="AP569">
        <v>0</v>
      </c>
      <c r="AQ569">
        <v>0</v>
      </c>
      <c r="AR569">
        <v>0</v>
      </c>
      <c r="AS569" t="s">
        <v>5</v>
      </c>
      <c r="AT569">
        <v>0</v>
      </c>
      <c r="AU569" t="s">
        <v>5</v>
      </c>
      <c r="AV569">
        <v>0</v>
      </c>
      <c r="AW569">
        <v>2</v>
      </c>
      <c r="AX569">
        <v>15093356</v>
      </c>
      <c r="AY569">
        <v>1</v>
      </c>
      <c r="AZ569">
        <v>0</v>
      </c>
      <c r="BA569">
        <v>569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B569">
        <v>0</v>
      </c>
    </row>
    <row r="570" spans="1:80">
      <c r="A570">
        <f>ROW(Source!A106)</f>
        <v>106</v>
      </c>
      <c r="B570">
        <v>15093357</v>
      </c>
      <c r="C570">
        <v>15093330</v>
      </c>
      <c r="D570">
        <v>12325007</v>
      </c>
      <c r="E570">
        <v>1</v>
      </c>
      <c r="F570">
        <v>1</v>
      </c>
      <c r="G570">
        <v>1</v>
      </c>
      <c r="H570">
        <v>3</v>
      </c>
      <c r="I570" t="s">
        <v>584</v>
      </c>
      <c r="J570" t="s">
        <v>585</v>
      </c>
      <c r="K570" t="s">
        <v>586</v>
      </c>
      <c r="L570">
        <v>1485</v>
      </c>
      <c r="N570">
        <v>1013</v>
      </c>
      <c r="O570" t="s">
        <v>175</v>
      </c>
      <c r="P570" t="s">
        <v>175</v>
      </c>
      <c r="Q570">
        <v>1</v>
      </c>
      <c r="Y570">
        <v>0</v>
      </c>
      <c r="AA570">
        <v>0</v>
      </c>
      <c r="AB570">
        <v>0</v>
      </c>
      <c r="AC570">
        <v>0</v>
      </c>
      <c r="AD570">
        <v>0</v>
      </c>
      <c r="AN570">
        <v>1</v>
      </c>
      <c r="AO570">
        <v>0</v>
      </c>
      <c r="AP570">
        <v>0</v>
      </c>
      <c r="AQ570">
        <v>0</v>
      </c>
      <c r="AR570">
        <v>0</v>
      </c>
      <c r="AS570" t="s">
        <v>5</v>
      </c>
      <c r="AT570">
        <v>0</v>
      </c>
      <c r="AU570" t="s">
        <v>5</v>
      </c>
      <c r="AV570">
        <v>0</v>
      </c>
      <c r="AW570">
        <v>2</v>
      </c>
      <c r="AX570">
        <v>15093357</v>
      </c>
      <c r="AY570">
        <v>1</v>
      </c>
      <c r="AZ570">
        <v>0</v>
      </c>
      <c r="BA570">
        <v>570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B570">
        <v>0</v>
      </c>
    </row>
    <row r="571" spans="1:80">
      <c r="A571">
        <f>ROW(Source!A106)</f>
        <v>106</v>
      </c>
      <c r="B571">
        <v>15093358</v>
      </c>
      <c r="C571">
        <v>15093330</v>
      </c>
      <c r="D571">
        <v>12354870</v>
      </c>
      <c r="E571">
        <v>1</v>
      </c>
      <c r="F571">
        <v>1</v>
      </c>
      <c r="G571">
        <v>1</v>
      </c>
      <c r="H571">
        <v>3</v>
      </c>
      <c r="I571" t="s">
        <v>595</v>
      </c>
      <c r="J571" t="s">
        <v>596</v>
      </c>
      <c r="K571" t="s">
        <v>597</v>
      </c>
      <c r="L571">
        <v>12289363</v>
      </c>
      <c r="N571">
        <v>1013</v>
      </c>
      <c r="O571" t="s">
        <v>590</v>
      </c>
      <c r="P571" t="s">
        <v>591</v>
      </c>
      <c r="Q571">
        <v>1</v>
      </c>
      <c r="Y571">
        <v>2E-3</v>
      </c>
      <c r="AA571">
        <v>3250</v>
      </c>
      <c r="AB571">
        <v>0</v>
      </c>
      <c r="AC571">
        <v>0</v>
      </c>
      <c r="AD571">
        <v>0</v>
      </c>
      <c r="AN571">
        <v>0</v>
      </c>
      <c r="AO571">
        <v>1</v>
      </c>
      <c r="AP571">
        <v>0</v>
      </c>
      <c r="AQ571">
        <v>0</v>
      </c>
      <c r="AR571">
        <v>0</v>
      </c>
      <c r="AS571" t="s">
        <v>5</v>
      </c>
      <c r="AT571">
        <v>2E-3</v>
      </c>
      <c r="AU571" t="s">
        <v>5</v>
      </c>
      <c r="AV571">
        <v>0</v>
      </c>
      <c r="AW571">
        <v>2</v>
      </c>
      <c r="AX571">
        <v>15093358</v>
      </c>
      <c r="AY571">
        <v>1</v>
      </c>
      <c r="AZ571">
        <v>0</v>
      </c>
      <c r="BA571">
        <v>571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B571">
        <v>0</v>
      </c>
    </row>
    <row r="572" spans="1:80">
      <c r="A572">
        <f>ROW(Source!A109)</f>
        <v>109</v>
      </c>
      <c r="B572">
        <v>15093368</v>
      </c>
      <c r="C572">
        <v>15093366</v>
      </c>
      <c r="D572">
        <v>7535132</v>
      </c>
      <c r="E572">
        <v>1</v>
      </c>
      <c r="F572">
        <v>1</v>
      </c>
      <c r="G572">
        <v>1</v>
      </c>
      <c r="H572">
        <v>1</v>
      </c>
      <c r="I572" t="s">
        <v>598</v>
      </c>
      <c r="J572" t="s">
        <v>5</v>
      </c>
      <c r="K572" t="s">
        <v>599</v>
      </c>
      <c r="L572">
        <v>1476</v>
      </c>
      <c r="N572">
        <v>1013</v>
      </c>
      <c r="O572" t="s">
        <v>450</v>
      </c>
      <c r="P572" t="s">
        <v>451</v>
      </c>
      <c r="Q572">
        <v>1</v>
      </c>
      <c r="Y572">
        <v>6.8815999999999997</v>
      </c>
      <c r="AA572">
        <v>0</v>
      </c>
      <c r="AB572">
        <v>0</v>
      </c>
      <c r="AC572">
        <v>0</v>
      </c>
      <c r="AD572">
        <v>12.54</v>
      </c>
      <c r="AN572">
        <v>0</v>
      </c>
      <c r="AO572">
        <v>1</v>
      </c>
      <c r="AP572">
        <v>1</v>
      </c>
      <c r="AQ572">
        <v>0</v>
      </c>
      <c r="AR572">
        <v>0</v>
      </c>
      <c r="AS572" t="s">
        <v>5</v>
      </c>
      <c r="AT572">
        <v>3.52</v>
      </c>
      <c r="AU572" t="s">
        <v>96</v>
      </c>
      <c r="AV572">
        <v>1</v>
      </c>
      <c r="AW572">
        <v>2</v>
      </c>
      <c r="AX572">
        <v>15093368</v>
      </c>
      <c r="AY572">
        <v>1</v>
      </c>
      <c r="AZ572">
        <v>0</v>
      </c>
      <c r="BA572">
        <v>572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B572">
        <v>0</v>
      </c>
    </row>
    <row r="573" spans="1:80">
      <c r="A573">
        <f>ROW(Source!A109)</f>
        <v>109</v>
      </c>
      <c r="B573">
        <v>15093369</v>
      </c>
      <c r="C573">
        <v>15093366</v>
      </c>
      <c r="D573">
        <v>12367873</v>
      </c>
      <c r="E573">
        <v>1</v>
      </c>
      <c r="F573">
        <v>1</v>
      </c>
      <c r="G573">
        <v>1</v>
      </c>
      <c r="H573">
        <v>2</v>
      </c>
      <c r="I573" t="s">
        <v>600</v>
      </c>
      <c r="J573" t="s">
        <v>601</v>
      </c>
      <c r="K573" t="s">
        <v>602</v>
      </c>
      <c r="L573">
        <v>1480</v>
      </c>
      <c r="N573">
        <v>1013</v>
      </c>
      <c r="O573" t="s">
        <v>457</v>
      </c>
      <c r="P573" t="s">
        <v>458</v>
      </c>
      <c r="Q573">
        <v>1</v>
      </c>
      <c r="Y573">
        <v>0.8287500000000001</v>
      </c>
      <c r="AA573">
        <v>0</v>
      </c>
      <c r="AB573">
        <v>1.99</v>
      </c>
      <c r="AC573">
        <v>0</v>
      </c>
      <c r="AD573">
        <v>0</v>
      </c>
      <c r="AN573">
        <v>0</v>
      </c>
      <c r="AO573">
        <v>1</v>
      </c>
      <c r="AP573">
        <v>1</v>
      </c>
      <c r="AQ573">
        <v>0</v>
      </c>
      <c r="AR573">
        <v>0</v>
      </c>
      <c r="AS573" t="s">
        <v>5</v>
      </c>
      <c r="AT573">
        <v>0.39</v>
      </c>
      <c r="AU573" t="s">
        <v>95</v>
      </c>
      <c r="AV573">
        <v>0</v>
      </c>
      <c r="AW573">
        <v>2</v>
      </c>
      <c r="AX573">
        <v>15093369</v>
      </c>
      <c r="AY573">
        <v>1</v>
      </c>
      <c r="AZ573">
        <v>0</v>
      </c>
      <c r="BA573">
        <v>573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B573">
        <v>0</v>
      </c>
    </row>
    <row r="574" spans="1:80">
      <c r="A574">
        <f>ROW(Source!A109)</f>
        <v>109</v>
      </c>
      <c r="B574">
        <v>15093370</v>
      </c>
      <c r="C574">
        <v>15093366</v>
      </c>
      <c r="D574">
        <v>12368313</v>
      </c>
      <c r="E574">
        <v>1</v>
      </c>
      <c r="F574">
        <v>1</v>
      </c>
      <c r="G574">
        <v>1</v>
      </c>
      <c r="H574">
        <v>2</v>
      </c>
      <c r="I574" t="s">
        <v>477</v>
      </c>
      <c r="J574" t="s">
        <v>478</v>
      </c>
      <c r="K574" t="s">
        <v>479</v>
      </c>
      <c r="L574">
        <v>1480</v>
      </c>
      <c r="N574">
        <v>1013</v>
      </c>
      <c r="O574" t="s">
        <v>457</v>
      </c>
      <c r="P574" t="s">
        <v>458</v>
      </c>
      <c r="Q574">
        <v>1</v>
      </c>
      <c r="Y574">
        <v>0.53125</v>
      </c>
      <c r="AA574">
        <v>0</v>
      </c>
      <c r="AB574">
        <v>96.34</v>
      </c>
      <c r="AC574">
        <v>0</v>
      </c>
      <c r="AD574">
        <v>0</v>
      </c>
      <c r="AN574">
        <v>0</v>
      </c>
      <c r="AO574">
        <v>1</v>
      </c>
      <c r="AP574">
        <v>1</v>
      </c>
      <c r="AQ574">
        <v>0</v>
      </c>
      <c r="AR574">
        <v>0</v>
      </c>
      <c r="AS574" t="s">
        <v>5</v>
      </c>
      <c r="AT574">
        <v>0.25</v>
      </c>
      <c r="AU574" t="s">
        <v>95</v>
      </c>
      <c r="AV574">
        <v>0</v>
      </c>
      <c r="AW574">
        <v>2</v>
      </c>
      <c r="AX574">
        <v>15093370</v>
      </c>
      <c r="AY574">
        <v>1</v>
      </c>
      <c r="AZ574">
        <v>0</v>
      </c>
      <c r="BA574">
        <v>574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B574">
        <v>0</v>
      </c>
    </row>
    <row r="575" spans="1:80">
      <c r="A575">
        <f>ROW(Source!A109)</f>
        <v>109</v>
      </c>
      <c r="B575">
        <v>15093371</v>
      </c>
      <c r="C575">
        <v>15093366</v>
      </c>
      <c r="D575">
        <v>12298708</v>
      </c>
      <c r="E575">
        <v>1</v>
      </c>
      <c r="F575">
        <v>1</v>
      </c>
      <c r="G575">
        <v>1</v>
      </c>
      <c r="H575">
        <v>3</v>
      </c>
      <c r="I575" t="s">
        <v>603</v>
      </c>
      <c r="J575" t="s">
        <v>604</v>
      </c>
      <c r="K575" t="s">
        <v>605</v>
      </c>
      <c r="L575">
        <v>1296</v>
      </c>
      <c r="N575">
        <v>1002</v>
      </c>
      <c r="O575" t="s">
        <v>299</v>
      </c>
      <c r="P575" t="s">
        <v>299</v>
      </c>
      <c r="Q575">
        <v>1</v>
      </c>
      <c r="Y575">
        <v>0.14299999999999999</v>
      </c>
      <c r="AA575">
        <v>255</v>
      </c>
      <c r="AB575">
        <v>0</v>
      </c>
      <c r="AC575">
        <v>0</v>
      </c>
      <c r="AD575">
        <v>0</v>
      </c>
      <c r="AN575">
        <v>0</v>
      </c>
      <c r="AO575">
        <v>1</v>
      </c>
      <c r="AP575">
        <v>0</v>
      </c>
      <c r="AQ575">
        <v>0</v>
      </c>
      <c r="AR575">
        <v>0</v>
      </c>
      <c r="AS575" t="s">
        <v>5</v>
      </c>
      <c r="AT575">
        <v>0.14299999999999999</v>
      </c>
      <c r="AU575" t="s">
        <v>5</v>
      </c>
      <c r="AV575">
        <v>0</v>
      </c>
      <c r="AW575">
        <v>2</v>
      </c>
      <c r="AX575">
        <v>15093371</v>
      </c>
      <c r="AY575">
        <v>1</v>
      </c>
      <c r="AZ575">
        <v>0</v>
      </c>
      <c r="BA575">
        <v>575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B575">
        <v>0</v>
      </c>
    </row>
    <row r="576" spans="1:80">
      <c r="A576">
        <f>ROW(Source!A109)</f>
        <v>109</v>
      </c>
      <c r="B576">
        <v>15093372</v>
      </c>
      <c r="C576">
        <v>15093366</v>
      </c>
      <c r="D576">
        <v>12298712</v>
      </c>
      <c r="E576">
        <v>1</v>
      </c>
      <c r="F576">
        <v>1</v>
      </c>
      <c r="G576">
        <v>1</v>
      </c>
      <c r="H576">
        <v>3</v>
      </c>
      <c r="I576" t="s">
        <v>606</v>
      </c>
      <c r="J576" t="s">
        <v>607</v>
      </c>
      <c r="K576" t="s">
        <v>608</v>
      </c>
      <c r="L576">
        <v>1296</v>
      </c>
      <c r="N576">
        <v>1002</v>
      </c>
      <c r="O576" t="s">
        <v>299</v>
      </c>
      <c r="P576" t="s">
        <v>299</v>
      </c>
      <c r="Q576">
        <v>1</v>
      </c>
      <c r="Y576">
        <v>0.02</v>
      </c>
      <c r="AA576">
        <v>279</v>
      </c>
      <c r="AB576">
        <v>0</v>
      </c>
      <c r="AC576">
        <v>0</v>
      </c>
      <c r="AD576">
        <v>0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5</v>
      </c>
      <c r="AT576">
        <v>0.02</v>
      </c>
      <c r="AU576" t="s">
        <v>5</v>
      </c>
      <c r="AV576">
        <v>0</v>
      </c>
      <c r="AW576">
        <v>2</v>
      </c>
      <c r="AX576">
        <v>15093372</v>
      </c>
      <c r="AY576">
        <v>1</v>
      </c>
      <c r="AZ576">
        <v>0</v>
      </c>
      <c r="BA576">
        <v>576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B576">
        <v>0</v>
      </c>
    </row>
    <row r="577" spans="1:80">
      <c r="A577">
        <f>ROW(Source!A109)</f>
        <v>109</v>
      </c>
      <c r="B577">
        <v>15093373</v>
      </c>
      <c r="C577">
        <v>15093366</v>
      </c>
      <c r="D577">
        <v>12298714</v>
      </c>
      <c r="E577">
        <v>1</v>
      </c>
      <c r="F577">
        <v>1</v>
      </c>
      <c r="G577">
        <v>1</v>
      </c>
      <c r="H577">
        <v>3</v>
      </c>
      <c r="I577" t="s">
        <v>609</v>
      </c>
      <c r="J577" t="s">
        <v>610</v>
      </c>
      <c r="K577" t="s">
        <v>611</v>
      </c>
      <c r="L577">
        <v>1296</v>
      </c>
      <c r="N577">
        <v>1002</v>
      </c>
      <c r="O577" t="s">
        <v>299</v>
      </c>
      <c r="P577" t="s">
        <v>299</v>
      </c>
      <c r="Q577">
        <v>1</v>
      </c>
      <c r="Y577">
        <v>1.4379999999999999</v>
      </c>
      <c r="AA577">
        <v>353</v>
      </c>
      <c r="AB577">
        <v>0</v>
      </c>
      <c r="AC577">
        <v>0</v>
      </c>
      <c r="AD577">
        <v>0</v>
      </c>
      <c r="AN577">
        <v>0</v>
      </c>
      <c r="AO577">
        <v>1</v>
      </c>
      <c r="AP577">
        <v>0</v>
      </c>
      <c r="AQ577">
        <v>0</v>
      </c>
      <c r="AR577">
        <v>0</v>
      </c>
      <c r="AS577" t="s">
        <v>5</v>
      </c>
      <c r="AT577">
        <v>1.4379999999999999</v>
      </c>
      <c r="AU577" t="s">
        <v>5</v>
      </c>
      <c r="AV577">
        <v>0</v>
      </c>
      <c r="AW577">
        <v>2</v>
      </c>
      <c r="AX577">
        <v>15093373</v>
      </c>
      <c r="AY577">
        <v>1</v>
      </c>
      <c r="AZ577">
        <v>0</v>
      </c>
      <c r="BA577">
        <v>577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B577">
        <v>0</v>
      </c>
    </row>
    <row r="578" spans="1:80">
      <c r="A578">
        <f>ROW(Source!A109)</f>
        <v>109</v>
      </c>
      <c r="B578">
        <v>15093374</v>
      </c>
      <c r="C578">
        <v>15093366</v>
      </c>
      <c r="D578">
        <v>12298716</v>
      </c>
      <c r="E578">
        <v>1</v>
      </c>
      <c r="F578">
        <v>1</v>
      </c>
      <c r="G578">
        <v>1</v>
      </c>
      <c r="H578">
        <v>3</v>
      </c>
      <c r="I578" t="s">
        <v>612</v>
      </c>
      <c r="J578" t="s">
        <v>613</v>
      </c>
      <c r="K578" t="s">
        <v>614</v>
      </c>
      <c r="L578">
        <v>1301</v>
      </c>
      <c r="N578">
        <v>1003</v>
      </c>
      <c r="O578" t="s">
        <v>100</v>
      </c>
      <c r="P578" t="s">
        <v>100</v>
      </c>
      <c r="Q578">
        <v>1</v>
      </c>
      <c r="Y578">
        <v>15</v>
      </c>
      <c r="AA578">
        <v>20.9</v>
      </c>
      <c r="AB578">
        <v>0</v>
      </c>
      <c r="AC578">
        <v>0</v>
      </c>
      <c r="AD578">
        <v>0</v>
      </c>
      <c r="AN578">
        <v>0</v>
      </c>
      <c r="AO578">
        <v>1</v>
      </c>
      <c r="AP578">
        <v>0</v>
      </c>
      <c r="AQ578">
        <v>0</v>
      </c>
      <c r="AR578">
        <v>0</v>
      </c>
      <c r="AS578" t="s">
        <v>5</v>
      </c>
      <c r="AT578">
        <v>15</v>
      </c>
      <c r="AU578" t="s">
        <v>5</v>
      </c>
      <c r="AV578">
        <v>0</v>
      </c>
      <c r="AW578">
        <v>2</v>
      </c>
      <c r="AX578">
        <v>15093374</v>
      </c>
      <c r="AY578">
        <v>1</v>
      </c>
      <c r="AZ578">
        <v>0</v>
      </c>
      <c r="BA578">
        <v>578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B578">
        <v>0</v>
      </c>
    </row>
    <row r="579" spans="1:80">
      <c r="A579">
        <f>ROW(Source!A109)</f>
        <v>109</v>
      </c>
      <c r="B579">
        <v>15093375</v>
      </c>
      <c r="C579">
        <v>15093366</v>
      </c>
      <c r="D579">
        <v>12298942</v>
      </c>
      <c r="E579">
        <v>1</v>
      </c>
      <c r="F579">
        <v>1</v>
      </c>
      <c r="G579">
        <v>1</v>
      </c>
      <c r="H579">
        <v>3</v>
      </c>
      <c r="I579" t="s">
        <v>615</v>
      </c>
      <c r="J579" t="s">
        <v>616</v>
      </c>
      <c r="K579" t="s">
        <v>617</v>
      </c>
      <c r="L579">
        <v>1301</v>
      </c>
      <c r="N579">
        <v>1003</v>
      </c>
      <c r="O579" t="s">
        <v>100</v>
      </c>
      <c r="P579" t="s">
        <v>100</v>
      </c>
      <c r="Q579">
        <v>1</v>
      </c>
      <c r="Y579">
        <v>0</v>
      </c>
      <c r="AA579">
        <v>0</v>
      </c>
      <c r="AB579">
        <v>0</v>
      </c>
      <c r="AC579">
        <v>0</v>
      </c>
      <c r="AD579">
        <v>0</v>
      </c>
      <c r="AN579">
        <v>1</v>
      </c>
      <c r="AO579">
        <v>0</v>
      </c>
      <c r="AP579">
        <v>0</v>
      </c>
      <c r="AQ579">
        <v>0</v>
      </c>
      <c r="AR579">
        <v>0</v>
      </c>
      <c r="AS579" t="s">
        <v>5</v>
      </c>
      <c r="AT579">
        <v>0</v>
      </c>
      <c r="AU579" t="s">
        <v>5</v>
      </c>
      <c r="AV579">
        <v>0</v>
      </c>
      <c r="AW579">
        <v>2</v>
      </c>
      <c r="AX579">
        <v>15093375</v>
      </c>
      <c r="AY579">
        <v>1</v>
      </c>
      <c r="AZ579">
        <v>0</v>
      </c>
      <c r="BA579">
        <v>579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B579">
        <v>0</v>
      </c>
    </row>
    <row r="580" spans="1:80">
      <c r="A580">
        <f>ROW(Source!A109)</f>
        <v>109</v>
      </c>
      <c r="B580">
        <v>15093376</v>
      </c>
      <c r="C580">
        <v>15093366</v>
      </c>
      <c r="D580">
        <v>12299088</v>
      </c>
      <c r="E580">
        <v>1</v>
      </c>
      <c r="F580">
        <v>1</v>
      </c>
      <c r="G580">
        <v>1</v>
      </c>
      <c r="H580">
        <v>3</v>
      </c>
      <c r="I580" t="s">
        <v>618</v>
      </c>
      <c r="J580" t="s">
        <v>619</v>
      </c>
      <c r="K580" t="s">
        <v>620</v>
      </c>
      <c r="L580">
        <v>1485</v>
      </c>
      <c r="N580">
        <v>1013</v>
      </c>
      <c r="O580" t="s">
        <v>175</v>
      </c>
      <c r="P580" t="s">
        <v>175</v>
      </c>
      <c r="Q580">
        <v>1</v>
      </c>
      <c r="Y580">
        <v>30</v>
      </c>
      <c r="AA580">
        <v>0.84</v>
      </c>
      <c r="AB580">
        <v>0</v>
      </c>
      <c r="AC580">
        <v>0</v>
      </c>
      <c r="AD580">
        <v>0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5</v>
      </c>
      <c r="AT580">
        <v>30</v>
      </c>
      <c r="AU580" t="s">
        <v>5</v>
      </c>
      <c r="AV580">
        <v>0</v>
      </c>
      <c r="AW580">
        <v>2</v>
      </c>
      <c r="AX580">
        <v>15093376</v>
      </c>
      <c r="AY580">
        <v>1</v>
      </c>
      <c r="AZ580">
        <v>0</v>
      </c>
      <c r="BA580">
        <v>580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B580">
        <v>0</v>
      </c>
    </row>
    <row r="581" spans="1:80">
      <c r="A581">
        <f>ROW(Source!A109)</f>
        <v>109</v>
      </c>
      <c r="B581">
        <v>15093377</v>
      </c>
      <c r="C581">
        <v>15093366</v>
      </c>
      <c r="D581">
        <v>12348846</v>
      </c>
      <c r="E581">
        <v>1</v>
      </c>
      <c r="F581">
        <v>1</v>
      </c>
      <c r="G581">
        <v>1</v>
      </c>
      <c r="H581">
        <v>3</v>
      </c>
      <c r="I581" t="s">
        <v>621</v>
      </c>
      <c r="J581" t="s">
        <v>622</v>
      </c>
      <c r="K581" t="s">
        <v>623</v>
      </c>
      <c r="L581">
        <v>1346</v>
      </c>
      <c r="N581">
        <v>1009</v>
      </c>
      <c r="O581" t="s">
        <v>144</v>
      </c>
      <c r="P581" t="s">
        <v>144</v>
      </c>
      <c r="Q581">
        <v>1</v>
      </c>
      <c r="Y581">
        <v>3.3000000000000002E-2</v>
      </c>
      <c r="AA581">
        <v>60</v>
      </c>
      <c r="AB581">
        <v>0</v>
      </c>
      <c r="AC581">
        <v>0</v>
      </c>
      <c r="AD581">
        <v>0</v>
      </c>
      <c r="AN581">
        <v>0</v>
      </c>
      <c r="AO581">
        <v>1</v>
      </c>
      <c r="AP581">
        <v>0</v>
      </c>
      <c r="AQ581">
        <v>0</v>
      </c>
      <c r="AR581">
        <v>0</v>
      </c>
      <c r="AS581" t="s">
        <v>5</v>
      </c>
      <c r="AT581">
        <v>3.3000000000000002E-2</v>
      </c>
      <c r="AU581" t="s">
        <v>5</v>
      </c>
      <c r="AV581">
        <v>0</v>
      </c>
      <c r="AW581">
        <v>2</v>
      </c>
      <c r="AX581">
        <v>15093377</v>
      </c>
      <c r="AY581">
        <v>1</v>
      </c>
      <c r="AZ581">
        <v>0</v>
      </c>
      <c r="BA581">
        <v>581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B581">
        <v>0</v>
      </c>
    </row>
    <row r="582" spans="1:80">
      <c r="A582">
        <f>ROW(Source!A113)</f>
        <v>113</v>
      </c>
      <c r="B582">
        <v>15093444</v>
      </c>
      <c r="C582">
        <v>15093443</v>
      </c>
      <c r="D582">
        <v>12253588</v>
      </c>
      <c r="E582">
        <v>1</v>
      </c>
      <c r="F582">
        <v>1</v>
      </c>
      <c r="G582">
        <v>1</v>
      </c>
      <c r="H582">
        <v>1</v>
      </c>
      <c r="I582" t="s">
        <v>624</v>
      </c>
      <c r="J582" t="s">
        <v>5</v>
      </c>
      <c r="K582" t="s">
        <v>625</v>
      </c>
      <c r="L582">
        <v>1476</v>
      </c>
      <c r="N582">
        <v>1013</v>
      </c>
      <c r="O582" t="s">
        <v>450</v>
      </c>
      <c r="P582" t="s">
        <v>451</v>
      </c>
      <c r="Q582">
        <v>1</v>
      </c>
      <c r="Y582">
        <v>10.381049999999998</v>
      </c>
      <c r="AA582">
        <v>0</v>
      </c>
      <c r="AB582">
        <v>0</v>
      </c>
      <c r="AC582">
        <v>0</v>
      </c>
      <c r="AD582">
        <v>14.54</v>
      </c>
      <c r="AN582">
        <v>0</v>
      </c>
      <c r="AO582">
        <v>1</v>
      </c>
      <c r="AP582">
        <v>1</v>
      </c>
      <c r="AQ582">
        <v>0</v>
      </c>
      <c r="AR582">
        <v>0</v>
      </c>
      <c r="AS582" t="s">
        <v>5</v>
      </c>
      <c r="AT582">
        <v>5.31</v>
      </c>
      <c r="AU582" t="s">
        <v>96</v>
      </c>
      <c r="AV582">
        <v>1</v>
      </c>
      <c r="AW582">
        <v>2</v>
      </c>
      <c r="AX582">
        <v>15093444</v>
      </c>
      <c r="AY582">
        <v>1</v>
      </c>
      <c r="AZ582">
        <v>0</v>
      </c>
      <c r="BA582">
        <v>582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B582">
        <v>0</v>
      </c>
    </row>
    <row r="583" spans="1:80">
      <c r="A583">
        <f>ROW(Source!A113)</f>
        <v>113</v>
      </c>
      <c r="B583">
        <v>15093445</v>
      </c>
      <c r="C583">
        <v>15093443</v>
      </c>
      <c r="D583">
        <v>121548</v>
      </c>
      <c r="E583">
        <v>1</v>
      </c>
      <c r="F583">
        <v>1</v>
      </c>
      <c r="G583">
        <v>1</v>
      </c>
      <c r="H583">
        <v>1</v>
      </c>
      <c r="I583" t="s">
        <v>31</v>
      </c>
      <c r="J583" t="s">
        <v>5</v>
      </c>
      <c r="K583" t="s">
        <v>452</v>
      </c>
      <c r="L583">
        <v>608254</v>
      </c>
      <c r="N583">
        <v>1013</v>
      </c>
      <c r="O583" t="s">
        <v>453</v>
      </c>
      <c r="P583" t="s">
        <v>453</v>
      </c>
      <c r="Q583">
        <v>1</v>
      </c>
      <c r="Y583">
        <v>2.1250000000000002E-2</v>
      </c>
      <c r="AA583">
        <v>0</v>
      </c>
      <c r="AB583">
        <v>0</v>
      </c>
      <c r="AC583">
        <v>0</v>
      </c>
      <c r="AD583">
        <v>0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5</v>
      </c>
      <c r="AT583">
        <v>0.01</v>
      </c>
      <c r="AU583" t="s">
        <v>95</v>
      </c>
      <c r="AV583">
        <v>2</v>
      </c>
      <c r="AW583">
        <v>2</v>
      </c>
      <c r="AX583">
        <v>15093445</v>
      </c>
      <c r="AY583">
        <v>1</v>
      </c>
      <c r="AZ583">
        <v>0</v>
      </c>
      <c r="BA583">
        <v>583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B583">
        <v>0</v>
      </c>
    </row>
    <row r="584" spans="1:80">
      <c r="A584">
        <f>ROW(Source!A113)</f>
        <v>113</v>
      </c>
      <c r="B584">
        <v>15093446</v>
      </c>
      <c r="C584">
        <v>15093443</v>
      </c>
      <c r="D584">
        <v>12365809</v>
      </c>
      <c r="E584">
        <v>1</v>
      </c>
      <c r="F584">
        <v>1</v>
      </c>
      <c r="G584">
        <v>1</v>
      </c>
      <c r="H584">
        <v>2</v>
      </c>
      <c r="I584" t="s">
        <v>626</v>
      </c>
      <c r="J584" t="s">
        <v>627</v>
      </c>
      <c r="K584" t="s">
        <v>628</v>
      </c>
      <c r="L584">
        <v>1480</v>
      </c>
      <c r="N584">
        <v>1013</v>
      </c>
      <c r="O584" t="s">
        <v>457</v>
      </c>
      <c r="P584" t="s">
        <v>458</v>
      </c>
      <c r="Q584">
        <v>1</v>
      </c>
      <c r="Y584">
        <v>2.1250000000000002E-2</v>
      </c>
      <c r="AA584">
        <v>0</v>
      </c>
      <c r="AB584">
        <v>111.55</v>
      </c>
      <c r="AC584">
        <v>12.17</v>
      </c>
      <c r="AD584">
        <v>0</v>
      </c>
      <c r="AN584">
        <v>0</v>
      </c>
      <c r="AO584">
        <v>1</v>
      </c>
      <c r="AP584">
        <v>1</v>
      </c>
      <c r="AQ584">
        <v>0</v>
      </c>
      <c r="AR584">
        <v>0</v>
      </c>
      <c r="AS584" t="s">
        <v>5</v>
      </c>
      <c r="AT584">
        <v>0.01</v>
      </c>
      <c r="AU584" t="s">
        <v>95</v>
      </c>
      <c r="AV584">
        <v>0</v>
      </c>
      <c r="AW584">
        <v>2</v>
      </c>
      <c r="AX584">
        <v>15093446</v>
      </c>
      <c r="AY584">
        <v>1</v>
      </c>
      <c r="AZ584">
        <v>0</v>
      </c>
      <c r="BA584">
        <v>584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B584">
        <v>0</v>
      </c>
    </row>
    <row r="585" spans="1:80">
      <c r="A585">
        <f>ROW(Source!A113)</f>
        <v>113</v>
      </c>
      <c r="B585">
        <v>15093447</v>
      </c>
      <c r="C585">
        <v>15093443</v>
      </c>
      <c r="D585">
        <v>12365838</v>
      </c>
      <c r="E585">
        <v>1</v>
      </c>
      <c r="F585">
        <v>1</v>
      </c>
      <c r="G585">
        <v>1</v>
      </c>
      <c r="H585">
        <v>2</v>
      </c>
      <c r="I585" t="s">
        <v>629</v>
      </c>
      <c r="J585" t="s">
        <v>630</v>
      </c>
      <c r="K585" t="s">
        <v>631</v>
      </c>
      <c r="L585">
        <v>1480</v>
      </c>
      <c r="N585">
        <v>1013</v>
      </c>
      <c r="O585" t="s">
        <v>457</v>
      </c>
      <c r="P585" t="s">
        <v>458</v>
      </c>
      <c r="Q585">
        <v>1</v>
      </c>
      <c r="Y585">
        <v>2.1250000000000002E-2</v>
      </c>
      <c r="AA585">
        <v>0</v>
      </c>
      <c r="AB585">
        <v>2.31</v>
      </c>
      <c r="AC585">
        <v>0</v>
      </c>
      <c r="AD585">
        <v>0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5</v>
      </c>
      <c r="AT585">
        <v>0.01</v>
      </c>
      <c r="AU585" t="s">
        <v>95</v>
      </c>
      <c r="AV585">
        <v>0</v>
      </c>
      <c r="AW585">
        <v>2</v>
      </c>
      <c r="AX585">
        <v>15093447</v>
      </c>
      <c r="AY585">
        <v>1</v>
      </c>
      <c r="AZ585">
        <v>0</v>
      </c>
      <c r="BA585">
        <v>585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B585">
        <v>0</v>
      </c>
    </row>
    <row r="586" spans="1:80">
      <c r="A586">
        <f>ROW(Source!A113)</f>
        <v>113</v>
      </c>
      <c r="B586">
        <v>15093448</v>
      </c>
      <c r="C586">
        <v>15093443</v>
      </c>
      <c r="D586">
        <v>12367934</v>
      </c>
      <c r="E586">
        <v>1</v>
      </c>
      <c r="F586">
        <v>1</v>
      </c>
      <c r="G586">
        <v>1</v>
      </c>
      <c r="H586">
        <v>2</v>
      </c>
      <c r="I586" t="s">
        <v>632</v>
      </c>
      <c r="J586" t="s">
        <v>633</v>
      </c>
      <c r="K586" t="s">
        <v>634</v>
      </c>
      <c r="L586">
        <v>1480</v>
      </c>
      <c r="N586">
        <v>1013</v>
      </c>
      <c r="O586" t="s">
        <v>457</v>
      </c>
      <c r="P586" t="s">
        <v>458</v>
      </c>
      <c r="Q586">
        <v>1</v>
      </c>
      <c r="Y586">
        <v>2.3800000000000003</v>
      </c>
      <c r="AA586">
        <v>0</v>
      </c>
      <c r="AB586">
        <v>7.12</v>
      </c>
      <c r="AC586">
        <v>0</v>
      </c>
      <c r="AD586">
        <v>0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5</v>
      </c>
      <c r="AT586">
        <v>1.1200000000000001</v>
      </c>
      <c r="AU586" t="s">
        <v>95</v>
      </c>
      <c r="AV586">
        <v>0</v>
      </c>
      <c r="AW586">
        <v>2</v>
      </c>
      <c r="AX586">
        <v>15093448</v>
      </c>
      <c r="AY586">
        <v>1</v>
      </c>
      <c r="AZ586">
        <v>0</v>
      </c>
      <c r="BA586">
        <v>586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B586">
        <v>0</v>
      </c>
    </row>
    <row r="587" spans="1:80">
      <c r="A587">
        <f>ROW(Source!A113)</f>
        <v>113</v>
      </c>
      <c r="B587">
        <v>15093449</v>
      </c>
      <c r="C587">
        <v>15093443</v>
      </c>
      <c r="D587">
        <v>12368313</v>
      </c>
      <c r="E587">
        <v>1</v>
      </c>
      <c r="F587">
        <v>1</v>
      </c>
      <c r="G587">
        <v>1</v>
      </c>
      <c r="H587">
        <v>2</v>
      </c>
      <c r="I587" t="s">
        <v>477</v>
      </c>
      <c r="J587" t="s">
        <v>478</v>
      </c>
      <c r="K587" t="s">
        <v>479</v>
      </c>
      <c r="L587">
        <v>1480</v>
      </c>
      <c r="N587">
        <v>1013</v>
      </c>
      <c r="O587" t="s">
        <v>457</v>
      </c>
      <c r="P587" t="s">
        <v>458</v>
      </c>
      <c r="Q587">
        <v>1</v>
      </c>
      <c r="Y587">
        <v>2.1250000000000002E-2</v>
      </c>
      <c r="AA587">
        <v>0</v>
      </c>
      <c r="AB587">
        <v>96.34</v>
      </c>
      <c r="AC587">
        <v>0</v>
      </c>
      <c r="AD587">
        <v>0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5</v>
      </c>
      <c r="AT587">
        <v>0.01</v>
      </c>
      <c r="AU587" t="s">
        <v>95</v>
      </c>
      <c r="AV587">
        <v>0</v>
      </c>
      <c r="AW587">
        <v>2</v>
      </c>
      <c r="AX587">
        <v>15093449</v>
      </c>
      <c r="AY587">
        <v>1</v>
      </c>
      <c r="AZ587">
        <v>0</v>
      </c>
      <c r="BA587">
        <v>587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B587">
        <v>0</v>
      </c>
    </row>
    <row r="588" spans="1:80">
      <c r="A588">
        <f>ROW(Source!A113)</f>
        <v>113</v>
      </c>
      <c r="B588">
        <v>15093450</v>
      </c>
      <c r="C588">
        <v>15093443</v>
      </c>
      <c r="D588">
        <v>12301150</v>
      </c>
      <c r="E588">
        <v>1</v>
      </c>
      <c r="F588">
        <v>1</v>
      </c>
      <c r="G588">
        <v>1</v>
      </c>
      <c r="H588">
        <v>3</v>
      </c>
      <c r="I588" t="s">
        <v>635</v>
      </c>
      <c r="J588" t="s">
        <v>636</v>
      </c>
      <c r="K588" t="s">
        <v>637</v>
      </c>
      <c r="L588">
        <v>1348</v>
      </c>
      <c r="N588">
        <v>1009</v>
      </c>
      <c r="O588" t="s">
        <v>29</v>
      </c>
      <c r="P588" t="s">
        <v>29</v>
      </c>
      <c r="Q588">
        <v>1000</v>
      </c>
      <c r="Y588">
        <v>1.2E-2</v>
      </c>
      <c r="AA588">
        <v>18440</v>
      </c>
      <c r="AB588">
        <v>0</v>
      </c>
      <c r="AC588">
        <v>0</v>
      </c>
      <c r="AD588">
        <v>0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5</v>
      </c>
      <c r="AT588">
        <v>1.2E-2</v>
      </c>
      <c r="AU588" t="s">
        <v>5</v>
      </c>
      <c r="AV588">
        <v>0</v>
      </c>
      <c r="AW588">
        <v>2</v>
      </c>
      <c r="AX588">
        <v>15093450</v>
      </c>
      <c r="AY588">
        <v>1</v>
      </c>
      <c r="AZ588">
        <v>0</v>
      </c>
      <c r="BA588">
        <v>588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B588">
        <v>0</v>
      </c>
    </row>
    <row r="589" spans="1:80">
      <c r="A589">
        <f>ROW(Source!A113)</f>
        <v>113</v>
      </c>
      <c r="B589">
        <v>15093451</v>
      </c>
      <c r="C589">
        <v>15093443</v>
      </c>
      <c r="D589">
        <v>12301261</v>
      </c>
      <c r="E589">
        <v>1</v>
      </c>
      <c r="F589">
        <v>1</v>
      </c>
      <c r="G589">
        <v>1</v>
      </c>
      <c r="H589">
        <v>3</v>
      </c>
      <c r="I589" t="s">
        <v>638</v>
      </c>
      <c r="J589" t="s">
        <v>639</v>
      </c>
      <c r="K589" t="s">
        <v>640</v>
      </c>
      <c r="L589">
        <v>1348</v>
      </c>
      <c r="N589">
        <v>1009</v>
      </c>
      <c r="O589" t="s">
        <v>29</v>
      </c>
      <c r="P589" t="s">
        <v>29</v>
      </c>
      <c r="Q589">
        <v>1000</v>
      </c>
      <c r="Y589">
        <v>2E-3</v>
      </c>
      <c r="AA589">
        <v>14540</v>
      </c>
      <c r="AB589">
        <v>0</v>
      </c>
      <c r="AC589">
        <v>0</v>
      </c>
      <c r="AD589">
        <v>0</v>
      </c>
      <c r="AN589">
        <v>0</v>
      </c>
      <c r="AO589">
        <v>1</v>
      </c>
      <c r="AP589">
        <v>0</v>
      </c>
      <c r="AQ589">
        <v>0</v>
      </c>
      <c r="AR589">
        <v>0</v>
      </c>
      <c r="AS589" t="s">
        <v>5</v>
      </c>
      <c r="AT589">
        <v>2E-3</v>
      </c>
      <c r="AU589" t="s">
        <v>5</v>
      </c>
      <c r="AV589">
        <v>0</v>
      </c>
      <c r="AW589">
        <v>2</v>
      </c>
      <c r="AX589">
        <v>15093451</v>
      </c>
      <c r="AY589">
        <v>1</v>
      </c>
      <c r="AZ589">
        <v>0</v>
      </c>
      <c r="BA589">
        <v>589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B589">
        <v>0</v>
      </c>
    </row>
    <row r="590" spans="1:80">
      <c r="A590">
        <f>ROW(Source!A114)</f>
        <v>114</v>
      </c>
      <c r="B590">
        <v>15093454</v>
      </c>
      <c r="C590">
        <v>15093453</v>
      </c>
      <c r="D590">
        <v>12253581</v>
      </c>
      <c r="E590">
        <v>1</v>
      </c>
      <c r="F590">
        <v>1</v>
      </c>
      <c r="G590">
        <v>1</v>
      </c>
      <c r="H590">
        <v>1</v>
      </c>
      <c r="I590" t="s">
        <v>641</v>
      </c>
      <c r="J590" t="s">
        <v>5</v>
      </c>
      <c r="K590" t="s">
        <v>499</v>
      </c>
      <c r="L590">
        <v>1476</v>
      </c>
      <c r="N590">
        <v>1013</v>
      </c>
      <c r="O590" t="s">
        <v>450</v>
      </c>
      <c r="P590" t="s">
        <v>451</v>
      </c>
      <c r="Q590">
        <v>1</v>
      </c>
      <c r="Y590">
        <v>4.8483999999999998</v>
      </c>
      <c r="AA590">
        <v>0</v>
      </c>
      <c r="AB590">
        <v>0</v>
      </c>
      <c r="AC590">
        <v>0</v>
      </c>
      <c r="AD590">
        <v>12.4</v>
      </c>
      <c r="AN590">
        <v>0</v>
      </c>
      <c r="AO590">
        <v>1</v>
      </c>
      <c r="AP590">
        <v>1</v>
      </c>
      <c r="AQ590">
        <v>0</v>
      </c>
      <c r="AR590">
        <v>0</v>
      </c>
      <c r="AS590" t="s">
        <v>5</v>
      </c>
      <c r="AT590">
        <v>2.48</v>
      </c>
      <c r="AU590" t="s">
        <v>96</v>
      </c>
      <c r="AV590">
        <v>1</v>
      </c>
      <c r="AW590">
        <v>2</v>
      </c>
      <c r="AX590">
        <v>15093454</v>
      </c>
      <c r="AY590">
        <v>1</v>
      </c>
      <c r="AZ590">
        <v>0</v>
      </c>
      <c r="BA590">
        <v>590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B590">
        <v>0</v>
      </c>
    </row>
    <row r="591" spans="1:80">
      <c r="A591">
        <f>ROW(Source!A114)</f>
        <v>114</v>
      </c>
      <c r="B591">
        <v>15093455</v>
      </c>
      <c r="C591">
        <v>15093453</v>
      </c>
      <c r="D591">
        <v>121548</v>
      </c>
      <c r="E591">
        <v>1</v>
      </c>
      <c r="F591">
        <v>1</v>
      </c>
      <c r="G591">
        <v>1</v>
      </c>
      <c r="H591">
        <v>1</v>
      </c>
      <c r="I591" t="s">
        <v>31</v>
      </c>
      <c r="J591" t="s">
        <v>5</v>
      </c>
      <c r="K591" t="s">
        <v>452</v>
      </c>
      <c r="L591">
        <v>608254</v>
      </c>
      <c r="N591">
        <v>1013</v>
      </c>
      <c r="O591" t="s">
        <v>453</v>
      </c>
      <c r="P591" t="s">
        <v>453</v>
      </c>
      <c r="Q591">
        <v>1</v>
      </c>
      <c r="Y591">
        <v>2.1250000000000002E-2</v>
      </c>
      <c r="AA591">
        <v>0</v>
      </c>
      <c r="AB591">
        <v>0</v>
      </c>
      <c r="AC591">
        <v>0</v>
      </c>
      <c r="AD591">
        <v>0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5</v>
      </c>
      <c r="AT591">
        <v>0.01</v>
      </c>
      <c r="AU591" t="s">
        <v>95</v>
      </c>
      <c r="AV591">
        <v>2</v>
      </c>
      <c r="AW591">
        <v>2</v>
      </c>
      <c r="AX591">
        <v>15093455</v>
      </c>
      <c r="AY591">
        <v>1</v>
      </c>
      <c r="AZ591">
        <v>0</v>
      </c>
      <c r="BA591">
        <v>591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B591">
        <v>0</v>
      </c>
    </row>
    <row r="592" spans="1:80">
      <c r="A592">
        <f>ROW(Source!A114)</f>
        <v>114</v>
      </c>
      <c r="B592">
        <v>15093456</v>
      </c>
      <c r="C592">
        <v>15093453</v>
      </c>
      <c r="D592">
        <v>12365809</v>
      </c>
      <c r="E592">
        <v>1</v>
      </c>
      <c r="F592">
        <v>1</v>
      </c>
      <c r="G592">
        <v>1</v>
      </c>
      <c r="H592">
        <v>2</v>
      </c>
      <c r="I592" t="s">
        <v>626</v>
      </c>
      <c r="J592" t="s">
        <v>627</v>
      </c>
      <c r="K592" t="s">
        <v>628</v>
      </c>
      <c r="L592">
        <v>1480</v>
      </c>
      <c r="N592">
        <v>1013</v>
      </c>
      <c r="O592" t="s">
        <v>457</v>
      </c>
      <c r="P592" t="s">
        <v>458</v>
      </c>
      <c r="Q592">
        <v>1</v>
      </c>
      <c r="Y592">
        <v>2.1250000000000002E-2</v>
      </c>
      <c r="AA592">
        <v>0</v>
      </c>
      <c r="AB592">
        <v>111.55</v>
      </c>
      <c r="AC592">
        <v>12.17</v>
      </c>
      <c r="AD592">
        <v>0</v>
      </c>
      <c r="AN592">
        <v>0</v>
      </c>
      <c r="AO592">
        <v>1</v>
      </c>
      <c r="AP592">
        <v>1</v>
      </c>
      <c r="AQ592">
        <v>0</v>
      </c>
      <c r="AR592">
        <v>0</v>
      </c>
      <c r="AS592" t="s">
        <v>5</v>
      </c>
      <c r="AT592">
        <v>0.01</v>
      </c>
      <c r="AU592" t="s">
        <v>95</v>
      </c>
      <c r="AV592">
        <v>0</v>
      </c>
      <c r="AW592">
        <v>2</v>
      </c>
      <c r="AX592">
        <v>15093456</v>
      </c>
      <c r="AY592">
        <v>1</v>
      </c>
      <c r="AZ592">
        <v>0</v>
      </c>
      <c r="BA592">
        <v>592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B592">
        <v>0</v>
      </c>
    </row>
    <row r="593" spans="1:80">
      <c r="A593">
        <f>ROW(Source!A114)</f>
        <v>114</v>
      </c>
      <c r="B593">
        <v>15093457</v>
      </c>
      <c r="C593">
        <v>15093453</v>
      </c>
      <c r="D593">
        <v>12365838</v>
      </c>
      <c r="E593">
        <v>1</v>
      </c>
      <c r="F593">
        <v>1</v>
      </c>
      <c r="G593">
        <v>1</v>
      </c>
      <c r="H593">
        <v>2</v>
      </c>
      <c r="I593" t="s">
        <v>629</v>
      </c>
      <c r="J593" t="s">
        <v>630</v>
      </c>
      <c r="K593" t="s">
        <v>631</v>
      </c>
      <c r="L593">
        <v>1480</v>
      </c>
      <c r="N593">
        <v>1013</v>
      </c>
      <c r="O593" t="s">
        <v>457</v>
      </c>
      <c r="P593" t="s">
        <v>458</v>
      </c>
      <c r="Q593">
        <v>1</v>
      </c>
      <c r="Y593">
        <v>2.1250000000000002E-2</v>
      </c>
      <c r="AA593">
        <v>0</v>
      </c>
      <c r="AB593">
        <v>2.31</v>
      </c>
      <c r="AC593">
        <v>0</v>
      </c>
      <c r="AD593">
        <v>0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5</v>
      </c>
      <c r="AT593">
        <v>0.01</v>
      </c>
      <c r="AU593" t="s">
        <v>95</v>
      </c>
      <c r="AV593">
        <v>0</v>
      </c>
      <c r="AW593">
        <v>2</v>
      </c>
      <c r="AX593">
        <v>15093457</v>
      </c>
      <c r="AY593">
        <v>1</v>
      </c>
      <c r="AZ593">
        <v>0</v>
      </c>
      <c r="BA593">
        <v>593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B593">
        <v>0</v>
      </c>
    </row>
    <row r="594" spans="1:80">
      <c r="A594">
        <f>ROW(Source!A114)</f>
        <v>114</v>
      </c>
      <c r="B594">
        <v>15093458</v>
      </c>
      <c r="C594">
        <v>15093453</v>
      </c>
      <c r="D594">
        <v>12367934</v>
      </c>
      <c r="E594">
        <v>1</v>
      </c>
      <c r="F594">
        <v>1</v>
      </c>
      <c r="G594">
        <v>1</v>
      </c>
      <c r="H594">
        <v>2</v>
      </c>
      <c r="I594" t="s">
        <v>632</v>
      </c>
      <c r="J594" t="s">
        <v>633</v>
      </c>
      <c r="K594" t="s">
        <v>634</v>
      </c>
      <c r="L594">
        <v>1480</v>
      </c>
      <c r="N594">
        <v>1013</v>
      </c>
      <c r="O594" t="s">
        <v>457</v>
      </c>
      <c r="P594" t="s">
        <v>458</v>
      </c>
      <c r="Q594">
        <v>1</v>
      </c>
      <c r="Y594">
        <v>2.3800000000000003</v>
      </c>
      <c r="AA594">
        <v>0</v>
      </c>
      <c r="AB594">
        <v>7.12</v>
      </c>
      <c r="AC594">
        <v>0</v>
      </c>
      <c r="AD594">
        <v>0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5</v>
      </c>
      <c r="AT594">
        <v>1.1200000000000001</v>
      </c>
      <c r="AU594" t="s">
        <v>95</v>
      </c>
      <c r="AV594">
        <v>0</v>
      </c>
      <c r="AW594">
        <v>2</v>
      </c>
      <c r="AX594">
        <v>15093458</v>
      </c>
      <c r="AY594">
        <v>1</v>
      </c>
      <c r="AZ594">
        <v>0</v>
      </c>
      <c r="BA594">
        <v>594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B594">
        <v>0</v>
      </c>
    </row>
    <row r="595" spans="1:80">
      <c r="A595">
        <f>ROW(Source!A114)</f>
        <v>114</v>
      </c>
      <c r="B595">
        <v>15093459</v>
      </c>
      <c r="C595">
        <v>15093453</v>
      </c>
      <c r="D595">
        <v>12368313</v>
      </c>
      <c r="E595">
        <v>1</v>
      </c>
      <c r="F595">
        <v>1</v>
      </c>
      <c r="G595">
        <v>1</v>
      </c>
      <c r="H595">
        <v>2</v>
      </c>
      <c r="I595" t="s">
        <v>477</v>
      </c>
      <c r="J595" t="s">
        <v>478</v>
      </c>
      <c r="K595" t="s">
        <v>479</v>
      </c>
      <c r="L595">
        <v>1480</v>
      </c>
      <c r="N595">
        <v>1013</v>
      </c>
      <c r="O595" t="s">
        <v>457</v>
      </c>
      <c r="P595" t="s">
        <v>458</v>
      </c>
      <c r="Q595">
        <v>1</v>
      </c>
      <c r="Y595">
        <v>2.1250000000000002E-2</v>
      </c>
      <c r="AA595">
        <v>0</v>
      </c>
      <c r="AB595">
        <v>96.34</v>
      </c>
      <c r="AC595">
        <v>0</v>
      </c>
      <c r="AD595">
        <v>0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5</v>
      </c>
      <c r="AT595">
        <v>0.01</v>
      </c>
      <c r="AU595" t="s">
        <v>95</v>
      </c>
      <c r="AV595">
        <v>0</v>
      </c>
      <c r="AW595">
        <v>2</v>
      </c>
      <c r="AX595">
        <v>15093459</v>
      </c>
      <c r="AY595">
        <v>1</v>
      </c>
      <c r="AZ595">
        <v>0</v>
      </c>
      <c r="BA595">
        <v>595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B595">
        <v>0</v>
      </c>
    </row>
    <row r="596" spans="1:80">
      <c r="A596">
        <f>ROW(Source!A114)</f>
        <v>114</v>
      </c>
      <c r="B596">
        <v>15093460</v>
      </c>
      <c r="C596">
        <v>15093453</v>
      </c>
      <c r="D596">
        <v>12301346</v>
      </c>
      <c r="E596">
        <v>1</v>
      </c>
      <c r="F596">
        <v>1</v>
      </c>
      <c r="G596">
        <v>1</v>
      </c>
      <c r="H596">
        <v>3</v>
      </c>
      <c r="I596" t="s">
        <v>642</v>
      </c>
      <c r="J596" t="s">
        <v>643</v>
      </c>
      <c r="K596" t="s">
        <v>644</v>
      </c>
      <c r="L596">
        <v>1348</v>
      </c>
      <c r="N596">
        <v>1009</v>
      </c>
      <c r="O596" t="s">
        <v>29</v>
      </c>
      <c r="P596" t="s">
        <v>29</v>
      </c>
      <c r="Q596">
        <v>1000</v>
      </c>
      <c r="Y596">
        <v>4.6999999999999999E-4</v>
      </c>
      <c r="AA596">
        <v>57500</v>
      </c>
      <c r="AB596">
        <v>0</v>
      </c>
      <c r="AC596">
        <v>0</v>
      </c>
      <c r="AD596">
        <v>0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5</v>
      </c>
      <c r="AT596">
        <v>4.6999999999999999E-4</v>
      </c>
      <c r="AU596" t="s">
        <v>5</v>
      </c>
      <c r="AV596">
        <v>0</v>
      </c>
      <c r="AW596">
        <v>2</v>
      </c>
      <c r="AX596">
        <v>15093460</v>
      </c>
      <c r="AY596">
        <v>1</v>
      </c>
      <c r="AZ596">
        <v>0</v>
      </c>
      <c r="BA596">
        <v>596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B596">
        <v>0</v>
      </c>
    </row>
    <row r="597" spans="1:80">
      <c r="A597">
        <f>ROW(Source!A114)</f>
        <v>114</v>
      </c>
      <c r="B597">
        <v>15093461</v>
      </c>
      <c r="C597">
        <v>15093453</v>
      </c>
      <c r="D597">
        <v>12301410</v>
      </c>
      <c r="E597">
        <v>1</v>
      </c>
      <c r="F597">
        <v>1</v>
      </c>
      <c r="G597">
        <v>1</v>
      </c>
      <c r="H597">
        <v>3</v>
      </c>
      <c r="I597" t="s">
        <v>645</v>
      </c>
      <c r="J597" t="s">
        <v>646</v>
      </c>
      <c r="K597" t="s">
        <v>647</v>
      </c>
      <c r="L597">
        <v>1348</v>
      </c>
      <c r="N597">
        <v>1009</v>
      </c>
      <c r="O597" t="s">
        <v>29</v>
      </c>
      <c r="P597" t="s">
        <v>29</v>
      </c>
      <c r="Q597">
        <v>1000</v>
      </c>
      <c r="Y597">
        <v>2.3999999999999998E-3</v>
      </c>
      <c r="AA597">
        <v>21620</v>
      </c>
      <c r="AB597">
        <v>0</v>
      </c>
      <c r="AC597">
        <v>0</v>
      </c>
      <c r="AD597">
        <v>0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5</v>
      </c>
      <c r="AT597">
        <v>2.3999999999999998E-3</v>
      </c>
      <c r="AU597" t="s">
        <v>5</v>
      </c>
      <c r="AV597">
        <v>0</v>
      </c>
      <c r="AW597">
        <v>2</v>
      </c>
      <c r="AX597">
        <v>15093461</v>
      </c>
      <c r="AY597">
        <v>1</v>
      </c>
      <c r="AZ597">
        <v>0</v>
      </c>
      <c r="BA597">
        <v>597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B597">
        <v>0</v>
      </c>
    </row>
    <row r="598" spans="1:80">
      <c r="A598">
        <f>ROW(Source!A114)</f>
        <v>114</v>
      </c>
      <c r="B598">
        <v>15093462</v>
      </c>
      <c r="C598">
        <v>15093453</v>
      </c>
      <c r="D598">
        <v>12301491</v>
      </c>
      <c r="E598">
        <v>1</v>
      </c>
      <c r="F598">
        <v>1</v>
      </c>
      <c r="G598">
        <v>1</v>
      </c>
      <c r="H598">
        <v>3</v>
      </c>
      <c r="I598" t="s">
        <v>648</v>
      </c>
      <c r="J598" t="s">
        <v>649</v>
      </c>
      <c r="K598" t="s">
        <v>650</v>
      </c>
      <c r="L598">
        <v>1348</v>
      </c>
      <c r="N598">
        <v>1009</v>
      </c>
      <c r="O598" t="s">
        <v>29</v>
      </c>
      <c r="P598" t="s">
        <v>29</v>
      </c>
      <c r="Q598">
        <v>1000</v>
      </c>
      <c r="Y598">
        <v>1.4999999999999999E-2</v>
      </c>
      <c r="AA598">
        <v>46240</v>
      </c>
      <c r="AB598">
        <v>0</v>
      </c>
      <c r="AC598">
        <v>0</v>
      </c>
      <c r="AD598">
        <v>0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5</v>
      </c>
      <c r="AT598">
        <v>1.4999999999999999E-2</v>
      </c>
      <c r="AU598" t="s">
        <v>5</v>
      </c>
      <c r="AV598">
        <v>0</v>
      </c>
      <c r="AW598">
        <v>2</v>
      </c>
      <c r="AX598">
        <v>15093462</v>
      </c>
      <c r="AY598">
        <v>1</v>
      </c>
      <c r="AZ598">
        <v>0</v>
      </c>
      <c r="BA598">
        <v>598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B598">
        <v>0</v>
      </c>
    </row>
    <row r="599" spans="1:80">
      <c r="A599">
        <f>ROW(Source!A115)</f>
        <v>115</v>
      </c>
      <c r="B599">
        <v>15140181</v>
      </c>
      <c r="C599">
        <v>15140180</v>
      </c>
      <c r="D599">
        <v>7535132</v>
      </c>
      <c r="E599">
        <v>1</v>
      </c>
      <c r="F599">
        <v>1</v>
      </c>
      <c r="G599">
        <v>1</v>
      </c>
      <c r="H599">
        <v>1</v>
      </c>
      <c r="I599" t="s">
        <v>598</v>
      </c>
      <c r="J599" t="s">
        <v>5</v>
      </c>
      <c r="K599" t="s">
        <v>599</v>
      </c>
      <c r="L599">
        <v>1476</v>
      </c>
      <c r="N599">
        <v>1013</v>
      </c>
      <c r="O599" t="s">
        <v>450</v>
      </c>
      <c r="P599" t="s">
        <v>451</v>
      </c>
      <c r="Q599">
        <v>1</v>
      </c>
      <c r="Y599">
        <v>0.374</v>
      </c>
      <c r="AA599">
        <v>0</v>
      </c>
      <c r="AB599">
        <v>0</v>
      </c>
      <c r="AC599">
        <v>0</v>
      </c>
      <c r="AD599">
        <v>12.54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5</v>
      </c>
      <c r="AT599">
        <v>0.22</v>
      </c>
      <c r="AU599" t="s">
        <v>294</v>
      </c>
      <c r="AV599">
        <v>1</v>
      </c>
      <c r="AW599">
        <v>2</v>
      </c>
      <c r="AX599">
        <v>15140181</v>
      </c>
      <c r="AY599">
        <v>1</v>
      </c>
      <c r="AZ599">
        <v>0</v>
      </c>
      <c r="BA599">
        <v>599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B599">
        <v>0</v>
      </c>
    </row>
    <row r="600" spans="1:80">
      <c r="A600">
        <f>ROW(Source!A115)</f>
        <v>115</v>
      </c>
      <c r="B600">
        <v>15140182</v>
      </c>
      <c r="C600">
        <v>15140180</v>
      </c>
      <c r="D600">
        <v>12294854</v>
      </c>
      <c r="E600">
        <v>1</v>
      </c>
      <c r="F600">
        <v>1</v>
      </c>
      <c r="G600">
        <v>1</v>
      </c>
      <c r="H600">
        <v>3</v>
      </c>
      <c r="I600" t="s">
        <v>651</v>
      </c>
      <c r="J600" t="s">
        <v>652</v>
      </c>
      <c r="K600" t="s">
        <v>653</v>
      </c>
      <c r="L600">
        <v>1296</v>
      </c>
      <c r="N600">
        <v>1002</v>
      </c>
      <c r="O600" t="s">
        <v>299</v>
      </c>
      <c r="P600" t="s">
        <v>299</v>
      </c>
      <c r="Q600">
        <v>1</v>
      </c>
      <c r="Y600">
        <v>2E-3</v>
      </c>
      <c r="AA600">
        <v>25.4</v>
      </c>
      <c r="AB600">
        <v>0</v>
      </c>
      <c r="AC600">
        <v>0</v>
      </c>
      <c r="AD600">
        <v>0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5</v>
      </c>
      <c r="AT600">
        <v>2E-3</v>
      </c>
      <c r="AU600" t="s">
        <v>5</v>
      </c>
      <c r="AV600">
        <v>0</v>
      </c>
      <c r="AW600">
        <v>2</v>
      </c>
      <c r="AX600">
        <v>15140182</v>
      </c>
      <c r="AY600">
        <v>1</v>
      </c>
      <c r="AZ600">
        <v>0</v>
      </c>
      <c r="BA600">
        <v>600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B600">
        <v>0</v>
      </c>
    </row>
    <row r="601" spans="1:80">
      <c r="A601">
        <f>ROW(Source!A115)</f>
        <v>115</v>
      </c>
      <c r="B601">
        <v>15140183</v>
      </c>
      <c r="C601">
        <v>15140180</v>
      </c>
      <c r="D601">
        <v>12301903</v>
      </c>
      <c r="E601">
        <v>1</v>
      </c>
      <c r="F601">
        <v>1</v>
      </c>
      <c r="G601">
        <v>1</v>
      </c>
      <c r="H601">
        <v>3</v>
      </c>
      <c r="I601" t="s">
        <v>297</v>
      </c>
      <c r="J601" t="s">
        <v>300</v>
      </c>
      <c r="K601" t="s">
        <v>298</v>
      </c>
      <c r="L601">
        <v>1296</v>
      </c>
      <c r="N601">
        <v>1002</v>
      </c>
      <c r="O601" t="s">
        <v>299</v>
      </c>
      <c r="P601" t="s">
        <v>299</v>
      </c>
      <c r="Q601">
        <v>1</v>
      </c>
      <c r="Y601">
        <v>1E-3</v>
      </c>
      <c r="AA601">
        <v>0</v>
      </c>
      <c r="AB601">
        <v>0</v>
      </c>
      <c r="AC601">
        <v>0</v>
      </c>
      <c r="AD601">
        <v>0</v>
      </c>
      <c r="AN601">
        <v>1</v>
      </c>
      <c r="AO601">
        <v>0</v>
      </c>
      <c r="AP601">
        <v>0</v>
      </c>
      <c r="AQ601">
        <v>0</v>
      </c>
      <c r="AR601">
        <v>0</v>
      </c>
      <c r="AS601" t="s">
        <v>5</v>
      </c>
      <c r="AT601">
        <v>1E-3</v>
      </c>
      <c r="AU601" t="s">
        <v>5</v>
      </c>
      <c r="AV601">
        <v>0</v>
      </c>
      <c r="AW601">
        <v>2</v>
      </c>
      <c r="AX601">
        <v>15140183</v>
      </c>
      <c r="AY601">
        <v>1</v>
      </c>
      <c r="AZ601">
        <v>0</v>
      </c>
      <c r="BA601">
        <v>601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B601">
        <v>0</v>
      </c>
    </row>
    <row r="602" spans="1:80">
      <c r="A602">
        <f>ROW(Source!A115)</f>
        <v>115</v>
      </c>
      <c r="B602">
        <v>15140184</v>
      </c>
      <c r="C602">
        <v>15140180</v>
      </c>
      <c r="D602">
        <v>12301905</v>
      </c>
      <c r="E602">
        <v>1</v>
      </c>
      <c r="F602">
        <v>1</v>
      </c>
      <c r="G602">
        <v>1</v>
      </c>
      <c r="H602">
        <v>3</v>
      </c>
      <c r="I602" t="s">
        <v>654</v>
      </c>
      <c r="J602" t="s">
        <v>655</v>
      </c>
      <c r="K602" t="s">
        <v>656</v>
      </c>
      <c r="L602">
        <v>1346</v>
      </c>
      <c r="N602">
        <v>1009</v>
      </c>
      <c r="O602" t="s">
        <v>144</v>
      </c>
      <c r="P602" t="s">
        <v>144</v>
      </c>
      <c r="Q602">
        <v>1</v>
      </c>
      <c r="Y602">
        <v>6.9999999999999994E-5</v>
      </c>
      <c r="AA602">
        <v>5.6</v>
      </c>
      <c r="AB602">
        <v>0</v>
      </c>
      <c r="AC602">
        <v>0</v>
      </c>
      <c r="AD602">
        <v>0</v>
      </c>
      <c r="AN602">
        <v>0</v>
      </c>
      <c r="AO602">
        <v>1</v>
      </c>
      <c r="AP602">
        <v>0</v>
      </c>
      <c r="AQ602">
        <v>0</v>
      </c>
      <c r="AR602">
        <v>0</v>
      </c>
      <c r="AS602" t="s">
        <v>5</v>
      </c>
      <c r="AT602">
        <v>6.9999999999999994E-5</v>
      </c>
      <c r="AU602" t="s">
        <v>5</v>
      </c>
      <c r="AV602">
        <v>0</v>
      </c>
      <c r="AW602">
        <v>2</v>
      </c>
      <c r="AX602">
        <v>15140184</v>
      </c>
      <c r="AY602">
        <v>1</v>
      </c>
      <c r="AZ602">
        <v>0</v>
      </c>
      <c r="BA602">
        <v>602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B602">
        <v>0</v>
      </c>
    </row>
    <row r="603" spans="1:80">
      <c r="A603">
        <f>ROW(Source!A115)</f>
        <v>115</v>
      </c>
      <c r="B603">
        <v>15140185</v>
      </c>
      <c r="C603">
        <v>15140180</v>
      </c>
      <c r="D603">
        <v>12327134</v>
      </c>
      <c r="E603">
        <v>1</v>
      </c>
      <c r="F603">
        <v>1</v>
      </c>
      <c r="G603">
        <v>1</v>
      </c>
      <c r="H603">
        <v>3</v>
      </c>
      <c r="I603" t="s">
        <v>495</v>
      </c>
      <c r="J603" t="s">
        <v>496</v>
      </c>
      <c r="K603" t="s">
        <v>497</v>
      </c>
      <c r="L603">
        <v>1339</v>
      </c>
      <c r="N603">
        <v>1007</v>
      </c>
      <c r="O603" t="s">
        <v>465</v>
      </c>
      <c r="P603" t="s">
        <v>465</v>
      </c>
      <c r="Q603">
        <v>1</v>
      </c>
      <c r="Y603">
        <v>1.0000000000000001E-5</v>
      </c>
      <c r="AA603">
        <v>3.11</v>
      </c>
      <c r="AB603">
        <v>0</v>
      </c>
      <c r="AC603">
        <v>0</v>
      </c>
      <c r="AD603">
        <v>0</v>
      </c>
      <c r="AN603">
        <v>0</v>
      </c>
      <c r="AO603">
        <v>1</v>
      </c>
      <c r="AP603">
        <v>0</v>
      </c>
      <c r="AQ603">
        <v>0</v>
      </c>
      <c r="AR603">
        <v>0</v>
      </c>
      <c r="AS603" t="s">
        <v>5</v>
      </c>
      <c r="AT603">
        <v>1.0000000000000001E-5</v>
      </c>
      <c r="AU603" t="s">
        <v>5</v>
      </c>
      <c r="AV603">
        <v>0</v>
      </c>
      <c r="AW603">
        <v>2</v>
      </c>
      <c r="AX603">
        <v>15140185</v>
      </c>
      <c r="AY603">
        <v>1</v>
      </c>
      <c r="AZ603">
        <v>0</v>
      </c>
      <c r="BA603">
        <v>603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B603">
        <v>0</v>
      </c>
    </row>
    <row r="604" spans="1:80">
      <c r="A604">
        <f>ROW(Source!A115)</f>
        <v>115</v>
      </c>
      <c r="B604">
        <v>15140186</v>
      </c>
      <c r="C604">
        <v>15140180</v>
      </c>
      <c r="D604">
        <v>12335982</v>
      </c>
      <c r="E604">
        <v>1</v>
      </c>
      <c r="F604">
        <v>1</v>
      </c>
      <c r="G604">
        <v>1</v>
      </c>
      <c r="H604">
        <v>3</v>
      </c>
      <c r="I604" t="s">
        <v>657</v>
      </c>
      <c r="J604" t="s">
        <v>658</v>
      </c>
      <c r="K604" t="s">
        <v>659</v>
      </c>
      <c r="L604">
        <v>1327</v>
      </c>
      <c r="N604">
        <v>1005</v>
      </c>
      <c r="O604" t="s">
        <v>660</v>
      </c>
      <c r="P604" t="s">
        <v>660</v>
      </c>
      <c r="Q604">
        <v>1</v>
      </c>
      <c r="Y604">
        <v>3.5000000000000003E-2</v>
      </c>
      <c r="AA604">
        <v>7.25</v>
      </c>
      <c r="AB604">
        <v>0</v>
      </c>
      <c r="AC604">
        <v>0</v>
      </c>
      <c r="AD604">
        <v>0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5</v>
      </c>
      <c r="AT604">
        <v>3.5000000000000003E-2</v>
      </c>
      <c r="AU604" t="s">
        <v>5</v>
      </c>
      <c r="AV604">
        <v>0</v>
      </c>
      <c r="AW604">
        <v>2</v>
      </c>
      <c r="AX604">
        <v>15140186</v>
      </c>
      <c r="AY604">
        <v>1</v>
      </c>
      <c r="AZ604">
        <v>0</v>
      </c>
      <c r="BA604">
        <v>604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B604">
        <v>0</v>
      </c>
    </row>
    <row r="605" spans="1:80">
      <c r="A605">
        <f>ROW(Source!A117)</f>
        <v>117</v>
      </c>
      <c r="B605">
        <v>15140189</v>
      </c>
      <c r="C605">
        <v>15140188</v>
      </c>
      <c r="D605">
        <v>7535132</v>
      </c>
      <c r="E605">
        <v>1</v>
      </c>
      <c r="F605">
        <v>1</v>
      </c>
      <c r="G605">
        <v>1</v>
      </c>
      <c r="H605">
        <v>1</v>
      </c>
      <c r="I605" t="s">
        <v>598</v>
      </c>
      <c r="J605" t="s">
        <v>5</v>
      </c>
      <c r="K605" t="s">
        <v>599</v>
      </c>
      <c r="L605">
        <v>1476</v>
      </c>
      <c r="N605">
        <v>1013</v>
      </c>
      <c r="O605" t="s">
        <v>450</v>
      </c>
      <c r="P605" t="s">
        <v>451</v>
      </c>
      <c r="Q605">
        <v>1</v>
      </c>
      <c r="Y605">
        <v>0.51</v>
      </c>
      <c r="AA605">
        <v>0</v>
      </c>
      <c r="AB605">
        <v>0</v>
      </c>
      <c r="AC605">
        <v>0</v>
      </c>
      <c r="AD605">
        <v>12.54</v>
      </c>
      <c r="AN605">
        <v>0</v>
      </c>
      <c r="AO605">
        <v>1</v>
      </c>
      <c r="AP605">
        <v>1</v>
      </c>
      <c r="AQ605">
        <v>0</v>
      </c>
      <c r="AR605">
        <v>0</v>
      </c>
      <c r="AS605" t="s">
        <v>5</v>
      </c>
      <c r="AT605">
        <v>0.3</v>
      </c>
      <c r="AU605" t="s">
        <v>294</v>
      </c>
      <c r="AV605">
        <v>1</v>
      </c>
      <c r="AW605">
        <v>2</v>
      </c>
      <c r="AX605">
        <v>15140189</v>
      </c>
      <c r="AY605">
        <v>1</v>
      </c>
      <c r="AZ605">
        <v>0</v>
      </c>
      <c r="BA605">
        <v>605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B605">
        <v>0</v>
      </c>
    </row>
    <row r="606" spans="1:80">
      <c r="A606">
        <f>ROW(Source!A117)</f>
        <v>117</v>
      </c>
      <c r="B606">
        <v>15140190</v>
      </c>
      <c r="C606">
        <v>15140188</v>
      </c>
      <c r="D606">
        <v>12294854</v>
      </c>
      <c r="E606">
        <v>1</v>
      </c>
      <c r="F606">
        <v>1</v>
      </c>
      <c r="G606">
        <v>1</v>
      </c>
      <c r="H606">
        <v>3</v>
      </c>
      <c r="I606" t="s">
        <v>651</v>
      </c>
      <c r="J606" t="s">
        <v>652</v>
      </c>
      <c r="K606" t="s">
        <v>653</v>
      </c>
      <c r="L606">
        <v>1296</v>
      </c>
      <c r="N606">
        <v>1002</v>
      </c>
      <c r="O606" t="s">
        <v>299</v>
      </c>
      <c r="P606" t="s">
        <v>299</v>
      </c>
      <c r="Q606">
        <v>1</v>
      </c>
      <c r="Y606">
        <v>4.0000000000000001E-3</v>
      </c>
      <c r="AA606">
        <v>25.4</v>
      </c>
      <c r="AB606">
        <v>0</v>
      </c>
      <c r="AC606">
        <v>0</v>
      </c>
      <c r="AD606">
        <v>0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5</v>
      </c>
      <c r="AT606">
        <v>4.0000000000000001E-3</v>
      </c>
      <c r="AU606" t="s">
        <v>5</v>
      </c>
      <c r="AV606">
        <v>0</v>
      </c>
      <c r="AW606">
        <v>2</v>
      </c>
      <c r="AX606">
        <v>15140190</v>
      </c>
      <c r="AY606">
        <v>1</v>
      </c>
      <c r="AZ606">
        <v>0</v>
      </c>
      <c r="BA606">
        <v>606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B606">
        <v>0</v>
      </c>
    </row>
    <row r="607" spans="1:80">
      <c r="A607">
        <f>ROW(Source!A117)</f>
        <v>117</v>
      </c>
      <c r="B607">
        <v>15140191</v>
      </c>
      <c r="C607">
        <v>15140188</v>
      </c>
      <c r="D607">
        <v>12301903</v>
      </c>
      <c r="E607">
        <v>1</v>
      </c>
      <c r="F607">
        <v>1</v>
      </c>
      <c r="G607">
        <v>1</v>
      </c>
      <c r="H607">
        <v>3</v>
      </c>
      <c r="I607" t="s">
        <v>297</v>
      </c>
      <c r="J607" t="s">
        <v>300</v>
      </c>
      <c r="K607" t="s">
        <v>298</v>
      </c>
      <c r="L607">
        <v>1296</v>
      </c>
      <c r="N607">
        <v>1002</v>
      </c>
      <c r="O607" t="s">
        <v>299</v>
      </c>
      <c r="P607" t="s">
        <v>299</v>
      </c>
      <c r="Q607">
        <v>1</v>
      </c>
      <c r="Y607">
        <v>2E-3</v>
      </c>
      <c r="AA607">
        <v>0</v>
      </c>
      <c r="AB607">
        <v>0</v>
      </c>
      <c r="AC607">
        <v>0</v>
      </c>
      <c r="AD607">
        <v>0</v>
      </c>
      <c r="AN607">
        <v>1</v>
      </c>
      <c r="AO607">
        <v>0</v>
      </c>
      <c r="AP607">
        <v>0</v>
      </c>
      <c r="AQ607">
        <v>0</v>
      </c>
      <c r="AR607">
        <v>0</v>
      </c>
      <c r="AS607" t="s">
        <v>5</v>
      </c>
      <c r="AT607">
        <v>2E-3</v>
      </c>
      <c r="AU607" t="s">
        <v>5</v>
      </c>
      <c r="AV607">
        <v>0</v>
      </c>
      <c r="AW607">
        <v>2</v>
      </c>
      <c r="AX607">
        <v>15140191</v>
      </c>
      <c r="AY607">
        <v>1</v>
      </c>
      <c r="AZ607">
        <v>0</v>
      </c>
      <c r="BA607">
        <v>607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B607">
        <v>0</v>
      </c>
    </row>
    <row r="608" spans="1:80">
      <c r="A608">
        <f>ROW(Source!A117)</f>
        <v>117</v>
      </c>
      <c r="B608">
        <v>15140192</v>
      </c>
      <c r="C608">
        <v>15140188</v>
      </c>
      <c r="D608">
        <v>12301905</v>
      </c>
      <c r="E608">
        <v>1</v>
      </c>
      <c r="F608">
        <v>1</v>
      </c>
      <c r="G608">
        <v>1</v>
      </c>
      <c r="H608">
        <v>3</v>
      </c>
      <c r="I608" t="s">
        <v>654</v>
      </c>
      <c r="J608" t="s">
        <v>655</v>
      </c>
      <c r="K608" t="s">
        <v>656</v>
      </c>
      <c r="L608">
        <v>1346</v>
      </c>
      <c r="N608">
        <v>1009</v>
      </c>
      <c r="O608" t="s">
        <v>144</v>
      </c>
      <c r="P608" t="s">
        <v>144</v>
      </c>
      <c r="Q608">
        <v>1</v>
      </c>
      <c r="Y608">
        <v>1.2E-4</v>
      </c>
      <c r="AA608">
        <v>5.6</v>
      </c>
      <c r="AB608">
        <v>0</v>
      </c>
      <c r="AC608">
        <v>0</v>
      </c>
      <c r="AD608">
        <v>0</v>
      </c>
      <c r="AN608">
        <v>0</v>
      </c>
      <c r="AO608">
        <v>1</v>
      </c>
      <c r="AP608">
        <v>0</v>
      </c>
      <c r="AQ608">
        <v>0</v>
      </c>
      <c r="AR608">
        <v>0</v>
      </c>
      <c r="AS608" t="s">
        <v>5</v>
      </c>
      <c r="AT608">
        <v>1.2E-4</v>
      </c>
      <c r="AU608" t="s">
        <v>5</v>
      </c>
      <c r="AV608">
        <v>0</v>
      </c>
      <c r="AW608">
        <v>2</v>
      </c>
      <c r="AX608">
        <v>15140192</v>
      </c>
      <c r="AY608">
        <v>1</v>
      </c>
      <c r="AZ608">
        <v>0</v>
      </c>
      <c r="BA608">
        <v>608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B608">
        <v>0</v>
      </c>
    </row>
    <row r="609" spans="1:80">
      <c r="A609">
        <f>ROW(Source!A117)</f>
        <v>117</v>
      </c>
      <c r="B609">
        <v>15140193</v>
      </c>
      <c r="C609">
        <v>15140188</v>
      </c>
      <c r="D609">
        <v>12327134</v>
      </c>
      <c r="E609">
        <v>1</v>
      </c>
      <c r="F609">
        <v>1</v>
      </c>
      <c r="G609">
        <v>1</v>
      </c>
      <c r="H609">
        <v>3</v>
      </c>
      <c r="I609" t="s">
        <v>495</v>
      </c>
      <c r="J609" t="s">
        <v>496</v>
      </c>
      <c r="K609" t="s">
        <v>497</v>
      </c>
      <c r="L609">
        <v>1339</v>
      </c>
      <c r="N609">
        <v>1007</v>
      </c>
      <c r="O609" t="s">
        <v>465</v>
      </c>
      <c r="P609" t="s">
        <v>465</v>
      </c>
      <c r="Q609">
        <v>1</v>
      </c>
      <c r="Y609">
        <v>1.0000000000000001E-5</v>
      </c>
      <c r="AA609">
        <v>3.11</v>
      </c>
      <c r="AB609">
        <v>0</v>
      </c>
      <c r="AC609">
        <v>0</v>
      </c>
      <c r="AD609">
        <v>0</v>
      </c>
      <c r="AN609">
        <v>0</v>
      </c>
      <c r="AO609">
        <v>1</v>
      </c>
      <c r="AP609">
        <v>0</v>
      </c>
      <c r="AQ609">
        <v>0</v>
      </c>
      <c r="AR609">
        <v>0</v>
      </c>
      <c r="AS609" t="s">
        <v>5</v>
      </c>
      <c r="AT609">
        <v>1.0000000000000001E-5</v>
      </c>
      <c r="AU609" t="s">
        <v>5</v>
      </c>
      <c r="AV609">
        <v>0</v>
      </c>
      <c r="AW609">
        <v>2</v>
      </c>
      <c r="AX609">
        <v>15140193</v>
      </c>
      <c r="AY609">
        <v>1</v>
      </c>
      <c r="AZ609">
        <v>0</v>
      </c>
      <c r="BA609">
        <v>609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B609">
        <v>0</v>
      </c>
    </row>
    <row r="610" spans="1:80">
      <c r="A610">
        <f>ROW(Source!A117)</f>
        <v>117</v>
      </c>
      <c r="B610">
        <v>15140194</v>
      </c>
      <c r="C610">
        <v>15140188</v>
      </c>
      <c r="D610">
        <v>12335982</v>
      </c>
      <c r="E610">
        <v>1</v>
      </c>
      <c r="F610">
        <v>1</v>
      </c>
      <c r="G610">
        <v>1</v>
      </c>
      <c r="H610">
        <v>3</v>
      </c>
      <c r="I610" t="s">
        <v>657</v>
      </c>
      <c r="J610" t="s">
        <v>658</v>
      </c>
      <c r="K610" t="s">
        <v>659</v>
      </c>
      <c r="L610">
        <v>1327</v>
      </c>
      <c r="N610">
        <v>1005</v>
      </c>
      <c r="O610" t="s">
        <v>660</v>
      </c>
      <c r="P610" t="s">
        <v>660</v>
      </c>
      <c r="Q610">
        <v>1</v>
      </c>
      <c r="Y610">
        <v>0.06</v>
      </c>
      <c r="AA610">
        <v>7.25</v>
      </c>
      <c r="AB610">
        <v>0</v>
      </c>
      <c r="AC610">
        <v>0</v>
      </c>
      <c r="AD610">
        <v>0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5</v>
      </c>
      <c r="AT610">
        <v>0.06</v>
      </c>
      <c r="AU610" t="s">
        <v>5</v>
      </c>
      <c r="AV610">
        <v>0</v>
      </c>
      <c r="AW610">
        <v>2</v>
      </c>
      <c r="AX610">
        <v>15140194</v>
      </c>
      <c r="AY610">
        <v>1</v>
      </c>
      <c r="AZ610">
        <v>0</v>
      </c>
      <c r="BA610">
        <v>610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B610">
        <v>0</v>
      </c>
    </row>
    <row r="611" spans="1:80">
      <c r="A611">
        <f>ROW(Source!A119)</f>
        <v>119</v>
      </c>
      <c r="B611">
        <v>15140197</v>
      </c>
      <c r="C611">
        <v>15140196</v>
      </c>
      <c r="D611">
        <v>7535132</v>
      </c>
      <c r="E611">
        <v>1</v>
      </c>
      <c r="F611">
        <v>1</v>
      </c>
      <c r="G611">
        <v>1</v>
      </c>
      <c r="H611">
        <v>1</v>
      </c>
      <c r="I611" t="s">
        <v>598</v>
      </c>
      <c r="J611" t="s">
        <v>5</v>
      </c>
      <c r="K611" t="s">
        <v>599</v>
      </c>
      <c r="L611">
        <v>1476</v>
      </c>
      <c r="N611">
        <v>1013</v>
      </c>
      <c r="O611" t="s">
        <v>450</v>
      </c>
      <c r="P611" t="s">
        <v>451</v>
      </c>
      <c r="Q611">
        <v>1</v>
      </c>
      <c r="Y611">
        <v>0.629</v>
      </c>
      <c r="AA611">
        <v>0</v>
      </c>
      <c r="AB611">
        <v>0</v>
      </c>
      <c r="AC611">
        <v>0</v>
      </c>
      <c r="AD611">
        <v>12.54</v>
      </c>
      <c r="AN611">
        <v>0</v>
      </c>
      <c r="AO611">
        <v>1</v>
      </c>
      <c r="AP611">
        <v>1</v>
      </c>
      <c r="AQ611">
        <v>0</v>
      </c>
      <c r="AR611">
        <v>0</v>
      </c>
      <c r="AS611" t="s">
        <v>5</v>
      </c>
      <c r="AT611">
        <v>0.37</v>
      </c>
      <c r="AU611" t="s">
        <v>294</v>
      </c>
      <c r="AV611">
        <v>1</v>
      </c>
      <c r="AW611">
        <v>2</v>
      </c>
      <c r="AX611">
        <v>15140197</v>
      </c>
      <c r="AY611">
        <v>1</v>
      </c>
      <c r="AZ611">
        <v>0</v>
      </c>
      <c r="BA611">
        <v>611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B611">
        <v>0</v>
      </c>
    </row>
    <row r="612" spans="1:80">
      <c r="A612">
        <f>ROW(Source!A119)</f>
        <v>119</v>
      </c>
      <c r="B612">
        <v>15140198</v>
      </c>
      <c r="C612">
        <v>15140196</v>
      </c>
      <c r="D612">
        <v>12294854</v>
      </c>
      <c r="E612">
        <v>1</v>
      </c>
      <c r="F612">
        <v>1</v>
      </c>
      <c r="G612">
        <v>1</v>
      </c>
      <c r="H612">
        <v>3</v>
      </c>
      <c r="I612" t="s">
        <v>651</v>
      </c>
      <c r="J612" t="s">
        <v>652</v>
      </c>
      <c r="K612" t="s">
        <v>653</v>
      </c>
      <c r="L612">
        <v>1296</v>
      </c>
      <c r="N612">
        <v>1002</v>
      </c>
      <c r="O612" t="s">
        <v>299</v>
      </c>
      <c r="P612" t="s">
        <v>299</v>
      </c>
      <c r="Q612">
        <v>1</v>
      </c>
      <c r="Y612">
        <v>6.0000000000000001E-3</v>
      </c>
      <c r="AA612">
        <v>25.4</v>
      </c>
      <c r="AB612">
        <v>0</v>
      </c>
      <c r="AC612">
        <v>0</v>
      </c>
      <c r="AD612">
        <v>0</v>
      </c>
      <c r="AN612">
        <v>0</v>
      </c>
      <c r="AO612">
        <v>1</v>
      </c>
      <c r="AP612">
        <v>0</v>
      </c>
      <c r="AQ612">
        <v>0</v>
      </c>
      <c r="AR612">
        <v>0</v>
      </c>
      <c r="AS612" t="s">
        <v>5</v>
      </c>
      <c r="AT612">
        <v>6.0000000000000001E-3</v>
      </c>
      <c r="AU612" t="s">
        <v>5</v>
      </c>
      <c r="AV612">
        <v>0</v>
      </c>
      <c r="AW612">
        <v>2</v>
      </c>
      <c r="AX612">
        <v>15140198</v>
      </c>
      <c r="AY612">
        <v>1</v>
      </c>
      <c r="AZ612">
        <v>0</v>
      </c>
      <c r="BA612">
        <v>612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B612">
        <v>0</v>
      </c>
    </row>
    <row r="613" spans="1:80">
      <c r="A613">
        <f>ROW(Source!A119)</f>
        <v>119</v>
      </c>
      <c r="B613">
        <v>15140199</v>
      </c>
      <c r="C613">
        <v>15140196</v>
      </c>
      <c r="D613">
        <v>12301903</v>
      </c>
      <c r="E613">
        <v>1</v>
      </c>
      <c r="F613">
        <v>1</v>
      </c>
      <c r="G613">
        <v>1</v>
      </c>
      <c r="H613">
        <v>3</v>
      </c>
      <c r="I613" t="s">
        <v>297</v>
      </c>
      <c r="J613" t="s">
        <v>300</v>
      </c>
      <c r="K613" t="s">
        <v>298</v>
      </c>
      <c r="L613">
        <v>1296</v>
      </c>
      <c r="N613">
        <v>1002</v>
      </c>
      <c r="O613" t="s">
        <v>299</v>
      </c>
      <c r="P613" t="s">
        <v>299</v>
      </c>
      <c r="Q613">
        <v>1</v>
      </c>
      <c r="Y613">
        <v>3.0000000000000001E-3</v>
      </c>
      <c r="AA613">
        <v>0</v>
      </c>
      <c r="AB613">
        <v>0</v>
      </c>
      <c r="AC613">
        <v>0</v>
      </c>
      <c r="AD613">
        <v>0</v>
      </c>
      <c r="AN613">
        <v>1</v>
      </c>
      <c r="AO613">
        <v>0</v>
      </c>
      <c r="AP613">
        <v>0</v>
      </c>
      <c r="AQ613">
        <v>0</v>
      </c>
      <c r="AR613">
        <v>0</v>
      </c>
      <c r="AS613" t="s">
        <v>5</v>
      </c>
      <c r="AT613">
        <v>3.0000000000000001E-3</v>
      </c>
      <c r="AU613" t="s">
        <v>5</v>
      </c>
      <c r="AV613">
        <v>0</v>
      </c>
      <c r="AW613">
        <v>2</v>
      </c>
      <c r="AX613">
        <v>15140199</v>
      </c>
      <c r="AY613">
        <v>1</v>
      </c>
      <c r="AZ613">
        <v>0</v>
      </c>
      <c r="BA613">
        <v>613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B613">
        <v>0</v>
      </c>
    </row>
    <row r="614" spans="1:80">
      <c r="A614">
        <f>ROW(Source!A119)</f>
        <v>119</v>
      </c>
      <c r="B614">
        <v>15140200</v>
      </c>
      <c r="C614">
        <v>15140196</v>
      </c>
      <c r="D614">
        <v>12301905</v>
      </c>
      <c r="E614">
        <v>1</v>
      </c>
      <c r="F614">
        <v>1</v>
      </c>
      <c r="G614">
        <v>1</v>
      </c>
      <c r="H614">
        <v>3</v>
      </c>
      <c r="I614" t="s">
        <v>654</v>
      </c>
      <c r="J614" t="s">
        <v>655</v>
      </c>
      <c r="K614" t="s">
        <v>656</v>
      </c>
      <c r="L614">
        <v>1346</v>
      </c>
      <c r="N614">
        <v>1009</v>
      </c>
      <c r="O614" t="s">
        <v>144</v>
      </c>
      <c r="P614" t="s">
        <v>144</v>
      </c>
      <c r="Q614">
        <v>1</v>
      </c>
      <c r="Y614">
        <v>2.0000000000000001E-4</v>
      </c>
      <c r="AA614">
        <v>5.6</v>
      </c>
      <c r="AB614">
        <v>0</v>
      </c>
      <c r="AC614">
        <v>0</v>
      </c>
      <c r="AD614">
        <v>0</v>
      </c>
      <c r="AN614">
        <v>0</v>
      </c>
      <c r="AO614">
        <v>1</v>
      </c>
      <c r="AP614">
        <v>0</v>
      </c>
      <c r="AQ614">
        <v>0</v>
      </c>
      <c r="AR614">
        <v>0</v>
      </c>
      <c r="AS614" t="s">
        <v>5</v>
      </c>
      <c r="AT614">
        <v>2.0000000000000001E-4</v>
      </c>
      <c r="AU614" t="s">
        <v>5</v>
      </c>
      <c r="AV614">
        <v>0</v>
      </c>
      <c r="AW614">
        <v>2</v>
      </c>
      <c r="AX614">
        <v>15140200</v>
      </c>
      <c r="AY614">
        <v>1</v>
      </c>
      <c r="AZ614">
        <v>0</v>
      </c>
      <c r="BA614">
        <v>614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B614">
        <v>0</v>
      </c>
    </row>
    <row r="615" spans="1:80">
      <c r="A615">
        <f>ROW(Source!A119)</f>
        <v>119</v>
      </c>
      <c r="B615">
        <v>15140201</v>
      </c>
      <c r="C615">
        <v>15140196</v>
      </c>
      <c r="D615">
        <v>12327134</v>
      </c>
      <c r="E615">
        <v>1</v>
      </c>
      <c r="F615">
        <v>1</v>
      </c>
      <c r="G615">
        <v>1</v>
      </c>
      <c r="H615">
        <v>3</v>
      </c>
      <c r="I615" t="s">
        <v>495</v>
      </c>
      <c r="J615" t="s">
        <v>496</v>
      </c>
      <c r="K615" t="s">
        <v>497</v>
      </c>
      <c r="L615">
        <v>1339</v>
      </c>
      <c r="N615">
        <v>1007</v>
      </c>
      <c r="O615" t="s">
        <v>465</v>
      </c>
      <c r="P615" t="s">
        <v>465</v>
      </c>
      <c r="Q615">
        <v>1</v>
      </c>
      <c r="Y615">
        <v>2.0000000000000002E-5</v>
      </c>
      <c r="AA615">
        <v>3.11</v>
      </c>
      <c r="AB615">
        <v>0</v>
      </c>
      <c r="AC615">
        <v>0</v>
      </c>
      <c r="AD615">
        <v>0</v>
      </c>
      <c r="AN615">
        <v>0</v>
      </c>
      <c r="AO615">
        <v>1</v>
      </c>
      <c r="AP615">
        <v>0</v>
      </c>
      <c r="AQ615">
        <v>0</v>
      </c>
      <c r="AR615">
        <v>0</v>
      </c>
      <c r="AS615" t="s">
        <v>5</v>
      </c>
      <c r="AT615">
        <v>2.0000000000000002E-5</v>
      </c>
      <c r="AU615" t="s">
        <v>5</v>
      </c>
      <c r="AV615">
        <v>0</v>
      </c>
      <c r="AW615">
        <v>2</v>
      </c>
      <c r="AX615">
        <v>15140201</v>
      </c>
      <c r="AY615">
        <v>1</v>
      </c>
      <c r="AZ615">
        <v>0</v>
      </c>
      <c r="BA615">
        <v>615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B615">
        <v>0</v>
      </c>
    </row>
    <row r="616" spans="1:80">
      <c r="A616">
        <f>ROW(Source!A119)</f>
        <v>119</v>
      </c>
      <c r="B616">
        <v>15140202</v>
      </c>
      <c r="C616">
        <v>15140196</v>
      </c>
      <c r="D616">
        <v>12335982</v>
      </c>
      <c r="E616">
        <v>1</v>
      </c>
      <c r="F616">
        <v>1</v>
      </c>
      <c r="G616">
        <v>1</v>
      </c>
      <c r="H616">
        <v>3</v>
      </c>
      <c r="I616" t="s">
        <v>657</v>
      </c>
      <c r="J616" t="s">
        <v>658</v>
      </c>
      <c r="K616" t="s">
        <v>659</v>
      </c>
      <c r="L616">
        <v>1327</v>
      </c>
      <c r="N616">
        <v>1005</v>
      </c>
      <c r="O616" t="s">
        <v>660</v>
      </c>
      <c r="P616" t="s">
        <v>660</v>
      </c>
      <c r="Q616">
        <v>1</v>
      </c>
      <c r="Y616">
        <v>0.1</v>
      </c>
      <c r="AA616">
        <v>7.25</v>
      </c>
      <c r="AB616">
        <v>0</v>
      </c>
      <c r="AC616">
        <v>0</v>
      </c>
      <c r="AD616">
        <v>0</v>
      </c>
      <c r="AN616">
        <v>0</v>
      </c>
      <c r="AO616">
        <v>1</v>
      </c>
      <c r="AP616">
        <v>0</v>
      </c>
      <c r="AQ616">
        <v>0</v>
      </c>
      <c r="AR616">
        <v>0</v>
      </c>
      <c r="AS616" t="s">
        <v>5</v>
      </c>
      <c r="AT616">
        <v>0.1</v>
      </c>
      <c r="AU616" t="s">
        <v>5</v>
      </c>
      <c r="AV616">
        <v>0</v>
      </c>
      <c r="AW616">
        <v>2</v>
      </c>
      <c r="AX616">
        <v>15140202</v>
      </c>
      <c r="AY616">
        <v>1</v>
      </c>
      <c r="AZ616">
        <v>0</v>
      </c>
      <c r="BA616">
        <v>616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B616">
        <v>0</v>
      </c>
    </row>
    <row r="617" spans="1:80">
      <c r="A617">
        <f>ROW(Source!A121)</f>
        <v>121</v>
      </c>
      <c r="B617">
        <v>15141136</v>
      </c>
      <c r="C617">
        <v>15141116</v>
      </c>
      <c r="D617">
        <v>7535140</v>
      </c>
      <c r="E617">
        <v>1</v>
      </c>
      <c r="F617">
        <v>1</v>
      </c>
      <c r="G617">
        <v>1</v>
      </c>
      <c r="H617">
        <v>1</v>
      </c>
      <c r="I617" t="s">
        <v>661</v>
      </c>
      <c r="J617" t="s">
        <v>5</v>
      </c>
      <c r="K617" t="s">
        <v>662</v>
      </c>
      <c r="L617">
        <v>1476</v>
      </c>
      <c r="N617">
        <v>1013</v>
      </c>
      <c r="O617" t="s">
        <v>450</v>
      </c>
      <c r="P617" t="s">
        <v>451</v>
      </c>
      <c r="Q617">
        <v>1</v>
      </c>
      <c r="Y617">
        <v>2.04</v>
      </c>
      <c r="AA617">
        <v>0</v>
      </c>
      <c r="AB617">
        <v>0</v>
      </c>
      <c r="AC617">
        <v>0</v>
      </c>
      <c r="AD617">
        <v>16.329999999999998</v>
      </c>
      <c r="AN617">
        <v>0</v>
      </c>
      <c r="AO617">
        <v>1</v>
      </c>
      <c r="AP617">
        <v>1</v>
      </c>
      <c r="AQ617">
        <v>0</v>
      </c>
      <c r="AR617">
        <v>0</v>
      </c>
      <c r="AS617" t="s">
        <v>5</v>
      </c>
      <c r="AT617">
        <v>1.2</v>
      </c>
      <c r="AU617" t="s">
        <v>315</v>
      </c>
      <c r="AV617">
        <v>1</v>
      </c>
      <c r="AW617">
        <v>2</v>
      </c>
      <c r="AX617">
        <v>15141136</v>
      </c>
      <c r="AY617">
        <v>1</v>
      </c>
      <c r="AZ617">
        <v>0</v>
      </c>
      <c r="BA617">
        <v>617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B617">
        <v>0</v>
      </c>
    </row>
    <row r="618" spans="1:80">
      <c r="A618">
        <f>ROW(Source!A121)</f>
        <v>121</v>
      </c>
      <c r="B618">
        <v>15141137</v>
      </c>
      <c r="C618">
        <v>15141116</v>
      </c>
      <c r="D618">
        <v>12366002</v>
      </c>
      <c r="E618">
        <v>1</v>
      </c>
      <c r="F618">
        <v>1</v>
      </c>
      <c r="G618">
        <v>1</v>
      </c>
      <c r="H618">
        <v>2</v>
      </c>
      <c r="I618" t="s">
        <v>663</v>
      </c>
      <c r="J618" t="s">
        <v>664</v>
      </c>
      <c r="K618" t="s">
        <v>665</v>
      </c>
      <c r="L618">
        <v>1480</v>
      </c>
      <c r="N618">
        <v>1013</v>
      </c>
      <c r="O618" t="s">
        <v>457</v>
      </c>
      <c r="P618" t="s">
        <v>458</v>
      </c>
      <c r="Q618">
        <v>1</v>
      </c>
      <c r="Y618">
        <v>0.73099999999999998</v>
      </c>
      <c r="AA618">
        <v>0</v>
      </c>
      <c r="AB618">
        <v>5.17</v>
      </c>
      <c r="AC618">
        <v>0</v>
      </c>
      <c r="AD618">
        <v>0</v>
      </c>
      <c r="AN618">
        <v>0</v>
      </c>
      <c r="AO618">
        <v>1</v>
      </c>
      <c r="AP618">
        <v>1</v>
      </c>
      <c r="AQ618">
        <v>0</v>
      </c>
      <c r="AR618">
        <v>0</v>
      </c>
      <c r="AS618" t="s">
        <v>5</v>
      </c>
      <c r="AT618">
        <v>0.43</v>
      </c>
      <c r="AU618" t="s">
        <v>315</v>
      </c>
      <c r="AV618">
        <v>0</v>
      </c>
      <c r="AW618">
        <v>2</v>
      </c>
      <c r="AX618">
        <v>15141137</v>
      </c>
      <c r="AY618">
        <v>1</v>
      </c>
      <c r="AZ618">
        <v>0</v>
      </c>
      <c r="BA618">
        <v>618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B618">
        <v>0</v>
      </c>
    </row>
    <row r="619" spans="1:80">
      <c r="A619">
        <f>ROW(Source!A121)</f>
        <v>121</v>
      </c>
      <c r="B619">
        <v>15141138</v>
      </c>
      <c r="C619">
        <v>15141116</v>
      </c>
      <c r="D619">
        <v>12293383</v>
      </c>
      <c r="E619">
        <v>1</v>
      </c>
      <c r="F619">
        <v>1</v>
      </c>
      <c r="G619">
        <v>1</v>
      </c>
      <c r="H619">
        <v>3</v>
      </c>
      <c r="I619" t="s">
        <v>666</v>
      </c>
      <c r="J619" t="s">
        <v>667</v>
      </c>
      <c r="K619" t="s">
        <v>668</v>
      </c>
      <c r="L619">
        <v>1346</v>
      </c>
      <c r="N619">
        <v>1009</v>
      </c>
      <c r="O619" t="s">
        <v>144</v>
      </c>
      <c r="P619" t="s">
        <v>144</v>
      </c>
      <c r="Q619">
        <v>1</v>
      </c>
      <c r="Y619">
        <v>1.9E-3</v>
      </c>
      <c r="AA619">
        <v>103</v>
      </c>
      <c r="AB619">
        <v>0</v>
      </c>
      <c r="AC619">
        <v>0</v>
      </c>
      <c r="AD619">
        <v>0</v>
      </c>
      <c r="AN619">
        <v>0</v>
      </c>
      <c r="AO619">
        <v>1</v>
      </c>
      <c r="AP619">
        <v>0</v>
      </c>
      <c r="AQ619">
        <v>0</v>
      </c>
      <c r="AR619">
        <v>0</v>
      </c>
      <c r="AS619" t="s">
        <v>5</v>
      </c>
      <c r="AT619">
        <v>1.9E-3</v>
      </c>
      <c r="AU619" t="s">
        <v>5</v>
      </c>
      <c r="AV619">
        <v>0</v>
      </c>
      <c r="AW619">
        <v>2</v>
      </c>
      <c r="AX619">
        <v>15141138</v>
      </c>
      <c r="AY619">
        <v>1</v>
      </c>
      <c r="AZ619">
        <v>0</v>
      </c>
      <c r="BA619">
        <v>619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B619">
        <v>0</v>
      </c>
    </row>
    <row r="620" spans="1:80">
      <c r="A620">
        <f>ROW(Source!A121)</f>
        <v>121</v>
      </c>
      <c r="B620">
        <v>15141139</v>
      </c>
      <c r="C620">
        <v>15141116</v>
      </c>
      <c r="D620">
        <v>12294849</v>
      </c>
      <c r="E620">
        <v>1</v>
      </c>
      <c r="F620">
        <v>1</v>
      </c>
      <c r="G620">
        <v>1</v>
      </c>
      <c r="H620">
        <v>3</v>
      </c>
      <c r="I620" t="s">
        <v>669</v>
      </c>
      <c r="J620" t="s">
        <v>670</v>
      </c>
      <c r="K620" t="s">
        <v>671</v>
      </c>
      <c r="L620">
        <v>1332</v>
      </c>
      <c r="N620">
        <v>1005</v>
      </c>
      <c r="O620" t="s">
        <v>672</v>
      </c>
      <c r="P620" t="s">
        <v>672</v>
      </c>
      <c r="Q620">
        <v>0.01</v>
      </c>
      <c r="Y620">
        <v>0.96</v>
      </c>
      <c r="AA620">
        <v>8.3000000000000007</v>
      </c>
      <c r="AB620">
        <v>0</v>
      </c>
      <c r="AC620">
        <v>0</v>
      </c>
      <c r="AD620">
        <v>0</v>
      </c>
      <c r="AN620">
        <v>0</v>
      </c>
      <c r="AO620">
        <v>1</v>
      </c>
      <c r="AP620">
        <v>0</v>
      </c>
      <c r="AQ620">
        <v>0</v>
      </c>
      <c r="AR620">
        <v>0</v>
      </c>
      <c r="AS620" t="s">
        <v>5</v>
      </c>
      <c r="AT620">
        <v>0.96</v>
      </c>
      <c r="AU620" t="s">
        <v>5</v>
      </c>
      <c r="AV620">
        <v>0</v>
      </c>
      <c r="AW620">
        <v>2</v>
      </c>
      <c r="AX620">
        <v>15141139</v>
      </c>
      <c r="AY620">
        <v>1</v>
      </c>
      <c r="AZ620">
        <v>0</v>
      </c>
      <c r="BA620">
        <v>620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B620">
        <v>0</v>
      </c>
    </row>
    <row r="621" spans="1:80">
      <c r="A621">
        <f>ROW(Source!A121)</f>
        <v>121</v>
      </c>
      <c r="B621">
        <v>15141140</v>
      </c>
      <c r="C621">
        <v>15141116</v>
      </c>
      <c r="D621">
        <v>12294854</v>
      </c>
      <c r="E621">
        <v>1</v>
      </c>
      <c r="F621">
        <v>1</v>
      </c>
      <c r="G621">
        <v>1</v>
      </c>
      <c r="H621">
        <v>3</v>
      </c>
      <c r="I621" t="s">
        <v>651</v>
      </c>
      <c r="J621" t="s">
        <v>652</v>
      </c>
      <c r="K621" t="s">
        <v>653</v>
      </c>
      <c r="L621">
        <v>1296</v>
      </c>
      <c r="N621">
        <v>1002</v>
      </c>
      <c r="O621" t="s">
        <v>299</v>
      </c>
      <c r="P621" t="s">
        <v>299</v>
      </c>
      <c r="Q621">
        <v>1</v>
      </c>
      <c r="Y621">
        <v>9.5999999999999992E-3</v>
      </c>
      <c r="AA621">
        <v>25.4</v>
      </c>
      <c r="AB621">
        <v>0</v>
      </c>
      <c r="AC621">
        <v>0</v>
      </c>
      <c r="AD621">
        <v>0</v>
      </c>
      <c r="AN621">
        <v>0</v>
      </c>
      <c r="AO621">
        <v>1</v>
      </c>
      <c r="AP621">
        <v>0</v>
      </c>
      <c r="AQ621">
        <v>0</v>
      </c>
      <c r="AR621">
        <v>0</v>
      </c>
      <c r="AS621" t="s">
        <v>5</v>
      </c>
      <c r="AT621">
        <v>9.5999999999999992E-3</v>
      </c>
      <c r="AU621" t="s">
        <v>5</v>
      </c>
      <c r="AV621">
        <v>0</v>
      </c>
      <c r="AW621">
        <v>2</v>
      </c>
      <c r="AX621">
        <v>15141140</v>
      </c>
      <c r="AY621">
        <v>1</v>
      </c>
      <c r="AZ621">
        <v>0</v>
      </c>
      <c r="BA621">
        <v>621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B621">
        <v>0</v>
      </c>
    </row>
    <row r="622" spans="1:80">
      <c r="A622">
        <f>ROW(Source!A121)</f>
        <v>121</v>
      </c>
      <c r="B622">
        <v>15141141</v>
      </c>
      <c r="C622">
        <v>15141116</v>
      </c>
      <c r="D622">
        <v>12294856</v>
      </c>
      <c r="E622">
        <v>1</v>
      </c>
      <c r="F622">
        <v>1</v>
      </c>
      <c r="G622">
        <v>1</v>
      </c>
      <c r="H622">
        <v>3</v>
      </c>
      <c r="I622" t="s">
        <v>673</v>
      </c>
      <c r="J622" t="s">
        <v>674</v>
      </c>
      <c r="K622" t="s">
        <v>675</v>
      </c>
      <c r="L622">
        <v>1296</v>
      </c>
      <c r="N622">
        <v>1002</v>
      </c>
      <c r="O622" t="s">
        <v>299</v>
      </c>
      <c r="P622" t="s">
        <v>299</v>
      </c>
      <c r="Q622">
        <v>1</v>
      </c>
      <c r="Y622">
        <v>9.5999999999999992E-3</v>
      </c>
      <c r="AA622">
        <v>18.5</v>
      </c>
      <c r="AB622">
        <v>0</v>
      </c>
      <c r="AC622">
        <v>0</v>
      </c>
      <c r="AD622">
        <v>0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5</v>
      </c>
      <c r="AT622">
        <v>9.5999999999999992E-3</v>
      </c>
      <c r="AU622" t="s">
        <v>5</v>
      </c>
      <c r="AV622">
        <v>0</v>
      </c>
      <c r="AW622">
        <v>2</v>
      </c>
      <c r="AX622">
        <v>15141141</v>
      </c>
      <c r="AY622">
        <v>1</v>
      </c>
      <c r="AZ622">
        <v>0</v>
      </c>
      <c r="BA622">
        <v>622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B622">
        <v>0</v>
      </c>
    </row>
    <row r="623" spans="1:80">
      <c r="A623">
        <f>ROW(Source!A121)</f>
        <v>121</v>
      </c>
      <c r="B623">
        <v>15141142</v>
      </c>
      <c r="C623">
        <v>15141116</v>
      </c>
      <c r="D623">
        <v>12301907</v>
      </c>
      <c r="E623">
        <v>1</v>
      </c>
      <c r="F623">
        <v>1</v>
      </c>
      <c r="G623">
        <v>1</v>
      </c>
      <c r="H623">
        <v>3</v>
      </c>
      <c r="I623" t="s">
        <v>676</v>
      </c>
      <c r="J623" t="s">
        <v>677</v>
      </c>
      <c r="K623" t="s">
        <v>678</v>
      </c>
      <c r="L623">
        <v>1346</v>
      </c>
      <c r="N623">
        <v>1009</v>
      </c>
      <c r="O623" t="s">
        <v>144</v>
      </c>
      <c r="P623" t="s">
        <v>144</v>
      </c>
      <c r="Q623">
        <v>1</v>
      </c>
      <c r="Y623">
        <v>2.9E-4</v>
      </c>
      <c r="AA623">
        <v>18.899999999999999</v>
      </c>
      <c r="AB623">
        <v>0</v>
      </c>
      <c r="AC623">
        <v>0</v>
      </c>
      <c r="AD623">
        <v>0</v>
      </c>
      <c r="AN623">
        <v>0</v>
      </c>
      <c r="AO623">
        <v>1</v>
      </c>
      <c r="AP623">
        <v>0</v>
      </c>
      <c r="AQ623">
        <v>0</v>
      </c>
      <c r="AR623">
        <v>0</v>
      </c>
      <c r="AS623" t="s">
        <v>5</v>
      </c>
      <c r="AT623">
        <v>2.9E-4</v>
      </c>
      <c r="AU623" t="s">
        <v>5</v>
      </c>
      <c r="AV623">
        <v>0</v>
      </c>
      <c r="AW623">
        <v>2</v>
      </c>
      <c r="AX623">
        <v>15141142</v>
      </c>
      <c r="AY623">
        <v>1</v>
      </c>
      <c r="AZ623">
        <v>0</v>
      </c>
      <c r="BA623">
        <v>623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B623">
        <v>0</v>
      </c>
    </row>
    <row r="624" spans="1:80">
      <c r="A624">
        <f>ROW(Source!A121)</f>
        <v>121</v>
      </c>
      <c r="B624">
        <v>15141143</v>
      </c>
      <c r="C624">
        <v>15141116</v>
      </c>
      <c r="D624">
        <v>12327134</v>
      </c>
      <c r="E624">
        <v>1</v>
      </c>
      <c r="F624">
        <v>1</v>
      </c>
      <c r="G624">
        <v>1</v>
      </c>
      <c r="H624">
        <v>3</v>
      </c>
      <c r="I624" t="s">
        <v>495</v>
      </c>
      <c r="J624" t="s">
        <v>496</v>
      </c>
      <c r="K624" t="s">
        <v>497</v>
      </c>
      <c r="L624">
        <v>1339</v>
      </c>
      <c r="N624">
        <v>1007</v>
      </c>
      <c r="O624" t="s">
        <v>465</v>
      </c>
      <c r="P624" t="s">
        <v>465</v>
      </c>
      <c r="Q624">
        <v>1</v>
      </c>
      <c r="Y624">
        <v>1E-4</v>
      </c>
      <c r="AA624">
        <v>3.11</v>
      </c>
      <c r="AB624">
        <v>0</v>
      </c>
      <c r="AC624">
        <v>0</v>
      </c>
      <c r="AD624">
        <v>0</v>
      </c>
      <c r="AN624">
        <v>0</v>
      </c>
      <c r="AO624">
        <v>1</v>
      </c>
      <c r="AP624">
        <v>0</v>
      </c>
      <c r="AQ624">
        <v>0</v>
      </c>
      <c r="AR624">
        <v>0</v>
      </c>
      <c r="AS624" t="s">
        <v>5</v>
      </c>
      <c r="AT624">
        <v>1E-4</v>
      </c>
      <c r="AU624" t="s">
        <v>5</v>
      </c>
      <c r="AV624">
        <v>0</v>
      </c>
      <c r="AW624">
        <v>2</v>
      </c>
      <c r="AX624">
        <v>15141143</v>
      </c>
      <c r="AY624">
        <v>1</v>
      </c>
      <c r="AZ624">
        <v>0</v>
      </c>
      <c r="BA624">
        <v>624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B624">
        <v>0</v>
      </c>
    </row>
    <row r="625" spans="1:80">
      <c r="A625">
        <f>ROW(Source!A122)</f>
        <v>122</v>
      </c>
      <c r="B625">
        <v>15141180</v>
      </c>
      <c r="C625">
        <v>15141150</v>
      </c>
      <c r="D625">
        <v>7535140</v>
      </c>
      <c r="E625">
        <v>1</v>
      </c>
      <c r="F625">
        <v>1</v>
      </c>
      <c r="G625">
        <v>1</v>
      </c>
      <c r="H625">
        <v>1</v>
      </c>
      <c r="I625" t="s">
        <v>661</v>
      </c>
      <c r="J625" t="s">
        <v>5</v>
      </c>
      <c r="K625" t="s">
        <v>662</v>
      </c>
      <c r="L625">
        <v>1476</v>
      </c>
      <c r="N625">
        <v>1013</v>
      </c>
      <c r="O625" t="s">
        <v>450</v>
      </c>
      <c r="P625" t="s">
        <v>451</v>
      </c>
      <c r="Q625">
        <v>1</v>
      </c>
      <c r="Y625">
        <v>2.21</v>
      </c>
      <c r="AA625">
        <v>0</v>
      </c>
      <c r="AB625">
        <v>0</v>
      </c>
      <c r="AC625">
        <v>0</v>
      </c>
      <c r="AD625">
        <v>16.329999999999998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5</v>
      </c>
      <c r="AT625">
        <v>1.3</v>
      </c>
      <c r="AU625" t="s">
        <v>294</v>
      </c>
      <c r="AV625">
        <v>1</v>
      </c>
      <c r="AW625">
        <v>2</v>
      </c>
      <c r="AX625">
        <v>15141180</v>
      </c>
      <c r="AY625">
        <v>1</v>
      </c>
      <c r="AZ625">
        <v>0</v>
      </c>
      <c r="BA625">
        <v>625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B625">
        <v>0</v>
      </c>
    </row>
    <row r="626" spans="1:80">
      <c r="A626">
        <f>ROW(Source!A122)</f>
        <v>122</v>
      </c>
      <c r="B626">
        <v>15141181</v>
      </c>
      <c r="C626">
        <v>15141150</v>
      </c>
      <c r="D626">
        <v>12366002</v>
      </c>
      <c r="E626">
        <v>1</v>
      </c>
      <c r="F626">
        <v>1</v>
      </c>
      <c r="G626">
        <v>1</v>
      </c>
      <c r="H626">
        <v>2</v>
      </c>
      <c r="I626" t="s">
        <v>663</v>
      </c>
      <c r="J626" t="s">
        <v>664</v>
      </c>
      <c r="K626" t="s">
        <v>665</v>
      </c>
      <c r="L626">
        <v>1480</v>
      </c>
      <c r="N626">
        <v>1013</v>
      </c>
      <c r="O626" t="s">
        <v>457</v>
      </c>
      <c r="P626" t="s">
        <v>458</v>
      </c>
      <c r="Q626">
        <v>1</v>
      </c>
      <c r="Y626">
        <v>0.79899999999999993</v>
      </c>
      <c r="AA626">
        <v>0</v>
      </c>
      <c r="AB626">
        <v>5.17</v>
      </c>
      <c r="AC626">
        <v>0</v>
      </c>
      <c r="AD626">
        <v>0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5</v>
      </c>
      <c r="AT626">
        <v>0.47</v>
      </c>
      <c r="AU626" t="s">
        <v>294</v>
      </c>
      <c r="AV626">
        <v>0</v>
      </c>
      <c r="AW626">
        <v>2</v>
      </c>
      <c r="AX626">
        <v>15141181</v>
      </c>
      <c r="AY626">
        <v>1</v>
      </c>
      <c r="AZ626">
        <v>0</v>
      </c>
      <c r="BA626">
        <v>626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B626">
        <v>0</v>
      </c>
    </row>
    <row r="627" spans="1:80">
      <c r="A627">
        <f>ROW(Source!A122)</f>
        <v>122</v>
      </c>
      <c r="B627">
        <v>15141182</v>
      </c>
      <c r="C627">
        <v>15141150</v>
      </c>
      <c r="D627">
        <v>12293383</v>
      </c>
      <c r="E627">
        <v>1</v>
      </c>
      <c r="F627">
        <v>1</v>
      </c>
      <c r="G627">
        <v>1</v>
      </c>
      <c r="H627">
        <v>3</v>
      </c>
      <c r="I627" t="s">
        <v>666</v>
      </c>
      <c r="J627" t="s">
        <v>667</v>
      </c>
      <c r="K627" t="s">
        <v>668</v>
      </c>
      <c r="L627">
        <v>1346</v>
      </c>
      <c r="N627">
        <v>1009</v>
      </c>
      <c r="O627" t="s">
        <v>144</v>
      </c>
      <c r="P627" t="s">
        <v>144</v>
      </c>
      <c r="Q627">
        <v>1</v>
      </c>
      <c r="Y627">
        <v>2.3999999999999998E-3</v>
      </c>
      <c r="AA627">
        <v>103</v>
      </c>
      <c r="AB627">
        <v>0</v>
      </c>
      <c r="AC627">
        <v>0</v>
      </c>
      <c r="AD627">
        <v>0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5</v>
      </c>
      <c r="AT627">
        <v>2.3999999999999998E-3</v>
      </c>
      <c r="AU627" t="s">
        <v>5</v>
      </c>
      <c r="AV627">
        <v>0</v>
      </c>
      <c r="AW627">
        <v>2</v>
      </c>
      <c r="AX627">
        <v>15141182</v>
      </c>
      <c r="AY627">
        <v>1</v>
      </c>
      <c r="AZ627">
        <v>0</v>
      </c>
      <c r="BA627">
        <v>627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B627">
        <v>0</v>
      </c>
    </row>
    <row r="628" spans="1:80">
      <c r="A628">
        <f>ROW(Source!A122)</f>
        <v>122</v>
      </c>
      <c r="B628">
        <v>15141183</v>
      </c>
      <c r="C628">
        <v>15141150</v>
      </c>
      <c r="D628">
        <v>12294849</v>
      </c>
      <c r="E628">
        <v>1</v>
      </c>
      <c r="F628">
        <v>1</v>
      </c>
      <c r="G628">
        <v>1</v>
      </c>
      <c r="H628">
        <v>3</v>
      </c>
      <c r="I628" t="s">
        <v>669</v>
      </c>
      <c r="J628" t="s">
        <v>670</v>
      </c>
      <c r="K628" t="s">
        <v>671</v>
      </c>
      <c r="L628">
        <v>1332</v>
      </c>
      <c r="N628">
        <v>1005</v>
      </c>
      <c r="O628" t="s">
        <v>672</v>
      </c>
      <c r="P628" t="s">
        <v>672</v>
      </c>
      <c r="Q628">
        <v>0.01</v>
      </c>
      <c r="Y628">
        <v>1.2</v>
      </c>
      <c r="AA628">
        <v>8.3000000000000007</v>
      </c>
      <c r="AB628">
        <v>0</v>
      </c>
      <c r="AC628">
        <v>0</v>
      </c>
      <c r="AD628">
        <v>0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5</v>
      </c>
      <c r="AT628">
        <v>1.2</v>
      </c>
      <c r="AU628" t="s">
        <v>5</v>
      </c>
      <c r="AV628">
        <v>0</v>
      </c>
      <c r="AW628">
        <v>2</v>
      </c>
      <c r="AX628">
        <v>15141183</v>
      </c>
      <c r="AY628">
        <v>1</v>
      </c>
      <c r="AZ628">
        <v>0</v>
      </c>
      <c r="BA628">
        <v>628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B628">
        <v>0</v>
      </c>
    </row>
    <row r="629" spans="1:80">
      <c r="A629">
        <f>ROW(Source!A122)</f>
        <v>122</v>
      </c>
      <c r="B629">
        <v>15141184</v>
      </c>
      <c r="C629">
        <v>15141150</v>
      </c>
      <c r="D629">
        <v>12294854</v>
      </c>
      <c r="E629">
        <v>1</v>
      </c>
      <c r="F629">
        <v>1</v>
      </c>
      <c r="G629">
        <v>1</v>
      </c>
      <c r="H629">
        <v>3</v>
      </c>
      <c r="I629" t="s">
        <v>651</v>
      </c>
      <c r="J629" t="s">
        <v>652</v>
      </c>
      <c r="K629" t="s">
        <v>653</v>
      </c>
      <c r="L629">
        <v>1296</v>
      </c>
      <c r="N629">
        <v>1002</v>
      </c>
      <c r="O629" t="s">
        <v>299</v>
      </c>
      <c r="P629" t="s">
        <v>299</v>
      </c>
      <c r="Q629">
        <v>1</v>
      </c>
      <c r="Y629">
        <v>1.2E-2</v>
      </c>
      <c r="AA629">
        <v>25.4</v>
      </c>
      <c r="AB629">
        <v>0</v>
      </c>
      <c r="AC629">
        <v>0</v>
      </c>
      <c r="AD629">
        <v>0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5</v>
      </c>
      <c r="AT629">
        <v>1.2E-2</v>
      </c>
      <c r="AU629" t="s">
        <v>5</v>
      </c>
      <c r="AV629">
        <v>0</v>
      </c>
      <c r="AW629">
        <v>2</v>
      </c>
      <c r="AX629">
        <v>15141184</v>
      </c>
      <c r="AY629">
        <v>1</v>
      </c>
      <c r="AZ629">
        <v>0</v>
      </c>
      <c r="BA629">
        <v>629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B629">
        <v>0</v>
      </c>
    </row>
    <row r="630" spans="1:80">
      <c r="A630">
        <f>ROW(Source!A122)</f>
        <v>122</v>
      </c>
      <c r="B630">
        <v>15141185</v>
      </c>
      <c r="C630">
        <v>15141150</v>
      </c>
      <c r="D630">
        <v>12294856</v>
      </c>
      <c r="E630">
        <v>1</v>
      </c>
      <c r="F630">
        <v>1</v>
      </c>
      <c r="G630">
        <v>1</v>
      </c>
      <c r="H630">
        <v>3</v>
      </c>
      <c r="I630" t="s">
        <v>673</v>
      </c>
      <c r="J630" t="s">
        <v>674</v>
      </c>
      <c r="K630" t="s">
        <v>675</v>
      </c>
      <c r="L630">
        <v>1296</v>
      </c>
      <c r="N630">
        <v>1002</v>
      </c>
      <c r="O630" t="s">
        <v>299</v>
      </c>
      <c r="P630" t="s">
        <v>299</v>
      </c>
      <c r="Q630">
        <v>1</v>
      </c>
      <c r="Y630">
        <v>1.2E-2</v>
      </c>
      <c r="AA630">
        <v>18.5</v>
      </c>
      <c r="AB630">
        <v>0</v>
      </c>
      <c r="AC630">
        <v>0</v>
      </c>
      <c r="AD630">
        <v>0</v>
      </c>
      <c r="AN630">
        <v>0</v>
      </c>
      <c r="AO630">
        <v>1</v>
      </c>
      <c r="AP630">
        <v>0</v>
      </c>
      <c r="AQ630">
        <v>0</v>
      </c>
      <c r="AR630">
        <v>0</v>
      </c>
      <c r="AS630" t="s">
        <v>5</v>
      </c>
      <c r="AT630">
        <v>1.2E-2</v>
      </c>
      <c r="AU630" t="s">
        <v>5</v>
      </c>
      <c r="AV630">
        <v>0</v>
      </c>
      <c r="AW630">
        <v>2</v>
      </c>
      <c r="AX630">
        <v>15141185</v>
      </c>
      <c r="AY630">
        <v>1</v>
      </c>
      <c r="AZ630">
        <v>0</v>
      </c>
      <c r="BA630">
        <v>630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B630">
        <v>0</v>
      </c>
    </row>
    <row r="631" spans="1:80">
      <c r="A631">
        <f>ROW(Source!A122)</f>
        <v>122</v>
      </c>
      <c r="B631">
        <v>15141186</v>
      </c>
      <c r="C631">
        <v>15141150</v>
      </c>
      <c r="D631">
        <v>12301907</v>
      </c>
      <c r="E631">
        <v>1</v>
      </c>
      <c r="F631">
        <v>1</v>
      </c>
      <c r="G631">
        <v>1</v>
      </c>
      <c r="H631">
        <v>3</v>
      </c>
      <c r="I631" t="s">
        <v>676</v>
      </c>
      <c r="J631" t="s">
        <v>677</v>
      </c>
      <c r="K631" t="s">
        <v>678</v>
      </c>
      <c r="L631">
        <v>1346</v>
      </c>
      <c r="N631">
        <v>1009</v>
      </c>
      <c r="O631" t="s">
        <v>144</v>
      </c>
      <c r="P631" t="s">
        <v>144</v>
      </c>
      <c r="Q631">
        <v>1</v>
      </c>
      <c r="Y631">
        <v>3.6000000000000002E-4</v>
      </c>
      <c r="AA631">
        <v>18.899999999999999</v>
      </c>
      <c r="AB631">
        <v>0</v>
      </c>
      <c r="AC631">
        <v>0</v>
      </c>
      <c r="AD631">
        <v>0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5</v>
      </c>
      <c r="AT631">
        <v>3.6000000000000002E-4</v>
      </c>
      <c r="AU631" t="s">
        <v>5</v>
      </c>
      <c r="AV631">
        <v>0</v>
      </c>
      <c r="AW631">
        <v>2</v>
      </c>
      <c r="AX631">
        <v>15141186</v>
      </c>
      <c r="AY631">
        <v>1</v>
      </c>
      <c r="AZ631">
        <v>0</v>
      </c>
      <c r="BA631">
        <v>631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B631">
        <v>0</v>
      </c>
    </row>
    <row r="632" spans="1:80">
      <c r="A632">
        <f>ROW(Source!A122)</f>
        <v>122</v>
      </c>
      <c r="B632">
        <v>15141187</v>
      </c>
      <c r="C632">
        <v>15141150</v>
      </c>
      <c r="D632">
        <v>12327134</v>
      </c>
      <c r="E632">
        <v>1</v>
      </c>
      <c r="F632">
        <v>1</v>
      </c>
      <c r="G632">
        <v>1</v>
      </c>
      <c r="H632">
        <v>3</v>
      </c>
      <c r="I632" t="s">
        <v>495</v>
      </c>
      <c r="J632" t="s">
        <v>496</v>
      </c>
      <c r="K632" t="s">
        <v>497</v>
      </c>
      <c r="L632">
        <v>1339</v>
      </c>
      <c r="N632">
        <v>1007</v>
      </c>
      <c r="O632" t="s">
        <v>465</v>
      </c>
      <c r="P632" t="s">
        <v>465</v>
      </c>
      <c r="Q632">
        <v>1</v>
      </c>
      <c r="Y632">
        <v>1.2E-4</v>
      </c>
      <c r="AA632">
        <v>3.11</v>
      </c>
      <c r="AB632">
        <v>0</v>
      </c>
      <c r="AC632">
        <v>0</v>
      </c>
      <c r="AD632">
        <v>0</v>
      </c>
      <c r="AN632">
        <v>0</v>
      </c>
      <c r="AO632">
        <v>1</v>
      </c>
      <c r="AP632">
        <v>0</v>
      </c>
      <c r="AQ632">
        <v>0</v>
      </c>
      <c r="AR632">
        <v>0</v>
      </c>
      <c r="AS632" t="s">
        <v>5</v>
      </c>
      <c r="AT632">
        <v>1.2E-4</v>
      </c>
      <c r="AU632" t="s">
        <v>5</v>
      </c>
      <c r="AV632">
        <v>0</v>
      </c>
      <c r="AW632">
        <v>2</v>
      </c>
      <c r="AX632">
        <v>15141187</v>
      </c>
      <c r="AY632">
        <v>1</v>
      </c>
      <c r="AZ632">
        <v>0</v>
      </c>
      <c r="BA632">
        <v>632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B632">
        <v>0</v>
      </c>
    </row>
    <row r="633" spans="1:80">
      <c r="A633">
        <f>ROW(Source!A123)</f>
        <v>123</v>
      </c>
      <c r="B633">
        <v>15140072</v>
      </c>
      <c r="C633">
        <v>15140070</v>
      </c>
      <c r="D633">
        <v>7535145</v>
      </c>
      <c r="E633">
        <v>1</v>
      </c>
      <c r="F633">
        <v>1</v>
      </c>
      <c r="G633">
        <v>1</v>
      </c>
      <c r="H633">
        <v>1</v>
      </c>
      <c r="I633" t="s">
        <v>679</v>
      </c>
      <c r="J633" t="s">
        <v>5</v>
      </c>
      <c r="K633" t="s">
        <v>680</v>
      </c>
      <c r="L633">
        <v>1476</v>
      </c>
      <c r="N633">
        <v>1013</v>
      </c>
      <c r="O633" t="s">
        <v>450</v>
      </c>
      <c r="P633" t="s">
        <v>451</v>
      </c>
      <c r="Q633">
        <v>1</v>
      </c>
      <c r="Y633">
        <v>0.13600000000000001</v>
      </c>
      <c r="AA633">
        <v>0</v>
      </c>
      <c r="AB633">
        <v>0</v>
      </c>
      <c r="AC633">
        <v>0</v>
      </c>
      <c r="AD633">
        <v>14.02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5</v>
      </c>
      <c r="AT633">
        <v>0.08</v>
      </c>
      <c r="AU633" t="s">
        <v>315</v>
      </c>
      <c r="AV633">
        <v>1</v>
      </c>
      <c r="AW633">
        <v>2</v>
      </c>
      <c r="AX633">
        <v>15140072</v>
      </c>
      <c r="AY633">
        <v>1</v>
      </c>
      <c r="AZ633">
        <v>0</v>
      </c>
      <c r="BA633">
        <v>633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B633">
        <v>0</v>
      </c>
    </row>
    <row r="634" spans="1:80">
      <c r="A634">
        <f>ROW(Source!A124)</f>
        <v>124</v>
      </c>
      <c r="B634">
        <v>15140075</v>
      </c>
      <c r="C634">
        <v>15140073</v>
      </c>
      <c r="D634">
        <v>7535145</v>
      </c>
      <c r="E634">
        <v>1</v>
      </c>
      <c r="F634">
        <v>1</v>
      </c>
      <c r="G634">
        <v>1</v>
      </c>
      <c r="H634">
        <v>1</v>
      </c>
      <c r="I634" t="s">
        <v>679</v>
      </c>
      <c r="J634" t="s">
        <v>5</v>
      </c>
      <c r="K634" t="s">
        <v>680</v>
      </c>
      <c r="L634">
        <v>1476</v>
      </c>
      <c r="N634">
        <v>1013</v>
      </c>
      <c r="O634" t="s">
        <v>450</v>
      </c>
      <c r="P634" t="s">
        <v>451</v>
      </c>
      <c r="Q634">
        <v>1</v>
      </c>
      <c r="Y634">
        <v>0.17</v>
      </c>
      <c r="AA634">
        <v>0</v>
      </c>
      <c r="AB634">
        <v>0</v>
      </c>
      <c r="AC634">
        <v>0</v>
      </c>
      <c r="AD634">
        <v>14.02</v>
      </c>
      <c r="AN634">
        <v>0</v>
      </c>
      <c r="AO634">
        <v>1</v>
      </c>
      <c r="AP634">
        <v>1</v>
      </c>
      <c r="AQ634">
        <v>0</v>
      </c>
      <c r="AR634">
        <v>0</v>
      </c>
      <c r="AS634" t="s">
        <v>5</v>
      </c>
      <c r="AT634">
        <v>0.1</v>
      </c>
      <c r="AU634" t="s">
        <v>315</v>
      </c>
      <c r="AV634">
        <v>1</v>
      </c>
      <c r="AW634">
        <v>2</v>
      </c>
      <c r="AX634">
        <v>15140075</v>
      </c>
      <c r="AY634">
        <v>1</v>
      </c>
      <c r="AZ634">
        <v>0</v>
      </c>
      <c r="BA634">
        <v>634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B634">
        <v>0</v>
      </c>
    </row>
    <row r="635" spans="1:80">
      <c r="A635">
        <f>ROW(Source!A125)</f>
        <v>125</v>
      </c>
      <c r="B635">
        <v>15140078</v>
      </c>
      <c r="C635">
        <v>15140076</v>
      </c>
      <c r="D635">
        <v>7535145</v>
      </c>
      <c r="E635">
        <v>1</v>
      </c>
      <c r="F635">
        <v>1</v>
      </c>
      <c r="G635">
        <v>1</v>
      </c>
      <c r="H635">
        <v>1</v>
      </c>
      <c r="I635" t="s">
        <v>679</v>
      </c>
      <c r="J635" t="s">
        <v>5</v>
      </c>
      <c r="K635" t="s">
        <v>680</v>
      </c>
      <c r="L635">
        <v>1476</v>
      </c>
      <c r="N635">
        <v>1013</v>
      </c>
      <c r="O635" t="s">
        <v>450</v>
      </c>
      <c r="P635" t="s">
        <v>451</v>
      </c>
      <c r="Q635">
        <v>1</v>
      </c>
      <c r="Y635">
        <v>0.27200000000000002</v>
      </c>
      <c r="AA635">
        <v>0</v>
      </c>
      <c r="AB635">
        <v>0</v>
      </c>
      <c r="AC635">
        <v>0</v>
      </c>
      <c r="AD635">
        <v>14.02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5</v>
      </c>
      <c r="AT635">
        <v>0.16</v>
      </c>
      <c r="AU635" t="s">
        <v>315</v>
      </c>
      <c r="AV635">
        <v>1</v>
      </c>
      <c r="AW635">
        <v>2</v>
      </c>
      <c r="AX635">
        <v>15140078</v>
      </c>
      <c r="AY635">
        <v>1</v>
      </c>
      <c r="AZ635">
        <v>0</v>
      </c>
      <c r="BA635">
        <v>635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B635">
        <v>0</v>
      </c>
    </row>
    <row r="636" spans="1:80">
      <c r="A636">
        <f>ROW(Source!A126)</f>
        <v>126</v>
      </c>
      <c r="B636">
        <v>15140081</v>
      </c>
      <c r="C636">
        <v>15140079</v>
      </c>
      <c r="D636">
        <v>7535145</v>
      </c>
      <c r="E636">
        <v>1</v>
      </c>
      <c r="F636">
        <v>1</v>
      </c>
      <c r="G636">
        <v>1</v>
      </c>
      <c r="H636">
        <v>1</v>
      </c>
      <c r="I636" t="s">
        <v>679</v>
      </c>
      <c r="J636" t="s">
        <v>5</v>
      </c>
      <c r="K636" t="s">
        <v>680</v>
      </c>
      <c r="L636">
        <v>1476</v>
      </c>
      <c r="N636">
        <v>1013</v>
      </c>
      <c r="O636" t="s">
        <v>450</v>
      </c>
      <c r="P636" t="s">
        <v>451</v>
      </c>
      <c r="Q636">
        <v>1</v>
      </c>
      <c r="Y636">
        <v>0.20399999999999999</v>
      </c>
      <c r="AA636">
        <v>0</v>
      </c>
      <c r="AB636">
        <v>0</v>
      </c>
      <c r="AC636">
        <v>0</v>
      </c>
      <c r="AD636">
        <v>14.02</v>
      </c>
      <c r="AN636">
        <v>0</v>
      </c>
      <c r="AO636">
        <v>1</v>
      </c>
      <c r="AP636">
        <v>1</v>
      </c>
      <c r="AQ636">
        <v>0</v>
      </c>
      <c r="AR636">
        <v>0</v>
      </c>
      <c r="AS636" t="s">
        <v>5</v>
      </c>
      <c r="AT636">
        <v>0.12</v>
      </c>
      <c r="AU636" t="s">
        <v>315</v>
      </c>
      <c r="AV636">
        <v>1</v>
      </c>
      <c r="AW636">
        <v>2</v>
      </c>
      <c r="AX636">
        <v>15140081</v>
      </c>
      <c r="AY636">
        <v>1</v>
      </c>
      <c r="AZ636">
        <v>0</v>
      </c>
      <c r="BA636">
        <v>636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B636">
        <v>0</v>
      </c>
    </row>
    <row r="637" spans="1:80">
      <c r="A637">
        <f>ROW(Source!A136)</f>
        <v>136</v>
      </c>
      <c r="B637">
        <v>15140099</v>
      </c>
      <c r="C637">
        <v>15140097</v>
      </c>
      <c r="D637">
        <v>7535129</v>
      </c>
      <c r="E637">
        <v>1</v>
      </c>
      <c r="F637">
        <v>1</v>
      </c>
      <c r="G637">
        <v>1</v>
      </c>
      <c r="H637">
        <v>1</v>
      </c>
      <c r="I637" t="s">
        <v>681</v>
      </c>
      <c r="J637" t="s">
        <v>5</v>
      </c>
      <c r="K637" t="s">
        <v>682</v>
      </c>
      <c r="L637">
        <v>1476</v>
      </c>
      <c r="N637">
        <v>1013</v>
      </c>
      <c r="O637" t="s">
        <v>450</v>
      </c>
      <c r="P637" t="s">
        <v>451</v>
      </c>
      <c r="Q637">
        <v>1</v>
      </c>
      <c r="Y637">
        <v>145.69499999999999</v>
      </c>
      <c r="AA637">
        <v>0</v>
      </c>
      <c r="AB637">
        <v>0</v>
      </c>
      <c r="AC637">
        <v>0</v>
      </c>
      <c r="AD637">
        <v>11.62</v>
      </c>
      <c r="AN637">
        <v>0</v>
      </c>
      <c r="AO637">
        <v>1</v>
      </c>
      <c r="AP637">
        <v>1</v>
      </c>
      <c r="AQ637">
        <v>0</v>
      </c>
      <c r="AR637">
        <v>0</v>
      </c>
      <c r="AS637" t="s">
        <v>5</v>
      </c>
      <c r="AT637">
        <v>97.13</v>
      </c>
      <c r="AU637" t="s">
        <v>368</v>
      </c>
      <c r="AV637">
        <v>1</v>
      </c>
      <c r="AW637">
        <v>2</v>
      </c>
      <c r="AX637">
        <v>15140099</v>
      </c>
      <c r="AY637">
        <v>1</v>
      </c>
      <c r="AZ637">
        <v>0</v>
      </c>
      <c r="BA637">
        <v>637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B637">
        <v>0</v>
      </c>
    </row>
    <row r="638" spans="1:80">
      <c r="A638">
        <f>ROW(Source!A136)</f>
        <v>136</v>
      </c>
      <c r="B638">
        <v>15140100</v>
      </c>
      <c r="C638">
        <v>15140097</v>
      </c>
      <c r="D638">
        <v>121548</v>
      </c>
      <c r="E638">
        <v>1</v>
      </c>
      <c r="F638">
        <v>1</v>
      </c>
      <c r="G638">
        <v>1</v>
      </c>
      <c r="H638">
        <v>1</v>
      </c>
      <c r="I638" t="s">
        <v>31</v>
      </c>
      <c r="J638" t="s">
        <v>5</v>
      </c>
      <c r="K638" t="s">
        <v>452</v>
      </c>
      <c r="L638">
        <v>608254</v>
      </c>
      <c r="N638">
        <v>1013</v>
      </c>
      <c r="O638" t="s">
        <v>453</v>
      </c>
      <c r="P638" t="s">
        <v>453</v>
      </c>
      <c r="Q638">
        <v>1</v>
      </c>
      <c r="Y638">
        <v>42.63</v>
      </c>
      <c r="AA638">
        <v>0</v>
      </c>
      <c r="AB638">
        <v>0</v>
      </c>
      <c r="AC638">
        <v>0</v>
      </c>
      <c r="AD638">
        <v>0</v>
      </c>
      <c r="AN638">
        <v>0</v>
      </c>
      <c r="AO638">
        <v>1</v>
      </c>
      <c r="AP638">
        <v>1</v>
      </c>
      <c r="AQ638">
        <v>0</v>
      </c>
      <c r="AR638">
        <v>0</v>
      </c>
      <c r="AS638" t="s">
        <v>5</v>
      </c>
      <c r="AT638">
        <v>28.42</v>
      </c>
      <c r="AU638" t="s">
        <v>368</v>
      </c>
      <c r="AV638">
        <v>2</v>
      </c>
      <c r="AW638">
        <v>2</v>
      </c>
      <c r="AX638">
        <v>15140100</v>
      </c>
      <c r="AY638">
        <v>1</v>
      </c>
      <c r="AZ638">
        <v>0</v>
      </c>
      <c r="BA638">
        <v>638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B638">
        <v>0</v>
      </c>
    </row>
    <row r="639" spans="1:80">
      <c r="A639">
        <f>ROW(Source!A136)</f>
        <v>136</v>
      </c>
      <c r="B639">
        <v>15140101</v>
      </c>
      <c r="C639">
        <v>15140097</v>
      </c>
      <c r="D639">
        <v>12366034</v>
      </c>
      <c r="E639">
        <v>1</v>
      </c>
      <c r="F639">
        <v>1</v>
      </c>
      <c r="G639">
        <v>1</v>
      </c>
      <c r="H639">
        <v>2</v>
      </c>
      <c r="I639" t="s">
        <v>683</v>
      </c>
      <c r="J639" t="s">
        <v>684</v>
      </c>
      <c r="K639" t="s">
        <v>685</v>
      </c>
      <c r="L639">
        <v>1480</v>
      </c>
      <c r="N639">
        <v>1013</v>
      </c>
      <c r="O639" t="s">
        <v>457</v>
      </c>
      <c r="P639" t="s">
        <v>458</v>
      </c>
      <c r="Q639">
        <v>1</v>
      </c>
      <c r="Y639">
        <v>42.63</v>
      </c>
      <c r="AA639">
        <v>0</v>
      </c>
      <c r="AB639">
        <v>63.37</v>
      </c>
      <c r="AC639">
        <v>12.17</v>
      </c>
      <c r="AD639">
        <v>0</v>
      </c>
      <c r="AN639">
        <v>0</v>
      </c>
      <c r="AO639">
        <v>1</v>
      </c>
      <c r="AP639">
        <v>1</v>
      </c>
      <c r="AQ639">
        <v>0</v>
      </c>
      <c r="AR639">
        <v>0</v>
      </c>
      <c r="AS639" t="s">
        <v>5</v>
      </c>
      <c r="AT639">
        <v>28.42</v>
      </c>
      <c r="AU639" t="s">
        <v>368</v>
      </c>
      <c r="AV639">
        <v>0</v>
      </c>
      <c r="AW639">
        <v>2</v>
      </c>
      <c r="AX639">
        <v>15140101</v>
      </c>
      <c r="AY639">
        <v>1</v>
      </c>
      <c r="AZ639">
        <v>0</v>
      </c>
      <c r="BA639">
        <v>639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B639">
        <v>0</v>
      </c>
    </row>
    <row r="640" spans="1:80">
      <c r="A640">
        <f>ROW(Source!A136)</f>
        <v>136</v>
      </c>
      <c r="B640">
        <v>15140102</v>
      </c>
      <c r="C640">
        <v>15140097</v>
      </c>
      <c r="D640">
        <v>12367847</v>
      </c>
      <c r="E640">
        <v>1</v>
      </c>
      <c r="F640">
        <v>1</v>
      </c>
      <c r="G640">
        <v>1</v>
      </c>
      <c r="H640">
        <v>2</v>
      </c>
      <c r="I640" t="s">
        <v>686</v>
      </c>
      <c r="J640" t="s">
        <v>687</v>
      </c>
      <c r="K640" t="s">
        <v>688</v>
      </c>
      <c r="L640">
        <v>1480</v>
      </c>
      <c r="N640">
        <v>1013</v>
      </c>
      <c r="O640" t="s">
        <v>457</v>
      </c>
      <c r="P640" t="s">
        <v>458</v>
      </c>
      <c r="Q640">
        <v>1</v>
      </c>
      <c r="Y640">
        <v>85.26</v>
      </c>
      <c r="AA640">
        <v>0</v>
      </c>
      <c r="AB640">
        <v>2.0099999999999998</v>
      </c>
      <c r="AC640">
        <v>0</v>
      </c>
      <c r="AD640">
        <v>0</v>
      </c>
      <c r="AN640">
        <v>0</v>
      </c>
      <c r="AO640">
        <v>1</v>
      </c>
      <c r="AP640">
        <v>1</v>
      </c>
      <c r="AQ640">
        <v>0</v>
      </c>
      <c r="AR640">
        <v>0</v>
      </c>
      <c r="AS640" t="s">
        <v>5</v>
      </c>
      <c r="AT640">
        <v>56.84</v>
      </c>
      <c r="AU640" t="s">
        <v>368</v>
      </c>
      <c r="AV640">
        <v>0</v>
      </c>
      <c r="AW640">
        <v>2</v>
      </c>
      <c r="AX640">
        <v>15140102</v>
      </c>
      <c r="AY640">
        <v>1</v>
      </c>
      <c r="AZ640">
        <v>0</v>
      </c>
      <c r="BA640">
        <v>640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B640">
        <v>0</v>
      </c>
    </row>
    <row r="641" spans="1:80">
      <c r="A641">
        <f>ROW(Source!A137)</f>
        <v>137</v>
      </c>
      <c r="B641">
        <v>15140105</v>
      </c>
      <c r="C641">
        <v>15140103</v>
      </c>
      <c r="D641">
        <v>7535126</v>
      </c>
      <c r="E641">
        <v>1</v>
      </c>
      <c r="F641">
        <v>1</v>
      </c>
      <c r="G641">
        <v>1</v>
      </c>
      <c r="H641">
        <v>1</v>
      </c>
      <c r="I641" t="s">
        <v>539</v>
      </c>
      <c r="J641" t="s">
        <v>5</v>
      </c>
      <c r="K641" t="s">
        <v>540</v>
      </c>
      <c r="L641">
        <v>1476</v>
      </c>
      <c r="N641">
        <v>1013</v>
      </c>
      <c r="O641" t="s">
        <v>450</v>
      </c>
      <c r="P641" t="s">
        <v>451</v>
      </c>
      <c r="Q641">
        <v>1</v>
      </c>
      <c r="Y641">
        <v>39.599999999999994</v>
      </c>
      <c r="AA641">
        <v>0</v>
      </c>
      <c r="AB641">
        <v>0</v>
      </c>
      <c r="AC641">
        <v>0</v>
      </c>
      <c r="AD641">
        <v>12.17</v>
      </c>
      <c r="AN641">
        <v>0</v>
      </c>
      <c r="AO641">
        <v>1</v>
      </c>
      <c r="AP641">
        <v>1</v>
      </c>
      <c r="AQ641">
        <v>0</v>
      </c>
      <c r="AR641">
        <v>0</v>
      </c>
      <c r="AS641" t="s">
        <v>5</v>
      </c>
      <c r="AT641">
        <v>26.4</v>
      </c>
      <c r="AU641" t="s">
        <v>368</v>
      </c>
      <c r="AV641">
        <v>1</v>
      </c>
      <c r="AW641">
        <v>2</v>
      </c>
      <c r="AX641">
        <v>15140105</v>
      </c>
      <c r="AY641">
        <v>1</v>
      </c>
      <c r="AZ641">
        <v>0</v>
      </c>
      <c r="BA641">
        <v>641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B641">
        <v>0</v>
      </c>
    </row>
    <row r="642" spans="1:80">
      <c r="A642">
        <f>ROW(Source!A137)</f>
        <v>137</v>
      </c>
      <c r="B642">
        <v>15140106</v>
      </c>
      <c r="C642">
        <v>15140103</v>
      </c>
      <c r="D642">
        <v>121548</v>
      </c>
      <c r="E642">
        <v>1</v>
      </c>
      <c r="F642">
        <v>1</v>
      </c>
      <c r="G642">
        <v>1</v>
      </c>
      <c r="H642">
        <v>1</v>
      </c>
      <c r="I642" t="s">
        <v>31</v>
      </c>
      <c r="J642" t="s">
        <v>5</v>
      </c>
      <c r="K642" t="s">
        <v>452</v>
      </c>
      <c r="L642">
        <v>608254</v>
      </c>
      <c r="N642">
        <v>1013</v>
      </c>
      <c r="O642" t="s">
        <v>453</v>
      </c>
      <c r="P642" t="s">
        <v>453</v>
      </c>
      <c r="Q642">
        <v>1</v>
      </c>
      <c r="Y642">
        <v>37.049999999999997</v>
      </c>
      <c r="AA642">
        <v>0</v>
      </c>
      <c r="AB642">
        <v>0</v>
      </c>
      <c r="AC642">
        <v>0</v>
      </c>
      <c r="AD642">
        <v>0</v>
      </c>
      <c r="AN642">
        <v>0</v>
      </c>
      <c r="AO642">
        <v>1</v>
      </c>
      <c r="AP642">
        <v>1</v>
      </c>
      <c r="AQ642">
        <v>0</v>
      </c>
      <c r="AR642">
        <v>0</v>
      </c>
      <c r="AS642" t="s">
        <v>5</v>
      </c>
      <c r="AT642">
        <v>24.7</v>
      </c>
      <c r="AU642" t="s">
        <v>368</v>
      </c>
      <c r="AV642">
        <v>2</v>
      </c>
      <c r="AW642">
        <v>2</v>
      </c>
      <c r="AX642">
        <v>15140106</v>
      </c>
      <c r="AY642">
        <v>1</v>
      </c>
      <c r="AZ642">
        <v>0</v>
      </c>
      <c r="BA642">
        <v>642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B642">
        <v>0</v>
      </c>
    </row>
    <row r="643" spans="1:80">
      <c r="A643">
        <f>ROW(Source!A137)</f>
        <v>137</v>
      </c>
      <c r="B643">
        <v>15140107</v>
      </c>
      <c r="C643">
        <v>15140103</v>
      </c>
      <c r="D643">
        <v>12367757</v>
      </c>
      <c r="E643">
        <v>1</v>
      </c>
      <c r="F643">
        <v>1</v>
      </c>
      <c r="G643">
        <v>1</v>
      </c>
      <c r="H643">
        <v>2</v>
      </c>
      <c r="I643" t="s">
        <v>689</v>
      </c>
      <c r="J643" t="s">
        <v>690</v>
      </c>
      <c r="K643" t="s">
        <v>691</v>
      </c>
      <c r="L643">
        <v>1480</v>
      </c>
      <c r="N643">
        <v>1013</v>
      </c>
      <c r="O643" t="s">
        <v>457</v>
      </c>
      <c r="P643" t="s">
        <v>458</v>
      </c>
      <c r="Q643">
        <v>1</v>
      </c>
      <c r="Y643">
        <v>37.049999999999997</v>
      </c>
      <c r="AA643">
        <v>0</v>
      </c>
      <c r="AB643">
        <v>21.44</v>
      </c>
      <c r="AC643">
        <v>14.02</v>
      </c>
      <c r="AD643">
        <v>0</v>
      </c>
      <c r="AN643">
        <v>0</v>
      </c>
      <c r="AO643">
        <v>1</v>
      </c>
      <c r="AP643">
        <v>1</v>
      </c>
      <c r="AQ643">
        <v>0</v>
      </c>
      <c r="AR643">
        <v>0</v>
      </c>
      <c r="AS643" t="s">
        <v>5</v>
      </c>
      <c r="AT643">
        <v>24.7</v>
      </c>
      <c r="AU643" t="s">
        <v>368</v>
      </c>
      <c r="AV643">
        <v>0</v>
      </c>
      <c r="AW643">
        <v>2</v>
      </c>
      <c r="AX643">
        <v>15140107</v>
      </c>
      <c r="AY643">
        <v>1</v>
      </c>
      <c r="AZ643">
        <v>0</v>
      </c>
      <c r="BA643">
        <v>643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B643">
        <v>0</v>
      </c>
    </row>
    <row r="644" spans="1:80">
      <c r="A644">
        <f>ROW(Source!A137)</f>
        <v>137</v>
      </c>
      <c r="B644">
        <v>15140108</v>
      </c>
      <c r="C644">
        <v>15140103</v>
      </c>
      <c r="D644">
        <v>12368313</v>
      </c>
      <c r="E644">
        <v>1</v>
      </c>
      <c r="F644">
        <v>1</v>
      </c>
      <c r="G644">
        <v>1</v>
      </c>
      <c r="H644">
        <v>2</v>
      </c>
      <c r="I644" t="s">
        <v>477</v>
      </c>
      <c r="J644" t="s">
        <v>478</v>
      </c>
      <c r="K644" t="s">
        <v>479</v>
      </c>
      <c r="L644">
        <v>1480</v>
      </c>
      <c r="N644">
        <v>1013</v>
      </c>
      <c r="O644" t="s">
        <v>457</v>
      </c>
      <c r="P644" t="s">
        <v>458</v>
      </c>
      <c r="Q644">
        <v>1</v>
      </c>
      <c r="Y644">
        <v>2.7</v>
      </c>
      <c r="AA644">
        <v>0</v>
      </c>
      <c r="AB644">
        <v>96.34</v>
      </c>
      <c r="AC644">
        <v>0</v>
      </c>
      <c r="AD644">
        <v>0</v>
      </c>
      <c r="AN644">
        <v>0</v>
      </c>
      <c r="AO644">
        <v>1</v>
      </c>
      <c r="AP644">
        <v>1</v>
      </c>
      <c r="AQ644">
        <v>0</v>
      </c>
      <c r="AR644">
        <v>0</v>
      </c>
      <c r="AS644" t="s">
        <v>5</v>
      </c>
      <c r="AT644">
        <v>1.8</v>
      </c>
      <c r="AU644" t="s">
        <v>368</v>
      </c>
      <c r="AV644">
        <v>0</v>
      </c>
      <c r="AW644">
        <v>2</v>
      </c>
      <c r="AX644">
        <v>15140108</v>
      </c>
      <c r="AY644">
        <v>1</v>
      </c>
      <c r="AZ644">
        <v>0</v>
      </c>
      <c r="BA644">
        <v>644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B644">
        <v>0</v>
      </c>
    </row>
    <row r="645" spans="1:80">
      <c r="A645">
        <f>ROW(Source!A137)</f>
        <v>137</v>
      </c>
      <c r="B645">
        <v>15140109</v>
      </c>
      <c r="C645">
        <v>15140103</v>
      </c>
      <c r="D645">
        <v>12293170</v>
      </c>
      <c r="E645">
        <v>1</v>
      </c>
      <c r="F645">
        <v>1</v>
      </c>
      <c r="G645">
        <v>1</v>
      </c>
      <c r="H645">
        <v>3</v>
      </c>
      <c r="I645" t="s">
        <v>692</v>
      </c>
      <c r="J645" t="s">
        <v>693</v>
      </c>
      <c r="K645" t="s">
        <v>694</v>
      </c>
      <c r="L645">
        <v>1485</v>
      </c>
      <c r="N645">
        <v>1013</v>
      </c>
      <c r="O645" t="s">
        <v>175</v>
      </c>
      <c r="P645" t="s">
        <v>175</v>
      </c>
      <c r="Q645">
        <v>1</v>
      </c>
      <c r="Y645">
        <v>2.02</v>
      </c>
      <c r="AA645">
        <v>1980</v>
      </c>
      <c r="AB645">
        <v>0</v>
      </c>
      <c r="AC645">
        <v>0</v>
      </c>
      <c r="AD645">
        <v>0</v>
      </c>
      <c r="AN645">
        <v>0</v>
      </c>
      <c r="AO645">
        <v>1</v>
      </c>
      <c r="AP645">
        <v>0</v>
      </c>
      <c r="AQ645">
        <v>0</v>
      </c>
      <c r="AR645">
        <v>0</v>
      </c>
      <c r="AS645" t="s">
        <v>5</v>
      </c>
      <c r="AT645">
        <v>2.02</v>
      </c>
      <c r="AU645" t="s">
        <v>5</v>
      </c>
      <c r="AV645">
        <v>0</v>
      </c>
      <c r="AW645">
        <v>2</v>
      </c>
      <c r="AX645">
        <v>15140109</v>
      </c>
      <c r="AY645">
        <v>1</v>
      </c>
      <c r="AZ645">
        <v>0</v>
      </c>
      <c r="BA645">
        <v>645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B645">
        <v>0</v>
      </c>
    </row>
    <row r="646" spans="1:80">
      <c r="A646">
        <f>ROW(Source!A137)</f>
        <v>137</v>
      </c>
      <c r="B646">
        <v>15140110</v>
      </c>
      <c r="C646">
        <v>15140103</v>
      </c>
      <c r="D646">
        <v>12327134</v>
      </c>
      <c r="E646">
        <v>1</v>
      </c>
      <c r="F646">
        <v>1</v>
      </c>
      <c r="G646">
        <v>1</v>
      </c>
      <c r="H646">
        <v>3</v>
      </c>
      <c r="I646" t="s">
        <v>495</v>
      </c>
      <c r="J646" t="s">
        <v>496</v>
      </c>
      <c r="K646" t="s">
        <v>497</v>
      </c>
      <c r="L646">
        <v>1339</v>
      </c>
      <c r="N646">
        <v>1007</v>
      </c>
      <c r="O646" t="s">
        <v>465</v>
      </c>
      <c r="P646" t="s">
        <v>465</v>
      </c>
      <c r="Q646">
        <v>1</v>
      </c>
      <c r="Y646">
        <v>3.78</v>
      </c>
      <c r="AA646">
        <v>3.11</v>
      </c>
      <c r="AB646">
        <v>0</v>
      </c>
      <c r="AC646">
        <v>0</v>
      </c>
      <c r="AD646">
        <v>0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5</v>
      </c>
      <c r="AT646">
        <v>3.78</v>
      </c>
      <c r="AU646" t="s">
        <v>5</v>
      </c>
      <c r="AV646">
        <v>0</v>
      </c>
      <c r="AW646">
        <v>2</v>
      </c>
      <c r="AX646">
        <v>15140110</v>
      </c>
      <c r="AY646">
        <v>1</v>
      </c>
      <c r="AZ646">
        <v>0</v>
      </c>
      <c r="BA646">
        <v>646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B646">
        <v>0</v>
      </c>
    </row>
    <row r="647" spans="1:80">
      <c r="A647">
        <f>ROW(Source!A138)</f>
        <v>138</v>
      </c>
      <c r="B647">
        <v>15140113</v>
      </c>
      <c r="C647">
        <v>15140111</v>
      </c>
      <c r="D647">
        <v>7535126</v>
      </c>
      <c r="E647">
        <v>1</v>
      </c>
      <c r="F647">
        <v>1</v>
      </c>
      <c r="G647">
        <v>1</v>
      </c>
      <c r="H647">
        <v>1</v>
      </c>
      <c r="I647" t="s">
        <v>539</v>
      </c>
      <c r="J647" t="s">
        <v>5</v>
      </c>
      <c r="K647" t="s">
        <v>540</v>
      </c>
      <c r="L647">
        <v>1476</v>
      </c>
      <c r="N647">
        <v>1013</v>
      </c>
      <c r="O647" t="s">
        <v>450</v>
      </c>
      <c r="P647" t="s">
        <v>451</v>
      </c>
      <c r="Q647">
        <v>1</v>
      </c>
      <c r="Y647">
        <v>118.8</v>
      </c>
      <c r="AA647">
        <v>0</v>
      </c>
      <c r="AB647">
        <v>0</v>
      </c>
      <c r="AC647">
        <v>0</v>
      </c>
      <c r="AD647">
        <v>12.17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5</v>
      </c>
      <c r="AT647">
        <v>1.32</v>
      </c>
      <c r="AU647" t="s">
        <v>380</v>
      </c>
      <c r="AV647">
        <v>1</v>
      </c>
      <c r="AW647">
        <v>2</v>
      </c>
      <c r="AX647">
        <v>15140113</v>
      </c>
      <c r="AY647">
        <v>1</v>
      </c>
      <c r="AZ647">
        <v>0</v>
      </c>
      <c r="BA647">
        <v>647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B647">
        <v>0</v>
      </c>
    </row>
    <row r="648" spans="1:80">
      <c r="A648">
        <f>ROW(Source!A138)</f>
        <v>138</v>
      </c>
      <c r="B648">
        <v>15140114</v>
      </c>
      <c r="C648">
        <v>15140111</v>
      </c>
      <c r="D648">
        <v>121548</v>
      </c>
      <c r="E648">
        <v>1</v>
      </c>
      <c r="F648">
        <v>1</v>
      </c>
      <c r="G648">
        <v>1</v>
      </c>
      <c r="H648">
        <v>1</v>
      </c>
      <c r="I648" t="s">
        <v>31</v>
      </c>
      <c r="J648" t="s">
        <v>5</v>
      </c>
      <c r="K648" t="s">
        <v>452</v>
      </c>
      <c r="L648">
        <v>608254</v>
      </c>
      <c r="N648">
        <v>1013</v>
      </c>
      <c r="O648" t="s">
        <v>453</v>
      </c>
      <c r="P648" t="s">
        <v>453</v>
      </c>
      <c r="Q648">
        <v>1</v>
      </c>
      <c r="Y648">
        <v>111.6</v>
      </c>
      <c r="AA648">
        <v>0</v>
      </c>
      <c r="AB648">
        <v>0</v>
      </c>
      <c r="AC648">
        <v>0</v>
      </c>
      <c r="AD648">
        <v>0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5</v>
      </c>
      <c r="AT648">
        <v>1.24</v>
      </c>
      <c r="AU648" t="s">
        <v>380</v>
      </c>
      <c r="AV648">
        <v>2</v>
      </c>
      <c r="AW648">
        <v>2</v>
      </c>
      <c r="AX648">
        <v>15140114</v>
      </c>
      <c r="AY648">
        <v>1</v>
      </c>
      <c r="AZ648">
        <v>0</v>
      </c>
      <c r="BA648">
        <v>648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B648">
        <v>0</v>
      </c>
    </row>
    <row r="649" spans="1:80">
      <c r="A649">
        <f>ROW(Source!A138)</f>
        <v>138</v>
      </c>
      <c r="B649">
        <v>15140115</v>
      </c>
      <c r="C649">
        <v>15140111</v>
      </c>
      <c r="D649">
        <v>12367757</v>
      </c>
      <c r="E649">
        <v>1</v>
      </c>
      <c r="F649">
        <v>1</v>
      </c>
      <c r="G649">
        <v>1</v>
      </c>
      <c r="H649">
        <v>2</v>
      </c>
      <c r="I649" t="s">
        <v>689</v>
      </c>
      <c r="J649" t="s">
        <v>690</v>
      </c>
      <c r="K649" t="s">
        <v>691</v>
      </c>
      <c r="L649">
        <v>1480</v>
      </c>
      <c r="N649">
        <v>1013</v>
      </c>
      <c r="O649" t="s">
        <v>457</v>
      </c>
      <c r="P649" t="s">
        <v>458</v>
      </c>
      <c r="Q649">
        <v>1</v>
      </c>
      <c r="Y649">
        <v>111.6</v>
      </c>
      <c r="AA649">
        <v>0</v>
      </c>
      <c r="AB649">
        <v>21.44</v>
      </c>
      <c r="AC649">
        <v>14.02</v>
      </c>
      <c r="AD649">
        <v>0</v>
      </c>
      <c r="AN649">
        <v>0</v>
      </c>
      <c r="AO649">
        <v>1</v>
      </c>
      <c r="AP649">
        <v>1</v>
      </c>
      <c r="AQ649">
        <v>0</v>
      </c>
      <c r="AR649">
        <v>0</v>
      </c>
      <c r="AS649" t="s">
        <v>5</v>
      </c>
      <c r="AT649">
        <v>1.24</v>
      </c>
      <c r="AU649" t="s">
        <v>380</v>
      </c>
      <c r="AV649">
        <v>0</v>
      </c>
      <c r="AW649">
        <v>2</v>
      </c>
      <c r="AX649">
        <v>15140115</v>
      </c>
      <c r="AY649">
        <v>1</v>
      </c>
      <c r="AZ649">
        <v>0</v>
      </c>
      <c r="BA649">
        <v>649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B649">
        <v>0</v>
      </c>
    </row>
    <row r="650" spans="1:80">
      <c r="A650">
        <f>ROW(Source!A138)</f>
        <v>138</v>
      </c>
      <c r="B650">
        <v>15140116</v>
      </c>
      <c r="C650">
        <v>15140111</v>
      </c>
      <c r="D650">
        <v>12293170</v>
      </c>
      <c r="E650">
        <v>1</v>
      </c>
      <c r="F650">
        <v>1</v>
      </c>
      <c r="G650">
        <v>1</v>
      </c>
      <c r="H650">
        <v>3</v>
      </c>
      <c r="I650" t="s">
        <v>692</v>
      </c>
      <c r="J650" t="s">
        <v>693</v>
      </c>
      <c r="K650" t="s">
        <v>694</v>
      </c>
      <c r="L650">
        <v>1485</v>
      </c>
      <c r="N650">
        <v>1013</v>
      </c>
      <c r="O650" t="s">
        <v>175</v>
      </c>
      <c r="P650" t="s">
        <v>175</v>
      </c>
      <c r="Q650">
        <v>1</v>
      </c>
      <c r="Y650">
        <v>6.0600000000000005</v>
      </c>
      <c r="AA650">
        <v>1980</v>
      </c>
      <c r="AB650">
        <v>0</v>
      </c>
      <c r="AC650">
        <v>0</v>
      </c>
      <c r="AD650">
        <v>0</v>
      </c>
      <c r="AN650">
        <v>0</v>
      </c>
      <c r="AO650">
        <v>1</v>
      </c>
      <c r="AP650">
        <v>1</v>
      </c>
      <c r="AQ650">
        <v>0</v>
      </c>
      <c r="AR650">
        <v>0</v>
      </c>
      <c r="AS650" t="s">
        <v>5</v>
      </c>
      <c r="AT650">
        <v>0.10100000000000001</v>
      </c>
      <c r="AU650" t="s">
        <v>379</v>
      </c>
      <c r="AV650">
        <v>0</v>
      </c>
      <c r="AW650">
        <v>2</v>
      </c>
      <c r="AX650">
        <v>15140116</v>
      </c>
      <c r="AY650">
        <v>1</v>
      </c>
      <c r="AZ650">
        <v>0</v>
      </c>
      <c r="BA650">
        <v>650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B650">
        <v>0</v>
      </c>
    </row>
    <row r="651" spans="1:80">
      <c r="A651">
        <f>ROW(Source!A138)</f>
        <v>138</v>
      </c>
      <c r="B651">
        <v>15140117</v>
      </c>
      <c r="C651">
        <v>15140111</v>
      </c>
      <c r="D651">
        <v>12327134</v>
      </c>
      <c r="E651">
        <v>1</v>
      </c>
      <c r="F651">
        <v>1</v>
      </c>
      <c r="G651">
        <v>1</v>
      </c>
      <c r="H651">
        <v>3</v>
      </c>
      <c r="I651" t="s">
        <v>495</v>
      </c>
      <c r="J651" t="s">
        <v>496</v>
      </c>
      <c r="K651" t="s">
        <v>497</v>
      </c>
      <c r="L651">
        <v>1339</v>
      </c>
      <c r="N651">
        <v>1007</v>
      </c>
      <c r="O651" t="s">
        <v>465</v>
      </c>
      <c r="P651" t="s">
        <v>465</v>
      </c>
      <c r="Q651">
        <v>1</v>
      </c>
      <c r="Y651">
        <v>11.34</v>
      </c>
      <c r="AA651">
        <v>3.11</v>
      </c>
      <c r="AB651">
        <v>0</v>
      </c>
      <c r="AC651">
        <v>0</v>
      </c>
      <c r="AD651">
        <v>0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5</v>
      </c>
      <c r="AT651">
        <v>0.189</v>
      </c>
      <c r="AU651" t="s">
        <v>379</v>
      </c>
      <c r="AV651">
        <v>0</v>
      </c>
      <c r="AW651">
        <v>2</v>
      </c>
      <c r="AX651">
        <v>15140117</v>
      </c>
      <c r="AY651">
        <v>1</v>
      </c>
      <c r="AZ651">
        <v>0</v>
      </c>
      <c r="BA651">
        <v>651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B651">
        <v>0</v>
      </c>
    </row>
    <row r="652" spans="1:80">
      <c r="A652">
        <f>ROW(Source!A139)</f>
        <v>139</v>
      </c>
      <c r="B652">
        <v>15140120</v>
      </c>
      <c r="C652">
        <v>15140118</v>
      </c>
      <c r="D652">
        <v>7535102</v>
      </c>
      <c r="E652">
        <v>1</v>
      </c>
      <c r="F652">
        <v>1</v>
      </c>
      <c r="G652">
        <v>1</v>
      </c>
      <c r="H652">
        <v>1</v>
      </c>
      <c r="I652" t="s">
        <v>498</v>
      </c>
      <c r="J652" t="s">
        <v>5</v>
      </c>
      <c r="K652" t="s">
        <v>499</v>
      </c>
      <c r="L652">
        <v>1476</v>
      </c>
      <c r="N652">
        <v>1013</v>
      </c>
      <c r="O652" t="s">
        <v>450</v>
      </c>
      <c r="P652" t="s">
        <v>451</v>
      </c>
      <c r="Q652">
        <v>1</v>
      </c>
      <c r="Y652">
        <v>123.59509999999997</v>
      </c>
      <c r="AA652">
        <v>0</v>
      </c>
      <c r="AB652">
        <v>0</v>
      </c>
      <c r="AC652">
        <v>0</v>
      </c>
      <c r="AD652">
        <v>11.48</v>
      </c>
      <c r="AN652">
        <v>0</v>
      </c>
      <c r="AO652">
        <v>1</v>
      </c>
      <c r="AP652">
        <v>1</v>
      </c>
      <c r="AQ652">
        <v>0</v>
      </c>
      <c r="AR652">
        <v>0</v>
      </c>
      <c r="AS652" t="s">
        <v>5</v>
      </c>
      <c r="AT652">
        <v>63.22</v>
      </c>
      <c r="AU652" t="s">
        <v>386</v>
      </c>
      <c r="AV652">
        <v>1</v>
      </c>
      <c r="AW652">
        <v>2</v>
      </c>
      <c r="AX652">
        <v>15140120</v>
      </c>
      <c r="AY652">
        <v>1</v>
      </c>
      <c r="AZ652">
        <v>0</v>
      </c>
      <c r="BA652">
        <v>652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B652">
        <v>0</v>
      </c>
    </row>
    <row r="653" spans="1:80">
      <c r="A653">
        <f>ROW(Source!A139)</f>
        <v>139</v>
      </c>
      <c r="B653">
        <v>15140121</v>
      </c>
      <c r="C653">
        <v>15140118</v>
      </c>
      <c r="D653">
        <v>121548</v>
      </c>
      <c r="E653">
        <v>1</v>
      </c>
      <c r="F653">
        <v>1</v>
      </c>
      <c r="G653">
        <v>1</v>
      </c>
      <c r="H653">
        <v>1</v>
      </c>
      <c r="I653" t="s">
        <v>31</v>
      </c>
      <c r="J653" t="s">
        <v>5</v>
      </c>
      <c r="K653" t="s">
        <v>452</v>
      </c>
      <c r="L653">
        <v>608254</v>
      </c>
      <c r="N653">
        <v>1013</v>
      </c>
      <c r="O653" t="s">
        <v>453</v>
      </c>
      <c r="P653" t="s">
        <v>453</v>
      </c>
      <c r="Q653">
        <v>1</v>
      </c>
      <c r="Y653">
        <v>0.31874999999999998</v>
      </c>
      <c r="AA653">
        <v>0</v>
      </c>
      <c r="AB653">
        <v>0</v>
      </c>
      <c r="AC653">
        <v>0</v>
      </c>
      <c r="AD653">
        <v>0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5</v>
      </c>
      <c r="AT653">
        <v>0.15</v>
      </c>
      <c r="AU653" t="s">
        <v>385</v>
      </c>
      <c r="AV653">
        <v>2</v>
      </c>
      <c r="AW653">
        <v>2</v>
      </c>
      <c r="AX653">
        <v>15140121</v>
      </c>
      <c r="AY653">
        <v>1</v>
      </c>
      <c r="AZ653">
        <v>0</v>
      </c>
      <c r="BA653">
        <v>653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B653">
        <v>0</v>
      </c>
    </row>
    <row r="654" spans="1:80">
      <c r="A654">
        <f>ROW(Source!A139)</f>
        <v>139</v>
      </c>
      <c r="B654">
        <v>15140122</v>
      </c>
      <c r="C654">
        <v>15140118</v>
      </c>
      <c r="D654">
        <v>12365682</v>
      </c>
      <c r="E654">
        <v>1</v>
      </c>
      <c r="F654">
        <v>1</v>
      </c>
      <c r="G654">
        <v>1</v>
      </c>
      <c r="H654">
        <v>2</v>
      </c>
      <c r="I654" t="s">
        <v>474</v>
      </c>
      <c r="J654" t="s">
        <v>475</v>
      </c>
      <c r="K654" t="s">
        <v>476</v>
      </c>
      <c r="L654">
        <v>1480</v>
      </c>
      <c r="N654">
        <v>1013</v>
      </c>
      <c r="O654" t="s">
        <v>457</v>
      </c>
      <c r="P654" t="s">
        <v>458</v>
      </c>
      <c r="Q654">
        <v>1</v>
      </c>
      <c r="Y654">
        <v>0.31874999999999998</v>
      </c>
      <c r="AA654">
        <v>0</v>
      </c>
      <c r="AB654">
        <v>134.07</v>
      </c>
      <c r="AC654">
        <v>16.329999999999998</v>
      </c>
      <c r="AD654">
        <v>0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5</v>
      </c>
      <c r="AT654">
        <v>0.15</v>
      </c>
      <c r="AU654" t="s">
        <v>385</v>
      </c>
      <c r="AV654">
        <v>0</v>
      </c>
      <c r="AW654">
        <v>2</v>
      </c>
      <c r="AX654">
        <v>15140122</v>
      </c>
      <c r="AY654">
        <v>1</v>
      </c>
      <c r="AZ654">
        <v>0</v>
      </c>
      <c r="BA654">
        <v>654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B654">
        <v>0</v>
      </c>
    </row>
    <row r="655" spans="1:80">
      <c r="A655">
        <f>ROW(Source!A139)</f>
        <v>139</v>
      </c>
      <c r="B655">
        <v>15140123</v>
      </c>
      <c r="C655">
        <v>15140118</v>
      </c>
      <c r="D655">
        <v>12368313</v>
      </c>
      <c r="E655">
        <v>1</v>
      </c>
      <c r="F655">
        <v>1</v>
      </c>
      <c r="G655">
        <v>1</v>
      </c>
      <c r="H655">
        <v>2</v>
      </c>
      <c r="I655" t="s">
        <v>477</v>
      </c>
      <c r="J655" t="s">
        <v>478</v>
      </c>
      <c r="K655" t="s">
        <v>479</v>
      </c>
      <c r="L655">
        <v>1480</v>
      </c>
      <c r="N655">
        <v>1013</v>
      </c>
      <c r="O655" t="s">
        <v>457</v>
      </c>
      <c r="P655" t="s">
        <v>458</v>
      </c>
      <c r="Q655">
        <v>1</v>
      </c>
      <c r="Y655">
        <v>0.44624999999999998</v>
      </c>
      <c r="AA655">
        <v>0</v>
      </c>
      <c r="AB655">
        <v>96.34</v>
      </c>
      <c r="AC655">
        <v>0</v>
      </c>
      <c r="AD655">
        <v>0</v>
      </c>
      <c r="AN655">
        <v>0</v>
      </c>
      <c r="AO655">
        <v>1</v>
      </c>
      <c r="AP655">
        <v>1</v>
      </c>
      <c r="AQ655">
        <v>0</v>
      </c>
      <c r="AR655">
        <v>0</v>
      </c>
      <c r="AS655" t="s">
        <v>5</v>
      </c>
      <c r="AT655">
        <v>0.21</v>
      </c>
      <c r="AU655" t="s">
        <v>385</v>
      </c>
      <c r="AV655">
        <v>0</v>
      </c>
      <c r="AW655">
        <v>2</v>
      </c>
      <c r="AX655">
        <v>15140123</v>
      </c>
      <c r="AY655">
        <v>1</v>
      </c>
      <c r="AZ655">
        <v>0</v>
      </c>
      <c r="BA655">
        <v>655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B655">
        <v>0</v>
      </c>
    </row>
    <row r="656" spans="1:80">
      <c r="A656">
        <f>ROW(Source!A139)</f>
        <v>139</v>
      </c>
      <c r="B656">
        <v>15140124</v>
      </c>
      <c r="C656">
        <v>15140118</v>
      </c>
      <c r="D656">
        <v>12311281</v>
      </c>
      <c r="E656">
        <v>1</v>
      </c>
      <c r="F656">
        <v>1</v>
      </c>
      <c r="G656">
        <v>1</v>
      </c>
      <c r="H656">
        <v>3</v>
      </c>
      <c r="I656" t="s">
        <v>695</v>
      </c>
      <c r="J656" t="s">
        <v>696</v>
      </c>
      <c r="K656" t="s">
        <v>697</v>
      </c>
      <c r="L656">
        <v>1348</v>
      </c>
      <c r="N656">
        <v>1009</v>
      </c>
      <c r="O656" t="s">
        <v>29</v>
      </c>
      <c r="P656" t="s">
        <v>29</v>
      </c>
      <c r="Q656">
        <v>1000</v>
      </c>
      <c r="Y656">
        <v>0</v>
      </c>
      <c r="AA656">
        <v>10410</v>
      </c>
      <c r="AB656">
        <v>0</v>
      </c>
      <c r="AC656">
        <v>0</v>
      </c>
      <c r="AD656">
        <v>0</v>
      </c>
      <c r="AN656">
        <v>0</v>
      </c>
      <c r="AO656">
        <v>1</v>
      </c>
      <c r="AP656">
        <v>0</v>
      </c>
      <c r="AQ656">
        <v>0</v>
      </c>
      <c r="AR656">
        <v>0</v>
      </c>
      <c r="AS656" t="s">
        <v>5</v>
      </c>
      <c r="AT656">
        <v>1</v>
      </c>
      <c r="AU656" t="s">
        <v>524</v>
      </c>
      <c r="AV656">
        <v>0</v>
      </c>
      <c r="AW656">
        <v>2</v>
      </c>
      <c r="AX656">
        <v>15140124</v>
      </c>
      <c r="AY656">
        <v>2</v>
      </c>
      <c r="AZ656">
        <v>4096</v>
      </c>
      <c r="BA656">
        <v>656</v>
      </c>
      <c r="BB656">
        <v>2</v>
      </c>
      <c r="BC656">
        <v>-10410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1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B656">
        <v>0</v>
      </c>
    </row>
    <row r="657" spans="1:80">
      <c r="A657">
        <f>ROW(Source!A141)</f>
        <v>141</v>
      </c>
      <c r="B657">
        <v>15140130</v>
      </c>
      <c r="C657">
        <v>15140128</v>
      </c>
      <c r="D657">
        <v>7535107</v>
      </c>
      <c r="E657">
        <v>1</v>
      </c>
      <c r="F657">
        <v>1</v>
      </c>
      <c r="G657">
        <v>1</v>
      </c>
      <c r="H657">
        <v>1</v>
      </c>
      <c r="I657" t="s">
        <v>698</v>
      </c>
      <c r="J657" t="s">
        <v>5</v>
      </c>
      <c r="K657" t="s">
        <v>699</v>
      </c>
      <c r="L657">
        <v>1476</v>
      </c>
      <c r="N657">
        <v>1013</v>
      </c>
      <c r="O657" t="s">
        <v>450</v>
      </c>
      <c r="P657" t="s">
        <v>451</v>
      </c>
      <c r="Q657">
        <v>1</v>
      </c>
      <c r="Y657">
        <v>117.99</v>
      </c>
      <c r="AA657">
        <v>0</v>
      </c>
      <c r="AB657">
        <v>0</v>
      </c>
      <c r="AC657">
        <v>0</v>
      </c>
      <c r="AD657">
        <v>10.78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5</v>
      </c>
      <c r="AT657">
        <v>78.66</v>
      </c>
      <c r="AU657" t="s">
        <v>368</v>
      </c>
      <c r="AV657">
        <v>1</v>
      </c>
      <c r="AW657">
        <v>2</v>
      </c>
      <c r="AX657">
        <v>15140130</v>
      </c>
      <c r="AY657">
        <v>1</v>
      </c>
      <c r="AZ657">
        <v>0</v>
      </c>
      <c r="BA657">
        <v>657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B657">
        <v>0</v>
      </c>
    </row>
    <row r="658" spans="1:80">
      <c r="A658">
        <f>ROW(Source!A141)</f>
        <v>141</v>
      </c>
      <c r="B658">
        <v>15140131</v>
      </c>
      <c r="C658">
        <v>15140128</v>
      </c>
      <c r="D658">
        <v>121548</v>
      </c>
      <c r="E658">
        <v>1</v>
      </c>
      <c r="F658">
        <v>1</v>
      </c>
      <c r="G658">
        <v>1</v>
      </c>
      <c r="H658">
        <v>1</v>
      </c>
      <c r="I658" t="s">
        <v>31</v>
      </c>
      <c r="J658" t="s">
        <v>5</v>
      </c>
      <c r="K658" t="s">
        <v>452</v>
      </c>
      <c r="L658">
        <v>608254</v>
      </c>
      <c r="N658">
        <v>1013</v>
      </c>
      <c r="O658" t="s">
        <v>453</v>
      </c>
      <c r="P658" t="s">
        <v>453</v>
      </c>
      <c r="Q658">
        <v>1</v>
      </c>
      <c r="Y658">
        <v>7.5000000000000011E-2</v>
      </c>
      <c r="AA658">
        <v>0</v>
      </c>
      <c r="AB658">
        <v>0</v>
      </c>
      <c r="AC658">
        <v>0</v>
      </c>
      <c r="AD658">
        <v>0</v>
      </c>
      <c r="AN658">
        <v>0</v>
      </c>
      <c r="AO658">
        <v>1</v>
      </c>
      <c r="AP658">
        <v>1</v>
      </c>
      <c r="AQ658">
        <v>0</v>
      </c>
      <c r="AR658">
        <v>0</v>
      </c>
      <c r="AS658" t="s">
        <v>5</v>
      </c>
      <c r="AT658">
        <v>0.05</v>
      </c>
      <c r="AU658" t="s">
        <v>368</v>
      </c>
      <c r="AV658">
        <v>2</v>
      </c>
      <c r="AW658">
        <v>2</v>
      </c>
      <c r="AX658">
        <v>15140131</v>
      </c>
      <c r="AY658">
        <v>1</v>
      </c>
      <c r="AZ658">
        <v>0</v>
      </c>
      <c r="BA658">
        <v>658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B658">
        <v>0</v>
      </c>
    </row>
    <row r="659" spans="1:80">
      <c r="A659">
        <f>ROW(Source!A141)</f>
        <v>141</v>
      </c>
      <c r="B659">
        <v>15140132</v>
      </c>
      <c r="C659">
        <v>15140128</v>
      </c>
      <c r="D659">
        <v>12365887</v>
      </c>
      <c r="E659">
        <v>1</v>
      </c>
      <c r="F659">
        <v>1</v>
      </c>
      <c r="G659">
        <v>1</v>
      </c>
      <c r="H659">
        <v>2</v>
      </c>
      <c r="I659" t="s">
        <v>454</v>
      </c>
      <c r="J659" t="s">
        <v>455</v>
      </c>
      <c r="K659" t="s">
        <v>456</v>
      </c>
      <c r="L659">
        <v>1480</v>
      </c>
      <c r="N659">
        <v>1013</v>
      </c>
      <c r="O659" t="s">
        <v>457</v>
      </c>
      <c r="P659" t="s">
        <v>458</v>
      </c>
      <c r="Q659">
        <v>1</v>
      </c>
      <c r="Y659">
        <v>7.5000000000000011E-2</v>
      </c>
      <c r="AA659">
        <v>0</v>
      </c>
      <c r="AB659">
        <v>21.63</v>
      </c>
      <c r="AC659">
        <v>10.78</v>
      </c>
      <c r="AD659">
        <v>0</v>
      </c>
      <c r="AN659">
        <v>0</v>
      </c>
      <c r="AO659">
        <v>1</v>
      </c>
      <c r="AP659">
        <v>1</v>
      </c>
      <c r="AQ659">
        <v>0</v>
      </c>
      <c r="AR659">
        <v>0</v>
      </c>
      <c r="AS659" t="s">
        <v>5</v>
      </c>
      <c r="AT659">
        <v>0.05</v>
      </c>
      <c r="AU659" t="s">
        <v>368</v>
      </c>
      <c r="AV659">
        <v>0</v>
      </c>
      <c r="AW659">
        <v>2</v>
      </c>
      <c r="AX659">
        <v>15140132</v>
      </c>
      <c r="AY659">
        <v>1</v>
      </c>
      <c r="AZ659">
        <v>0</v>
      </c>
      <c r="BA659">
        <v>659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B659">
        <v>0</v>
      </c>
    </row>
    <row r="660" spans="1:80">
      <c r="A660">
        <f>ROW(Source!A141)</f>
        <v>141</v>
      </c>
      <c r="B660">
        <v>15140133</v>
      </c>
      <c r="C660">
        <v>15140128</v>
      </c>
      <c r="D660">
        <v>12289583</v>
      </c>
      <c r="E660">
        <v>1</v>
      </c>
      <c r="F660">
        <v>1</v>
      </c>
      <c r="G660">
        <v>1</v>
      </c>
      <c r="H660">
        <v>3</v>
      </c>
      <c r="I660" t="s">
        <v>700</v>
      </c>
      <c r="J660" t="s">
        <v>701</v>
      </c>
      <c r="K660" t="s">
        <v>702</v>
      </c>
      <c r="L660">
        <v>1348</v>
      </c>
      <c r="N660">
        <v>1009</v>
      </c>
      <c r="O660" t="s">
        <v>29</v>
      </c>
      <c r="P660" t="s">
        <v>29</v>
      </c>
      <c r="Q660">
        <v>1000</v>
      </c>
      <c r="Y660">
        <v>5.0000000000000001E-4</v>
      </c>
      <c r="AA660">
        <v>10840</v>
      </c>
      <c r="AB660">
        <v>0</v>
      </c>
      <c r="AC660">
        <v>0</v>
      </c>
      <c r="AD660">
        <v>0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5</v>
      </c>
      <c r="AT660">
        <v>5.0000000000000001E-4</v>
      </c>
      <c r="AU660" t="s">
        <v>5</v>
      </c>
      <c r="AV660">
        <v>0</v>
      </c>
      <c r="AW660">
        <v>2</v>
      </c>
      <c r="AX660">
        <v>15140133</v>
      </c>
      <c r="AY660">
        <v>1</v>
      </c>
      <c r="AZ660">
        <v>0</v>
      </c>
      <c r="BA660">
        <v>660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B660">
        <v>0</v>
      </c>
    </row>
    <row r="661" spans="1:80">
      <c r="A661">
        <f>ROW(Source!A141)</f>
        <v>141</v>
      </c>
      <c r="B661">
        <v>15140134</v>
      </c>
      <c r="C661">
        <v>15140128</v>
      </c>
      <c r="D661">
        <v>12295251</v>
      </c>
      <c r="E661">
        <v>1</v>
      </c>
      <c r="F661">
        <v>1</v>
      </c>
      <c r="G661">
        <v>1</v>
      </c>
      <c r="H661">
        <v>3</v>
      </c>
      <c r="I661" t="s">
        <v>703</v>
      </c>
      <c r="J661" t="s">
        <v>704</v>
      </c>
      <c r="K661" t="s">
        <v>705</v>
      </c>
      <c r="L661">
        <v>1339</v>
      </c>
      <c r="N661">
        <v>1007</v>
      </c>
      <c r="O661" t="s">
        <v>465</v>
      </c>
      <c r="P661" t="s">
        <v>465</v>
      </c>
      <c r="Q661">
        <v>1</v>
      </c>
      <c r="Y661">
        <v>0.2</v>
      </c>
      <c r="AA661">
        <v>1020</v>
      </c>
      <c r="AB661">
        <v>0</v>
      </c>
      <c r="AC661">
        <v>0</v>
      </c>
      <c r="AD661">
        <v>0</v>
      </c>
      <c r="AN661">
        <v>0</v>
      </c>
      <c r="AO661">
        <v>1</v>
      </c>
      <c r="AP661">
        <v>0</v>
      </c>
      <c r="AQ661">
        <v>0</v>
      </c>
      <c r="AR661">
        <v>0</v>
      </c>
      <c r="AS661" t="s">
        <v>5</v>
      </c>
      <c r="AT661">
        <v>0.2</v>
      </c>
      <c r="AU661" t="s">
        <v>5</v>
      </c>
      <c r="AV661">
        <v>0</v>
      </c>
      <c r="AW661">
        <v>2</v>
      </c>
      <c r="AX661">
        <v>15140134</v>
      </c>
      <c r="AY661">
        <v>1</v>
      </c>
      <c r="AZ661">
        <v>0</v>
      </c>
      <c r="BA661">
        <v>661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B661">
        <v>0</v>
      </c>
    </row>
    <row r="662" spans="1:80">
      <c r="A662">
        <f>ROW(Source!A141)</f>
        <v>141</v>
      </c>
      <c r="B662">
        <v>15140135</v>
      </c>
      <c r="C662">
        <v>15140128</v>
      </c>
      <c r="D662">
        <v>12325991</v>
      </c>
      <c r="E662">
        <v>1</v>
      </c>
      <c r="F662">
        <v>1</v>
      </c>
      <c r="G662">
        <v>1</v>
      </c>
      <c r="H662">
        <v>3</v>
      </c>
      <c r="I662" t="s">
        <v>706</v>
      </c>
      <c r="J662" t="s">
        <v>707</v>
      </c>
      <c r="K662" t="s">
        <v>708</v>
      </c>
      <c r="L662">
        <v>1339</v>
      </c>
      <c r="N662">
        <v>1007</v>
      </c>
      <c r="O662" t="s">
        <v>465</v>
      </c>
      <c r="P662" t="s">
        <v>465</v>
      </c>
      <c r="Q662">
        <v>1</v>
      </c>
      <c r="Y662">
        <v>0.2</v>
      </c>
      <c r="AA662">
        <v>699</v>
      </c>
      <c r="AB662">
        <v>0</v>
      </c>
      <c r="AC662">
        <v>0</v>
      </c>
      <c r="AD662">
        <v>0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5</v>
      </c>
      <c r="AT662">
        <v>0.2</v>
      </c>
      <c r="AU662" t="s">
        <v>5</v>
      </c>
      <c r="AV662">
        <v>0</v>
      </c>
      <c r="AW662">
        <v>2</v>
      </c>
      <c r="AX662">
        <v>15140135</v>
      </c>
      <c r="AY662">
        <v>1</v>
      </c>
      <c r="AZ662">
        <v>0</v>
      </c>
      <c r="BA662">
        <v>662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B662">
        <v>0</v>
      </c>
    </row>
    <row r="663" spans="1:80">
      <c r="A663">
        <f>ROW(Source!A142)</f>
        <v>142</v>
      </c>
      <c r="B663">
        <v>15140138</v>
      </c>
      <c r="C663">
        <v>15140136</v>
      </c>
      <c r="D663">
        <v>7535107</v>
      </c>
      <c r="E663">
        <v>1</v>
      </c>
      <c r="F663">
        <v>1</v>
      </c>
      <c r="G663">
        <v>1</v>
      </c>
      <c r="H663">
        <v>1</v>
      </c>
      <c r="I663" t="s">
        <v>698</v>
      </c>
      <c r="J663" t="s">
        <v>5</v>
      </c>
      <c r="K663" t="s">
        <v>699</v>
      </c>
      <c r="L663">
        <v>1476</v>
      </c>
      <c r="N663">
        <v>1013</v>
      </c>
      <c r="O663" t="s">
        <v>450</v>
      </c>
      <c r="P663" t="s">
        <v>451</v>
      </c>
      <c r="Q663">
        <v>1</v>
      </c>
      <c r="Y663">
        <v>90.974999999999994</v>
      </c>
      <c r="AA663">
        <v>0</v>
      </c>
      <c r="AB663">
        <v>0</v>
      </c>
      <c r="AC663">
        <v>0</v>
      </c>
      <c r="AD663">
        <v>10.78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5</v>
      </c>
      <c r="AT663">
        <v>60.65</v>
      </c>
      <c r="AU663" t="s">
        <v>368</v>
      </c>
      <c r="AV663">
        <v>1</v>
      </c>
      <c r="AW663">
        <v>2</v>
      </c>
      <c r="AX663">
        <v>15140138</v>
      </c>
      <c r="AY663">
        <v>1</v>
      </c>
      <c r="AZ663">
        <v>0</v>
      </c>
      <c r="BA663">
        <v>663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B663">
        <v>0</v>
      </c>
    </row>
    <row r="664" spans="1:80">
      <c r="A664">
        <f>ROW(Source!A142)</f>
        <v>142</v>
      </c>
      <c r="B664">
        <v>15140139</v>
      </c>
      <c r="C664">
        <v>15140136</v>
      </c>
      <c r="D664">
        <v>121548</v>
      </c>
      <c r="E664">
        <v>1</v>
      </c>
      <c r="F664">
        <v>1</v>
      </c>
      <c r="G664">
        <v>1</v>
      </c>
      <c r="H664">
        <v>1</v>
      </c>
      <c r="I664" t="s">
        <v>31</v>
      </c>
      <c r="J664" t="s">
        <v>5</v>
      </c>
      <c r="K664" t="s">
        <v>452</v>
      </c>
      <c r="L664">
        <v>608254</v>
      </c>
      <c r="N664">
        <v>1013</v>
      </c>
      <c r="O664" t="s">
        <v>453</v>
      </c>
      <c r="P664" t="s">
        <v>453</v>
      </c>
      <c r="Q664">
        <v>1</v>
      </c>
      <c r="Y664">
        <v>0.12</v>
      </c>
      <c r="AA664">
        <v>0</v>
      </c>
      <c r="AB664">
        <v>0</v>
      </c>
      <c r="AC664">
        <v>0</v>
      </c>
      <c r="AD664">
        <v>0</v>
      </c>
      <c r="AN664">
        <v>0</v>
      </c>
      <c r="AO664">
        <v>1</v>
      </c>
      <c r="AP664">
        <v>1</v>
      </c>
      <c r="AQ664">
        <v>0</v>
      </c>
      <c r="AR664">
        <v>0</v>
      </c>
      <c r="AS664" t="s">
        <v>5</v>
      </c>
      <c r="AT664">
        <v>0.08</v>
      </c>
      <c r="AU664" t="s">
        <v>368</v>
      </c>
      <c r="AV664">
        <v>2</v>
      </c>
      <c r="AW664">
        <v>2</v>
      </c>
      <c r="AX664">
        <v>15140139</v>
      </c>
      <c r="AY664">
        <v>1</v>
      </c>
      <c r="AZ664">
        <v>0</v>
      </c>
      <c r="BA664">
        <v>664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B664">
        <v>0</v>
      </c>
    </row>
    <row r="665" spans="1:80">
      <c r="A665">
        <f>ROW(Source!A142)</f>
        <v>142</v>
      </c>
      <c r="B665">
        <v>15140140</v>
      </c>
      <c r="C665">
        <v>15140136</v>
      </c>
      <c r="D665">
        <v>12365887</v>
      </c>
      <c r="E665">
        <v>1</v>
      </c>
      <c r="F665">
        <v>1</v>
      </c>
      <c r="G665">
        <v>1</v>
      </c>
      <c r="H665">
        <v>2</v>
      </c>
      <c r="I665" t="s">
        <v>454</v>
      </c>
      <c r="J665" t="s">
        <v>455</v>
      </c>
      <c r="K665" t="s">
        <v>456</v>
      </c>
      <c r="L665">
        <v>1480</v>
      </c>
      <c r="N665">
        <v>1013</v>
      </c>
      <c r="O665" t="s">
        <v>457</v>
      </c>
      <c r="P665" t="s">
        <v>458</v>
      </c>
      <c r="Q665">
        <v>1</v>
      </c>
      <c r="Y665">
        <v>0.12</v>
      </c>
      <c r="AA665">
        <v>0</v>
      </c>
      <c r="AB665">
        <v>21.63</v>
      </c>
      <c r="AC665">
        <v>10.78</v>
      </c>
      <c r="AD665">
        <v>0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5</v>
      </c>
      <c r="AT665">
        <v>0.08</v>
      </c>
      <c r="AU665" t="s">
        <v>368</v>
      </c>
      <c r="AV665">
        <v>0</v>
      </c>
      <c r="AW665">
        <v>2</v>
      </c>
      <c r="AX665">
        <v>15140140</v>
      </c>
      <c r="AY665">
        <v>1</v>
      </c>
      <c r="AZ665">
        <v>0</v>
      </c>
      <c r="BA665">
        <v>665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B665">
        <v>0</v>
      </c>
    </row>
    <row r="666" spans="1:80">
      <c r="A666">
        <f>ROW(Source!A142)</f>
        <v>142</v>
      </c>
      <c r="B666">
        <v>15140141</v>
      </c>
      <c r="C666">
        <v>15140136</v>
      </c>
      <c r="D666">
        <v>12289583</v>
      </c>
      <c r="E666">
        <v>1</v>
      </c>
      <c r="F666">
        <v>1</v>
      </c>
      <c r="G666">
        <v>1</v>
      </c>
      <c r="H666">
        <v>3</v>
      </c>
      <c r="I666" t="s">
        <v>700</v>
      </c>
      <c r="J666" t="s">
        <v>701</v>
      </c>
      <c r="K666" t="s">
        <v>702</v>
      </c>
      <c r="L666">
        <v>1348</v>
      </c>
      <c r="N666">
        <v>1009</v>
      </c>
      <c r="O666" t="s">
        <v>29</v>
      </c>
      <c r="P666" t="s">
        <v>29</v>
      </c>
      <c r="Q666">
        <v>1000</v>
      </c>
      <c r="Y666">
        <v>5.0000000000000001E-4</v>
      </c>
      <c r="AA666">
        <v>10840</v>
      </c>
      <c r="AB666">
        <v>0</v>
      </c>
      <c r="AC666">
        <v>0</v>
      </c>
      <c r="AD666">
        <v>0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5</v>
      </c>
      <c r="AT666">
        <v>5.0000000000000001E-4</v>
      </c>
      <c r="AU666" t="s">
        <v>5</v>
      </c>
      <c r="AV666">
        <v>0</v>
      </c>
      <c r="AW666">
        <v>2</v>
      </c>
      <c r="AX666">
        <v>15140141</v>
      </c>
      <c r="AY666">
        <v>1</v>
      </c>
      <c r="AZ666">
        <v>0</v>
      </c>
      <c r="BA666">
        <v>666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B666">
        <v>0</v>
      </c>
    </row>
    <row r="667" spans="1:80">
      <c r="A667">
        <f>ROW(Source!A142)</f>
        <v>142</v>
      </c>
      <c r="B667">
        <v>15140142</v>
      </c>
      <c r="C667">
        <v>15140136</v>
      </c>
      <c r="D667">
        <v>12295251</v>
      </c>
      <c r="E667">
        <v>1</v>
      </c>
      <c r="F667">
        <v>1</v>
      </c>
      <c r="G667">
        <v>1</v>
      </c>
      <c r="H667">
        <v>3</v>
      </c>
      <c r="I667" t="s">
        <v>703</v>
      </c>
      <c r="J667" t="s">
        <v>704</v>
      </c>
      <c r="K667" t="s">
        <v>705</v>
      </c>
      <c r="L667">
        <v>1339</v>
      </c>
      <c r="N667">
        <v>1007</v>
      </c>
      <c r="O667" t="s">
        <v>465</v>
      </c>
      <c r="P667" t="s">
        <v>465</v>
      </c>
      <c r="Q667">
        <v>1</v>
      </c>
      <c r="Y667">
        <v>0.2</v>
      </c>
      <c r="AA667">
        <v>1020</v>
      </c>
      <c r="AB667">
        <v>0</v>
      </c>
      <c r="AC667">
        <v>0</v>
      </c>
      <c r="AD667">
        <v>0</v>
      </c>
      <c r="AN667">
        <v>0</v>
      </c>
      <c r="AO667">
        <v>1</v>
      </c>
      <c r="AP667">
        <v>0</v>
      </c>
      <c r="AQ667">
        <v>0</v>
      </c>
      <c r="AR667">
        <v>0</v>
      </c>
      <c r="AS667" t="s">
        <v>5</v>
      </c>
      <c r="AT667">
        <v>0.2</v>
      </c>
      <c r="AU667" t="s">
        <v>5</v>
      </c>
      <c r="AV667">
        <v>0</v>
      </c>
      <c r="AW667">
        <v>2</v>
      </c>
      <c r="AX667">
        <v>15140142</v>
      </c>
      <c r="AY667">
        <v>1</v>
      </c>
      <c r="AZ667">
        <v>0</v>
      </c>
      <c r="BA667">
        <v>667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B667">
        <v>0</v>
      </c>
    </row>
    <row r="668" spans="1:80">
      <c r="A668">
        <f>ROW(Source!A142)</f>
        <v>142</v>
      </c>
      <c r="B668">
        <v>15140143</v>
      </c>
      <c r="C668">
        <v>15140136</v>
      </c>
      <c r="D668">
        <v>12325991</v>
      </c>
      <c r="E668">
        <v>1</v>
      </c>
      <c r="F668">
        <v>1</v>
      </c>
      <c r="G668">
        <v>1</v>
      </c>
      <c r="H668">
        <v>3</v>
      </c>
      <c r="I668" t="s">
        <v>706</v>
      </c>
      <c r="J668" t="s">
        <v>707</v>
      </c>
      <c r="K668" t="s">
        <v>708</v>
      </c>
      <c r="L668">
        <v>1339</v>
      </c>
      <c r="N668">
        <v>1007</v>
      </c>
      <c r="O668" t="s">
        <v>465</v>
      </c>
      <c r="P668" t="s">
        <v>465</v>
      </c>
      <c r="Q668">
        <v>1</v>
      </c>
      <c r="Y668">
        <v>0.3</v>
      </c>
      <c r="AA668">
        <v>699</v>
      </c>
      <c r="AB668">
        <v>0</v>
      </c>
      <c r="AC668">
        <v>0</v>
      </c>
      <c r="AD668">
        <v>0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5</v>
      </c>
      <c r="AT668">
        <v>0.3</v>
      </c>
      <c r="AU668" t="s">
        <v>5</v>
      </c>
      <c r="AV668">
        <v>0</v>
      </c>
      <c r="AW668">
        <v>2</v>
      </c>
      <c r="AX668">
        <v>15140143</v>
      </c>
      <c r="AY668">
        <v>1</v>
      </c>
      <c r="AZ668">
        <v>0</v>
      </c>
      <c r="BA668">
        <v>668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B668">
        <v>0</v>
      </c>
    </row>
    <row r="669" spans="1:80">
      <c r="A669">
        <f>ROW(Source!A143)</f>
        <v>143</v>
      </c>
      <c r="B669">
        <v>15140145</v>
      </c>
      <c r="C669">
        <v>15140144</v>
      </c>
      <c r="D669">
        <v>7535122</v>
      </c>
      <c r="E669">
        <v>1</v>
      </c>
      <c r="F669">
        <v>1</v>
      </c>
      <c r="G669">
        <v>1</v>
      </c>
      <c r="H669">
        <v>1</v>
      </c>
      <c r="I669" t="s">
        <v>469</v>
      </c>
      <c r="J669" t="s">
        <v>5</v>
      </c>
      <c r="K669" t="s">
        <v>470</v>
      </c>
      <c r="L669">
        <v>1476</v>
      </c>
      <c r="N669">
        <v>1013</v>
      </c>
      <c r="O669" t="s">
        <v>450</v>
      </c>
      <c r="P669" t="s">
        <v>451</v>
      </c>
      <c r="Q669">
        <v>1</v>
      </c>
      <c r="Y669">
        <v>23.440449999999998</v>
      </c>
      <c r="AA669">
        <v>0</v>
      </c>
      <c r="AB669">
        <v>0</v>
      </c>
      <c r="AC669">
        <v>0</v>
      </c>
      <c r="AD669">
        <v>12.04</v>
      </c>
      <c r="AN669">
        <v>0</v>
      </c>
      <c r="AO669">
        <v>1</v>
      </c>
      <c r="AP669">
        <v>1</v>
      </c>
      <c r="AQ669">
        <v>0</v>
      </c>
      <c r="AR669">
        <v>0</v>
      </c>
      <c r="AS669" t="s">
        <v>5</v>
      </c>
      <c r="AT669">
        <v>11.99</v>
      </c>
      <c r="AU669" t="s">
        <v>386</v>
      </c>
      <c r="AV669">
        <v>1</v>
      </c>
      <c r="AW669">
        <v>2</v>
      </c>
      <c r="AX669">
        <v>15140145</v>
      </c>
      <c r="AY669">
        <v>1</v>
      </c>
      <c r="AZ669">
        <v>0</v>
      </c>
      <c r="BA669">
        <v>669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B669">
        <v>0</v>
      </c>
    </row>
    <row r="670" spans="1:80">
      <c r="A670">
        <f>ROW(Source!A143)</f>
        <v>143</v>
      </c>
      <c r="B670">
        <v>15140146</v>
      </c>
      <c r="C670">
        <v>15140144</v>
      </c>
      <c r="D670">
        <v>121548</v>
      </c>
      <c r="E670">
        <v>1</v>
      </c>
      <c r="F670">
        <v>1</v>
      </c>
      <c r="G670">
        <v>1</v>
      </c>
      <c r="H670">
        <v>1</v>
      </c>
      <c r="I670" t="s">
        <v>31</v>
      </c>
      <c r="J670" t="s">
        <v>5</v>
      </c>
      <c r="K670" t="s">
        <v>452</v>
      </c>
      <c r="L670">
        <v>608254</v>
      </c>
      <c r="N670">
        <v>1013</v>
      </c>
      <c r="O670" t="s">
        <v>453</v>
      </c>
      <c r="P670" t="s">
        <v>453</v>
      </c>
      <c r="Q670">
        <v>1</v>
      </c>
      <c r="Y670">
        <v>2.1250000000000002E-2</v>
      </c>
      <c r="AA670">
        <v>0</v>
      </c>
      <c r="AB670">
        <v>0</v>
      </c>
      <c r="AC670">
        <v>0</v>
      </c>
      <c r="AD670">
        <v>0</v>
      </c>
      <c r="AN670">
        <v>0</v>
      </c>
      <c r="AO670">
        <v>1</v>
      </c>
      <c r="AP670">
        <v>1</v>
      </c>
      <c r="AQ670">
        <v>0</v>
      </c>
      <c r="AR670">
        <v>0</v>
      </c>
      <c r="AS670" t="s">
        <v>5</v>
      </c>
      <c r="AT670">
        <v>0.01</v>
      </c>
      <c r="AU670" t="s">
        <v>385</v>
      </c>
      <c r="AV670">
        <v>2</v>
      </c>
      <c r="AW670">
        <v>2</v>
      </c>
      <c r="AX670">
        <v>15140146</v>
      </c>
      <c r="AY670">
        <v>1</v>
      </c>
      <c r="AZ670">
        <v>0</v>
      </c>
      <c r="BA670">
        <v>670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B670">
        <v>0</v>
      </c>
    </row>
    <row r="671" spans="1:80">
      <c r="A671">
        <f>ROW(Source!A143)</f>
        <v>143</v>
      </c>
      <c r="B671">
        <v>15140147</v>
      </c>
      <c r="C671">
        <v>15140144</v>
      </c>
      <c r="D671">
        <v>12365887</v>
      </c>
      <c r="E671">
        <v>1</v>
      </c>
      <c r="F671">
        <v>1</v>
      </c>
      <c r="G671">
        <v>1</v>
      </c>
      <c r="H671">
        <v>2</v>
      </c>
      <c r="I671" t="s">
        <v>454</v>
      </c>
      <c r="J671" t="s">
        <v>455</v>
      </c>
      <c r="K671" t="s">
        <v>456</v>
      </c>
      <c r="L671">
        <v>1480</v>
      </c>
      <c r="N671">
        <v>1013</v>
      </c>
      <c r="O671" t="s">
        <v>457</v>
      </c>
      <c r="P671" t="s">
        <v>458</v>
      </c>
      <c r="Q671">
        <v>1</v>
      </c>
      <c r="Y671">
        <v>2.1250000000000002E-2</v>
      </c>
      <c r="AA671">
        <v>0</v>
      </c>
      <c r="AB671">
        <v>21.63</v>
      </c>
      <c r="AC671">
        <v>10.78</v>
      </c>
      <c r="AD671">
        <v>0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5</v>
      </c>
      <c r="AT671">
        <v>0.01</v>
      </c>
      <c r="AU671" t="s">
        <v>385</v>
      </c>
      <c r="AV671">
        <v>0</v>
      </c>
      <c r="AW671">
        <v>2</v>
      </c>
      <c r="AX671">
        <v>15140147</v>
      </c>
      <c r="AY671">
        <v>1</v>
      </c>
      <c r="AZ671">
        <v>0</v>
      </c>
      <c r="BA671">
        <v>671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B671">
        <v>0</v>
      </c>
    </row>
    <row r="672" spans="1:80">
      <c r="A672">
        <f>ROW(Source!A143)</f>
        <v>143</v>
      </c>
      <c r="B672">
        <v>15140148</v>
      </c>
      <c r="C672">
        <v>15140144</v>
      </c>
      <c r="D672">
        <v>12368313</v>
      </c>
      <c r="E672">
        <v>1</v>
      </c>
      <c r="F672">
        <v>1</v>
      </c>
      <c r="G672">
        <v>1</v>
      </c>
      <c r="H672">
        <v>2</v>
      </c>
      <c r="I672" t="s">
        <v>477</v>
      </c>
      <c r="J672" t="s">
        <v>478</v>
      </c>
      <c r="K672" t="s">
        <v>479</v>
      </c>
      <c r="L672">
        <v>1480</v>
      </c>
      <c r="N672">
        <v>1013</v>
      </c>
      <c r="O672" t="s">
        <v>457</v>
      </c>
      <c r="P672" t="s">
        <v>458</v>
      </c>
      <c r="Q672">
        <v>1</v>
      </c>
      <c r="Y672">
        <v>6.3750000000000001E-2</v>
      </c>
      <c r="AA672">
        <v>0</v>
      </c>
      <c r="AB672">
        <v>96.34</v>
      </c>
      <c r="AC672">
        <v>0</v>
      </c>
      <c r="AD672">
        <v>0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5</v>
      </c>
      <c r="AT672">
        <v>0.03</v>
      </c>
      <c r="AU672" t="s">
        <v>385</v>
      </c>
      <c r="AV672">
        <v>0</v>
      </c>
      <c r="AW672">
        <v>2</v>
      </c>
      <c r="AX672">
        <v>15140148</v>
      </c>
      <c r="AY672">
        <v>1</v>
      </c>
      <c r="AZ672">
        <v>0</v>
      </c>
      <c r="BA672">
        <v>672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B672">
        <v>0</v>
      </c>
    </row>
    <row r="673" spans="1:80">
      <c r="A673">
        <f>ROW(Source!A143)</f>
        <v>143</v>
      </c>
      <c r="B673">
        <v>15140149</v>
      </c>
      <c r="C673">
        <v>15140144</v>
      </c>
      <c r="D673">
        <v>12292547</v>
      </c>
      <c r="E673">
        <v>1</v>
      </c>
      <c r="F673">
        <v>1</v>
      </c>
      <c r="G673">
        <v>1</v>
      </c>
      <c r="H673">
        <v>3</v>
      </c>
      <c r="I673" t="s">
        <v>709</v>
      </c>
      <c r="J673" t="s">
        <v>710</v>
      </c>
      <c r="K673" t="s">
        <v>711</v>
      </c>
      <c r="L673">
        <v>1327</v>
      </c>
      <c r="N673">
        <v>1005</v>
      </c>
      <c r="O673" t="s">
        <v>660</v>
      </c>
      <c r="P673" t="s">
        <v>660</v>
      </c>
      <c r="Q673">
        <v>1</v>
      </c>
      <c r="Y673">
        <v>4.4000000000000002E-4</v>
      </c>
      <c r="AA673">
        <v>38.700000000000003</v>
      </c>
      <c r="AB673">
        <v>0</v>
      </c>
      <c r="AC673">
        <v>0</v>
      </c>
      <c r="AD673">
        <v>0</v>
      </c>
      <c r="AN673">
        <v>0</v>
      </c>
      <c r="AO673">
        <v>1</v>
      </c>
      <c r="AP673">
        <v>0</v>
      </c>
      <c r="AQ673">
        <v>0</v>
      </c>
      <c r="AR673">
        <v>0</v>
      </c>
      <c r="AS673" t="s">
        <v>5</v>
      </c>
      <c r="AT673">
        <v>4.4000000000000002E-4</v>
      </c>
      <c r="AU673" t="s">
        <v>5</v>
      </c>
      <c r="AV673">
        <v>0</v>
      </c>
      <c r="AW673">
        <v>2</v>
      </c>
      <c r="AX673">
        <v>15140149</v>
      </c>
      <c r="AY673">
        <v>1</v>
      </c>
      <c r="AZ673">
        <v>0</v>
      </c>
      <c r="BA673">
        <v>673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B673">
        <v>0</v>
      </c>
    </row>
    <row r="674" spans="1:80">
      <c r="A674">
        <f>ROW(Source!A143)</f>
        <v>143</v>
      </c>
      <c r="B674">
        <v>15140150</v>
      </c>
      <c r="C674">
        <v>15140144</v>
      </c>
      <c r="D674">
        <v>12292684</v>
      </c>
      <c r="E674">
        <v>1</v>
      </c>
      <c r="F674">
        <v>1</v>
      </c>
      <c r="G674">
        <v>1</v>
      </c>
      <c r="H674">
        <v>3</v>
      </c>
      <c r="I674" t="s">
        <v>712</v>
      </c>
      <c r="J674" t="s">
        <v>713</v>
      </c>
      <c r="K674" t="s">
        <v>714</v>
      </c>
      <c r="L674">
        <v>1348</v>
      </c>
      <c r="N674">
        <v>1009</v>
      </c>
      <c r="O674" t="s">
        <v>29</v>
      </c>
      <c r="P674" t="s">
        <v>29</v>
      </c>
      <c r="Q674">
        <v>1000</v>
      </c>
      <c r="Y674">
        <v>2.9000000000000001E-2</v>
      </c>
      <c r="AA674">
        <v>3830</v>
      </c>
      <c r="AB674">
        <v>0</v>
      </c>
      <c r="AC674">
        <v>0</v>
      </c>
      <c r="AD674">
        <v>0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5</v>
      </c>
      <c r="AT674">
        <v>2.9000000000000001E-2</v>
      </c>
      <c r="AU674" t="s">
        <v>5</v>
      </c>
      <c r="AV674">
        <v>0</v>
      </c>
      <c r="AW674">
        <v>2</v>
      </c>
      <c r="AX674">
        <v>15140150</v>
      </c>
      <c r="AY674">
        <v>1</v>
      </c>
      <c r="AZ674">
        <v>0</v>
      </c>
      <c r="BA674">
        <v>674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B674">
        <v>0</v>
      </c>
    </row>
    <row r="675" spans="1:80">
      <c r="A675">
        <f>ROW(Source!A143)</f>
        <v>143</v>
      </c>
      <c r="B675">
        <v>15140151</v>
      </c>
      <c r="C675">
        <v>15140144</v>
      </c>
      <c r="D675">
        <v>12292865</v>
      </c>
      <c r="E675">
        <v>1</v>
      </c>
      <c r="F675">
        <v>1</v>
      </c>
      <c r="G675">
        <v>1</v>
      </c>
      <c r="H675">
        <v>3</v>
      </c>
      <c r="I675" t="s">
        <v>715</v>
      </c>
      <c r="J675" t="s">
        <v>716</v>
      </c>
      <c r="K675" t="s">
        <v>717</v>
      </c>
      <c r="L675">
        <v>1346</v>
      </c>
      <c r="N675">
        <v>1009</v>
      </c>
      <c r="O675" t="s">
        <v>144</v>
      </c>
      <c r="P675" t="s">
        <v>144</v>
      </c>
      <c r="Q675">
        <v>1</v>
      </c>
      <c r="Y675">
        <v>0.15</v>
      </c>
      <c r="AA675">
        <v>7.02</v>
      </c>
      <c r="AB675">
        <v>0</v>
      </c>
      <c r="AC675">
        <v>0</v>
      </c>
      <c r="AD675">
        <v>0</v>
      </c>
      <c r="AN675">
        <v>0</v>
      </c>
      <c r="AO675">
        <v>1</v>
      </c>
      <c r="AP675">
        <v>0</v>
      </c>
      <c r="AQ675">
        <v>0</v>
      </c>
      <c r="AR675">
        <v>0</v>
      </c>
      <c r="AS675" t="s">
        <v>5</v>
      </c>
      <c r="AT675">
        <v>0.15</v>
      </c>
      <c r="AU675" t="s">
        <v>5</v>
      </c>
      <c r="AV675">
        <v>0</v>
      </c>
      <c r="AW675">
        <v>2</v>
      </c>
      <c r="AX675">
        <v>15140151</v>
      </c>
      <c r="AY675">
        <v>1</v>
      </c>
      <c r="AZ675">
        <v>0</v>
      </c>
      <c r="BA675">
        <v>675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B67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R675"/>
  <sheetViews>
    <sheetView workbookViewId="0"/>
  </sheetViews>
  <sheetFormatPr defaultRowHeight="12.75"/>
  <sheetData>
    <row r="1" spans="1:44">
      <c r="A1">
        <f>ROW(Source!A25)</f>
        <v>25</v>
      </c>
      <c r="B1">
        <v>15091749</v>
      </c>
      <c r="C1">
        <v>15091747</v>
      </c>
      <c r="D1">
        <v>7535110</v>
      </c>
      <c r="E1">
        <v>1</v>
      </c>
      <c r="F1">
        <v>1</v>
      </c>
      <c r="G1">
        <v>1</v>
      </c>
      <c r="H1">
        <v>1</v>
      </c>
      <c r="I1" t="s">
        <v>448</v>
      </c>
      <c r="J1" t="s">
        <v>5</v>
      </c>
      <c r="K1" t="s">
        <v>449</v>
      </c>
      <c r="L1">
        <v>1476</v>
      </c>
      <c r="N1">
        <v>1013</v>
      </c>
      <c r="O1" t="s">
        <v>450</v>
      </c>
      <c r="P1" t="s">
        <v>451</v>
      </c>
      <c r="Q1">
        <v>1</v>
      </c>
      <c r="X1">
        <v>76.38</v>
      </c>
      <c r="Y1">
        <v>0</v>
      </c>
      <c r="Z1">
        <v>0</v>
      </c>
      <c r="AA1">
        <v>0</v>
      </c>
      <c r="AB1">
        <v>10.51</v>
      </c>
      <c r="AC1">
        <v>0</v>
      </c>
      <c r="AD1">
        <v>1</v>
      </c>
      <c r="AE1">
        <v>1</v>
      </c>
      <c r="AF1" t="s">
        <v>22</v>
      </c>
      <c r="AG1">
        <v>114.57</v>
      </c>
      <c r="AH1">
        <v>2</v>
      </c>
      <c r="AI1">
        <v>15091749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>
      <c r="A2">
        <f>ROW(Source!A25)</f>
        <v>25</v>
      </c>
      <c r="B2">
        <v>15091750</v>
      </c>
      <c r="C2">
        <v>15091747</v>
      </c>
      <c r="D2">
        <v>121548</v>
      </c>
      <c r="E2">
        <v>1</v>
      </c>
      <c r="F2">
        <v>1</v>
      </c>
      <c r="G2">
        <v>1</v>
      </c>
      <c r="H2">
        <v>1</v>
      </c>
      <c r="I2" t="s">
        <v>31</v>
      </c>
      <c r="J2" t="s">
        <v>5</v>
      </c>
      <c r="K2" t="s">
        <v>452</v>
      </c>
      <c r="L2">
        <v>608254</v>
      </c>
      <c r="N2">
        <v>1013</v>
      </c>
      <c r="O2" t="s">
        <v>453</v>
      </c>
      <c r="P2" t="s">
        <v>453</v>
      </c>
      <c r="Q2">
        <v>1</v>
      </c>
      <c r="X2">
        <v>0.26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22</v>
      </c>
      <c r="AG2">
        <v>0.39</v>
      </c>
      <c r="AH2">
        <v>2</v>
      </c>
      <c r="AI2">
        <v>15091750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>
      <c r="A3">
        <f>ROW(Source!A25)</f>
        <v>25</v>
      </c>
      <c r="B3">
        <v>15091751</v>
      </c>
      <c r="C3">
        <v>15091747</v>
      </c>
      <c r="D3">
        <v>12365887</v>
      </c>
      <c r="E3">
        <v>1</v>
      </c>
      <c r="F3">
        <v>1</v>
      </c>
      <c r="G3">
        <v>1</v>
      </c>
      <c r="H3">
        <v>2</v>
      </c>
      <c r="I3" t="s">
        <v>454</v>
      </c>
      <c r="J3" t="s">
        <v>455</v>
      </c>
      <c r="K3" t="s">
        <v>456</v>
      </c>
      <c r="L3">
        <v>1480</v>
      </c>
      <c r="N3">
        <v>1013</v>
      </c>
      <c r="O3" t="s">
        <v>457</v>
      </c>
      <c r="P3" t="s">
        <v>458</v>
      </c>
      <c r="Q3">
        <v>1</v>
      </c>
      <c r="X3">
        <v>0.26</v>
      </c>
      <c r="Y3">
        <v>0</v>
      </c>
      <c r="Z3">
        <v>21.63</v>
      </c>
      <c r="AA3">
        <v>10.78</v>
      </c>
      <c r="AB3">
        <v>0</v>
      </c>
      <c r="AC3">
        <v>0</v>
      </c>
      <c r="AD3">
        <v>1</v>
      </c>
      <c r="AE3">
        <v>0</v>
      </c>
      <c r="AF3" t="s">
        <v>22</v>
      </c>
      <c r="AG3">
        <v>0.39</v>
      </c>
      <c r="AH3">
        <v>2</v>
      </c>
      <c r="AI3">
        <v>15091751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>
      <c r="A4">
        <f>ROW(Source!A25)</f>
        <v>25</v>
      </c>
      <c r="B4">
        <v>15091752</v>
      </c>
      <c r="C4">
        <v>15091747</v>
      </c>
      <c r="D4">
        <v>12365985</v>
      </c>
      <c r="E4">
        <v>1</v>
      </c>
      <c r="F4">
        <v>1</v>
      </c>
      <c r="G4">
        <v>1</v>
      </c>
      <c r="H4">
        <v>2</v>
      </c>
      <c r="I4" t="s">
        <v>459</v>
      </c>
      <c r="J4" t="s">
        <v>460</v>
      </c>
      <c r="K4" t="s">
        <v>461</v>
      </c>
      <c r="L4">
        <v>1480</v>
      </c>
      <c r="N4">
        <v>1013</v>
      </c>
      <c r="O4" t="s">
        <v>457</v>
      </c>
      <c r="P4" t="s">
        <v>458</v>
      </c>
      <c r="Q4">
        <v>1</v>
      </c>
      <c r="X4">
        <v>6.5</v>
      </c>
      <c r="Y4">
        <v>0</v>
      </c>
      <c r="Z4">
        <v>1.29</v>
      </c>
      <c r="AA4">
        <v>0</v>
      </c>
      <c r="AB4">
        <v>0</v>
      </c>
      <c r="AC4">
        <v>0</v>
      </c>
      <c r="AD4">
        <v>1</v>
      </c>
      <c r="AE4">
        <v>0</v>
      </c>
      <c r="AF4" t="s">
        <v>22</v>
      </c>
      <c r="AG4">
        <v>9.75</v>
      </c>
      <c r="AH4">
        <v>2</v>
      </c>
      <c r="AI4">
        <v>15091752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>
      <c r="A5">
        <f>ROW(Source!A25)</f>
        <v>25</v>
      </c>
      <c r="B5">
        <v>15091753</v>
      </c>
      <c r="C5">
        <v>15091747</v>
      </c>
      <c r="D5">
        <v>12289887</v>
      </c>
      <c r="E5">
        <v>1</v>
      </c>
      <c r="F5">
        <v>1</v>
      </c>
      <c r="G5">
        <v>1</v>
      </c>
      <c r="H5">
        <v>3</v>
      </c>
      <c r="I5" t="s">
        <v>462</v>
      </c>
      <c r="J5" t="s">
        <v>463</v>
      </c>
      <c r="K5" t="s">
        <v>464</v>
      </c>
      <c r="L5">
        <v>1339</v>
      </c>
      <c r="N5">
        <v>1007</v>
      </c>
      <c r="O5" t="s">
        <v>465</v>
      </c>
      <c r="P5" t="s">
        <v>465</v>
      </c>
      <c r="Q5">
        <v>1</v>
      </c>
      <c r="X5">
        <v>5.4</v>
      </c>
      <c r="Y5">
        <v>6.2</v>
      </c>
      <c r="Z5">
        <v>0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5</v>
      </c>
      <c r="AG5">
        <v>5.4</v>
      </c>
      <c r="AH5">
        <v>2</v>
      </c>
      <c r="AI5">
        <v>15091753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>
      <c r="A6">
        <f>ROW(Source!A25)</f>
        <v>25</v>
      </c>
      <c r="B6">
        <v>15091754</v>
      </c>
      <c r="C6">
        <v>15091747</v>
      </c>
      <c r="D6">
        <v>12292553</v>
      </c>
      <c r="E6">
        <v>1</v>
      </c>
      <c r="F6">
        <v>1</v>
      </c>
      <c r="G6">
        <v>1</v>
      </c>
      <c r="H6">
        <v>3</v>
      </c>
      <c r="I6" t="s">
        <v>466</v>
      </c>
      <c r="J6" t="s">
        <v>467</v>
      </c>
      <c r="K6" t="s">
        <v>468</v>
      </c>
      <c r="L6">
        <v>1339</v>
      </c>
      <c r="N6">
        <v>1007</v>
      </c>
      <c r="O6" t="s">
        <v>465</v>
      </c>
      <c r="P6" t="s">
        <v>465</v>
      </c>
      <c r="Q6">
        <v>1</v>
      </c>
      <c r="X6">
        <v>0.85</v>
      </c>
      <c r="Y6">
        <v>101</v>
      </c>
      <c r="Z6">
        <v>0</v>
      </c>
      <c r="AA6">
        <v>0</v>
      </c>
      <c r="AB6">
        <v>0</v>
      </c>
      <c r="AC6">
        <v>0</v>
      </c>
      <c r="AD6">
        <v>1</v>
      </c>
      <c r="AE6">
        <v>0</v>
      </c>
      <c r="AF6" t="s">
        <v>5</v>
      </c>
      <c r="AG6">
        <v>0.85</v>
      </c>
      <c r="AH6">
        <v>2</v>
      </c>
      <c r="AI6">
        <v>15091754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>
      <c r="A7">
        <f>ROW(Source!A25)</f>
        <v>25</v>
      </c>
      <c r="B7">
        <v>15091755</v>
      </c>
      <c r="C7">
        <v>15091747</v>
      </c>
      <c r="D7">
        <v>12365513</v>
      </c>
      <c r="E7">
        <v>1</v>
      </c>
      <c r="F7">
        <v>1</v>
      </c>
      <c r="G7">
        <v>1</v>
      </c>
      <c r="H7">
        <v>3</v>
      </c>
      <c r="I7" t="s">
        <v>27</v>
      </c>
      <c r="J7" t="s">
        <v>30</v>
      </c>
      <c r="K7" t="s">
        <v>28</v>
      </c>
      <c r="L7">
        <v>1348</v>
      </c>
      <c r="N7">
        <v>1009</v>
      </c>
      <c r="O7" t="s">
        <v>29</v>
      </c>
      <c r="P7" t="s">
        <v>29</v>
      </c>
      <c r="Q7">
        <v>1000</v>
      </c>
      <c r="X7">
        <v>0.43</v>
      </c>
      <c r="Y7">
        <v>0</v>
      </c>
      <c r="Z7">
        <v>0</v>
      </c>
      <c r="AA7">
        <v>0</v>
      </c>
      <c r="AB7">
        <v>0</v>
      </c>
      <c r="AC7">
        <v>1</v>
      </c>
      <c r="AD7">
        <v>0</v>
      </c>
      <c r="AE7">
        <v>0</v>
      </c>
      <c r="AF7" t="s">
        <v>5</v>
      </c>
      <c r="AG7">
        <v>0.43</v>
      </c>
      <c r="AH7">
        <v>2</v>
      </c>
      <c r="AI7">
        <v>15091755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>
      <c r="A8">
        <f>ROW(Source!A27)</f>
        <v>27</v>
      </c>
      <c r="B8">
        <v>15091759</v>
      </c>
      <c r="C8">
        <v>15091757</v>
      </c>
      <c r="D8">
        <v>7535122</v>
      </c>
      <c r="E8">
        <v>1</v>
      </c>
      <c r="F8">
        <v>1</v>
      </c>
      <c r="G8">
        <v>1</v>
      </c>
      <c r="H8">
        <v>1</v>
      </c>
      <c r="I8" t="s">
        <v>469</v>
      </c>
      <c r="J8" t="s">
        <v>5</v>
      </c>
      <c r="K8" t="s">
        <v>470</v>
      </c>
      <c r="L8">
        <v>1476</v>
      </c>
      <c r="N8">
        <v>1013</v>
      </c>
      <c r="O8" t="s">
        <v>450</v>
      </c>
      <c r="P8" t="s">
        <v>451</v>
      </c>
      <c r="Q8">
        <v>1</v>
      </c>
      <c r="X8">
        <v>1.1544000000000001</v>
      </c>
      <c r="Y8">
        <v>0</v>
      </c>
      <c r="Z8">
        <v>0</v>
      </c>
      <c r="AA8">
        <v>0</v>
      </c>
      <c r="AB8">
        <v>12.04</v>
      </c>
      <c r="AC8">
        <v>0</v>
      </c>
      <c r="AD8">
        <v>1</v>
      </c>
      <c r="AE8">
        <v>1</v>
      </c>
      <c r="AF8" t="s">
        <v>37</v>
      </c>
      <c r="AG8">
        <v>0.69264000000000014</v>
      </c>
      <c r="AH8">
        <v>2</v>
      </c>
      <c r="AI8">
        <v>15091759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>
      <c r="A9">
        <f>ROW(Source!A27)</f>
        <v>27</v>
      </c>
      <c r="B9">
        <v>15091760</v>
      </c>
      <c r="C9">
        <v>15091757</v>
      </c>
      <c r="D9">
        <v>121548</v>
      </c>
      <c r="E9">
        <v>1</v>
      </c>
      <c r="F9">
        <v>1</v>
      </c>
      <c r="G9">
        <v>1</v>
      </c>
      <c r="H9">
        <v>1</v>
      </c>
      <c r="I9" t="s">
        <v>31</v>
      </c>
      <c r="J9" t="s">
        <v>5</v>
      </c>
      <c r="K9" t="s">
        <v>452</v>
      </c>
      <c r="L9">
        <v>608254</v>
      </c>
      <c r="N9">
        <v>1013</v>
      </c>
      <c r="O9" t="s">
        <v>453</v>
      </c>
      <c r="P9" t="s">
        <v>453</v>
      </c>
      <c r="Q9">
        <v>1</v>
      </c>
      <c r="X9">
        <v>6.4999999999999997E-3</v>
      </c>
      <c r="Y9">
        <v>0</v>
      </c>
      <c r="Z9">
        <v>0</v>
      </c>
      <c r="AA9">
        <v>0</v>
      </c>
      <c r="AB9">
        <v>0</v>
      </c>
      <c r="AC9">
        <v>0</v>
      </c>
      <c r="AD9">
        <v>1</v>
      </c>
      <c r="AE9">
        <v>2</v>
      </c>
      <c r="AF9" t="s">
        <v>37</v>
      </c>
      <c r="AG9">
        <v>3.8999999999999998E-3</v>
      </c>
      <c r="AH9">
        <v>2</v>
      </c>
      <c r="AI9">
        <v>15091760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>
      <c r="A10">
        <f>ROW(Source!A27)</f>
        <v>27</v>
      </c>
      <c r="B10">
        <v>15091761</v>
      </c>
      <c r="C10">
        <v>15091757</v>
      </c>
      <c r="D10">
        <v>12365594</v>
      </c>
      <c r="E10">
        <v>1</v>
      </c>
      <c r="F10">
        <v>1</v>
      </c>
      <c r="G10">
        <v>1</v>
      </c>
      <c r="H10">
        <v>2</v>
      </c>
      <c r="I10" t="s">
        <v>471</v>
      </c>
      <c r="J10" t="s">
        <v>472</v>
      </c>
      <c r="K10" t="s">
        <v>473</v>
      </c>
      <c r="L10">
        <v>1480</v>
      </c>
      <c r="N10">
        <v>1013</v>
      </c>
      <c r="O10" t="s">
        <v>457</v>
      </c>
      <c r="P10" t="s">
        <v>458</v>
      </c>
      <c r="Q10">
        <v>1</v>
      </c>
      <c r="X10">
        <v>5.0000000000000001E-3</v>
      </c>
      <c r="Y10">
        <v>0</v>
      </c>
      <c r="Z10">
        <v>92.76</v>
      </c>
      <c r="AA10">
        <v>16.329999999999998</v>
      </c>
      <c r="AB10">
        <v>0</v>
      </c>
      <c r="AC10">
        <v>0</v>
      </c>
      <c r="AD10">
        <v>1</v>
      </c>
      <c r="AE10">
        <v>0</v>
      </c>
      <c r="AF10" t="s">
        <v>37</v>
      </c>
      <c r="AG10">
        <v>3.0000000000000001E-3</v>
      </c>
      <c r="AH10">
        <v>2</v>
      </c>
      <c r="AI10">
        <v>15091761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>
      <c r="A11">
        <f>ROW(Source!A27)</f>
        <v>27</v>
      </c>
      <c r="B11">
        <v>15091762</v>
      </c>
      <c r="C11">
        <v>15091757</v>
      </c>
      <c r="D11">
        <v>12365682</v>
      </c>
      <c r="E11">
        <v>1</v>
      </c>
      <c r="F11">
        <v>1</v>
      </c>
      <c r="G11">
        <v>1</v>
      </c>
      <c r="H11">
        <v>2</v>
      </c>
      <c r="I11" t="s">
        <v>474</v>
      </c>
      <c r="J11" t="s">
        <v>475</v>
      </c>
      <c r="K11" t="s">
        <v>476</v>
      </c>
      <c r="L11">
        <v>1480</v>
      </c>
      <c r="N11">
        <v>1013</v>
      </c>
      <c r="O11" t="s">
        <v>457</v>
      </c>
      <c r="P11" t="s">
        <v>458</v>
      </c>
      <c r="Q11">
        <v>1</v>
      </c>
      <c r="X11">
        <v>1.5E-3</v>
      </c>
      <c r="Y11">
        <v>0</v>
      </c>
      <c r="Z11">
        <v>134.07</v>
      </c>
      <c r="AA11">
        <v>16.329999999999998</v>
      </c>
      <c r="AB11">
        <v>0</v>
      </c>
      <c r="AC11">
        <v>0</v>
      </c>
      <c r="AD11">
        <v>1</v>
      </c>
      <c r="AE11">
        <v>0</v>
      </c>
      <c r="AF11" t="s">
        <v>37</v>
      </c>
      <c r="AG11">
        <v>9.0000000000000008E-4</v>
      </c>
      <c r="AH11">
        <v>2</v>
      </c>
      <c r="AI11">
        <v>15091762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>
      <c r="A12">
        <f>ROW(Source!A27)</f>
        <v>27</v>
      </c>
      <c r="B12">
        <v>15091763</v>
      </c>
      <c r="C12">
        <v>15091757</v>
      </c>
      <c r="D12">
        <v>12365985</v>
      </c>
      <c r="E12">
        <v>1</v>
      </c>
      <c r="F12">
        <v>1</v>
      </c>
      <c r="G12">
        <v>1</v>
      </c>
      <c r="H12">
        <v>2</v>
      </c>
      <c r="I12" t="s">
        <v>459</v>
      </c>
      <c r="J12" t="s">
        <v>460</v>
      </c>
      <c r="K12" t="s">
        <v>461</v>
      </c>
      <c r="L12">
        <v>1480</v>
      </c>
      <c r="N12">
        <v>1013</v>
      </c>
      <c r="O12" t="s">
        <v>457</v>
      </c>
      <c r="P12" t="s">
        <v>458</v>
      </c>
      <c r="Q12">
        <v>1</v>
      </c>
      <c r="X12">
        <v>0.49419999999999997</v>
      </c>
      <c r="Y12">
        <v>0</v>
      </c>
      <c r="Z12">
        <v>1.29</v>
      </c>
      <c r="AA12">
        <v>0</v>
      </c>
      <c r="AB12">
        <v>0</v>
      </c>
      <c r="AC12">
        <v>0</v>
      </c>
      <c r="AD12">
        <v>1</v>
      </c>
      <c r="AE12">
        <v>0</v>
      </c>
      <c r="AF12" t="s">
        <v>37</v>
      </c>
      <c r="AG12">
        <v>0.29652000000000001</v>
      </c>
      <c r="AH12">
        <v>2</v>
      </c>
      <c r="AI12">
        <v>15091763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>
      <c r="A13">
        <f>ROW(Source!A27)</f>
        <v>27</v>
      </c>
      <c r="B13">
        <v>15091764</v>
      </c>
      <c r="C13">
        <v>15091757</v>
      </c>
      <c r="D13">
        <v>12368313</v>
      </c>
      <c r="E13">
        <v>1</v>
      </c>
      <c r="F13">
        <v>1</v>
      </c>
      <c r="G13">
        <v>1</v>
      </c>
      <c r="H13">
        <v>2</v>
      </c>
      <c r="I13" t="s">
        <v>477</v>
      </c>
      <c r="J13" t="s">
        <v>478</v>
      </c>
      <c r="K13" t="s">
        <v>479</v>
      </c>
      <c r="L13">
        <v>1480</v>
      </c>
      <c r="N13">
        <v>1013</v>
      </c>
      <c r="O13" t="s">
        <v>457</v>
      </c>
      <c r="P13" t="s">
        <v>458</v>
      </c>
      <c r="Q13">
        <v>1</v>
      </c>
      <c r="X13">
        <v>1.5599999999999999E-2</v>
      </c>
      <c r="Y13">
        <v>0</v>
      </c>
      <c r="Z13">
        <v>96.34</v>
      </c>
      <c r="AA13">
        <v>0</v>
      </c>
      <c r="AB13">
        <v>0</v>
      </c>
      <c r="AC13">
        <v>0</v>
      </c>
      <c r="AD13">
        <v>1</v>
      </c>
      <c r="AE13">
        <v>0</v>
      </c>
      <c r="AF13" t="s">
        <v>37</v>
      </c>
      <c r="AG13">
        <v>9.3600000000000003E-3</v>
      </c>
      <c r="AH13">
        <v>2</v>
      </c>
      <c r="AI13">
        <v>15091764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>
      <c r="A14">
        <f>ROW(Source!A27)</f>
        <v>27</v>
      </c>
      <c r="B14">
        <v>15091765</v>
      </c>
      <c r="C14">
        <v>15091757</v>
      </c>
      <c r="D14">
        <v>12289887</v>
      </c>
      <c r="E14">
        <v>1</v>
      </c>
      <c r="F14">
        <v>1</v>
      </c>
      <c r="G14">
        <v>1</v>
      </c>
      <c r="H14">
        <v>3</v>
      </c>
      <c r="I14" t="s">
        <v>462</v>
      </c>
      <c r="J14" t="s">
        <v>463</v>
      </c>
      <c r="K14" t="s">
        <v>464</v>
      </c>
      <c r="L14">
        <v>1339</v>
      </c>
      <c r="N14">
        <v>1007</v>
      </c>
      <c r="O14" t="s">
        <v>465</v>
      </c>
      <c r="P14" t="s">
        <v>465</v>
      </c>
      <c r="Q14">
        <v>1</v>
      </c>
      <c r="X14">
        <v>0.01</v>
      </c>
      <c r="Y14">
        <v>6.2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36</v>
      </c>
      <c r="AG14">
        <v>0</v>
      </c>
      <c r="AH14">
        <v>2</v>
      </c>
      <c r="AI14">
        <v>15091765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>
      <c r="A15">
        <f>ROW(Source!A27)</f>
        <v>27</v>
      </c>
      <c r="B15">
        <v>15091766</v>
      </c>
      <c r="C15">
        <v>15091757</v>
      </c>
      <c r="D15">
        <v>12290863</v>
      </c>
      <c r="E15">
        <v>1</v>
      </c>
      <c r="F15">
        <v>1</v>
      </c>
      <c r="G15">
        <v>1</v>
      </c>
      <c r="H15">
        <v>3</v>
      </c>
      <c r="I15" t="s">
        <v>480</v>
      </c>
      <c r="J15" t="s">
        <v>481</v>
      </c>
      <c r="K15" t="s">
        <v>482</v>
      </c>
      <c r="L15">
        <v>1348</v>
      </c>
      <c r="N15">
        <v>1009</v>
      </c>
      <c r="O15" t="s">
        <v>29</v>
      </c>
      <c r="P15" t="s">
        <v>29</v>
      </c>
      <c r="Q15">
        <v>1000</v>
      </c>
      <c r="X15">
        <v>6.9999999999999999E-6</v>
      </c>
      <c r="Y15">
        <v>10580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36</v>
      </c>
      <c r="AG15">
        <v>0</v>
      </c>
      <c r="AH15">
        <v>2</v>
      </c>
      <c r="AI15">
        <v>15091766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>
      <c r="A16">
        <f>ROW(Source!A27)</f>
        <v>27</v>
      </c>
      <c r="B16">
        <v>15091767</v>
      </c>
      <c r="C16">
        <v>15091757</v>
      </c>
      <c r="D16">
        <v>12292552</v>
      </c>
      <c r="E16">
        <v>1</v>
      </c>
      <c r="F16">
        <v>1</v>
      </c>
      <c r="G16">
        <v>1</v>
      </c>
      <c r="H16">
        <v>3</v>
      </c>
      <c r="I16" t="s">
        <v>483</v>
      </c>
      <c r="J16" t="s">
        <v>484</v>
      </c>
      <c r="K16" t="s">
        <v>485</v>
      </c>
      <c r="L16">
        <v>1346</v>
      </c>
      <c r="N16">
        <v>1009</v>
      </c>
      <c r="O16" t="s">
        <v>144</v>
      </c>
      <c r="P16" t="s">
        <v>144</v>
      </c>
      <c r="Q16">
        <v>1</v>
      </c>
      <c r="X16">
        <v>8.9999999999999998E-4</v>
      </c>
      <c r="Y16">
        <v>5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0</v>
      </c>
      <c r="AF16" t="s">
        <v>36</v>
      </c>
      <c r="AG16">
        <v>0</v>
      </c>
      <c r="AH16">
        <v>2</v>
      </c>
      <c r="AI16">
        <v>15091767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>
      <c r="A17">
        <f>ROW(Source!A27)</f>
        <v>27</v>
      </c>
      <c r="B17">
        <v>15091768</v>
      </c>
      <c r="C17">
        <v>15091757</v>
      </c>
      <c r="D17">
        <v>12292553</v>
      </c>
      <c r="E17">
        <v>1</v>
      </c>
      <c r="F17">
        <v>1</v>
      </c>
      <c r="G17">
        <v>1</v>
      </c>
      <c r="H17">
        <v>3</v>
      </c>
      <c r="I17" t="s">
        <v>466</v>
      </c>
      <c r="J17" t="s">
        <v>467</v>
      </c>
      <c r="K17" t="s">
        <v>468</v>
      </c>
      <c r="L17">
        <v>1339</v>
      </c>
      <c r="N17">
        <v>1007</v>
      </c>
      <c r="O17" t="s">
        <v>465</v>
      </c>
      <c r="P17" t="s">
        <v>465</v>
      </c>
      <c r="Q17">
        <v>1</v>
      </c>
      <c r="X17">
        <v>9.1000000000000004E-3</v>
      </c>
      <c r="Y17">
        <v>101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36</v>
      </c>
      <c r="AG17">
        <v>0</v>
      </c>
      <c r="AH17">
        <v>2</v>
      </c>
      <c r="AI17">
        <v>15091768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>
      <c r="A18">
        <f>ROW(Source!A27)</f>
        <v>27</v>
      </c>
      <c r="B18">
        <v>15091769</v>
      </c>
      <c r="C18">
        <v>15091757</v>
      </c>
      <c r="D18">
        <v>12318074</v>
      </c>
      <c r="E18">
        <v>1</v>
      </c>
      <c r="F18">
        <v>1</v>
      </c>
      <c r="G18">
        <v>1</v>
      </c>
      <c r="H18">
        <v>3</v>
      </c>
      <c r="I18" t="s">
        <v>486</v>
      </c>
      <c r="J18" t="s">
        <v>487</v>
      </c>
      <c r="K18" t="s">
        <v>488</v>
      </c>
      <c r="L18">
        <v>1301</v>
      </c>
      <c r="N18">
        <v>1003</v>
      </c>
      <c r="O18" t="s">
        <v>100</v>
      </c>
      <c r="P18" t="s">
        <v>100</v>
      </c>
      <c r="Q18">
        <v>1</v>
      </c>
      <c r="X18">
        <v>1</v>
      </c>
      <c r="Y18">
        <v>178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36</v>
      </c>
      <c r="AG18">
        <v>0</v>
      </c>
      <c r="AH18">
        <v>2</v>
      </c>
      <c r="AI18">
        <v>15091769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>
      <c r="A19">
        <f>ROW(Source!A27)</f>
        <v>27</v>
      </c>
      <c r="B19">
        <v>15091770</v>
      </c>
      <c r="C19">
        <v>15091757</v>
      </c>
      <c r="D19">
        <v>12324809</v>
      </c>
      <c r="E19">
        <v>1</v>
      </c>
      <c r="F19">
        <v>1</v>
      </c>
      <c r="G19">
        <v>1</v>
      </c>
      <c r="H19">
        <v>3</v>
      </c>
      <c r="I19" t="s">
        <v>489</v>
      </c>
      <c r="J19" t="s">
        <v>490</v>
      </c>
      <c r="K19" t="s">
        <v>491</v>
      </c>
      <c r="L19">
        <v>1346</v>
      </c>
      <c r="N19">
        <v>1009</v>
      </c>
      <c r="O19" t="s">
        <v>144</v>
      </c>
      <c r="P19" t="s">
        <v>144</v>
      </c>
      <c r="Q19">
        <v>1</v>
      </c>
      <c r="X19">
        <v>0</v>
      </c>
      <c r="Y19">
        <v>0</v>
      </c>
      <c r="Z19">
        <v>0</v>
      </c>
      <c r="AA19">
        <v>0</v>
      </c>
      <c r="AB19">
        <v>0</v>
      </c>
      <c r="AC19">
        <v>1</v>
      </c>
      <c r="AD19">
        <v>0</v>
      </c>
      <c r="AE19">
        <v>0</v>
      </c>
      <c r="AF19" t="s">
        <v>36</v>
      </c>
      <c r="AG19">
        <v>0</v>
      </c>
      <c r="AH19">
        <v>2</v>
      </c>
      <c r="AI19">
        <v>15091770</v>
      </c>
      <c r="AJ19">
        <v>19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>
      <c r="A20">
        <f>ROW(Source!A27)</f>
        <v>27</v>
      </c>
      <c r="B20">
        <v>15091771</v>
      </c>
      <c r="C20">
        <v>15091757</v>
      </c>
      <c r="D20">
        <v>12325987</v>
      </c>
      <c r="E20">
        <v>1</v>
      </c>
      <c r="F20">
        <v>1</v>
      </c>
      <c r="G20">
        <v>1</v>
      </c>
      <c r="H20">
        <v>3</v>
      </c>
      <c r="I20" t="s">
        <v>492</v>
      </c>
      <c r="J20" t="s">
        <v>493</v>
      </c>
      <c r="K20" t="s">
        <v>494</v>
      </c>
      <c r="L20">
        <v>1339</v>
      </c>
      <c r="N20">
        <v>1007</v>
      </c>
      <c r="O20" t="s">
        <v>465</v>
      </c>
      <c r="P20" t="s">
        <v>465</v>
      </c>
      <c r="Q20">
        <v>1</v>
      </c>
      <c r="X20">
        <v>1.14E-3</v>
      </c>
      <c r="Y20">
        <v>627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36</v>
      </c>
      <c r="AG20">
        <v>0</v>
      </c>
      <c r="AH20">
        <v>2</v>
      </c>
      <c r="AI20">
        <v>15091771</v>
      </c>
      <c r="AJ20">
        <v>20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>
      <c r="A21">
        <f>ROW(Source!A27)</f>
        <v>27</v>
      </c>
      <c r="B21">
        <v>15091772</v>
      </c>
      <c r="C21">
        <v>15091757</v>
      </c>
      <c r="D21">
        <v>12327134</v>
      </c>
      <c r="E21">
        <v>1</v>
      </c>
      <c r="F21">
        <v>1</v>
      </c>
      <c r="G21">
        <v>1</v>
      </c>
      <c r="H21">
        <v>3</v>
      </c>
      <c r="I21" t="s">
        <v>495</v>
      </c>
      <c r="J21" t="s">
        <v>496</v>
      </c>
      <c r="K21" t="s">
        <v>497</v>
      </c>
      <c r="L21">
        <v>1339</v>
      </c>
      <c r="N21">
        <v>1007</v>
      </c>
      <c r="O21" t="s">
        <v>465</v>
      </c>
      <c r="P21" t="s">
        <v>465</v>
      </c>
      <c r="Q21">
        <v>1</v>
      </c>
      <c r="X21">
        <v>0.24729999999999999</v>
      </c>
      <c r="Y21">
        <v>3.11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0</v>
      </c>
      <c r="AF21" t="s">
        <v>36</v>
      </c>
      <c r="AG21">
        <v>0</v>
      </c>
      <c r="AH21">
        <v>2</v>
      </c>
      <c r="AI21">
        <v>15091772</v>
      </c>
      <c r="AJ21">
        <v>21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>
      <c r="A22">
        <f>ROW(Source!A28)</f>
        <v>28</v>
      </c>
      <c r="B22">
        <v>15091777</v>
      </c>
      <c r="C22">
        <v>15091775</v>
      </c>
      <c r="D22">
        <v>7535110</v>
      </c>
      <c r="E22">
        <v>1</v>
      </c>
      <c r="F22">
        <v>1</v>
      </c>
      <c r="G22">
        <v>1</v>
      </c>
      <c r="H22">
        <v>1</v>
      </c>
      <c r="I22" t="s">
        <v>448</v>
      </c>
      <c r="J22" t="s">
        <v>5</v>
      </c>
      <c r="K22" t="s">
        <v>449</v>
      </c>
      <c r="L22">
        <v>1476</v>
      </c>
      <c r="N22">
        <v>1013</v>
      </c>
      <c r="O22" t="s">
        <v>450</v>
      </c>
      <c r="P22" t="s">
        <v>451</v>
      </c>
      <c r="Q22">
        <v>1</v>
      </c>
      <c r="X22">
        <v>59.62</v>
      </c>
      <c r="Y22">
        <v>0</v>
      </c>
      <c r="Z22">
        <v>0</v>
      </c>
      <c r="AA22">
        <v>0</v>
      </c>
      <c r="AB22">
        <v>10.51</v>
      </c>
      <c r="AC22">
        <v>0</v>
      </c>
      <c r="AD22">
        <v>1</v>
      </c>
      <c r="AE22">
        <v>1</v>
      </c>
      <c r="AF22" t="s">
        <v>22</v>
      </c>
      <c r="AG22">
        <v>89.429999999999993</v>
      </c>
      <c r="AH22">
        <v>2</v>
      </c>
      <c r="AI22">
        <v>15091777</v>
      </c>
      <c r="AJ22">
        <v>22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>
      <c r="A23">
        <f>ROW(Source!A28)</f>
        <v>28</v>
      </c>
      <c r="B23">
        <v>15091778</v>
      </c>
      <c r="C23">
        <v>15091775</v>
      </c>
      <c r="D23">
        <v>121548</v>
      </c>
      <c r="E23">
        <v>1</v>
      </c>
      <c r="F23">
        <v>1</v>
      </c>
      <c r="G23">
        <v>1</v>
      </c>
      <c r="H23">
        <v>1</v>
      </c>
      <c r="I23" t="s">
        <v>31</v>
      </c>
      <c r="J23" t="s">
        <v>5</v>
      </c>
      <c r="K23" t="s">
        <v>452</v>
      </c>
      <c r="L23">
        <v>608254</v>
      </c>
      <c r="N23">
        <v>1013</v>
      </c>
      <c r="O23" t="s">
        <v>453</v>
      </c>
      <c r="P23" t="s">
        <v>453</v>
      </c>
      <c r="Q23">
        <v>1</v>
      </c>
      <c r="X23">
        <v>0.17</v>
      </c>
      <c r="Y23">
        <v>0</v>
      </c>
      <c r="Z23">
        <v>0</v>
      </c>
      <c r="AA23">
        <v>0</v>
      </c>
      <c r="AB23">
        <v>0</v>
      </c>
      <c r="AC23">
        <v>0</v>
      </c>
      <c r="AD23">
        <v>1</v>
      </c>
      <c r="AE23">
        <v>2</v>
      </c>
      <c r="AF23" t="s">
        <v>22</v>
      </c>
      <c r="AG23">
        <v>0.255</v>
      </c>
      <c r="AH23">
        <v>2</v>
      </c>
      <c r="AI23">
        <v>15091778</v>
      </c>
      <c r="AJ23">
        <v>23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>
      <c r="A24">
        <f>ROW(Source!A28)</f>
        <v>28</v>
      </c>
      <c r="B24">
        <v>15091779</v>
      </c>
      <c r="C24">
        <v>15091775</v>
      </c>
      <c r="D24">
        <v>12365887</v>
      </c>
      <c r="E24">
        <v>1</v>
      </c>
      <c r="F24">
        <v>1</v>
      </c>
      <c r="G24">
        <v>1</v>
      </c>
      <c r="H24">
        <v>2</v>
      </c>
      <c r="I24" t="s">
        <v>454</v>
      </c>
      <c r="J24" t="s">
        <v>455</v>
      </c>
      <c r="K24" t="s">
        <v>456</v>
      </c>
      <c r="L24">
        <v>1480</v>
      </c>
      <c r="N24">
        <v>1013</v>
      </c>
      <c r="O24" t="s">
        <v>457</v>
      </c>
      <c r="P24" t="s">
        <v>458</v>
      </c>
      <c r="Q24">
        <v>1</v>
      </c>
      <c r="X24">
        <v>0.17</v>
      </c>
      <c r="Y24">
        <v>0</v>
      </c>
      <c r="Z24">
        <v>21.63</v>
      </c>
      <c r="AA24">
        <v>10.78</v>
      </c>
      <c r="AB24">
        <v>0</v>
      </c>
      <c r="AC24">
        <v>0</v>
      </c>
      <c r="AD24">
        <v>1</v>
      </c>
      <c r="AE24">
        <v>0</v>
      </c>
      <c r="AF24" t="s">
        <v>22</v>
      </c>
      <c r="AG24">
        <v>0.255</v>
      </c>
      <c r="AH24">
        <v>2</v>
      </c>
      <c r="AI24">
        <v>15091779</v>
      </c>
      <c r="AJ24">
        <v>24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>
      <c r="A25">
        <f>ROW(Source!A28)</f>
        <v>28</v>
      </c>
      <c r="B25">
        <v>15091780</v>
      </c>
      <c r="C25">
        <v>15091775</v>
      </c>
      <c r="D25">
        <v>12365985</v>
      </c>
      <c r="E25">
        <v>1</v>
      </c>
      <c r="F25">
        <v>1</v>
      </c>
      <c r="G25">
        <v>1</v>
      </c>
      <c r="H25">
        <v>2</v>
      </c>
      <c r="I25" t="s">
        <v>459</v>
      </c>
      <c r="J25" t="s">
        <v>460</v>
      </c>
      <c r="K25" t="s">
        <v>461</v>
      </c>
      <c r="L25">
        <v>1480</v>
      </c>
      <c r="N25">
        <v>1013</v>
      </c>
      <c r="O25" t="s">
        <v>457</v>
      </c>
      <c r="P25" t="s">
        <v>458</v>
      </c>
      <c r="Q25">
        <v>1</v>
      </c>
      <c r="X25">
        <v>5.7</v>
      </c>
      <c r="Y25">
        <v>0</v>
      </c>
      <c r="Z25">
        <v>1.29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22</v>
      </c>
      <c r="AG25">
        <v>8.5500000000000007</v>
      </c>
      <c r="AH25">
        <v>2</v>
      </c>
      <c r="AI25">
        <v>15091780</v>
      </c>
      <c r="AJ25">
        <v>25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>
      <c r="A26">
        <f>ROW(Source!A28)</f>
        <v>28</v>
      </c>
      <c r="B26">
        <v>15091781</v>
      </c>
      <c r="C26">
        <v>15091775</v>
      </c>
      <c r="D26">
        <v>12289887</v>
      </c>
      <c r="E26">
        <v>1</v>
      </c>
      <c r="F26">
        <v>1</v>
      </c>
      <c r="G26">
        <v>1</v>
      </c>
      <c r="H26">
        <v>3</v>
      </c>
      <c r="I26" t="s">
        <v>462</v>
      </c>
      <c r="J26" t="s">
        <v>463</v>
      </c>
      <c r="K26" t="s">
        <v>464</v>
      </c>
      <c r="L26">
        <v>1339</v>
      </c>
      <c r="N26">
        <v>1007</v>
      </c>
      <c r="O26" t="s">
        <v>465</v>
      </c>
      <c r="P26" t="s">
        <v>465</v>
      </c>
      <c r="Q26">
        <v>1</v>
      </c>
      <c r="X26">
        <v>4.7300000000000004</v>
      </c>
      <c r="Y26">
        <v>6.2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5</v>
      </c>
      <c r="AG26">
        <v>4.7300000000000004</v>
      </c>
      <c r="AH26">
        <v>2</v>
      </c>
      <c r="AI26">
        <v>15091781</v>
      </c>
      <c r="AJ26">
        <v>26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>
      <c r="A27">
        <f>ROW(Source!A28)</f>
        <v>28</v>
      </c>
      <c r="B27">
        <v>15091782</v>
      </c>
      <c r="C27">
        <v>15091775</v>
      </c>
      <c r="D27">
        <v>12292553</v>
      </c>
      <c r="E27">
        <v>1</v>
      </c>
      <c r="F27">
        <v>1</v>
      </c>
      <c r="G27">
        <v>1</v>
      </c>
      <c r="H27">
        <v>3</v>
      </c>
      <c r="I27" t="s">
        <v>466</v>
      </c>
      <c r="J27" t="s">
        <v>467</v>
      </c>
      <c r="K27" t="s">
        <v>468</v>
      </c>
      <c r="L27">
        <v>1339</v>
      </c>
      <c r="N27">
        <v>1007</v>
      </c>
      <c r="O27" t="s">
        <v>465</v>
      </c>
      <c r="P27" t="s">
        <v>465</v>
      </c>
      <c r="Q27">
        <v>1</v>
      </c>
      <c r="X27">
        <v>0.74</v>
      </c>
      <c r="Y27">
        <v>101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 t="s">
        <v>5</v>
      </c>
      <c r="AG27">
        <v>0.74</v>
      </c>
      <c r="AH27">
        <v>2</v>
      </c>
      <c r="AI27">
        <v>15091782</v>
      </c>
      <c r="AJ27">
        <v>27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>
      <c r="A28">
        <f>ROW(Source!A28)</f>
        <v>28</v>
      </c>
      <c r="B28">
        <v>15091783</v>
      </c>
      <c r="C28">
        <v>15091775</v>
      </c>
      <c r="D28">
        <v>12365513</v>
      </c>
      <c r="E28">
        <v>1</v>
      </c>
      <c r="F28">
        <v>1</v>
      </c>
      <c r="G28">
        <v>1</v>
      </c>
      <c r="H28">
        <v>3</v>
      </c>
      <c r="I28" t="s">
        <v>27</v>
      </c>
      <c r="J28" t="s">
        <v>30</v>
      </c>
      <c r="K28" t="s">
        <v>28</v>
      </c>
      <c r="L28">
        <v>1348</v>
      </c>
      <c r="N28">
        <v>1009</v>
      </c>
      <c r="O28" t="s">
        <v>29</v>
      </c>
      <c r="P28" t="s">
        <v>29</v>
      </c>
      <c r="Q28">
        <v>1000</v>
      </c>
      <c r="X28">
        <v>0.34</v>
      </c>
      <c r="Y28">
        <v>0</v>
      </c>
      <c r="Z28">
        <v>0</v>
      </c>
      <c r="AA28">
        <v>0</v>
      </c>
      <c r="AB28">
        <v>0</v>
      </c>
      <c r="AC28">
        <v>1</v>
      </c>
      <c r="AD28">
        <v>0</v>
      </c>
      <c r="AE28">
        <v>0</v>
      </c>
      <c r="AF28" t="s">
        <v>5</v>
      </c>
      <c r="AG28">
        <v>0.34</v>
      </c>
      <c r="AH28">
        <v>2</v>
      </c>
      <c r="AI28">
        <v>15091783</v>
      </c>
      <c r="AJ28">
        <v>28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>
      <c r="A29">
        <f>ROW(Source!A30)</f>
        <v>30</v>
      </c>
      <c r="B29">
        <v>15091787</v>
      </c>
      <c r="C29">
        <v>15091785</v>
      </c>
      <c r="D29">
        <v>7535110</v>
      </c>
      <c r="E29">
        <v>1</v>
      </c>
      <c r="F29">
        <v>1</v>
      </c>
      <c r="G29">
        <v>1</v>
      </c>
      <c r="H29">
        <v>1</v>
      </c>
      <c r="I29" t="s">
        <v>448</v>
      </c>
      <c r="J29" t="s">
        <v>5</v>
      </c>
      <c r="K29" t="s">
        <v>449</v>
      </c>
      <c r="L29">
        <v>1476</v>
      </c>
      <c r="N29">
        <v>1013</v>
      </c>
      <c r="O29" t="s">
        <v>450</v>
      </c>
      <c r="P29" t="s">
        <v>451</v>
      </c>
      <c r="Q29">
        <v>1</v>
      </c>
      <c r="X29">
        <v>59.62</v>
      </c>
      <c r="Y29">
        <v>0</v>
      </c>
      <c r="Z29">
        <v>0</v>
      </c>
      <c r="AA29">
        <v>0</v>
      </c>
      <c r="AB29">
        <v>10.51</v>
      </c>
      <c r="AC29">
        <v>0</v>
      </c>
      <c r="AD29">
        <v>1</v>
      </c>
      <c r="AE29">
        <v>1</v>
      </c>
      <c r="AF29" t="s">
        <v>22</v>
      </c>
      <c r="AG29">
        <v>89.429999999999993</v>
      </c>
      <c r="AH29">
        <v>2</v>
      </c>
      <c r="AI29">
        <v>15091787</v>
      </c>
      <c r="AJ29">
        <v>29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>
      <c r="A30">
        <f>ROW(Source!A30)</f>
        <v>30</v>
      </c>
      <c r="B30">
        <v>15091788</v>
      </c>
      <c r="C30">
        <v>15091785</v>
      </c>
      <c r="D30">
        <v>121548</v>
      </c>
      <c r="E30">
        <v>1</v>
      </c>
      <c r="F30">
        <v>1</v>
      </c>
      <c r="G30">
        <v>1</v>
      </c>
      <c r="H30">
        <v>1</v>
      </c>
      <c r="I30" t="s">
        <v>31</v>
      </c>
      <c r="J30" t="s">
        <v>5</v>
      </c>
      <c r="K30" t="s">
        <v>452</v>
      </c>
      <c r="L30">
        <v>608254</v>
      </c>
      <c r="N30">
        <v>1013</v>
      </c>
      <c r="O30" t="s">
        <v>453</v>
      </c>
      <c r="P30" t="s">
        <v>453</v>
      </c>
      <c r="Q30">
        <v>1</v>
      </c>
      <c r="X30">
        <v>0.17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2</v>
      </c>
      <c r="AF30" t="s">
        <v>22</v>
      </c>
      <c r="AG30">
        <v>0.255</v>
      </c>
      <c r="AH30">
        <v>2</v>
      </c>
      <c r="AI30">
        <v>15091788</v>
      </c>
      <c r="AJ30">
        <v>30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>
      <c r="A31">
        <f>ROW(Source!A30)</f>
        <v>30</v>
      </c>
      <c r="B31">
        <v>15091789</v>
      </c>
      <c r="C31">
        <v>15091785</v>
      </c>
      <c r="D31">
        <v>12365887</v>
      </c>
      <c r="E31">
        <v>1</v>
      </c>
      <c r="F31">
        <v>1</v>
      </c>
      <c r="G31">
        <v>1</v>
      </c>
      <c r="H31">
        <v>2</v>
      </c>
      <c r="I31" t="s">
        <v>454</v>
      </c>
      <c r="J31" t="s">
        <v>455</v>
      </c>
      <c r="K31" t="s">
        <v>456</v>
      </c>
      <c r="L31">
        <v>1480</v>
      </c>
      <c r="N31">
        <v>1013</v>
      </c>
      <c r="O31" t="s">
        <v>457</v>
      </c>
      <c r="P31" t="s">
        <v>458</v>
      </c>
      <c r="Q31">
        <v>1</v>
      </c>
      <c r="X31">
        <v>0.17</v>
      </c>
      <c r="Y31">
        <v>0</v>
      </c>
      <c r="Z31">
        <v>21.63</v>
      </c>
      <c r="AA31">
        <v>10.78</v>
      </c>
      <c r="AB31">
        <v>0</v>
      </c>
      <c r="AC31">
        <v>0</v>
      </c>
      <c r="AD31">
        <v>1</v>
      </c>
      <c r="AE31">
        <v>0</v>
      </c>
      <c r="AF31" t="s">
        <v>22</v>
      </c>
      <c r="AG31">
        <v>0.255</v>
      </c>
      <c r="AH31">
        <v>2</v>
      </c>
      <c r="AI31">
        <v>15091789</v>
      </c>
      <c r="AJ31">
        <v>31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>
      <c r="A32">
        <f>ROW(Source!A30)</f>
        <v>30</v>
      </c>
      <c r="B32">
        <v>15091790</v>
      </c>
      <c r="C32">
        <v>15091785</v>
      </c>
      <c r="D32">
        <v>12365985</v>
      </c>
      <c r="E32">
        <v>1</v>
      </c>
      <c r="F32">
        <v>1</v>
      </c>
      <c r="G32">
        <v>1</v>
      </c>
      <c r="H32">
        <v>2</v>
      </c>
      <c r="I32" t="s">
        <v>459</v>
      </c>
      <c r="J32" t="s">
        <v>460</v>
      </c>
      <c r="K32" t="s">
        <v>461</v>
      </c>
      <c r="L32">
        <v>1480</v>
      </c>
      <c r="N32">
        <v>1013</v>
      </c>
      <c r="O32" t="s">
        <v>457</v>
      </c>
      <c r="P32" t="s">
        <v>458</v>
      </c>
      <c r="Q32">
        <v>1</v>
      </c>
      <c r="X32">
        <v>5.7</v>
      </c>
      <c r="Y32">
        <v>0</v>
      </c>
      <c r="Z32">
        <v>1.29</v>
      </c>
      <c r="AA32">
        <v>0</v>
      </c>
      <c r="AB32">
        <v>0</v>
      </c>
      <c r="AC32">
        <v>0</v>
      </c>
      <c r="AD32">
        <v>1</v>
      </c>
      <c r="AE32">
        <v>0</v>
      </c>
      <c r="AF32" t="s">
        <v>22</v>
      </c>
      <c r="AG32">
        <v>8.5500000000000007</v>
      </c>
      <c r="AH32">
        <v>2</v>
      </c>
      <c r="AI32">
        <v>15091790</v>
      </c>
      <c r="AJ32">
        <v>32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>
      <c r="A33">
        <f>ROW(Source!A30)</f>
        <v>30</v>
      </c>
      <c r="B33">
        <v>15091791</v>
      </c>
      <c r="C33">
        <v>15091785</v>
      </c>
      <c r="D33">
        <v>12289887</v>
      </c>
      <c r="E33">
        <v>1</v>
      </c>
      <c r="F33">
        <v>1</v>
      </c>
      <c r="G33">
        <v>1</v>
      </c>
      <c r="H33">
        <v>3</v>
      </c>
      <c r="I33" t="s">
        <v>462</v>
      </c>
      <c r="J33" t="s">
        <v>463</v>
      </c>
      <c r="K33" t="s">
        <v>464</v>
      </c>
      <c r="L33">
        <v>1339</v>
      </c>
      <c r="N33">
        <v>1007</v>
      </c>
      <c r="O33" t="s">
        <v>465</v>
      </c>
      <c r="P33" t="s">
        <v>465</v>
      </c>
      <c r="Q33">
        <v>1</v>
      </c>
      <c r="X33">
        <v>4.7300000000000004</v>
      </c>
      <c r="Y33">
        <v>6.2</v>
      </c>
      <c r="Z33">
        <v>0</v>
      </c>
      <c r="AA33">
        <v>0</v>
      </c>
      <c r="AB33">
        <v>0</v>
      </c>
      <c r="AC33">
        <v>0</v>
      </c>
      <c r="AD33">
        <v>1</v>
      </c>
      <c r="AE33">
        <v>0</v>
      </c>
      <c r="AF33" t="s">
        <v>5</v>
      </c>
      <c r="AG33">
        <v>4.7300000000000004</v>
      </c>
      <c r="AH33">
        <v>2</v>
      </c>
      <c r="AI33">
        <v>15091791</v>
      </c>
      <c r="AJ33">
        <v>33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>
      <c r="A34">
        <f>ROW(Source!A30)</f>
        <v>30</v>
      </c>
      <c r="B34">
        <v>15091792</v>
      </c>
      <c r="C34">
        <v>15091785</v>
      </c>
      <c r="D34">
        <v>12292553</v>
      </c>
      <c r="E34">
        <v>1</v>
      </c>
      <c r="F34">
        <v>1</v>
      </c>
      <c r="G34">
        <v>1</v>
      </c>
      <c r="H34">
        <v>3</v>
      </c>
      <c r="I34" t="s">
        <v>466</v>
      </c>
      <c r="J34" t="s">
        <v>467</v>
      </c>
      <c r="K34" t="s">
        <v>468</v>
      </c>
      <c r="L34">
        <v>1339</v>
      </c>
      <c r="N34">
        <v>1007</v>
      </c>
      <c r="O34" t="s">
        <v>465</v>
      </c>
      <c r="P34" t="s">
        <v>465</v>
      </c>
      <c r="Q34">
        <v>1</v>
      </c>
      <c r="X34">
        <v>0.74</v>
      </c>
      <c r="Y34">
        <v>101</v>
      </c>
      <c r="Z34">
        <v>0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5</v>
      </c>
      <c r="AG34">
        <v>0.74</v>
      </c>
      <c r="AH34">
        <v>2</v>
      </c>
      <c r="AI34">
        <v>15091792</v>
      </c>
      <c r="AJ34">
        <v>34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>
      <c r="A35">
        <f>ROW(Source!A30)</f>
        <v>30</v>
      </c>
      <c r="B35">
        <v>15091793</v>
      </c>
      <c r="C35">
        <v>15091785</v>
      </c>
      <c r="D35">
        <v>12365513</v>
      </c>
      <c r="E35">
        <v>1</v>
      </c>
      <c r="F35">
        <v>1</v>
      </c>
      <c r="G35">
        <v>1</v>
      </c>
      <c r="H35">
        <v>3</v>
      </c>
      <c r="I35" t="s">
        <v>27</v>
      </c>
      <c r="J35" t="s">
        <v>30</v>
      </c>
      <c r="K35" t="s">
        <v>28</v>
      </c>
      <c r="L35">
        <v>1348</v>
      </c>
      <c r="N35">
        <v>1009</v>
      </c>
      <c r="O35" t="s">
        <v>29</v>
      </c>
      <c r="P35" t="s">
        <v>29</v>
      </c>
      <c r="Q35">
        <v>1000</v>
      </c>
      <c r="X35">
        <v>0.34</v>
      </c>
      <c r="Y35">
        <v>0</v>
      </c>
      <c r="Z35">
        <v>0</v>
      </c>
      <c r="AA35">
        <v>0</v>
      </c>
      <c r="AB35">
        <v>0</v>
      </c>
      <c r="AC35">
        <v>1</v>
      </c>
      <c r="AD35">
        <v>0</v>
      </c>
      <c r="AE35">
        <v>0</v>
      </c>
      <c r="AF35" t="s">
        <v>5</v>
      </c>
      <c r="AG35">
        <v>0.34</v>
      </c>
      <c r="AH35">
        <v>2</v>
      </c>
      <c r="AI35">
        <v>15091793</v>
      </c>
      <c r="AJ35">
        <v>35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>
      <c r="A36">
        <f>ROW(Source!A32)</f>
        <v>32</v>
      </c>
      <c r="B36">
        <v>15091800</v>
      </c>
      <c r="C36">
        <v>15091798</v>
      </c>
      <c r="D36">
        <v>7535110</v>
      </c>
      <c r="E36">
        <v>1</v>
      </c>
      <c r="F36">
        <v>1</v>
      </c>
      <c r="G36">
        <v>1</v>
      </c>
      <c r="H36">
        <v>1</v>
      </c>
      <c r="I36" t="s">
        <v>448</v>
      </c>
      <c r="J36" t="s">
        <v>5</v>
      </c>
      <c r="K36" t="s">
        <v>449</v>
      </c>
      <c r="L36">
        <v>1476</v>
      </c>
      <c r="N36">
        <v>1013</v>
      </c>
      <c r="O36" t="s">
        <v>450</v>
      </c>
      <c r="P36" t="s">
        <v>451</v>
      </c>
      <c r="Q36">
        <v>1</v>
      </c>
      <c r="X36">
        <v>76.38</v>
      </c>
      <c r="Y36">
        <v>0</v>
      </c>
      <c r="Z36">
        <v>0</v>
      </c>
      <c r="AA36">
        <v>0</v>
      </c>
      <c r="AB36">
        <v>10.51</v>
      </c>
      <c r="AC36">
        <v>0</v>
      </c>
      <c r="AD36">
        <v>1</v>
      </c>
      <c r="AE36">
        <v>1</v>
      </c>
      <c r="AF36" t="s">
        <v>22</v>
      </c>
      <c r="AG36">
        <v>114.57</v>
      </c>
      <c r="AH36">
        <v>2</v>
      </c>
      <c r="AI36">
        <v>15091800</v>
      </c>
      <c r="AJ36">
        <v>36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>
      <c r="A37">
        <f>ROW(Source!A32)</f>
        <v>32</v>
      </c>
      <c r="B37">
        <v>15091801</v>
      </c>
      <c r="C37">
        <v>15091798</v>
      </c>
      <c r="D37">
        <v>121548</v>
      </c>
      <c r="E37">
        <v>1</v>
      </c>
      <c r="F37">
        <v>1</v>
      </c>
      <c r="G37">
        <v>1</v>
      </c>
      <c r="H37">
        <v>1</v>
      </c>
      <c r="I37" t="s">
        <v>31</v>
      </c>
      <c r="J37" t="s">
        <v>5</v>
      </c>
      <c r="K37" t="s">
        <v>452</v>
      </c>
      <c r="L37">
        <v>608254</v>
      </c>
      <c r="N37">
        <v>1013</v>
      </c>
      <c r="O37" t="s">
        <v>453</v>
      </c>
      <c r="P37" t="s">
        <v>453</v>
      </c>
      <c r="Q37">
        <v>1</v>
      </c>
      <c r="X37">
        <v>0.26</v>
      </c>
      <c r="Y37">
        <v>0</v>
      </c>
      <c r="Z37">
        <v>0</v>
      </c>
      <c r="AA37">
        <v>0</v>
      </c>
      <c r="AB37">
        <v>0</v>
      </c>
      <c r="AC37">
        <v>0</v>
      </c>
      <c r="AD37">
        <v>1</v>
      </c>
      <c r="AE37">
        <v>2</v>
      </c>
      <c r="AF37" t="s">
        <v>22</v>
      </c>
      <c r="AG37">
        <v>0.39</v>
      </c>
      <c r="AH37">
        <v>2</v>
      </c>
      <c r="AI37">
        <v>15091801</v>
      </c>
      <c r="AJ37">
        <v>37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>
      <c r="A38">
        <f>ROW(Source!A32)</f>
        <v>32</v>
      </c>
      <c r="B38">
        <v>15091802</v>
      </c>
      <c r="C38">
        <v>15091798</v>
      </c>
      <c r="D38">
        <v>12365887</v>
      </c>
      <c r="E38">
        <v>1</v>
      </c>
      <c r="F38">
        <v>1</v>
      </c>
      <c r="G38">
        <v>1</v>
      </c>
      <c r="H38">
        <v>2</v>
      </c>
      <c r="I38" t="s">
        <v>454</v>
      </c>
      <c r="J38" t="s">
        <v>455</v>
      </c>
      <c r="K38" t="s">
        <v>456</v>
      </c>
      <c r="L38">
        <v>1480</v>
      </c>
      <c r="N38">
        <v>1013</v>
      </c>
      <c r="O38" t="s">
        <v>457</v>
      </c>
      <c r="P38" t="s">
        <v>458</v>
      </c>
      <c r="Q38">
        <v>1</v>
      </c>
      <c r="X38">
        <v>0.26</v>
      </c>
      <c r="Y38">
        <v>0</v>
      </c>
      <c r="Z38">
        <v>21.63</v>
      </c>
      <c r="AA38">
        <v>10.78</v>
      </c>
      <c r="AB38">
        <v>0</v>
      </c>
      <c r="AC38">
        <v>0</v>
      </c>
      <c r="AD38">
        <v>1</v>
      </c>
      <c r="AE38">
        <v>0</v>
      </c>
      <c r="AF38" t="s">
        <v>22</v>
      </c>
      <c r="AG38">
        <v>0.39</v>
      </c>
      <c r="AH38">
        <v>2</v>
      </c>
      <c r="AI38">
        <v>15091802</v>
      </c>
      <c r="AJ38">
        <v>38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>
      <c r="A39">
        <f>ROW(Source!A32)</f>
        <v>32</v>
      </c>
      <c r="B39">
        <v>15091803</v>
      </c>
      <c r="C39">
        <v>15091798</v>
      </c>
      <c r="D39">
        <v>12365985</v>
      </c>
      <c r="E39">
        <v>1</v>
      </c>
      <c r="F39">
        <v>1</v>
      </c>
      <c r="G39">
        <v>1</v>
      </c>
      <c r="H39">
        <v>2</v>
      </c>
      <c r="I39" t="s">
        <v>459</v>
      </c>
      <c r="J39" t="s">
        <v>460</v>
      </c>
      <c r="K39" t="s">
        <v>461</v>
      </c>
      <c r="L39">
        <v>1480</v>
      </c>
      <c r="N39">
        <v>1013</v>
      </c>
      <c r="O39" t="s">
        <v>457</v>
      </c>
      <c r="P39" t="s">
        <v>458</v>
      </c>
      <c r="Q39">
        <v>1</v>
      </c>
      <c r="X39">
        <v>6.5</v>
      </c>
      <c r="Y39">
        <v>0</v>
      </c>
      <c r="Z39">
        <v>1.29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22</v>
      </c>
      <c r="AG39">
        <v>9.75</v>
      </c>
      <c r="AH39">
        <v>2</v>
      </c>
      <c r="AI39">
        <v>15091803</v>
      </c>
      <c r="AJ39">
        <v>39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>
      <c r="A40">
        <f>ROW(Source!A32)</f>
        <v>32</v>
      </c>
      <c r="B40">
        <v>15091804</v>
      </c>
      <c r="C40">
        <v>15091798</v>
      </c>
      <c r="D40">
        <v>12289887</v>
      </c>
      <c r="E40">
        <v>1</v>
      </c>
      <c r="F40">
        <v>1</v>
      </c>
      <c r="G40">
        <v>1</v>
      </c>
      <c r="H40">
        <v>3</v>
      </c>
      <c r="I40" t="s">
        <v>462</v>
      </c>
      <c r="J40" t="s">
        <v>463</v>
      </c>
      <c r="K40" t="s">
        <v>464</v>
      </c>
      <c r="L40">
        <v>1339</v>
      </c>
      <c r="N40">
        <v>1007</v>
      </c>
      <c r="O40" t="s">
        <v>465</v>
      </c>
      <c r="P40" t="s">
        <v>465</v>
      </c>
      <c r="Q40">
        <v>1</v>
      </c>
      <c r="X40">
        <v>5.4</v>
      </c>
      <c r="Y40">
        <v>6.2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5</v>
      </c>
      <c r="AG40">
        <v>5.4</v>
      </c>
      <c r="AH40">
        <v>2</v>
      </c>
      <c r="AI40">
        <v>15091804</v>
      </c>
      <c r="AJ40">
        <v>40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>
      <c r="A41">
        <f>ROW(Source!A32)</f>
        <v>32</v>
      </c>
      <c r="B41">
        <v>15091805</v>
      </c>
      <c r="C41">
        <v>15091798</v>
      </c>
      <c r="D41">
        <v>12292553</v>
      </c>
      <c r="E41">
        <v>1</v>
      </c>
      <c r="F41">
        <v>1</v>
      </c>
      <c r="G41">
        <v>1</v>
      </c>
      <c r="H41">
        <v>3</v>
      </c>
      <c r="I41" t="s">
        <v>466</v>
      </c>
      <c r="J41" t="s">
        <v>467</v>
      </c>
      <c r="K41" t="s">
        <v>468</v>
      </c>
      <c r="L41">
        <v>1339</v>
      </c>
      <c r="N41">
        <v>1007</v>
      </c>
      <c r="O41" t="s">
        <v>465</v>
      </c>
      <c r="P41" t="s">
        <v>465</v>
      </c>
      <c r="Q41">
        <v>1</v>
      </c>
      <c r="X41">
        <v>0.85</v>
      </c>
      <c r="Y41">
        <v>101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5</v>
      </c>
      <c r="AG41">
        <v>0.85</v>
      </c>
      <c r="AH41">
        <v>2</v>
      </c>
      <c r="AI41">
        <v>15091805</v>
      </c>
      <c r="AJ41">
        <v>41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>
      <c r="A42">
        <f>ROW(Source!A32)</f>
        <v>32</v>
      </c>
      <c r="B42">
        <v>15091806</v>
      </c>
      <c r="C42">
        <v>15091798</v>
      </c>
      <c r="D42">
        <v>12365513</v>
      </c>
      <c r="E42">
        <v>1</v>
      </c>
      <c r="F42">
        <v>1</v>
      </c>
      <c r="G42">
        <v>1</v>
      </c>
      <c r="H42">
        <v>3</v>
      </c>
      <c r="I42" t="s">
        <v>27</v>
      </c>
      <c r="J42" t="s">
        <v>30</v>
      </c>
      <c r="K42" t="s">
        <v>28</v>
      </c>
      <c r="L42">
        <v>1348</v>
      </c>
      <c r="N42">
        <v>1009</v>
      </c>
      <c r="O42" t="s">
        <v>29</v>
      </c>
      <c r="P42" t="s">
        <v>29</v>
      </c>
      <c r="Q42">
        <v>1000</v>
      </c>
      <c r="X42">
        <v>0.43</v>
      </c>
      <c r="Y42">
        <v>0</v>
      </c>
      <c r="Z42">
        <v>0</v>
      </c>
      <c r="AA42">
        <v>0</v>
      </c>
      <c r="AB42">
        <v>0</v>
      </c>
      <c r="AC42">
        <v>1</v>
      </c>
      <c r="AD42">
        <v>0</v>
      </c>
      <c r="AE42">
        <v>0</v>
      </c>
      <c r="AF42" t="s">
        <v>5</v>
      </c>
      <c r="AG42">
        <v>0.43</v>
      </c>
      <c r="AH42">
        <v>2</v>
      </c>
      <c r="AI42">
        <v>15091806</v>
      </c>
      <c r="AJ42">
        <v>42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>
      <c r="A43">
        <f>ROW(Source!A34)</f>
        <v>34</v>
      </c>
      <c r="B43">
        <v>15091811</v>
      </c>
      <c r="C43">
        <v>15091809</v>
      </c>
      <c r="D43">
        <v>7535110</v>
      </c>
      <c r="E43">
        <v>1</v>
      </c>
      <c r="F43">
        <v>1</v>
      </c>
      <c r="G43">
        <v>1</v>
      </c>
      <c r="H43">
        <v>1</v>
      </c>
      <c r="I43" t="s">
        <v>448</v>
      </c>
      <c r="J43" t="s">
        <v>5</v>
      </c>
      <c r="K43" t="s">
        <v>449</v>
      </c>
      <c r="L43">
        <v>1476</v>
      </c>
      <c r="N43">
        <v>1013</v>
      </c>
      <c r="O43" t="s">
        <v>450</v>
      </c>
      <c r="P43" t="s">
        <v>451</v>
      </c>
      <c r="Q43">
        <v>1</v>
      </c>
      <c r="X43">
        <v>76.38</v>
      </c>
      <c r="Y43">
        <v>0</v>
      </c>
      <c r="Z43">
        <v>0</v>
      </c>
      <c r="AA43">
        <v>0</v>
      </c>
      <c r="AB43">
        <v>10.51</v>
      </c>
      <c r="AC43">
        <v>0</v>
      </c>
      <c r="AD43">
        <v>1</v>
      </c>
      <c r="AE43">
        <v>1</v>
      </c>
      <c r="AF43" t="s">
        <v>22</v>
      </c>
      <c r="AG43">
        <v>114.57</v>
      </c>
      <c r="AH43">
        <v>2</v>
      </c>
      <c r="AI43">
        <v>15091811</v>
      </c>
      <c r="AJ43">
        <v>43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>
      <c r="A44">
        <f>ROW(Source!A34)</f>
        <v>34</v>
      </c>
      <c r="B44">
        <v>15091812</v>
      </c>
      <c r="C44">
        <v>15091809</v>
      </c>
      <c r="D44">
        <v>121548</v>
      </c>
      <c r="E44">
        <v>1</v>
      </c>
      <c r="F44">
        <v>1</v>
      </c>
      <c r="G44">
        <v>1</v>
      </c>
      <c r="H44">
        <v>1</v>
      </c>
      <c r="I44" t="s">
        <v>31</v>
      </c>
      <c r="J44" t="s">
        <v>5</v>
      </c>
      <c r="K44" t="s">
        <v>452</v>
      </c>
      <c r="L44">
        <v>608254</v>
      </c>
      <c r="N44">
        <v>1013</v>
      </c>
      <c r="O44" t="s">
        <v>453</v>
      </c>
      <c r="P44" t="s">
        <v>453</v>
      </c>
      <c r="Q44">
        <v>1</v>
      </c>
      <c r="X44">
        <v>0.26</v>
      </c>
      <c r="Y44">
        <v>0</v>
      </c>
      <c r="Z44">
        <v>0</v>
      </c>
      <c r="AA44">
        <v>0</v>
      </c>
      <c r="AB44">
        <v>0</v>
      </c>
      <c r="AC44">
        <v>0</v>
      </c>
      <c r="AD44">
        <v>1</v>
      </c>
      <c r="AE44">
        <v>2</v>
      </c>
      <c r="AF44" t="s">
        <v>22</v>
      </c>
      <c r="AG44">
        <v>0.39</v>
      </c>
      <c r="AH44">
        <v>2</v>
      </c>
      <c r="AI44">
        <v>15091812</v>
      </c>
      <c r="AJ44">
        <v>44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>
      <c r="A45">
        <f>ROW(Source!A34)</f>
        <v>34</v>
      </c>
      <c r="B45">
        <v>15091813</v>
      </c>
      <c r="C45">
        <v>15091809</v>
      </c>
      <c r="D45">
        <v>12365887</v>
      </c>
      <c r="E45">
        <v>1</v>
      </c>
      <c r="F45">
        <v>1</v>
      </c>
      <c r="G45">
        <v>1</v>
      </c>
      <c r="H45">
        <v>2</v>
      </c>
      <c r="I45" t="s">
        <v>454</v>
      </c>
      <c r="J45" t="s">
        <v>455</v>
      </c>
      <c r="K45" t="s">
        <v>456</v>
      </c>
      <c r="L45">
        <v>1480</v>
      </c>
      <c r="N45">
        <v>1013</v>
      </c>
      <c r="O45" t="s">
        <v>457</v>
      </c>
      <c r="P45" t="s">
        <v>458</v>
      </c>
      <c r="Q45">
        <v>1</v>
      </c>
      <c r="X45">
        <v>0.26</v>
      </c>
      <c r="Y45">
        <v>0</v>
      </c>
      <c r="Z45">
        <v>21.63</v>
      </c>
      <c r="AA45">
        <v>10.78</v>
      </c>
      <c r="AB45">
        <v>0</v>
      </c>
      <c r="AC45">
        <v>0</v>
      </c>
      <c r="AD45">
        <v>1</v>
      </c>
      <c r="AE45">
        <v>0</v>
      </c>
      <c r="AF45" t="s">
        <v>22</v>
      </c>
      <c r="AG45">
        <v>0.39</v>
      </c>
      <c r="AH45">
        <v>2</v>
      </c>
      <c r="AI45">
        <v>15091813</v>
      </c>
      <c r="AJ45">
        <v>45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>
      <c r="A46">
        <f>ROW(Source!A34)</f>
        <v>34</v>
      </c>
      <c r="B46">
        <v>15091814</v>
      </c>
      <c r="C46">
        <v>15091809</v>
      </c>
      <c r="D46">
        <v>12365985</v>
      </c>
      <c r="E46">
        <v>1</v>
      </c>
      <c r="F46">
        <v>1</v>
      </c>
      <c r="G46">
        <v>1</v>
      </c>
      <c r="H46">
        <v>2</v>
      </c>
      <c r="I46" t="s">
        <v>459</v>
      </c>
      <c r="J46" t="s">
        <v>460</v>
      </c>
      <c r="K46" t="s">
        <v>461</v>
      </c>
      <c r="L46">
        <v>1480</v>
      </c>
      <c r="N46">
        <v>1013</v>
      </c>
      <c r="O46" t="s">
        <v>457</v>
      </c>
      <c r="P46" t="s">
        <v>458</v>
      </c>
      <c r="Q46">
        <v>1</v>
      </c>
      <c r="X46">
        <v>6.5</v>
      </c>
      <c r="Y46">
        <v>0</v>
      </c>
      <c r="Z46">
        <v>1.29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22</v>
      </c>
      <c r="AG46">
        <v>9.75</v>
      </c>
      <c r="AH46">
        <v>2</v>
      </c>
      <c r="AI46">
        <v>15091814</v>
      </c>
      <c r="AJ46">
        <v>46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>
      <c r="A47">
        <f>ROW(Source!A34)</f>
        <v>34</v>
      </c>
      <c r="B47">
        <v>15091815</v>
      </c>
      <c r="C47">
        <v>15091809</v>
      </c>
      <c r="D47">
        <v>12289887</v>
      </c>
      <c r="E47">
        <v>1</v>
      </c>
      <c r="F47">
        <v>1</v>
      </c>
      <c r="G47">
        <v>1</v>
      </c>
      <c r="H47">
        <v>3</v>
      </c>
      <c r="I47" t="s">
        <v>462</v>
      </c>
      <c r="J47" t="s">
        <v>463</v>
      </c>
      <c r="K47" t="s">
        <v>464</v>
      </c>
      <c r="L47">
        <v>1339</v>
      </c>
      <c r="N47">
        <v>1007</v>
      </c>
      <c r="O47" t="s">
        <v>465</v>
      </c>
      <c r="P47" t="s">
        <v>465</v>
      </c>
      <c r="Q47">
        <v>1</v>
      </c>
      <c r="X47">
        <v>5.4</v>
      </c>
      <c r="Y47">
        <v>6.2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5</v>
      </c>
      <c r="AG47">
        <v>5.4</v>
      </c>
      <c r="AH47">
        <v>2</v>
      </c>
      <c r="AI47">
        <v>15091815</v>
      </c>
      <c r="AJ47">
        <v>47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>
      <c r="A48">
        <f>ROW(Source!A34)</f>
        <v>34</v>
      </c>
      <c r="B48">
        <v>15091816</v>
      </c>
      <c r="C48">
        <v>15091809</v>
      </c>
      <c r="D48">
        <v>12292553</v>
      </c>
      <c r="E48">
        <v>1</v>
      </c>
      <c r="F48">
        <v>1</v>
      </c>
      <c r="G48">
        <v>1</v>
      </c>
      <c r="H48">
        <v>3</v>
      </c>
      <c r="I48" t="s">
        <v>466</v>
      </c>
      <c r="J48" t="s">
        <v>467</v>
      </c>
      <c r="K48" t="s">
        <v>468</v>
      </c>
      <c r="L48">
        <v>1339</v>
      </c>
      <c r="N48">
        <v>1007</v>
      </c>
      <c r="O48" t="s">
        <v>465</v>
      </c>
      <c r="P48" t="s">
        <v>465</v>
      </c>
      <c r="Q48">
        <v>1</v>
      </c>
      <c r="X48">
        <v>0.85</v>
      </c>
      <c r="Y48">
        <v>101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5</v>
      </c>
      <c r="AG48">
        <v>0.85</v>
      </c>
      <c r="AH48">
        <v>2</v>
      </c>
      <c r="AI48">
        <v>15091816</v>
      </c>
      <c r="AJ48">
        <v>48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>
      <c r="A49">
        <f>ROW(Source!A34)</f>
        <v>34</v>
      </c>
      <c r="B49">
        <v>15091817</v>
      </c>
      <c r="C49">
        <v>15091809</v>
      </c>
      <c r="D49">
        <v>12365513</v>
      </c>
      <c r="E49">
        <v>1</v>
      </c>
      <c r="F49">
        <v>1</v>
      </c>
      <c r="G49">
        <v>1</v>
      </c>
      <c r="H49">
        <v>3</v>
      </c>
      <c r="I49" t="s">
        <v>27</v>
      </c>
      <c r="J49" t="s">
        <v>30</v>
      </c>
      <c r="K49" t="s">
        <v>28</v>
      </c>
      <c r="L49">
        <v>1348</v>
      </c>
      <c r="N49">
        <v>1009</v>
      </c>
      <c r="O49" t="s">
        <v>29</v>
      </c>
      <c r="P49" t="s">
        <v>29</v>
      </c>
      <c r="Q49">
        <v>1000</v>
      </c>
      <c r="X49">
        <v>0.43</v>
      </c>
      <c r="Y49">
        <v>0</v>
      </c>
      <c r="Z49">
        <v>0</v>
      </c>
      <c r="AA49">
        <v>0</v>
      </c>
      <c r="AB49">
        <v>0</v>
      </c>
      <c r="AC49">
        <v>1</v>
      </c>
      <c r="AD49">
        <v>0</v>
      </c>
      <c r="AE49">
        <v>0</v>
      </c>
      <c r="AF49" t="s">
        <v>5</v>
      </c>
      <c r="AG49">
        <v>0.43</v>
      </c>
      <c r="AH49">
        <v>2</v>
      </c>
      <c r="AI49">
        <v>15091817</v>
      </c>
      <c r="AJ49">
        <v>49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>
      <c r="A50">
        <f>ROW(Source!A36)</f>
        <v>36</v>
      </c>
      <c r="B50">
        <v>15091827</v>
      </c>
      <c r="C50">
        <v>15091820</v>
      </c>
      <c r="D50">
        <v>7535110</v>
      </c>
      <c r="E50">
        <v>1</v>
      </c>
      <c r="F50">
        <v>1</v>
      </c>
      <c r="G50">
        <v>1</v>
      </c>
      <c r="H50">
        <v>1</v>
      </c>
      <c r="I50" t="s">
        <v>448</v>
      </c>
      <c r="J50" t="s">
        <v>5</v>
      </c>
      <c r="K50" t="s">
        <v>449</v>
      </c>
      <c r="L50">
        <v>1476</v>
      </c>
      <c r="N50">
        <v>1013</v>
      </c>
      <c r="O50" t="s">
        <v>450</v>
      </c>
      <c r="P50" t="s">
        <v>451</v>
      </c>
      <c r="Q50">
        <v>1</v>
      </c>
      <c r="X50">
        <v>76.38</v>
      </c>
      <c r="Y50">
        <v>0</v>
      </c>
      <c r="Z50">
        <v>0</v>
      </c>
      <c r="AA50">
        <v>0</v>
      </c>
      <c r="AB50">
        <v>10.51</v>
      </c>
      <c r="AC50">
        <v>0</v>
      </c>
      <c r="AD50">
        <v>1</v>
      </c>
      <c r="AE50">
        <v>1</v>
      </c>
      <c r="AF50" t="s">
        <v>22</v>
      </c>
      <c r="AG50">
        <v>114.57</v>
      </c>
      <c r="AH50">
        <v>2</v>
      </c>
      <c r="AI50">
        <v>15091821</v>
      </c>
      <c r="AJ50">
        <v>50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>
      <c r="A51">
        <f>ROW(Source!A36)</f>
        <v>36</v>
      </c>
      <c r="B51">
        <v>15091828</v>
      </c>
      <c r="C51">
        <v>15091820</v>
      </c>
      <c r="D51">
        <v>121548</v>
      </c>
      <c r="E51">
        <v>1</v>
      </c>
      <c r="F51">
        <v>1</v>
      </c>
      <c r="G51">
        <v>1</v>
      </c>
      <c r="H51">
        <v>1</v>
      </c>
      <c r="I51" t="s">
        <v>31</v>
      </c>
      <c r="J51" t="s">
        <v>5</v>
      </c>
      <c r="K51" t="s">
        <v>452</v>
      </c>
      <c r="L51">
        <v>608254</v>
      </c>
      <c r="N51">
        <v>1013</v>
      </c>
      <c r="O51" t="s">
        <v>453</v>
      </c>
      <c r="P51" t="s">
        <v>453</v>
      </c>
      <c r="Q51">
        <v>1</v>
      </c>
      <c r="X51">
        <v>0.26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22</v>
      </c>
      <c r="AG51">
        <v>0.39</v>
      </c>
      <c r="AH51">
        <v>2</v>
      </c>
      <c r="AI51">
        <v>15091822</v>
      </c>
      <c r="AJ51">
        <v>51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>
      <c r="A52">
        <f>ROW(Source!A36)</f>
        <v>36</v>
      </c>
      <c r="B52">
        <v>15091829</v>
      </c>
      <c r="C52">
        <v>15091820</v>
      </c>
      <c r="D52">
        <v>12365887</v>
      </c>
      <c r="E52">
        <v>1</v>
      </c>
      <c r="F52">
        <v>1</v>
      </c>
      <c r="G52">
        <v>1</v>
      </c>
      <c r="H52">
        <v>2</v>
      </c>
      <c r="I52" t="s">
        <v>454</v>
      </c>
      <c r="J52" t="s">
        <v>455</v>
      </c>
      <c r="K52" t="s">
        <v>456</v>
      </c>
      <c r="L52">
        <v>1480</v>
      </c>
      <c r="N52">
        <v>1013</v>
      </c>
      <c r="O52" t="s">
        <v>457</v>
      </c>
      <c r="P52" t="s">
        <v>458</v>
      </c>
      <c r="Q52">
        <v>1</v>
      </c>
      <c r="X52">
        <v>0.26</v>
      </c>
      <c r="Y52">
        <v>0</v>
      </c>
      <c r="Z52">
        <v>21.63</v>
      </c>
      <c r="AA52">
        <v>10.78</v>
      </c>
      <c r="AB52">
        <v>0</v>
      </c>
      <c r="AC52">
        <v>0</v>
      </c>
      <c r="AD52">
        <v>1</v>
      </c>
      <c r="AE52">
        <v>0</v>
      </c>
      <c r="AF52" t="s">
        <v>22</v>
      </c>
      <c r="AG52">
        <v>0.39</v>
      </c>
      <c r="AH52">
        <v>2</v>
      </c>
      <c r="AI52">
        <v>15091823</v>
      </c>
      <c r="AJ52">
        <v>52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>
      <c r="A53">
        <f>ROW(Source!A36)</f>
        <v>36</v>
      </c>
      <c r="B53">
        <v>15091830</v>
      </c>
      <c r="C53">
        <v>15091820</v>
      </c>
      <c r="D53">
        <v>12365985</v>
      </c>
      <c r="E53">
        <v>1</v>
      </c>
      <c r="F53">
        <v>1</v>
      </c>
      <c r="G53">
        <v>1</v>
      </c>
      <c r="H53">
        <v>2</v>
      </c>
      <c r="I53" t="s">
        <v>459</v>
      </c>
      <c r="J53" t="s">
        <v>460</v>
      </c>
      <c r="K53" t="s">
        <v>461</v>
      </c>
      <c r="L53">
        <v>1480</v>
      </c>
      <c r="N53">
        <v>1013</v>
      </c>
      <c r="O53" t="s">
        <v>457</v>
      </c>
      <c r="P53" t="s">
        <v>458</v>
      </c>
      <c r="Q53">
        <v>1</v>
      </c>
      <c r="X53">
        <v>6.5</v>
      </c>
      <c r="Y53">
        <v>0</v>
      </c>
      <c r="Z53">
        <v>1.29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22</v>
      </c>
      <c r="AG53">
        <v>9.75</v>
      </c>
      <c r="AH53">
        <v>2</v>
      </c>
      <c r="AI53">
        <v>15091824</v>
      </c>
      <c r="AJ53">
        <v>53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>
      <c r="A54">
        <f>ROW(Source!A36)</f>
        <v>36</v>
      </c>
      <c r="B54">
        <v>15091831</v>
      </c>
      <c r="C54">
        <v>15091820</v>
      </c>
      <c r="D54">
        <v>12289887</v>
      </c>
      <c r="E54">
        <v>1</v>
      </c>
      <c r="F54">
        <v>1</v>
      </c>
      <c r="G54">
        <v>1</v>
      </c>
      <c r="H54">
        <v>3</v>
      </c>
      <c r="I54" t="s">
        <v>462</v>
      </c>
      <c r="J54" t="s">
        <v>463</v>
      </c>
      <c r="K54" t="s">
        <v>464</v>
      </c>
      <c r="L54">
        <v>1339</v>
      </c>
      <c r="N54">
        <v>1007</v>
      </c>
      <c r="O54" t="s">
        <v>465</v>
      </c>
      <c r="P54" t="s">
        <v>465</v>
      </c>
      <c r="Q54">
        <v>1</v>
      </c>
      <c r="X54">
        <v>5.4</v>
      </c>
      <c r="Y54">
        <v>6.2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5</v>
      </c>
      <c r="AG54">
        <v>5.4</v>
      </c>
      <c r="AH54">
        <v>2</v>
      </c>
      <c r="AI54">
        <v>15091825</v>
      </c>
      <c r="AJ54">
        <v>54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>
      <c r="A55">
        <f>ROW(Source!A36)</f>
        <v>36</v>
      </c>
      <c r="B55">
        <v>15091832</v>
      </c>
      <c r="C55">
        <v>15091820</v>
      </c>
      <c r="D55">
        <v>12292553</v>
      </c>
      <c r="E55">
        <v>1</v>
      </c>
      <c r="F55">
        <v>1</v>
      </c>
      <c r="G55">
        <v>1</v>
      </c>
      <c r="H55">
        <v>3</v>
      </c>
      <c r="I55" t="s">
        <v>466</v>
      </c>
      <c r="J55" t="s">
        <v>467</v>
      </c>
      <c r="K55" t="s">
        <v>468</v>
      </c>
      <c r="L55">
        <v>1339</v>
      </c>
      <c r="N55">
        <v>1007</v>
      </c>
      <c r="O55" t="s">
        <v>465</v>
      </c>
      <c r="P55" t="s">
        <v>465</v>
      </c>
      <c r="Q55">
        <v>1</v>
      </c>
      <c r="X55">
        <v>0.85</v>
      </c>
      <c r="Y55">
        <v>101</v>
      </c>
      <c r="Z55">
        <v>0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5</v>
      </c>
      <c r="AG55">
        <v>0.85</v>
      </c>
      <c r="AH55">
        <v>2</v>
      </c>
      <c r="AI55">
        <v>15091826</v>
      </c>
      <c r="AJ55">
        <v>55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>
      <c r="A56">
        <f>ROW(Source!A36)</f>
        <v>36</v>
      </c>
      <c r="B56">
        <v>15091833</v>
      </c>
      <c r="C56">
        <v>15091820</v>
      </c>
      <c r="D56">
        <v>12365513</v>
      </c>
      <c r="E56">
        <v>1</v>
      </c>
      <c r="F56">
        <v>1</v>
      </c>
      <c r="G56">
        <v>1</v>
      </c>
      <c r="H56">
        <v>3</v>
      </c>
      <c r="I56" t="s">
        <v>27</v>
      </c>
      <c r="J56" t="s">
        <v>30</v>
      </c>
      <c r="K56" t="s">
        <v>28</v>
      </c>
      <c r="L56">
        <v>1348</v>
      </c>
      <c r="N56">
        <v>1009</v>
      </c>
      <c r="O56" t="s">
        <v>29</v>
      </c>
      <c r="P56" t="s">
        <v>29</v>
      </c>
      <c r="Q56">
        <v>1000</v>
      </c>
      <c r="X56">
        <v>0.43</v>
      </c>
      <c r="Y56">
        <v>0</v>
      </c>
      <c r="Z56">
        <v>0</v>
      </c>
      <c r="AA56">
        <v>0</v>
      </c>
      <c r="AB56">
        <v>0</v>
      </c>
      <c r="AC56">
        <v>1</v>
      </c>
      <c r="AD56">
        <v>0</v>
      </c>
      <c r="AE56">
        <v>0</v>
      </c>
      <c r="AF56" t="s">
        <v>5</v>
      </c>
      <c r="AG56">
        <v>0.43</v>
      </c>
      <c r="AH56">
        <v>2</v>
      </c>
      <c r="AI56">
        <v>15091835</v>
      </c>
      <c r="AJ56">
        <v>56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>
      <c r="A57">
        <f>ROW(Source!A38)</f>
        <v>38</v>
      </c>
      <c r="B57">
        <v>15091838</v>
      </c>
      <c r="C57">
        <v>15091836</v>
      </c>
      <c r="D57">
        <v>7535110</v>
      </c>
      <c r="E57">
        <v>1</v>
      </c>
      <c r="F57">
        <v>1</v>
      </c>
      <c r="G57">
        <v>1</v>
      </c>
      <c r="H57">
        <v>1</v>
      </c>
      <c r="I57" t="s">
        <v>448</v>
      </c>
      <c r="J57" t="s">
        <v>5</v>
      </c>
      <c r="K57" t="s">
        <v>449</v>
      </c>
      <c r="L57">
        <v>1476</v>
      </c>
      <c r="N57">
        <v>1013</v>
      </c>
      <c r="O57" t="s">
        <v>450</v>
      </c>
      <c r="P57" t="s">
        <v>451</v>
      </c>
      <c r="Q57">
        <v>1</v>
      </c>
      <c r="X57">
        <v>34.659999999999997</v>
      </c>
      <c r="Y57">
        <v>0</v>
      </c>
      <c r="Z57">
        <v>0</v>
      </c>
      <c r="AA57">
        <v>0</v>
      </c>
      <c r="AB57">
        <v>10.51</v>
      </c>
      <c r="AC57">
        <v>0</v>
      </c>
      <c r="AD57">
        <v>1</v>
      </c>
      <c r="AE57">
        <v>1</v>
      </c>
      <c r="AF57" t="s">
        <v>22</v>
      </c>
      <c r="AG57">
        <v>51.989999999999995</v>
      </c>
      <c r="AH57">
        <v>2</v>
      </c>
      <c r="AI57">
        <v>15091838</v>
      </c>
      <c r="AJ57">
        <v>57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>
      <c r="A58">
        <f>ROW(Source!A38)</f>
        <v>38</v>
      </c>
      <c r="B58">
        <v>15091839</v>
      </c>
      <c r="C58">
        <v>15091836</v>
      </c>
      <c r="D58">
        <v>121548</v>
      </c>
      <c r="E58">
        <v>1</v>
      </c>
      <c r="F58">
        <v>1</v>
      </c>
      <c r="G58">
        <v>1</v>
      </c>
      <c r="H58">
        <v>1</v>
      </c>
      <c r="I58" t="s">
        <v>31</v>
      </c>
      <c r="J58" t="s">
        <v>5</v>
      </c>
      <c r="K58" t="s">
        <v>452</v>
      </c>
      <c r="L58">
        <v>608254</v>
      </c>
      <c r="N58">
        <v>1013</v>
      </c>
      <c r="O58" t="s">
        <v>453</v>
      </c>
      <c r="P58" t="s">
        <v>453</v>
      </c>
      <c r="Q58">
        <v>1</v>
      </c>
      <c r="X58">
        <v>0.1</v>
      </c>
      <c r="Y58">
        <v>0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2</v>
      </c>
      <c r="AF58" t="s">
        <v>22</v>
      </c>
      <c r="AG58">
        <v>0.15000000000000002</v>
      </c>
      <c r="AH58">
        <v>2</v>
      </c>
      <c r="AI58">
        <v>15091839</v>
      </c>
      <c r="AJ58">
        <v>58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>
      <c r="A59">
        <f>ROW(Source!A38)</f>
        <v>38</v>
      </c>
      <c r="B59">
        <v>15091840</v>
      </c>
      <c r="C59">
        <v>15091836</v>
      </c>
      <c r="D59">
        <v>12365887</v>
      </c>
      <c r="E59">
        <v>1</v>
      </c>
      <c r="F59">
        <v>1</v>
      </c>
      <c r="G59">
        <v>1</v>
      </c>
      <c r="H59">
        <v>2</v>
      </c>
      <c r="I59" t="s">
        <v>454</v>
      </c>
      <c r="J59" t="s">
        <v>455</v>
      </c>
      <c r="K59" t="s">
        <v>456</v>
      </c>
      <c r="L59">
        <v>1480</v>
      </c>
      <c r="N59">
        <v>1013</v>
      </c>
      <c r="O59" t="s">
        <v>457</v>
      </c>
      <c r="P59" t="s">
        <v>458</v>
      </c>
      <c r="Q59">
        <v>1</v>
      </c>
      <c r="X59">
        <v>0.1</v>
      </c>
      <c r="Y59">
        <v>0</v>
      </c>
      <c r="Z59">
        <v>21.63</v>
      </c>
      <c r="AA59">
        <v>10.78</v>
      </c>
      <c r="AB59">
        <v>0</v>
      </c>
      <c r="AC59">
        <v>0</v>
      </c>
      <c r="AD59">
        <v>1</v>
      </c>
      <c r="AE59">
        <v>0</v>
      </c>
      <c r="AF59" t="s">
        <v>22</v>
      </c>
      <c r="AG59">
        <v>0.15000000000000002</v>
      </c>
      <c r="AH59">
        <v>2</v>
      </c>
      <c r="AI59">
        <v>15091840</v>
      </c>
      <c r="AJ59">
        <v>59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>
      <c r="A60">
        <f>ROW(Source!A38)</f>
        <v>38</v>
      </c>
      <c r="B60">
        <v>15091841</v>
      </c>
      <c r="C60">
        <v>15091836</v>
      </c>
      <c r="D60">
        <v>12365985</v>
      </c>
      <c r="E60">
        <v>1</v>
      </c>
      <c r="F60">
        <v>1</v>
      </c>
      <c r="G60">
        <v>1</v>
      </c>
      <c r="H60">
        <v>2</v>
      </c>
      <c r="I60" t="s">
        <v>459</v>
      </c>
      <c r="J60" t="s">
        <v>460</v>
      </c>
      <c r="K60" t="s">
        <v>461</v>
      </c>
      <c r="L60">
        <v>1480</v>
      </c>
      <c r="N60">
        <v>1013</v>
      </c>
      <c r="O60" t="s">
        <v>457</v>
      </c>
      <c r="P60" t="s">
        <v>458</v>
      </c>
      <c r="Q60">
        <v>1</v>
      </c>
      <c r="X60">
        <v>3.3</v>
      </c>
      <c r="Y60">
        <v>0</v>
      </c>
      <c r="Z60">
        <v>1.29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22</v>
      </c>
      <c r="AG60">
        <v>4.9499999999999993</v>
      </c>
      <c r="AH60">
        <v>2</v>
      </c>
      <c r="AI60">
        <v>15091841</v>
      </c>
      <c r="AJ60">
        <v>60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>
      <c r="A61">
        <f>ROW(Source!A38)</f>
        <v>38</v>
      </c>
      <c r="B61">
        <v>15091842</v>
      </c>
      <c r="C61">
        <v>15091836</v>
      </c>
      <c r="D61">
        <v>12289887</v>
      </c>
      <c r="E61">
        <v>1</v>
      </c>
      <c r="F61">
        <v>1</v>
      </c>
      <c r="G61">
        <v>1</v>
      </c>
      <c r="H61">
        <v>3</v>
      </c>
      <c r="I61" t="s">
        <v>462</v>
      </c>
      <c r="J61" t="s">
        <v>463</v>
      </c>
      <c r="K61" t="s">
        <v>464</v>
      </c>
      <c r="L61">
        <v>1339</v>
      </c>
      <c r="N61">
        <v>1007</v>
      </c>
      <c r="O61" t="s">
        <v>465</v>
      </c>
      <c r="P61" t="s">
        <v>465</v>
      </c>
      <c r="Q61">
        <v>1</v>
      </c>
      <c r="X61">
        <v>2.74</v>
      </c>
      <c r="Y61">
        <v>6.2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5</v>
      </c>
      <c r="AG61">
        <v>2.74</v>
      </c>
      <c r="AH61">
        <v>2</v>
      </c>
      <c r="AI61">
        <v>15091842</v>
      </c>
      <c r="AJ61">
        <v>61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>
      <c r="A62">
        <f>ROW(Source!A38)</f>
        <v>38</v>
      </c>
      <c r="B62">
        <v>15091843</v>
      </c>
      <c r="C62">
        <v>15091836</v>
      </c>
      <c r="D62">
        <v>12292553</v>
      </c>
      <c r="E62">
        <v>1</v>
      </c>
      <c r="F62">
        <v>1</v>
      </c>
      <c r="G62">
        <v>1</v>
      </c>
      <c r="H62">
        <v>3</v>
      </c>
      <c r="I62" t="s">
        <v>466</v>
      </c>
      <c r="J62" t="s">
        <v>467</v>
      </c>
      <c r="K62" t="s">
        <v>468</v>
      </c>
      <c r="L62">
        <v>1339</v>
      </c>
      <c r="N62">
        <v>1007</v>
      </c>
      <c r="O62" t="s">
        <v>465</v>
      </c>
      <c r="P62" t="s">
        <v>465</v>
      </c>
      <c r="Q62">
        <v>1</v>
      </c>
      <c r="X62">
        <v>0.43</v>
      </c>
      <c r="Y62">
        <v>101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5</v>
      </c>
      <c r="AG62">
        <v>0.43</v>
      </c>
      <c r="AH62">
        <v>2</v>
      </c>
      <c r="AI62">
        <v>15091843</v>
      </c>
      <c r="AJ62">
        <v>62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>
      <c r="A63">
        <f>ROW(Source!A38)</f>
        <v>38</v>
      </c>
      <c r="B63">
        <v>15091844</v>
      </c>
      <c r="C63">
        <v>15091836</v>
      </c>
      <c r="D63">
        <v>12365513</v>
      </c>
      <c r="E63">
        <v>1</v>
      </c>
      <c r="F63">
        <v>1</v>
      </c>
      <c r="G63">
        <v>1</v>
      </c>
      <c r="H63">
        <v>3</v>
      </c>
      <c r="I63" t="s">
        <v>27</v>
      </c>
      <c r="J63" t="s">
        <v>30</v>
      </c>
      <c r="K63" t="s">
        <v>28</v>
      </c>
      <c r="L63">
        <v>1348</v>
      </c>
      <c r="N63">
        <v>1009</v>
      </c>
      <c r="O63" t="s">
        <v>29</v>
      </c>
      <c r="P63" t="s">
        <v>29</v>
      </c>
      <c r="Q63">
        <v>1000</v>
      </c>
      <c r="X63">
        <v>0.22</v>
      </c>
      <c r="Y63">
        <v>0</v>
      </c>
      <c r="Z63">
        <v>0</v>
      </c>
      <c r="AA63">
        <v>0</v>
      </c>
      <c r="AB63">
        <v>0</v>
      </c>
      <c r="AC63">
        <v>1</v>
      </c>
      <c r="AD63">
        <v>0</v>
      </c>
      <c r="AE63">
        <v>0</v>
      </c>
      <c r="AF63" t="s">
        <v>5</v>
      </c>
      <c r="AG63">
        <v>0.22</v>
      </c>
      <c r="AH63">
        <v>2</v>
      </c>
      <c r="AI63">
        <v>15091844</v>
      </c>
      <c r="AJ63">
        <v>63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>
      <c r="A64">
        <f>ROW(Source!A40)</f>
        <v>40</v>
      </c>
      <c r="B64">
        <v>15091854</v>
      </c>
      <c r="C64">
        <v>15091847</v>
      </c>
      <c r="D64">
        <v>7535110</v>
      </c>
      <c r="E64">
        <v>1</v>
      </c>
      <c r="F64">
        <v>1</v>
      </c>
      <c r="G64">
        <v>1</v>
      </c>
      <c r="H64">
        <v>1</v>
      </c>
      <c r="I64" t="s">
        <v>448</v>
      </c>
      <c r="J64" t="s">
        <v>5</v>
      </c>
      <c r="K64" t="s">
        <v>449</v>
      </c>
      <c r="L64">
        <v>1476</v>
      </c>
      <c r="N64">
        <v>1013</v>
      </c>
      <c r="O64" t="s">
        <v>450</v>
      </c>
      <c r="P64" t="s">
        <v>451</v>
      </c>
      <c r="Q64">
        <v>1</v>
      </c>
      <c r="X64">
        <v>34.659999999999997</v>
      </c>
      <c r="Y64">
        <v>0</v>
      </c>
      <c r="Z64">
        <v>0</v>
      </c>
      <c r="AA64">
        <v>0</v>
      </c>
      <c r="AB64">
        <v>10.51</v>
      </c>
      <c r="AC64">
        <v>0</v>
      </c>
      <c r="AD64">
        <v>1</v>
      </c>
      <c r="AE64">
        <v>1</v>
      </c>
      <c r="AF64" t="s">
        <v>22</v>
      </c>
      <c r="AG64">
        <v>51.989999999999995</v>
      </c>
      <c r="AH64">
        <v>2</v>
      </c>
      <c r="AI64">
        <v>15091848</v>
      </c>
      <c r="AJ64">
        <v>64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>
      <c r="A65">
        <f>ROW(Source!A40)</f>
        <v>40</v>
      </c>
      <c r="B65">
        <v>15091855</v>
      </c>
      <c r="C65">
        <v>15091847</v>
      </c>
      <c r="D65">
        <v>121548</v>
      </c>
      <c r="E65">
        <v>1</v>
      </c>
      <c r="F65">
        <v>1</v>
      </c>
      <c r="G65">
        <v>1</v>
      </c>
      <c r="H65">
        <v>1</v>
      </c>
      <c r="I65" t="s">
        <v>31</v>
      </c>
      <c r="J65" t="s">
        <v>5</v>
      </c>
      <c r="K65" t="s">
        <v>452</v>
      </c>
      <c r="L65">
        <v>608254</v>
      </c>
      <c r="N65">
        <v>1013</v>
      </c>
      <c r="O65" t="s">
        <v>453</v>
      </c>
      <c r="P65" t="s">
        <v>453</v>
      </c>
      <c r="Q65">
        <v>1</v>
      </c>
      <c r="X65">
        <v>0.1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2</v>
      </c>
      <c r="AF65" t="s">
        <v>22</v>
      </c>
      <c r="AG65">
        <v>0.15000000000000002</v>
      </c>
      <c r="AH65">
        <v>2</v>
      </c>
      <c r="AI65">
        <v>15091849</v>
      </c>
      <c r="AJ65">
        <v>65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>
      <c r="A66">
        <f>ROW(Source!A40)</f>
        <v>40</v>
      </c>
      <c r="B66">
        <v>15091856</v>
      </c>
      <c r="C66">
        <v>15091847</v>
      </c>
      <c r="D66">
        <v>12365887</v>
      </c>
      <c r="E66">
        <v>1</v>
      </c>
      <c r="F66">
        <v>1</v>
      </c>
      <c r="G66">
        <v>1</v>
      </c>
      <c r="H66">
        <v>2</v>
      </c>
      <c r="I66" t="s">
        <v>454</v>
      </c>
      <c r="J66" t="s">
        <v>455</v>
      </c>
      <c r="K66" t="s">
        <v>456</v>
      </c>
      <c r="L66">
        <v>1480</v>
      </c>
      <c r="N66">
        <v>1013</v>
      </c>
      <c r="O66" t="s">
        <v>457</v>
      </c>
      <c r="P66" t="s">
        <v>458</v>
      </c>
      <c r="Q66">
        <v>1</v>
      </c>
      <c r="X66">
        <v>0.1</v>
      </c>
      <c r="Y66">
        <v>0</v>
      </c>
      <c r="Z66">
        <v>21.63</v>
      </c>
      <c r="AA66">
        <v>10.78</v>
      </c>
      <c r="AB66">
        <v>0</v>
      </c>
      <c r="AC66">
        <v>0</v>
      </c>
      <c r="AD66">
        <v>1</v>
      </c>
      <c r="AE66">
        <v>0</v>
      </c>
      <c r="AF66" t="s">
        <v>22</v>
      </c>
      <c r="AG66">
        <v>0.15000000000000002</v>
      </c>
      <c r="AH66">
        <v>2</v>
      </c>
      <c r="AI66">
        <v>15091850</v>
      </c>
      <c r="AJ66">
        <v>66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>
      <c r="A67">
        <f>ROW(Source!A40)</f>
        <v>40</v>
      </c>
      <c r="B67">
        <v>15091857</v>
      </c>
      <c r="C67">
        <v>15091847</v>
      </c>
      <c r="D67">
        <v>12365985</v>
      </c>
      <c r="E67">
        <v>1</v>
      </c>
      <c r="F67">
        <v>1</v>
      </c>
      <c r="G67">
        <v>1</v>
      </c>
      <c r="H67">
        <v>2</v>
      </c>
      <c r="I67" t="s">
        <v>459</v>
      </c>
      <c r="J67" t="s">
        <v>460</v>
      </c>
      <c r="K67" t="s">
        <v>461</v>
      </c>
      <c r="L67">
        <v>1480</v>
      </c>
      <c r="N67">
        <v>1013</v>
      </c>
      <c r="O67" t="s">
        <v>457</v>
      </c>
      <c r="P67" t="s">
        <v>458</v>
      </c>
      <c r="Q67">
        <v>1</v>
      </c>
      <c r="X67">
        <v>3.3</v>
      </c>
      <c r="Y67">
        <v>0</v>
      </c>
      <c r="Z67">
        <v>1.29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22</v>
      </c>
      <c r="AG67">
        <v>4.9499999999999993</v>
      </c>
      <c r="AH67">
        <v>2</v>
      </c>
      <c r="AI67">
        <v>15091851</v>
      </c>
      <c r="AJ67">
        <v>67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>
      <c r="A68">
        <f>ROW(Source!A40)</f>
        <v>40</v>
      </c>
      <c r="B68">
        <v>15091858</v>
      </c>
      <c r="C68">
        <v>15091847</v>
      </c>
      <c r="D68">
        <v>12289887</v>
      </c>
      <c r="E68">
        <v>1</v>
      </c>
      <c r="F68">
        <v>1</v>
      </c>
      <c r="G68">
        <v>1</v>
      </c>
      <c r="H68">
        <v>3</v>
      </c>
      <c r="I68" t="s">
        <v>462</v>
      </c>
      <c r="J68" t="s">
        <v>463</v>
      </c>
      <c r="K68" t="s">
        <v>464</v>
      </c>
      <c r="L68">
        <v>1339</v>
      </c>
      <c r="N68">
        <v>1007</v>
      </c>
      <c r="O68" t="s">
        <v>465</v>
      </c>
      <c r="P68" t="s">
        <v>465</v>
      </c>
      <c r="Q68">
        <v>1</v>
      </c>
      <c r="X68">
        <v>2.74</v>
      </c>
      <c r="Y68">
        <v>6.2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5</v>
      </c>
      <c r="AG68">
        <v>2.74</v>
      </c>
      <c r="AH68">
        <v>2</v>
      </c>
      <c r="AI68">
        <v>15091852</v>
      </c>
      <c r="AJ68">
        <v>68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>
      <c r="A69">
        <f>ROW(Source!A40)</f>
        <v>40</v>
      </c>
      <c r="B69">
        <v>15091859</v>
      </c>
      <c r="C69">
        <v>15091847</v>
      </c>
      <c r="D69">
        <v>12292553</v>
      </c>
      <c r="E69">
        <v>1</v>
      </c>
      <c r="F69">
        <v>1</v>
      </c>
      <c r="G69">
        <v>1</v>
      </c>
      <c r="H69">
        <v>3</v>
      </c>
      <c r="I69" t="s">
        <v>466</v>
      </c>
      <c r="J69" t="s">
        <v>467</v>
      </c>
      <c r="K69" t="s">
        <v>468</v>
      </c>
      <c r="L69">
        <v>1339</v>
      </c>
      <c r="N69">
        <v>1007</v>
      </c>
      <c r="O69" t="s">
        <v>465</v>
      </c>
      <c r="P69" t="s">
        <v>465</v>
      </c>
      <c r="Q69">
        <v>1</v>
      </c>
      <c r="X69">
        <v>0.43</v>
      </c>
      <c r="Y69">
        <v>101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5</v>
      </c>
      <c r="AG69">
        <v>0.43</v>
      </c>
      <c r="AH69">
        <v>2</v>
      </c>
      <c r="AI69">
        <v>15091853</v>
      </c>
      <c r="AJ69">
        <v>69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>
      <c r="A70">
        <f>ROW(Source!A40)</f>
        <v>40</v>
      </c>
      <c r="B70">
        <v>15091860</v>
      </c>
      <c r="C70">
        <v>15091847</v>
      </c>
      <c r="D70">
        <v>12365513</v>
      </c>
      <c r="E70">
        <v>1</v>
      </c>
      <c r="F70">
        <v>1</v>
      </c>
      <c r="G70">
        <v>1</v>
      </c>
      <c r="H70">
        <v>3</v>
      </c>
      <c r="I70" t="s">
        <v>27</v>
      </c>
      <c r="J70" t="s">
        <v>30</v>
      </c>
      <c r="K70" t="s">
        <v>28</v>
      </c>
      <c r="L70">
        <v>1348</v>
      </c>
      <c r="N70">
        <v>1009</v>
      </c>
      <c r="O70" t="s">
        <v>29</v>
      </c>
      <c r="P70" t="s">
        <v>29</v>
      </c>
      <c r="Q70">
        <v>1000</v>
      </c>
      <c r="X70">
        <v>0.22</v>
      </c>
      <c r="Y70">
        <v>0</v>
      </c>
      <c r="Z70">
        <v>0</v>
      </c>
      <c r="AA70">
        <v>0</v>
      </c>
      <c r="AB70">
        <v>0</v>
      </c>
      <c r="AC70">
        <v>1</v>
      </c>
      <c r="AD70">
        <v>0</v>
      </c>
      <c r="AE70">
        <v>0</v>
      </c>
      <c r="AF70" t="s">
        <v>5</v>
      </c>
      <c r="AG70">
        <v>0.22</v>
      </c>
      <c r="AH70">
        <v>2</v>
      </c>
      <c r="AI70">
        <v>15091862</v>
      </c>
      <c r="AJ70">
        <v>70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>
      <c r="A71">
        <f>ROW(Source!A42)</f>
        <v>42</v>
      </c>
      <c r="B71">
        <v>15091866</v>
      </c>
      <c r="C71">
        <v>15091864</v>
      </c>
      <c r="D71">
        <v>7535110</v>
      </c>
      <c r="E71">
        <v>1</v>
      </c>
      <c r="F71">
        <v>1</v>
      </c>
      <c r="G71">
        <v>1</v>
      </c>
      <c r="H71">
        <v>1</v>
      </c>
      <c r="I71" t="s">
        <v>448</v>
      </c>
      <c r="J71" t="s">
        <v>5</v>
      </c>
      <c r="K71" t="s">
        <v>449</v>
      </c>
      <c r="L71">
        <v>1476</v>
      </c>
      <c r="N71">
        <v>1013</v>
      </c>
      <c r="O71" t="s">
        <v>450</v>
      </c>
      <c r="P71" t="s">
        <v>451</v>
      </c>
      <c r="Q71">
        <v>1</v>
      </c>
      <c r="X71">
        <v>34.659999999999997</v>
      </c>
      <c r="Y71">
        <v>0</v>
      </c>
      <c r="Z71">
        <v>0</v>
      </c>
      <c r="AA71">
        <v>0</v>
      </c>
      <c r="AB71">
        <v>10.51</v>
      </c>
      <c r="AC71">
        <v>0</v>
      </c>
      <c r="AD71">
        <v>1</v>
      </c>
      <c r="AE71">
        <v>1</v>
      </c>
      <c r="AF71" t="s">
        <v>22</v>
      </c>
      <c r="AG71">
        <v>51.989999999999995</v>
      </c>
      <c r="AH71">
        <v>2</v>
      </c>
      <c r="AI71">
        <v>15091866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>
      <c r="A72">
        <f>ROW(Source!A42)</f>
        <v>42</v>
      </c>
      <c r="B72">
        <v>15091867</v>
      </c>
      <c r="C72">
        <v>15091864</v>
      </c>
      <c r="D72">
        <v>121548</v>
      </c>
      <c r="E72">
        <v>1</v>
      </c>
      <c r="F72">
        <v>1</v>
      </c>
      <c r="G72">
        <v>1</v>
      </c>
      <c r="H72">
        <v>1</v>
      </c>
      <c r="I72" t="s">
        <v>31</v>
      </c>
      <c r="J72" t="s">
        <v>5</v>
      </c>
      <c r="K72" t="s">
        <v>452</v>
      </c>
      <c r="L72">
        <v>608254</v>
      </c>
      <c r="N72">
        <v>1013</v>
      </c>
      <c r="O72" t="s">
        <v>453</v>
      </c>
      <c r="P72" t="s">
        <v>453</v>
      </c>
      <c r="Q72">
        <v>1</v>
      </c>
      <c r="X72">
        <v>0.1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2</v>
      </c>
      <c r="AF72" t="s">
        <v>22</v>
      </c>
      <c r="AG72">
        <v>0.15000000000000002</v>
      </c>
      <c r="AH72">
        <v>2</v>
      </c>
      <c r="AI72">
        <v>15091867</v>
      </c>
      <c r="AJ72">
        <v>72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>
      <c r="A73">
        <f>ROW(Source!A42)</f>
        <v>42</v>
      </c>
      <c r="B73">
        <v>15091868</v>
      </c>
      <c r="C73">
        <v>15091864</v>
      </c>
      <c r="D73">
        <v>12365887</v>
      </c>
      <c r="E73">
        <v>1</v>
      </c>
      <c r="F73">
        <v>1</v>
      </c>
      <c r="G73">
        <v>1</v>
      </c>
      <c r="H73">
        <v>2</v>
      </c>
      <c r="I73" t="s">
        <v>454</v>
      </c>
      <c r="J73" t="s">
        <v>455</v>
      </c>
      <c r="K73" t="s">
        <v>456</v>
      </c>
      <c r="L73">
        <v>1480</v>
      </c>
      <c r="N73">
        <v>1013</v>
      </c>
      <c r="O73" t="s">
        <v>457</v>
      </c>
      <c r="P73" t="s">
        <v>458</v>
      </c>
      <c r="Q73">
        <v>1</v>
      </c>
      <c r="X73">
        <v>0.1</v>
      </c>
      <c r="Y73">
        <v>0</v>
      </c>
      <c r="Z73">
        <v>21.63</v>
      </c>
      <c r="AA73">
        <v>10.78</v>
      </c>
      <c r="AB73">
        <v>0</v>
      </c>
      <c r="AC73">
        <v>0</v>
      </c>
      <c r="AD73">
        <v>1</v>
      </c>
      <c r="AE73">
        <v>0</v>
      </c>
      <c r="AF73" t="s">
        <v>22</v>
      </c>
      <c r="AG73">
        <v>0.15000000000000002</v>
      </c>
      <c r="AH73">
        <v>2</v>
      </c>
      <c r="AI73">
        <v>15091868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>
      <c r="A74">
        <f>ROW(Source!A42)</f>
        <v>42</v>
      </c>
      <c r="B74">
        <v>15091869</v>
      </c>
      <c r="C74">
        <v>15091864</v>
      </c>
      <c r="D74">
        <v>12365985</v>
      </c>
      <c r="E74">
        <v>1</v>
      </c>
      <c r="F74">
        <v>1</v>
      </c>
      <c r="G74">
        <v>1</v>
      </c>
      <c r="H74">
        <v>2</v>
      </c>
      <c r="I74" t="s">
        <v>459</v>
      </c>
      <c r="J74" t="s">
        <v>460</v>
      </c>
      <c r="K74" t="s">
        <v>461</v>
      </c>
      <c r="L74">
        <v>1480</v>
      </c>
      <c r="N74">
        <v>1013</v>
      </c>
      <c r="O74" t="s">
        <v>457</v>
      </c>
      <c r="P74" t="s">
        <v>458</v>
      </c>
      <c r="Q74">
        <v>1</v>
      </c>
      <c r="X74">
        <v>3.3</v>
      </c>
      <c r="Y74">
        <v>0</v>
      </c>
      <c r="Z74">
        <v>1.29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22</v>
      </c>
      <c r="AG74">
        <v>4.9499999999999993</v>
      </c>
      <c r="AH74">
        <v>2</v>
      </c>
      <c r="AI74">
        <v>15091869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>
      <c r="A75">
        <f>ROW(Source!A42)</f>
        <v>42</v>
      </c>
      <c r="B75">
        <v>15091870</v>
      </c>
      <c r="C75">
        <v>15091864</v>
      </c>
      <c r="D75">
        <v>12289887</v>
      </c>
      <c r="E75">
        <v>1</v>
      </c>
      <c r="F75">
        <v>1</v>
      </c>
      <c r="G75">
        <v>1</v>
      </c>
      <c r="H75">
        <v>3</v>
      </c>
      <c r="I75" t="s">
        <v>462</v>
      </c>
      <c r="J75" t="s">
        <v>463</v>
      </c>
      <c r="K75" t="s">
        <v>464</v>
      </c>
      <c r="L75">
        <v>1339</v>
      </c>
      <c r="N75">
        <v>1007</v>
      </c>
      <c r="O75" t="s">
        <v>465</v>
      </c>
      <c r="P75" t="s">
        <v>465</v>
      </c>
      <c r="Q75">
        <v>1</v>
      </c>
      <c r="X75">
        <v>2.74</v>
      </c>
      <c r="Y75">
        <v>6.2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5</v>
      </c>
      <c r="AG75">
        <v>2.74</v>
      </c>
      <c r="AH75">
        <v>2</v>
      </c>
      <c r="AI75">
        <v>15091870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>
      <c r="A76">
        <f>ROW(Source!A42)</f>
        <v>42</v>
      </c>
      <c r="B76">
        <v>15091871</v>
      </c>
      <c r="C76">
        <v>15091864</v>
      </c>
      <c r="D76">
        <v>12292553</v>
      </c>
      <c r="E76">
        <v>1</v>
      </c>
      <c r="F76">
        <v>1</v>
      </c>
      <c r="G76">
        <v>1</v>
      </c>
      <c r="H76">
        <v>3</v>
      </c>
      <c r="I76" t="s">
        <v>466</v>
      </c>
      <c r="J76" t="s">
        <v>467</v>
      </c>
      <c r="K76" t="s">
        <v>468</v>
      </c>
      <c r="L76">
        <v>1339</v>
      </c>
      <c r="N76">
        <v>1007</v>
      </c>
      <c r="O76" t="s">
        <v>465</v>
      </c>
      <c r="P76" t="s">
        <v>465</v>
      </c>
      <c r="Q76">
        <v>1</v>
      </c>
      <c r="X76">
        <v>0.43</v>
      </c>
      <c r="Y76">
        <v>101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5</v>
      </c>
      <c r="AG76">
        <v>0.43</v>
      </c>
      <c r="AH76">
        <v>2</v>
      </c>
      <c r="AI76">
        <v>15091871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>
      <c r="A77">
        <f>ROW(Source!A42)</f>
        <v>42</v>
      </c>
      <c r="B77">
        <v>15091872</v>
      </c>
      <c r="C77">
        <v>15091864</v>
      </c>
      <c r="D77">
        <v>12365513</v>
      </c>
      <c r="E77">
        <v>1</v>
      </c>
      <c r="F77">
        <v>1</v>
      </c>
      <c r="G77">
        <v>1</v>
      </c>
      <c r="H77">
        <v>3</v>
      </c>
      <c r="I77" t="s">
        <v>27</v>
      </c>
      <c r="J77" t="s">
        <v>30</v>
      </c>
      <c r="K77" t="s">
        <v>28</v>
      </c>
      <c r="L77">
        <v>1348</v>
      </c>
      <c r="N77">
        <v>1009</v>
      </c>
      <c r="O77" t="s">
        <v>29</v>
      </c>
      <c r="P77" t="s">
        <v>29</v>
      </c>
      <c r="Q77">
        <v>1000</v>
      </c>
      <c r="X77">
        <v>0.22</v>
      </c>
      <c r="Y77">
        <v>0</v>
      </c>
      <c r="Z77">
        <v>0</v>
      </c>
      <c r="AA77">
        <v>0</v>
      </c>
      <c r="AB77">
        <v>0</v>
      </c>
      <c r="AC77">
        <v>1</v>
      </c>
      <c r="AD77">
        <v>0</v>
      </c>
      <c r="AE77">
        <v>0</v>
      </c>
      <c r="AF77" t="s">
        <v>5</v>
      </c>
      <c r="AG77">
        <v>0.22</v>
      </c>
      <c r="AH77">
        <v>2</v>
      </c>
      <c r="AI77">
        <v>15091872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>
      <c r="A78">
        <f>ROW(Source!A44)</f>
        <v>44</v>
      </c>
      <c r="B78">
        <v>15091877</v>
      </c>
      <c r="C78">
        <v>15091875</v>
      </c>
      <c r="D78">
        <v>7535110</v>
      </c>
      <c r="E78">
        <v>1</v>
      </c>
      <c r="F78">
        <v>1</v>
      </c>
      <c r="G78">
        <v>1</v>
      </c>
      <c r="H78">
        <v>1</v>
      </c>
      <c r="I78" t="s">
        <v>448</v>
      </c>
      <c r="J78" t="s">
        <v>5</v>
      </c>
      <c r="K78" t="s">
        <v>449</v>
      </c>
      <c r="L78">
        <v>1476</v>
      </c>
      <c r="N78">
        <v>1013</v>
      </c>
      <c r="O78" t="s">
        <v>450</v>
      </c>
      <c r="P78" t="s">
        <v>451</v>
      </c>
      <c r="Q78">
        <v>1</v>
      </c>
      <c r="X78">
        <v>34.659999999999997</v>
      </c>
      <c r="Y78">
        <v>0</v>
      </c>
      <c r="Z78">
        <v>0</v>
      </c>
      <c r="AA78">
        <v>0</v>
      </c>
      <c r="AB78">
        <v>10.51</v>
      </c>
      <c r="AC78">
        <v>0</v>
      </c>
      <c r="AD78">
        <v>1</v>
      </c>
      <c r="AE78">
        <v>1</v>
      </c>
      <c r="AF78" t="s">
        <v>22</v>
      </c>
      <c r="AG78">
        <v>51.989999999999995</v>
      </c>
      <c r="AH78">
        <v>2</v>
      </c>
      <c r="AI78">
        <v>15091877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>
      <c r="A79">
        <f>ROW(Source!A44)</f>
        <v>44</v>
      </c>
      <c r="B79">
        <v>15091878</v>
      </c>
      <c r="C79">
        <v>15091875</v>
      </c>
      <c r="D79">
        <v>121548</v>
      </c>
      <c r="E79">
        <v>1</v>
      </c>
      <c r="F79">
        <v>1</v>
      </c>
      <c r="G79">
        <v>1</v>
      </c>
      <c r="H79">
        <v>1</v>
      </c>
      <c r="I79" t="s">
        <v>31</v>
      </c>
      <c r="J79" t="s">
        <v>5</v>
      </c>
      <c r="K79" t="s">
        <v>452</v>
      </c>
      <c r="L79">
        <v>608254</v>
      </c>
      <c r="N79">
        <v>1013</v>
      </c>
      <c r="O79" t="s">
        <v>453</v>
      </c>
      <c r="P79" t="s">
        <v>453</v>
      </c>
      <c r="Q79">
        <v>1</v>
      </c>
      <c r="X79">
        <v>0.1</v>
      </c>
      <c r="Y79">
        <v>0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2</v>
      </c>
      <c r="AF79" t="s">
        <v>22</v>
      </c>
      <c r="AG79">
        <v>0.15000000000000002</v>
      </c>
      <c r="AH79">
        <v>2</v>
      </c>
      <c r="AI79">
        <v>15091878</v>
      </c>
      <c r="AJ79">
        <v>79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>
      <c r="A80">
        <f>ROW(Source!A44)</f>
        <v>44</v>
      </c>
      <c r="B80">
        <v>15091879</v>
      </c>
      <c r="C80">
        <v>15091875</v>
      </c>
      <c r="D80">
        <v>12365887</v>
      </c>
      <c r="E80">
        <v>1</v>
      </c>
      <c r="F80">
        <v>1</v>
      </c>
      <c r="G80">
        <v>1</v>
      </c>
      <c r="H80">
        <v>2</v>
      </c>
      <c r="I80" t="s">
        <v>454</v>
      </c>
      <c r="J80" t="s">
        <v>455</v>
      </c>
      <c r="K80" t="s">
        <v>456</v>
      </c>
      <c r="L80">
        <v>1480</v>
      </c>
      <c r="N80">
        <v>1013</v>
      </c>
      <c r="O80" t="s">
        <v>457</v>
      </c>
      <c r="P80" t="s">
        <v>458</v>
      </c>
      <c r="Q80">
        <v>1</v>
      </c>
      <c r="X80">
        <v>0.1</v>
      </c>
      <c r="Y80">
        <v>0</v>
      </c>
      <c r="Z80">
        <v>21.63</v>
      </c>
      <c r="AA80">
        <v>10.78</v>
      </c>
      <c r="AB80">
        <v>0</v>
      </c>
      <c r="AC80">
        <v>0</v>
      </c>
      <c r="AD80">
        <v>1</v>
      </c>
      <c r="AE80">
        <v>0</v>
      </c>
      <c r="AF80" t="s">
        <v>22</v>
      </c>
      <c r="AG80">
        <v>0.15000000000000002</v>
      </c>
      <c r="AH80">
        <v>2</v>
      </c>
      <c r="AI80">
        <v>15091879</v>
      </c>
      <c r="AJ80">
        <v>80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>
      <c r="A81">
        <f>ROW(Source!A44)</f>
        <v>44</v>
      </c>
      <c r="B81">
        <v>15091880</v>
      </c>
      <c r="C81">
        <v>15091875</v>
      </c>
      <c r="D81">
        <v>12365985</v>
      </c>
      <c r="E81">
        <v>1</v>
      </c>
      <c r="F81">
        <v>1</v>
      </c>
      <c r="G81">
        <v>1</v>
      </c>
      <c r="H81">
        <v>2</v>
      </c>
      <c r="I81" t="s">
        <v>459</v>
      </c>
      <c r="J81" t="s">
        <v>460</v>
      </c>
      <c r="K81" t="s">
        <v>461</v>
      </c>
      <c r="L81">
        <v>1480</v>
      </c>
      <c r="N81">
        <v>1013</v>
      </c>
      <c r="O81" t="s">
        <v>457</v>
      </c>
      <c r="P81" t="s">
        <v>458</v>
      </c>
      <c r="Q81">
        <v>1</v>
      </c>
      <c r="X81">
        <v>3.3</v>
      </c>
      <c r="Y81">
        <v>0</v>
      </c>
      <c r="Z81">
        <v>1.29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22</v>
      </c>
      <c r="AG81">
        <v>4.9499999999999993</v>
      </c>
      <c r="AH81">
        <v>2</v>
      </c>
      <c r="AI81">
        <v>15091880</v>
      </c>
      <c r="AJ81">
        <v>81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>
      <c r="A82">
        <f>ROW(Source!A44)</f>
        <v>44</v>
      </c>
      <c r="B82">
        <v>15091881</v>
      </c>
      <c r="C82">
        <v>15091875</v>
      </c>
      <c r="D82">
        <v>12289887</v>
      </c>
      <c r="E82">
        <v>1</v>
      </c>
      <c r="F82">
        <v>1</v>
      </c>
      <c r="G82">
        <v>1</v>
      </c>
      <c r="H82">
        <v>3</v>
      </c>
      <c r="I82" t="s">
        <v>462</v>
      </c>
      <c r="J82" t="s">
        <v>463</v>
      </c>
      <c r="K82" t="s">
        <v>464</v>
      </c>
      <c r="L82">
        <v>1339</v>
      </c>
      <c r="N82">
        <v>1007</v>
      </c>
      <c r="O82" t="s">
        <v>465</v>
      </c>
      <c r="P82" t="s">
        <v>465</v>
      </c>
      <c r="Q82">
        <v>1</v>
      </c>
      <c r="X82">
        <v>2.74</v>
      </c>
      <c r="Y82">
        <v>6.2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5</v>
      </c>
      <c r="AG82">
        <v>2.74</v>
      </c>
      <c r="AH82">
        <v>2</v>
      </c>
      <c r="AI82">
        <v>15091881</v>
      </c>
      <c r="AJ82">
        <v>82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>
      <c r="A83">
        <f>ROW(Source!A44)</f>
        <v>44</v>
      </c>
      <c r="B83">
        <v>15091882</v>
      </c>
      <c r="C83">
        <v>15091875</v>
      </c>
      <c r="D83">
        <v>12292553</v>
      </c>
      <c r="E83">
        <v>1</v>
      </c>
      <c r="F83">
        <v>1</v>
      </c>
      <c r="G83">
        <v>1</v>
      </c>
      <c r="H83">
        <v>3</v>
      </c>
      <c r="I83" t="s">
        <v>466</v>
      </c>
      <c r="J83" t="s">
        <v>467</v>
      </c>
      <c r="K83" t="s">
        <v>468</v>
      </c>
      <c r="L83">
        <v>1339</v>
      </c>
      <c r="N83">
        <v>1007</v>
      </c>
      <c r="O83" t="s">
        <v>465</v>
      </c>
      <c r="P83" t="s">
        <v>465</v>
      </c>
      <c r="Q83">
        <v>1</v>
      </c>
      <c r="X83">
        <v>0.43</v>
      </c>
      <c r="Y83">
        <v>101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5</v>
      </c>
      <c r="AG83">
        <v>0.43</v>
      </c>
      <c r="AH83">
        <v>2</v>
      </c>
      <c r="AI83">
        <v>15091882</v>
      </c>
      <c r="AJ83">
        <v>83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>
      <c r="A84">
        <f>ROW(Source!A44)</f>
        <v>44</v>
      </c>
      <c r="B84">
        <v>15091883</v>
      </c>
      <c r="C84">
        <v>15091875</v>
      </c>
      <c r="D84">
        <v>12365513</v>
      </c>
      <c r="E84">
        <v>1</v>
      </c>
      <c r="F84">
        <v>1</v>
      </c>
      <c r="G84">
        <v>1</v>
      </c>
      <c r="H84">
        <v>3</v>
      </c>
      <c r="I84" t="s">
        <v>27</v>
      </c>
      <c r="J84" t="s">
        <v>30</v>
      </c>
      <c r="K84" t="s">
        <v>28</v>
      </c>
      <c r="L84">
        <v>1348</v>
      </c>
      <c r="N84">
        <v>1009</v>
      </c>
      <c r="O84" t="s">
        <v>29</v>
      </c>
      <c r="P84" t="s">
        <v>29</v>
      </c>
      <c r="Q84">
        <v>1000</v>
      </c>
      <c r="X84">
        <v>0.22</v>
      </c>
      <c r="Y84">
        <v>0</v>
      </c>
      <c r="Z84">
        <v>0</v>
      </c>
      <c r="AA84">
        <v>0</v>
      </c>
      <c r="AB84">
        <v>0</v>
      </c>
      <c r="AC84">
        <v>1</v>
      </c>
      <c r="AD84">
        <v>0</v>
      </c>
      <c r="AE84">
        <v>0</v>
      </c>
      <c r="AF84" t="s">
        <v>5</v>
      </c>
      <c r="AG84">
        <v>0.22</v>
      </c>
      <c r="AH84">
        <v>2</v>
      </c>
      <c r="AI84">
        <v>15091883</v>
      </c>
      <c r="AJ84">
        <v>84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>
      <c r="A85">
        <f>ROW(Source!A46)</f>
        <v>46</v>
      </c>
      <c r="B85">
        <v>15091931</v>
      </c>
      <c r="C85">
        <v>15091886</v>
      </c>
      <c r="D85">
        <v>7535110</v>
      </c>
      <c r="E85">
        <v>1</v>
      </c>
      <c r="F85">
        <v>1</v>
      </c>
      <c r="G85">
        <v>1</v>
      </c>
      <c r="H85">
        <v>1</v>
      </c>
      <c r="I85" t="s">
        <v>448</v>
      </c>
      <c r="J85" t="s">
        <v>5</v>
      </c>
      <c r="K85" t="s">
        <v>449</v>
      </c>
      <c r="L85">
        <v>1476</v>
      </c>
      <c r="N85">
        <v>1013</v>
      </c>
      <c r="O85" t="s">
        <v>450</v>
      </c>
      <c r="P85" t="s">
        <v>451</v>
      </c>
      <c r="Q85">
        <v>1</v>
      </c>
      <c r="X85">
        <v>59.62</v>
      </c>
      <c r="Y85">
        <v>0</v>
      </c>
      <c r="Z85">
        <v>0</v>
      </c>
      <c r="AA85">
        <v>0</v>
      </c>
      <c r="AB85">
        <v>10.51</v>
      </c>
      <c r="AC85">
        <v>0</v>
      </c>
      <c r="AD85">
        <v>1</v>
      </c>
      <c r="AE85">
        <v>1</v>
      </c>
      <c r="AF85" t="s">
        <v>22</v>
      </c>
      <c r="AG85">
        <v>89.429999999999993</v>
      </c>
      <c r="AH85">
        <v>2</v>
      </c>
      <c r="AI85">
        <v>15091931</v>
      </c>
      <c r="AJ85">
        <v>85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>
      <c r="A86">
        <f>ROW(Source!A46)</f>
        <v>46</v>
      </c>
      <c r="B86">
        <v>15091932</v>
      </c>
      <c r="C86">
        <v>15091886</v>
      </c>
      <c r="D86">
        <v>121548</v>
      </c>
      <c r="E86">
        <v>1</v>
      </c>
      <c r="F86">
        <v>1</v>
      </c>
      <c r="G86">
        <v>1</v>
      </c>
      <c r="H86">
        <v>1</v>
      </c>
      <c r="I86" t="s">
        <v>31</v>
      </c>
      <c r="J86" t="s">
        <v>5</v>
      </c>
      <c r="K86" t="s">
        <v>452</v>
      </c>
      <c r="L86">
        <v>608254</v>
      </c>
      <c r="N86">
        <v>1013</v>
      </c>
      <c r="O86" t="s">
        <v>453</v>
      </c>
      <c r="P86" t="s">
        <v>453</v>
      </c>
      <c r="Q86">
        <v>1</v>
      </c>
      <c r="X86">
        <v>0.17</v>
      </c>
      <c r="Y86">
        <v>0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2</v>
      </c>
      <c r="AF86" t="s">
        <v>22</v>
      </c>
      <c r="AG86">
        <v>0.255</v>
      </c>
      <c r="AH86">
        <v>2</v>
      </c>
      <c r="AI86">
        <v>15091932</v>
      </c>
      <c r="AJ86">
        <v>86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>
      <c r="A87">
        <f>ROW(Source!A46)</f>
        <v>46</v>
      </c>
      <c r="B87">
        <v>15091933</v>
      </c>
      <c r="C87">
        <v>15091886</v>
      </c>
      <c r="D87">
        <v>12365887</v>
      </c>
      <c r="E87">
        <v>1</v>
      </c>
      <c r="F87">
        <v>1</v>
      </c>
      <c r="G87">
        <v>1</v>
      </c>
      <c r="H87">
        <v>2</v>
      </c>
      <c r="I87" t="s">
        <v>454</v>
      </c>
      <c r="J87" t="s">
        <v>455</v>
      </c>
      <c r="K87" t="s">
        <v>456</v>
      </c>
      <c r="L87">
        <v>1480</v>
      </c>
      <c r="N87">
        <v>1013</v>
      </c>
      <c r="O87" t="s">
        <v>457</v>
      </c>
      <c r="P87" t="s">
        <v>458</v>
      </c>
      <c r="Q87">
        <v>1</v>
      </c>
      <c r="X87">
        <v>0.17</v>
      </c>
      <c r="Y87">
        <v>0</v>
      </c>
      <c r="Z87">
        <v>21.63</v>
      </c>
      <c r="AA87">
        <v>10.78</v>
      </c>
      <c r="AB87">
        <v>0</v>
      </c>
      <c r="AC87">
        <v>0</v>
      </c>
      <c r="AD87">
        <v>1</v>
      </c>
      <c r="AE87">
        <v>0</v>
      </c>
      <c r="AF87" t="s">
        <v>22</v>
      </c>
      <c r="AG87">
        <v>0.255</v>
      </c>
      <c r="AH87">
        <v>2</v>
      </c>
      <c r="AI87">
        <v>15091933</v>
      </c>
      <c r="AJ87">
        <v>87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>
      <c r="A88">
        <f>ROW(Source!A46)</f>
        <v>46</v>
      </c>
      <c r="B88">
        <v>15091934</v>
      </c>
      <c r="C88">
        <v>15091886</v>
      </c>
      <c r="D88">
        <v>12365985</v>
      </c>
      <c r="E88">
        <v>1</v>
      </c>
      <c r="F88">
        <v>1</v>
      </c>
      <c r="G88">
        <v>1</v>
      </c>
      <c r="H88">
        <v>2</v>
      </c>
      <c r="I88" t="s">
        <v>459</v>
      </c>
      <c r="J88" t="s">
        <v>460</v>
      </c>
      <c r="K88" t="s">
        <v>461</v>
      </c>
      <c r="L88">
        <v>1480</v>
      </c>
      <c r="N88">
        <v>1013</v>
      </c>
      <c r="O88" t="s">
        <v>457</v>
      </c>
      <c r="P88" t="s">
        <v>458</v>
      </c>
      <c r="Q88">
        <v>1</v>
      </c>
      <c r="X88">
        <v>5.7</v>
      </c>
      <c r="Y88">
        <v>0</v>
      </c>
      <c r="Z88">
        <v>1.29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22</v>
      </c>
      <c r="AG88">
        <v>8.5500000000000007</v>
      </c>
      <c r="AH88">
        <v>2</v>
      </c>
      <c r="AI88">
        <v>15091934</v>
      </c>
      <c r="AJ88">
        <v>88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>
      <c r="A89">
        <f>ROW(Source!A46)</f>
        <v>46</v>
      </c>
      <c r="B89">
        <v>15091935</v>
      </c>
      <c r="C89">
        <v>15091886</v>
      </c>
      <c r="D89">
        <v>12289887</v>
      </c>
      <c r="E89">
        <v>1</v>
      </c>
      <c r="F89">
        <v>1</v>
      </c>
      <c r="G89">
        <v>1</v>
      </c>
      <c r="H89">
        <v>3</v>
      </c>
      <c r="I89" t="s">
        <v>462</v>
      </c>
      <c r="J89" t="s">
        <v>463</v>
      </c>
      <c r="K89" t="s">
        <v>464</v>
      </c>
      <c r="L89">
        <v>1339</v>
      </c>
      <c r="N89">
        <v>1007</v>
      </c>
      <c r="O89" t="s">
        <v>465</v>
      </c>
      <c r="P89" t="s">
        <v>465</v>
      </c>
      <c r="Q89">
        <v>1</v>
      </c>
      <c r="X89">
        <v>4.7300000000000004</v>
      </c>
      <c r="Y89">
        <v>6.2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5</v>
      </c>
      <c r="AG89">
        <v>4.7300000000000004</v>
      </c>
      <c r="AH89">
        <v>2</v>
      </c>
      <c r="AI89">
        <v>15091935</v>
      </c>
      <c r="AJ89">
        <v>89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>
      <c r="A90">
        <f>ROW(Source!A46)</f>
        <v>46</v>
      </c>
      <c r="B90">
        <v>15091936</v>
      </c>
      <c r="C90">
        <v>15091886</v>
      </c>
      <c r="D90">
        <v>12292553</v>
      </c>
      <c r="E90">
        <v>1</v>
      </c>
      <c r="F90">
        <v>1</v>
      </c>
      <c r="G90">
        <v>1</v>
      </c>
      <c r="H90">
        <v>3</v>
      </c>
      <c r="I90" t="s">
        <v>466</v>
      </c>
      <c r="J90" t="s">
        <v>467</v>
      </c>
      <c r="K90" t="s">
        <v>468</v>
      </c>
      <c r="L90">
        <v>1339</v>
      </c>
      <c r="N90">
        <v>1007</v>
      </c>
      <c r="O90" t="s">
        <v>465</v>
      </c>
      <c r="P90" t="s">
        <v>465</v>
      </c>
      <c r="Q90">
        <v>1</v>
      </c>
      <c r="X90">
        <v>0.74</v>
      </c>
      <c r="Y90">
        <v>101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5</v>
      </c>
      <c r="AG90">
        <v>0.74</v>
      </c>
      <c r="AH90">
        <v>2</v>
      </c>
      <c r="AI90">
        <v>15091936</v>
      </c>
      <c r="AJ90">
        <v>90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>
      <c r="A91">
        <f>ROW(Source!A46)</f>
        <v>46</v>
      </c>
      <c r="B91">
        <v>15091937</v>
      </c>
      <c r="C91">
        <v>15091886</v>
      </c>
      <c r="D91">
        <v>12365513</v>
      </c>
      <c r="E91">
        <v>1</v>
      </c>
      <c r="F91">
        <v>1</v>
      </c>
      <c r="G91">
        <v>1</v>
      </c>
      <c r="H91">
        <v>3</v>
      </c>
      <c r="I91" t="s">
        <v>27</v>
      </c>
      <c r="J91" t="s">
        <v>30</v>
      </c>
      <c r="K91" t="s">
        <v>28</v>
      </c>
      <c r="L91">
        <v>1348</v>
      </c>
      <c r="N91">
        <v>1009</v>
      </c>
      <c r="O91" t="s">
        <v>29</v>
      </c>
      <c r="P91" t="s">
        <v>29</v>
      </c>
      <c r="Q91">
        <v>1000</v>
      </c>
      <c r="X91">
        <v>0.34</v>
      </c>
      <c r="Y91">
        <v>0</v>
      </c>
      <c r="Z91">
        <v>0</v>
      </c>
      <c r="AA91">
        <v>0</v>
      </c>
      <c r="AB91">
        <v>0</v>
      </c>
      <c r="AC91">
        <v>1</v>
      </c>
      <c r="AD91">
        <v>0</v>
      </c>
      <c r="AE91">
        <v>0</v>
      </c>
      <c r="AF91" t="s">
        <v>5</v>
      </c>
      <c r="AG91">
        <v>0.34</v>
      </c>
      <c r="AH91">
        <v>2</v>
      </c>
      <c r="AI91">
        <v>15091937</v>
      </c>
      <c r="AJ91">
        <v>91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>
      <c r="A92">
        <f>ROW(Source!A48)</f>
        <v>48</v>
      </c>
      <c r="B92">
        <v>15091941</v>
      </c>
      <c r="C92">
        <v>15091940</v>
      </c>
      <c r="D92">
        <v>7535102</v>
      </c>
      <c r="E92">
        <v>1</v>
      </c>
      <c r="F92">
        <v>1</v>
      </c>
      <c r="G92">
        <v>1</v>
      </c>
      <c r="H92">
        <v>1</v>
      </c>
      <c r="I92" t="s">
        <v>498</v>
      </c>
      <c r="J92" t="s">
        <v>5</v>
      </c>
      <c r="K92" t="s">
        <v>499</v>
      </c>
      <c r="L92">
        <v>1476</v>
      </c>
      <c r="N92">
        <v>1013</v>
      </c>
      <c r="O92" t="s">
        <v>450</v>
      </c>
      <c r="P92" t="s">
        <v>451</v>
      </c>
      <c r="Q92">
        <v>1</v>
      </c>
      <c r="X92">
        <v>0.26050000000000001</v>
      </c>
      <c r="Y92">
        <v>0</v>
      </c>
      <c r="Z92">
        <v>0</v>
      </c>
      <c r="AA92">
        <v>0</v>
      </c>
      <c r="AB92">
        <v>11.48</v>
      </c>
      <c r="AC92">
        <v>0</v>
      </c>
      <c r="AD92">
        <v>1</v>
      </c>
      <c r="AE92">
        <v>1</v>
      </c>
      <c r="AF92" t="s">
        <v>37</v>
      </c>
      <c r="AG92">
        <v>0.15630000000000002</v>
      </c>
      <c r="AH92">
        <v>2</v>
      </c>
      <c r="AI92">
        <v>15091941</v>
      </c>
      <c r="AJ92">
        <v>92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>
      <c r="A93">
        <f>ROW(Source!A48)</f>
        <v>48</v>
      </c>
      <c r="B93">
        <v>15091942</v>
      </c>
      <c r="C93">
        <v>15091940</v>
      </c>
      <c r="D93">
        <v>121548</v>
      </c>
      <c r="E93">
        <v>1</v>
      </c>
      <c r="F93">
        <v>1</v>
      </c>
      <c r="G93">
        <v>1</v>
      </c>
      <c r="H93">
        <v>1</v>
      </c>
      <c r="I93" t="s">
        <v>31</v>
      </c>
      <c r="J93" t="s">
        <v>5</v>
      </c>
      <c r="K93" t="s">
        <v>452</v>
      </c>
      <c r="L93">
        <v>608254</v>
      </c>
      <c r="N93">
        <v>1013</v>
      </c>
      <c r="O93" t="s">
        <v>453</v>
      </c>
      <c r="P93" t="s">
        <v>453</v>
      </c>
      <c r="Q93">
        <v>1</v>
      </c>
      <c r="X93">
        <v>1.4E-3</v>
      </c>
      <c r="Y93">
        <v>0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2</v>
      </c>
      <c r="AF93" t="s">
        <v>37</v>
      </c>
      <c r="AG93">
        <v>8.4000000000000003E-4</v>
      </c>
      <c r="AH93">
        <v>2</v>
      </c>
      <c r="AI93">
        <v>15091942</v>
      </c>
      <c r="AJ93">
        <v>93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>
      <c r="A94">
        <f>ROW(Source!A48)</f>
        <v>48</v>
      </c>
      <c r="B94">
        <v>15091943</v>
      </c>
      <c r="C94">
        <v>15091940</v>
      </c>
      <c r="D94">
        <v>12365594</v>
      </c>
      <c r="E94">
        <v>1</v>
      </c>
      <c r="F94">
        <v>1</v>
      </c>
      <c r="G94">
        <v>1</v>
      </c>
      <c r="H94">
        <v>2</v>
      </c>
      <c r="I94" t="s">
        <v>471</v>
      </c>
      <c r="J94" t="s">
        <v>472</v>
      </c>
      <c r="K94" t="s">
        <v>473</v>
      </c>
      <c r="L94">
        <v>1480</v>
      </c>
      <c r="N94">
        <v>1013</v>
      </c>
      <c r="O94" t="s">
        <v>457</v>
      </c>
      <c r="P94" t="s">
        <v>458</v>
      </c>
      <c r="Q94">
        <v>1</v>
      </c>
      <c r="X94">
        <v>2.0000000000000001E-4</v>
      </c>
      <c r="Y94">
        <v>0</v>
      </c>
      <c r="Z94">
        <v>92.76</v>
      </c>
      <c r="AA94">
        <v>16.329999999999998</v>
      </c>
      <c r="AB94">
        <v>0</v>
      </c>
      <c r="AC94">
        <v>0</v>
      </c>
      <c r="AD94">
        <v>1</v>
      </c>
      <c r="AE94">
        <v>0</v>
      </c>
      <c r="AF94" t="s">
        <v>37</v>
      </c>
      <c r="AG94">
        <v>1.2000000000000002E-4</v>
      </c>
      <c r="AH94">
        <v>2</v>
      </c>
      <c r="AI94">
        <v>15091943</v>
      </c>
      <c r="AJ94">
        <v>94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>
      <c r="A95">
        <f>ROW(Source!A48)</f>
        <v>48</v>
      </c>
      <c r="B95">
        <v>15091944</v>
      </c>
      <c r="C95">
        <v>15091940</v>
      </c>
      <c r="D95">
        <v>12365682</v>
      </c>
      <c r="E95">
        <v>1</v>
      </c>
      <c r="F95">
        <v>1</v>
      </c>
      <c r="G95">
        <v>1</v>
      </c>
      <c r="H95">
        <v>2</v>
      </c>
      <c r="I95" t="s">
        <v>474</v>
      </c>
      <c r="J95" t="s">
        <v>475</v>
      </c>
      <c r="K95" t="s">
        <v>476</v>
      </c>
      <c r="L95">
        <v>1480</v>
      </c>
      <c r="N95">
        <v>1013</v>
      </c>
      <c r="O95" t="s">
        <v>457</v>
      </c>
      <c r="P95" t="s">
        <v>458</v>
      </c>
      <c r="Q95">
        <v>1</v>
      </c>
      <c r="X95">
        <v>1.1999999999999999E-3</v>
      </c>
      <c r="Y95">
        <v>0</v>
      </c>
      <c r="Z95">
        <v>134.07</v>
      </c>
      <c r="AA95">
        <v>16.329999999999998</v>
      </c>
      <c r="AB95">
        <v>0</v>
      </c>
      <c r="AC95">
        <v>0</v>
      </c>
      <c r="AD95">
        <v>1</v>
      </c>
      <c r="AE95">
        <v>0</v>
      </c>
      <c r="AF95" t="s">
        <v>37</v>
      </c>
      <c r="AG95">
        <v>7.1999999999999994E-4</v>
      </c>
      <c r="AH95">
        <v>2</v>
      </c>
      <c r="AI95">
        <v>15091944</v>
      </c>
      <c r="AJ95">
        <v>95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>
      <c r="A96">
        <f>ROW(Source!A48)</f>
        <v>48</v>
      </c>
      <c r="B96">
        <v>15091945</v>
      </c>
      <c r="C96">
        <v>15091940</v>
      </c>
      <c r="D96">
        <v>12367747</v>
      </c>
      <c r="E96">
        <v>1</v>
      </c>
      <c r="F96">
        <v>1</v>
      </c>
      <c r="G96">
        <v>1</v>
      </c>
      <c r="H96">
        <v>2</v>
      </c>
      <c r="I96" t="s">
        <v>500</v>
      </c>
      <c r="J96" t="s">
        <v>501</v>
      </c>
      <c r="K96" t="s">
        <v>502</v>
      </c>
      <c r="L96">
        <v>1480</v>
      </c>
      <c r="N96">
        <v>1013</v>
      </c>
      <c r="O96" t="s">
        <v>457</v>
      </c>
      <c r="P96" t="s">
        <v>458</v>
      </c>
      <c r="Q96">
        <v>1</v>
      </c>
      <c r="X96">
        <v>6.7000000000000002E-3</v>
      </c>
      <c r="Y96">
        <v>0</v>
      </c>
      <c r="Z96">
        <v>2.3199999999999998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37</v>
      </c>
      <c r="AG96">
        <v>4.0200000000000001E-3</v>
      </c>
      <c r="AH96">
        <v>2</v>
      </c>
      <c r="AI96">
        <v>15091945</v>
      </c>
      <c r="AJ96">
        <v>96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>
      <c r="A97">
        <f>ROW(Source!A48)</f>
        <v>48</v>
      </c>
      <c r="B97">
        <v>15091946</v>
      </c>
      <c r="C97">
        <v>15091940</v>
      </c>
      <c r="D97">
        <v>12368313</v>
      </c>
      <c r="E97">
        <v>1</v>
      </c>
      <c r="F97">
        <v>1</v>
      </c>
      <c r="G97">
        <v>1</v>
      </c>
      <c r="H97">
        <v>2</v>
      </c>
      <c r="I97" t="s">
        <v>477</v>
      </c>
      <c r="J97" t="s">
        <v>478</v>
      </c>
      <c r="K97" t="s">
        <v>479</v>
      </c>
      <c r="L97">
        <v>1480</v>
      </c>
      <c r="N97">
        <v>1013</v>
      </c>
      <c r="O97" t="s">
        <v>457</v>
      </c>
      <c r="P97" t="s">
        <v>458</v>
      </c>
      <c r="Q97">
        <v>1</v>
      </c>
      <c r="X97">
        <v>8.3999999999999995E-3</v>
      </c>
      <c r="Y97">
        <v>0</v>
      </c>
      <c r="Z97">
        <v>96.34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37</v>
      </c>
      <c r="AG97">
        <v>5.0400000000000002E-3</v>
      </c>
      <c r="AH97">
        <v>2</v>
      </c>
      <c r="AI97">
        <v>15091946</v>
      </c>
      <c r="AJ97">
        <v>97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>
      <c r="A98">
        <f>ROW(Source!A48)</f>
        <v>48</v>
      </c>
      <c r="B98">
        <v>15091947</v>
      </c>
      <c r="C98">
        <v>15091940</v>
      </c>
      <c r="D98">
        <v>12289510</v>
      </c>
      <c r="E98">
        <v>1</v>
      </c>
      <c r="F98">
        <v>1</v>
      </c>
      <c r="G98">
        <v>1</v>
      </c>
      <c r="H98">
        <v>3</v>
      </c>
      <c r="I98" t="s">
        <v>503</v>
      </c>
      <c r="J98" t="s">
        <v>504</v>
      </c>
      <c r="K98" t="s">
        <v>505</v>
      </c>
      <c r="L98">
        <v>1348</v>
      </c>
      <c r="N98">
        <v>1009</v>
      </c>
      <c r="O98" t="s">
        <v>29</v>
      </c>
      <c r="P98" t="s">
        <v>29</v>
      </c>
      <c r="Q98">
        <v>1000</v>
      </c>
      <c r="X98">
        <v>4.1E-5</v>
      </c>
      <c r="Y98">
        <v>35060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36</v>
      </c>
      <c r="AG98">
        <v>0</v>
      </c>
      <c r="AH98">
        <v>2</v>
      </c>
      <c r="AI98">
        <v>15091947</v>
      </c>
      <c r="AJ98">
        <v>98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>
      <c r="A99">
        <f>ROW(Source!A48)</f>
        <v>48</v>
      </c>
      <c r="B99">
        <v>15091948</v>
      </c>
      <c r="C99">
        <v>15091940</v>
      </c>
      <c r="D99">
        <v>12290033</v>
      </c>
      <c r="E99">
        <v>1</v>
      </c>
      <c r="F99">
        <v>1</v>
      </c>
      <c r="G99">
        <v>1</v>
      </c>
      <c r="H99">
        <v>3</v>
      </c>
      <c r="I99" t="s">
        <v>506</v>
      </c>
      <c r="J99" t="s">
        <v>507</v>
      </c>
      <c r="K99" t="s">
        <v>508</v>
      </c>
      <c r="L99">
        <v>1348</v>
      </c>
      <c r="N99">
        <v>1009</v>
      </c>
      <c r="O99" t="s">
        <v>29</v>
      </c>
      <c r="P99" t="s">
        <v>29</v>
      </c>
      <c r="Q99">
        <v>1000</v>
      </c>
      <c r="X99">
        <v>3.0000000000000001E-6</v>
      </c>
      <c r="Y99">
        <v>18320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36</v>
      </c>
      <c r="AG99">
        <v>0</v>
      </c>
      <c r="AH99">
        <v>2</v>
      </c>
      <c r="AI99">
        <v>15091948</v>
      </c>
      <c r="AJ99">
        <v>99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>
      <c r="A100">
        <f>ROW(Source!A48)</f>
        <v>48</v>
      </c>
      <c r="B100">
        <v>15091949</v>
      </c>
      <c r="C100">
        <v>15091940</v>
      </c>
      <c r="D100">
        <v>12290555</v>
      </c>
      <c r="E100">
        <v>1</v>
      </c>
      <c r="F100">
        <v>1</v>
      </c>
      <c r="G100">
        <v>1</v>
      </c>
      <c r="H100">
        <v>3</v>
      </c>
      <c r="I100" t="s">
        <v>509</v>
      </c>
      <c r="J100" t="s">
        <v>510</v>
      </c>
      <c r="K100" t="s">
        <v>511</v>
      </c>
      <c r="L100">
        <v>1348</v>
      </c>
      <c r="N100">
        <v>1009</v>
      </c>
      <c r="O100" t="s">
        <v>29</v>
      </c>
      <c r="P100" t="s">
        <v>29</v>
      </c>
      <c r="Q100">
        <v>1000</v>
      </c>
      <c r="X100">
        <v>9.9999999999999995E-7</v>
      </c>
      <c r="Y100">
        <v>30040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36</v>
      </c>
      <c r="AG100">
        <v>0</v>
      </c>
      <c r="AH100">
        <v>2</v>
      </c>
      <c r="AI100">
        <v>15091949</v>
      </c>
      <c r="AJ100">
        <v>100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>
      <c r="A101">
        <f>ROW(Source!A48)</f>
        <v>48</v>
      </c>
      <c r="B101">
        <v>15091950</v>
      </c>
      <c r="C101">
        <v>15091940</v>
      </c>
      <c r="D101">
        <v>12292687</v>
      </c>
      <c r="E101">
        <v>1</v>
      </c>
      <c r="F101">
        <v>1</v>
      </c>
      <c r="G101">
        <v>1</v>
      </c>
      <c r="H101">
        <v>3</v>
      </c>
      <c r="I101" t="s">
        <v>512</v>
      </c>
      <c r="J101" t="s">
        <v>513</v>
      </c>
      <c r="K101" t="s">
        <v>514</v>
      </c>
      <c r="L101">
        <v>1346</v>
      </c>
      <c r="N101">
        <v>1009</v>
      </c>
      <c r="O101" t="s">
        <v>144</v>
      </c>
      <c r="P101" t="s">
        <v>144</v>
      </c>
      <c r="Q101">
        <v>1</v>
      </c>
      <c r="X101">
        <v>1.1000000000000001E-3</v>
      </c>
      <c r="Y101">
        <v>42.4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36</v>
      </c>
      <c r="AG101">
        <v>0</v>
      </c>
      <c r="AH101">
        <v>2</v>
      </c>
      <c r="AI101">
        <v>15091950</v>
      </c>
      <c r="AJ101">
        <v>101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>
      <c r="A102">
        <f>ROW(Source!A48)</f>
        <v>48</v>
      </c>
      <c r="B102">
        <v>15091951</v>
      </c>
      <c r="C102">
        <v>15091940</v>
      </c>
      <c r="D102">
        <v>12317115</v>
      </c>
      <c r="E102">
        <v>1</v>
      </c>
      <c r="F102">
        <v>1</v>
      </c>
      <c r="G102">
        <v>1</v>
      </c>
      <c r="H102">
        <v>3</v>
      </c>
      <c r="I102" t="s">
        <v>515</v>
      </c>
      <c r="J102" t="s">
        <v>516</v>
      </c>
      <c r="K102" t="s">
        <v>517</v>
      </c>
      <c r="L102">
        <v>1301</v>
      </c>
      <c r="N102">
        <v>1003</v>
      </c>
      <c r="O102" t="s">
        <v>100</v>
      </c>
      <c r="P102" t="s">
        <v>100</v>
      </c>
      <c r="Q102">
        <v>1</v>
      </c>
      <c r="X102">
        <v>1</v>
      </c>
      <c r="Y102">
        <v>147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36</v>
      </c>
      <c r="AG102">
        <v>0</v>
      </c>
      <c r="AH102">
        <v>2</v>
      </c>
      <c r="AI102">
        <v>15091951</v>
      </c>
      <c r="AJ102">
        <v>102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>
      <c r="A103">
        <f>ROW(Source!A48)</f>
        <v>48</v>
      </c>
      <c r="B103">
        <v>15091952</v>
      </c>
      <c r="C103">
        <v>15091940</v>
      </c>
      <c r="D103">
        <v>12317933</v>
      </c>
      <c r="E103">
        <v>1</v>
      </c>
      <c r="F103">
        <v>1</v>
      </c>
      <c r="G103">
        <v>1</v>
      </c>
      <c r="H103">
        <v>3</v>
      </c>
      <c r="I103" t="s">
        <v>518</v>
      </c>
      <c r="J103" t="s">
        <v>519</v>
      </c>
      <c r="K103" t="s">
        <v>520</v>
      </c>
      <c r="L103">
        <v>12293991</v>
      </c>
      <c r="N103">
        <v>1013</v>
      </c>
      <c r="O103" t="s">
        <v>395</v>
      </c>
      <c r="P103" t="s">
        <v>397</v>
      </c>
      <c r="Q103">
        <v>1</v>
      </c>
      <c r="X103">
        <v>3.3500000000000001E-3</v>
      </c>
      <c r="Y103">
        <v>276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0</v>
      </c>
      <c r="AF103" t="s">
        <v>36</v>
      </c>
      <c r="AG103">
        <v>0</v>
      </c>
      <c r="AH103">
        <v>2</v>
      </c>
      <c r="AI103">
        <v>15091952</v>
      </c>
      <c r="AJ103">
        <v>103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>
      <c r="A104">
        <f>ROW(Source!A48)</f>
        <v>48</v>
      </c>
      <c r="B104">
        <v>15091953</v>
      </c>
      <c r="C104">
        <v>15091940</v>
      </c>
      <c r="D104">
        <v>12317935</v>
      </c>
      <c r="E104">
        <v>1</v>
      </c>
      <c r="F104">
        <v>1</v>
      </c>
      <c r="G104">
        <v>1</v>
      </c>
      <c r="H104">
        <v>3</v>
      </c>
      <c r="I104" t="s">
        <v>521</v>
      </c>
      <c r="J104" t="s">
        <v>522</v>
      </c>
      <c r="K104" t="s">
        <v>523</v>
      </c>
      <c r="L104">
        <v>12293991</v>
      </c>
      <c r="N104">
        <v>1013</v>
      </c>
      <c r="O104" t="s">
        <v>395</v>
      </c>
      <c r="P104" t="s">
        <v>397</v>
      </c>
      <c r="Q104">
        <v>1</v>
      </c>
      <c r="X104">
        <v>3.3500000000000001E-3</v>
      </c>
      <c r="Y104">
        <v>461</v>
      </c>
      <c r="Z104">
        <v>0</v>
      </c>
      <c r="AA104">
        <v>0</v>
      </c>
      <c r="AB104">
        <v>0</v>
      </c>
      <c r="AC104">
        <v>0</v>
      </c>
      <c r="AD104">
        <v>1</v>
      </c>
      <c r="AE104">
        <v>0</v>
      </c>
      <c r="AF104" t="s">
        <v>36</v>
      </c>
      <c r="AG104">
        <v>0</v>
      </c>
      <c r="AH104">
        <v>2</v>
      </c>
      <c r="AI104">
        <v>15091953</v>
      </c>
      <c r="AJ104">
        <v>104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>
      <c r="A105">
        <f>ROW(Source!A48)</f>
        <v>48</v>
      </c>
      <c r="B105">
        <v>15091954</v>
      </c>
      <c r="C105">
        <v>15091940</v>
      </c>
      <c r="D105">
        <v>12325987</v>
      </c>
      <c r="E105">
        <v>1</v>
      </c>
      <c r="F105">
        <v>1</v>
      </c>
      <c r="G105">
        <v>1</v>
      </c>
      <c r="H105">
        <v>3</v>
      </c>
      <c r="I105" t="s">
        <v>492</v>
      </c>
      <c r="J105" t="s">
        <v>493</v>
      </c>
      <c r="K105" t="s">
        <v>494</v>
      </c>
      <c r="L105">
        <v>1339</v>
      </c>
      <c r="N105">
        <v>1007</v>
      </c>
      <c r="O105" t="s">
        <v>465</v>
      </c>
      <c r="P105" t="s">
        <v>465</v>
      </c>
      <c r="Q105">
        <v>1</v>
      </c>
      <c r="X105">
        <v>6.7000000000000002E-5</v>
      </c>
      <c r="Y105">
        <v>627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36</v>
      </c>
      <c r="AG105">
        <v>0</v>
      </c>
      <c r="AH105">
        <v>2</v>
      </c>
      <c r="AI105">
        <v>15091954</v>
      </c>
      <c r="AJ105">
        <v>105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>
      <c r="A106">
        <f>ROW(Source!A49)</f>
        <v>49</v>
      </c>
      <c r="B106">
        <v>15091972</v>
      </c>
      <c r="C106">
        <v>15091957</v>
      </c>
      <c r="D106">
        <v>7535102</v>
      </c>
      <c r="E106">
        <v>1</v>
      </c>
      <c r="F106">
        <v>1</v>
      </c>
      <c r="G106">
        <v>1</v>
      </c>
      <c r="H106">
        <v>1</v>
      </c>
      <c r="I106" t="s">
        <v>498</v>
      </c>
      <c r="J106" t="s">
        <v>5</v>
      </c>
      <c r="K106" t="s">
        <v>499</v>
      </c>
      <c r="L106">
        <v>1476</v>
      </c>
      <c r="N106">
        <v>1013</v>
      </c>
      <c r="O106" t="s">
        <v>450</v>
      </c>
      <c r="P106" t="s">
        <v>451</v>
      </c>
      <c r="Q106">
        <v>1</v>
      </c>
      <c r="X106">
        <v>0.26050000000000001</v>
      </c>
      <c r="Y106">
        <v>0</v>
      </c>
      <c r="Z106">
        <v>0</v>
      </c>
      <c r="AA106">
        <v>0</v>
      </c>
      <c r="AB106">
        <v>11.48</v>
      </c>
      <c r="AC106">
        <v>0</v>
      </c>
      <c r="AD106">
        <v>1</v>
      </c>
      <c r="AE106">
        <v>1</v>
      </c>
      <c r="AF106" t="s">
        <v>37</v>
      </c>
      <c r="AG106">
        <v>0.15630000000000002</v>
      </c>
      <c r="AH106">
        <v>2</v>
      </c>
      <c r="AI106">
        <v>15091958</v>
      </c>
      <c r="AJ106">
        <v>106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>
      <c r="A107">
        <f>ROW(Source!A49)</f>
        <v>49</v>
      </c>
      <c r="B107">
        <v>15091973</v>
      </c>
      <c r="C107">
        <v>15091957</v>
      </c>
      <c r="D107">
        <v>121548</v>
      </c>
      <c r="E107">
        <v>1</v>
      </c>
      <c r="F107">
        <v>1</v>
      </c>
      <c r="G107">
        <v>1</v>
      </c>
      <c r="H107">
        <v>1</v>
      </c>
      <c r="I107" t="s">
        <v>31</v>
      </c>
      <c r="J107" t="s">
        <v>5</v>
      </c>
      <c r="K107" t="s">
        <v>452</v>
      </c>
      <c r="L107">
        <v>608254</v>
      </c>
      <c r="N107">
        <v>1013</v>
      </c>
      <c r="O107" t="s">
        <v>453</v>
      </c>
      <c r="P107" t="s">
        <v>453</v>
      </c>
      <c r="Q107">
        <v>1</v>
      </c>
      <c r="X107">
        <v>1.4E-3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2</v>
      </c>
      <c r="AF107" t="s">
        <v>37</v>
      </c>
      <c r="AG107">
        <v>8.4000000000000003E-4</v>
      </c>
      <c r="AH107">
        <v>2</v>
      </c>
      <c r="AI107">
        <v>15091959</v>
      </c>
      <c r="AJ107">
        <v>107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>
      <c r="A108">
        <f>ROW(Source!A49)</f>
        <v>49</v>
      </c>
      <c r="B108">
        <v>15091974</v>
      </c>
      <c r="C108">
        <v>15091957</v>
      </c>
      <c r="D108">
        <v>12365594</v>
      </c>
      <c r="E108">
        <v>1</v>
      </c>
      <c r="F108">
        <v>1</v>
      </c>
      <c r="G108">
        <v>1</v>
      </c>
      <c r="H108">
        <v>2</v>
      </c>
      <c r="I108" t="s">
        <v>471</v>
      </c>
      <c r="J108" t="s">
        <v>472</v>
      </c>
      <c r="K108" t="s">
        <v>473</v>
      </c>
      <c r="L108">
        <v>1480</v>
      </c>
      <c r="N108">
        <v>1013</v>
      </c>
      <c r="O108" t="s">
        <v>457</v>
      </c>
      <c r="P108" t="s">
        <v>458</v>
      </c>
      <c r="Q108">
        <v>1</v>
      </c>
      <c r="X108">
        <v>2.0000000000000001E-4</v>
      </c>
      <c r="Y108">
        <v>0</v>
      </c>
      <c r="Z108">
        <v>92.76</v>
      </c>
      <c r="AA108">
        <v>16.329999999999998</v>
      </c>
      <c r="AB108">
        <v>0</v>
      </c>
      <c r="AC108">
        <v>0</v>
      </c>
      <c r="AD108">
        <v>1</v>
      </c>
      <c r="AE108">
        <v>0</v>
      </c>
      <c r="AF108" t="s">
        <v>37</v>
      </c>
      <c r="AG108">
        <v>1.2000000000000002E-4</v>
      </c>
      <c r="AH108">
        <v>2</v>
      </c>
      <c r="AI108">
        <v>15091960</v>
      </c>
      <c r="AJ108">
        <v>108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>
      <c r="A109">
        <f>ROW(Source!A49)</f>
        <v>49</v>
      </c>
      <c r="B109">
        <v>15091975</v>
      </c>
      <c r="C109">
        <v>15091957</v>
      </c>
      <c r="D109">
        <v>12365682</v>
      </c>
      <c r="E109">
        <v>1</v>
      </c>
      <c r="F109">
        <v>1</v>
      </c>
      <c r="G109">
        <v>1</v>
      </c>
      <c r="H109">
        <v>2</v>
      </c>
      <c r="I109" t="s">
        <v>474</v>
      </c>
      <c r="J109" t="s">
        <v>475</v>
      </c>
      <c r="K109" t="s">
        <v>476</v>
      </c>
      <c r="L109">
        <v>1480</v>
      </c>
      <c r="N109">
        <v>1013</v>
      </c>
      <c r="O109" t="s">
        <v>457</v>
      </c>
      <c r="P109" t="s">
        <v>458</v>
      </c>
      <c r="Q109">
        <v>1</v>
      </c>
      <c r="X109">
        <v>1.1999999999999999E-3</v>
      </c>
      <c r="Y109">
        <v>0</v>
      </c>
      <c r="Z109">
        <v>134.07</v>
      </c>
      <c r="AA109">
        <v>16.329999999999998</v>
      </c>
      <c r="AB109">
        <v>0</v>
      </c>
      <c r="AC109">
        <v>0</v>
      </c>
      <c r="AD109">
        <v>1</v>
      </c>
      <c r="AE109">
        <v>0</v>
      </c>
      <c r="AF109" t="s">
        <v>37</v>
      </c>
      <c r="AG109">
        <v>7.1999999999999994E-4</v>
      </c>
      <c r="AH109">
        <v>2</v>
      </c>
      <c r="AI109">
        <v>15091961</v>
      </c>
      <c r="AJ109">
        <v>109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>
      <c r="A110">
        <f>ROW(Source!A49)</f>
        <v>49</v>
      </c>
      <c r="B110">
        <v>15091976</v>
      </c>
      <c r="C110">
        <v>15091957</v>
      </c>
      <c r="D110">
        <v>12367747</v>
      </c>
      <c r="E110">
        <v>1</v>
      </c>
      <c r="F110">
        <v>1</v>
      </c>
      <c r="G110">
        <v>1</v>
      </c>
      <c r="H110">
        <v>2</v>
      </c>
      <c r="I110" t="s">
        <v>500</v>
      </c>
      <c r="J110" t="s">
        <v>501</v>
      </c>
      <c r="K110" t="s">
        <v>502</v>
      </c>
      <c r="L110">
        <v>1480</v>
      </c>
      <c r="N110">
        <v>1013</v>
      </c>
      <c r="O110" t="s">
        <v>457</v>
      </c>
      <c r="P110" t="s">
        <v>458</v>
      </c>
      <c r="Q110">
        <v>1</v>
      </c>
      <c r="X110">
        <v>6.7000000000000002E-3</v>
      </c>
      <c r="Y110">
        <v>0</v>
      </c>
      <c r="Z110">
        <v>2.3199999999999998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37</v>
      </c>
      <c r="AG110">
        <v>4.0200000000000001E-3</v>
      </c>
      <c r="AH110">
        <v>2</v>
      </c>
      <c r="AI110">
        <v>15091962</v>
      </c>
      <c r="AJ110">
        <v>110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>
      <c r="A111">
        <f>ROW(Source!A49)</f>
        <v>49</v>
      </c>
      <c r="B111">
        <v>15091977</v>
      </c>
      <c r="C111">
        <v>15091957</v>
      </c>
      <c r="D111">
        <v>12368313</v>
      </c>
      <c r="E111">
        <v>1</v>
      </c>
      <c r="F111">
        <v>1</v>
      </c>
      <c r="G111">
        <v>1</v>
      </c>
      <c r="H111">
        <v>2</v>
      </c>
      <c r="I111" t="s">
        <v>477</v>
      </c>
      <c r="J111" t="s">
        <v>478</v>
      </c>
      <c r="K111" t="s">
        <v>479</v>
      </c>
      <c r="L111">
        <v>1480</v>
      </c>
      <c r="N111">
        <v>1013</v>
      </c>
      <c r="O111" t="s">
        <v>457</v>
      </c>
      <c r="P111" t="s">
        <v>458</v>
      </c>
      <c r="Q111">
        <v>1</v>
      </c>
      <c r="X111">
        <v>8.3999999999999995E-3</v>
      </c>
      <c r="Y111">
        <v>0</v>
      </c>
      <c r="Z111">
        <v>96.34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37</v>
      </c>
      <c r="AG111">
        <v>5.0400000000000002E-3</v>
      </c>
      <c r="AH111">
        <v>2</v>
      </c>
      <c r="AI111">
        <v>15091963</v>
      </c>
      <c r="AJ111">
        <v>111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>
      <c r="A112">
        <f>ROW(Source!A49)</f>
        <v>49</v>
      </c>
      <c r="B112">
        <v>15091978</v>
      </c>
      <c r="C112">
        <v>15091957</v>
      </c>
      <c r="D112">
        <v>12289510</v>
      </c>
      <c r="E112">
        <v>1</v>
      </c>
      <c r="F112">
        <v>1</v>
      </c>
      <c r="G112">
        <v>1</v>
      </c>
      <c r="H112">
        <v>3</v>
      </c>
      <c r="I112" t="s">
        <v>503</v>
      </c>
      <c r="J112" t="s">
        <v>504</v>
      </c>
      <c r="K112" t="s">
        <v>505</v>
      </c>
      <c r="L112">
        <v>1348</v>
      </c>
      <c r="N112">
        <v>1009</v>
      </c>
      <c r="O112" t="s">
        <v>29</v>
      </c>
      <c r="P112" t="s">
        <v>29</v>
      </c>
      <c r="Q112">
        <v>1000</v>
      </c>
      <c r="X112">
        <v>4.1E-5</v>
      </c>
      <c r="Y112">
        <v>35060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36</v>
      </c>
      <c r="AG112">
        <v>0</v>
      </c>
      <c r="AH112">
        <v>2</v>
      </c>
      <c r="AI112">
        <v>15091964</v>
      </c>
      <c r="AJ112">
        <v>112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>
      <c r="A113">
        <f>ROW(Source!A49)</f>
        <v>49</v>
      </c>
      <c r="B113">
        <v>15091979</v>
      </c>
      <c r="C113">
        <v>15091957</v>
      </c>
      <c r="D113">
        <v>12290033</v>
      </c>
      <c r="E113">
        <v>1</v>
      </c>
      <c r="F113">
        <v>1</v>
      </c>
      <c r="G113">
        <v>1</v>
      </c>
      <c r="H113">
        <v>3</v>
      </c>
      <c r="I113" t="s">
        <v>506</v>
      </c>
      <c r="J113" t="s">
        <v>507</v>
      </c>
      <c r="K113" t="s">
        <v>508</v>
      </c>
      <c r="L113">
        <v>1348</v>
      </c>
      <c r="N113">
        <v>1009</v>
      </c>
      <c r="O113" t="s">
        <v>29</v>
      </c>
      <c r="P113" t="s">
        <v>29</v>
      </c>
      <c r="Q113">
        <v>1000</v>
      </c>
      <c r="X113">
        <v>3.0000000000000001E-6</v>
      </c>
      <c r="Y113">
        <v>18320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36</v>
      </c>
      <c r="AG113">
        <v>0</v>
      </c>
      <c r="AH113">
        <v>2</v>
      </c>
      <c r="AI113">
        <v>15091965</v>
      </c>
      <c r="AJ113">
        <v>113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>
      <c r="A114">
        <f>ROW(Source!A49)</f>
        <v>49</v>
      </c>
      <c r="B114">
        <v>15091980</v>
      </c>
      <c r="C114">
        <v>15091957</v>
      </c>
      <c r="D114">
        <v>12290555</v>
      </c>
      <c r="E114">
        <v>1</v>
      </c>
      <c r="F114">
        <v>1</v>
      </c>
      <c r="G114">
        <v>1</v>
      </c>
      <c r="H114">
        <v>3</v>
      </c>
      <c r="I114" t="s">
        <v>509</v>
      </c>
      <c r="J114" t="s">
        <v>510</v>
      </c>
      <c r="K114" t="s">
        <v>511</v>
      </c>
      <c r="L114">
        <v>1348</v>
      </c>
      <c r="N114">
        <v>1009</v>
      </c>
      <c r="O114" t="s">
        <v>29</v>
      </c>
      <c r="P114" t="s">
        <v>29</v>
      </c>
      <c r="Q114">
        <v>1000</v>
      </c>
      <c r="X114">
        <v>9.9999999999999995E-7</v>
      </c>
      <c r="Y114">
        <v>30040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36</v>
      </c>
      <c r="AG114">
        <v>0</v>
      </c>
      <c r="AH114">
        <v>2</v>
      </c>
      <c r="AI114">
        <v>15091966</v>
      </c>
      <c r="AJ114">
        <v>114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>
      <c r="A115">
        <f>ROW(Source!A49)</f>
        <v>49</v>
      </c>
      <c r="B115">
        <v>15091981</v>
      </c>
      <c r="C115">
        <v>15091957</v>
      </c>
      <c r="D115">
        <v>12292687</v>
      </c>
      <c r="E115">
        <v>1</v>
      </c>
      <c r="F115">
        <v>1</v>
      </c>
      <c r="G115">
        <v>1</v>
      </c>
      <c r="H115">
        <v>3</v>
      </c>
      <c r="I115" t="s">
        <v>512</v>
      </c>
      <c r="J115" t="s">
        <v>513</v>
      </c>
      <c r="K115" t="s">
        <v>514</v>
      </c>
      <c r="L115">
        <v>1346</v>
      </c>
      <c r="N115">
        <v>1009</v>
      </c>
      <c r="O115" t="s">
        <v>144</v>
      </c>
      <c r="P115" t="s">
        <v>144</v>
      </c>
      <c r="Q115">
        <v>1</v>
      </c>
      <c r="X115">
        <v>1.1000000000000001E-3</v>
      </c>
      <c r="Y115">
        <v>42.4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36</v>
      </c>
      <c r="AG115">
        <v>0</v>
      </c>
      <c r="AH115">
        <v>2</v>
      </c>
      <c r="AI115">
        <v>15091967</v>
      </c>
      <c r="AJ115">
        <v>115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>
      <c r="A116">
        <f>ROW(Source!A49)</f>
        <v>49</v>
      </c>
      <c r="B116">
        <v>15091982</v>
      </c>
      <c r="C116">
        <v>15091957</v>
      </c>
      <c r="D116">
        <v>12317115</v>
      </c>
      <c r="E116">
        <v>1</v>
      </c>
      <c r="F116">
        <v>1</v>
      </c>
      <c r="G116">
        <v>1</v>
      </c>
      <c r="H116">
        <v>3</v>
      </c>
      <c r="I116" t="s">
        <v>515</v>
      </c>
      <c r="J116" t="s">
        <v>516</v>
      </c>
      <c r="K116" t="s">
        <v>517</v>
      </c>
      <c r="L116">
        <v>1301</v>
      </c>
      <c r="N116">
        <v>1003</v>
      </c>
      <c r="O116" t="s">
        <v>100</v>
      </c>
      <c r="P116" t="s">
        <v>100</v>
      </c>
      <c r="Q116">
        <v>1</v>
      </c>
      <c r="X116">
        <v>1</v>
      </c>
      <c r="Y116">
        <v>147</v>
      </c>
      <c r="Z116">
        <v>0</v>
      </c>
      <c r="AA116">
        <v>0</v>
      </c>
      <c r="AB116">
        <v>0</v>
      </c>
      <c r="AC116">
        <v>0</v>
      </c>
      <c r="AD116">
        <v>1</v>
      </c>
      <c r="AE116">
        <v>0</v>
      </c>
      <c r="AF116" t="s">
        <v>36</v>
      </c>
      <c r="AG116">
        <v>0</v>
      </c>
      <c r="AH116">
        <v>2</v>
      </c>
      <c r="AI116">
        <v>15091968</v>
      </c>
      <c r="AJ116">
        <v>116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>
      <c r="A117">
        <f>ROW(Source!A49)</f>
        <v>49</v>
      </c>
      <c r="B117">
        <v>15091983</v>
      </c>
      <c r="C117">
        <v>15091957</v>
      </c>
      <c r="D117">
        <v>12317933</v>
      </c>
      <c r="E117">
        <v>1</v>
      </c>
      <c r="F117">
        <v>1</v>
      </c>
      <c r="G117">
        <v>1</v>
      </c>
      <c r="H117">
        <v>3</v>
      </c>
      <c r="I117" t="s">
        <v>518</v>
      </c>
      <c r="J117" t="s">
        <v>519</v>
      </c>
      <c r="K117" t="s">
        <v>520</v>
      </c>
      <c r="L117">
        <v>12293991</v>
      </c>
      <c r="N117">
        <v>1013</v>
      </c>
      <c r="O117" t="s">
        <v>395</v>
      </c>
      <c r="P117" t="s">
        <v>397</v>
      </c>
      <c r="Q117">
        <v>1</v>
      </c>
      <c r="X117">
        <v>3.3500000000000001E-3</v>
      </c>
      <c r="Y117">
        <v>276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36</v>
      </c>
      <c r="AG117">
        <v>0</v>
      </c>
      <c r="AH117">
        <v>2</v>
      </c>
      <c r="AI117">
        <v>15091969</v>
      </c>
      <c r="AJ117">
        <v>117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>
      <c r="A118">
        <f>ROW(Source!A49)</f>
        <v>49</v>
      </c>
      <c r="B118">
        <v>15091984</v>
      </c>
      <c r="C118">
        <v>15091957</v>
      </c>
      <c r="D118">
        <v>12317935</v>
      </c>
      <c r="E118">
        <v>1</v>
      </c>
      <c r="F118">
        <v>1</v>
      </c>
      <c r="G118">
        <v>1</v>
      </c>
      <c r="H118">
        <v>3</v>
      </c>
      <c r="I118" t="s">
        <v>521</v>
      </c>
      <c r="J118" t="s">
        <v>522</v>
      </c>
      <c r="K118" t="s">
        <v>523</v>
      </c>
      <c r="L118">
        <v>12293991</v>
      </c>
      <c r="N118">
        <v>1013</v>
      </c>
      <c r="O118" t="s">
        <v>395</v>
      </c>
      <c r="P118" t="s">
        <v>397</v>
      </c>
      <c r="Q118">
        <v>1</v>
      </c>
      <c r="X118">
        <v>3.3500000000000001E-3</v>
      </c>
      <c r="Y118">
        <v>461</v>
      </c>
      <c r="Z118">
        <v>0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36</v>
      </c>
      <c r="AG118">
        <v>0</v>
      </c>
      <c r="AH118">
        <v>2</v>
      </c>
      <c r="AI118">
        <v>15091970</v>
      </c>
      <c r="AJ118">
        <v>118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>
      <c r="A119">
        <f>ROW(Source!A49)</f>
        <v>49</v>
      </c>
      <c r="B119">
        <v>15091985</v>
      </c>
      <c r="C119">
        <v>15091957</v>
      </c>
      <c r="D119">
        <v>12325987</v>
      </c>
      <c r="E119">
        <v>1</v>
      </c>
      <c r="F119">
        <v>1</v>
      </c>
      <c r="G119">
        <v>1</v>
      </c>
      <c r="H119">
        <v>3</v>
      </c>
      <c r="I119" t="s">
        <v>492</v>
      </c>
      <c r="J119" t="s">
        <v>493</v>
      </c>
      <c r="K119" t="s">
        <v>494</v>
      </c>
      <c r="L119">
        <v>1339</v>
      </c>
      <c r="N119">
        <v>1007</v>
      </c>
      <c r="O119" t="s">
        <v>465</v>
      </c>
      <c r="P119" t="s">
        <v>465</v>
      </c>
      <c r="Q119">
        <v>1</v>
      </c>
      <c r="X119">
        <v>6.7000000000000002E-5</v>
      </c>
      <c r="Y119">
        <v>627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36</v>
      </c>
      <c r="AG119">
        <v>0</v>
      </c>
      <c r="AH119">
        <v>2</v>
      </c>
      <c r="AI119">
        <v>15091971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>
      <c r="A120">
        <f>ROW(Source!A53)</f>
        <v>53</v>
      </c>
      <c r="B120">
        <v>15092019</v>
      </c>
      <c r="C120">
        <v>15092017</v>
      </c>
      <c r="D120">
        <v>7535102</v>
      </c>
      <c r="E120">
        <v>1</v>
      </c>
      <c r="F120">
        <v>1</v>
      </c>
      <c r="G120">
        <v>1</v>
      </c>
      <c r="H120">
        <v>1</v>
      </c>
      <c r="I120" t="s">
        <v>498</v>
      </c>
      <c r="J120" t="s">
        <v>5</v>
      </c>
      <c r="K120" t="s">
        <v>499</v>
      </c>
      <c r="L120">
        <v>1476</v>
      </c>
      <c r="N120">
        <v>1013</v>
      </c>
      <c r="O120" t="s">
        <v>450</v>
      </c>
      <c r="P120" t="s">
        <v>451</v>
      </c>
      <c r="Q120">
        <v>1</v>
      </c>
      <c r="X120">
        <v>0.26050000000000001</v>
      </c>
      <c r="Y120">
        <v>0</v>
      </c>
      <c r="Z120">
        <v>0</v>
      </c>
      <c r="AA120">
        <v>0</v>
      </c>
      <c r="AB120">
        <v>11.48</v>
      </c>
      <c r="AC120">
        <v>0</v>
      </c>
      <c r="AD120">
        <v>1</v>
      </c>
      <c r="AE120">
        <v>1</v>
      </c>
      <c r="AF120" t="s">
        <v>96</v>
      </c>
      <c r="AG120">
        <v>0.50927749999999994</v>
      </c>
      <c r="AH120">
        <v>2</v>
      </c>
      <c r="AI120">
        <v>15092019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>
      <c r="A121">
        <f>ROW(Source!A53)</f>
        <v>53</v>
      </c>
      <c r="B121">
        <v>15092020</v>
      </c>
      <c r="C121">
        <v>15092017</v>
      </c>
      <c r="D121">
        <v>121548</v>
      </c>
      <c r="E121">
        <v>1</v>
      </c>
      <c r="F121">
        <v>1</v>
      </c>
      <c r="G121">
        <v>1</v>
      </c>
      <c r="H121">
        <v>1</v>
      </c>
      <c r="I121" t="s">
        <v>31</v>
      </c>
      <c r="J121" t="s">
        <v>5</v>
      </c>
      <c r="K121" t="s">
        <v>452</v>
      </c>
      <c r="L121">
        <v>608254</v>
      </c>
      <c r="N121">
        <v>1013</v>
      </c>
      <c r="O121" t="s">
        <v>453</v>
      </c>
      <c r="P121" t="s">
        <v>453</v>
      </c>
      <c r="Q121">
        <v>1</v>
      </c>
      <c r="X121">
        <v>1.4E-3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2</v>
      </c>
      <c r="AF121" t="s">
        <v>95</v>
      </c>
      <c r="AG121">
        <v>2.9749999999999998E-3</v>
      </c>
      <c r="AH121">
        <v>2</v>
      </c>
      <c r="AI121">
        <v>15092020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>
      <c r="A122">
        <f>ROW(Source!A53)</f>
        <v>53</v>
      </c>
      <c r="B122">
        <v>15092021</v>
      </c>
      <c r="C122">
        <v>15092017</v>
      </c>
      <c r="D122">
        <v>12365594</v>
      </c>
      <c r="E122">
        <v>1</v>
      </c>
      <c r="F122">
        <v>1</v>
      </c>
      <c r="G122">
        <v>1</v>
      </c>
      <c r="H122">
        <v>2</v>
      </c>
      <c r="I122" t="s">
        <v>471</v>
      </c>
      <c r="J122" t="s">
        <v>472</v>
      </c>
      <c r="K122" t="s">
        <v>473</v>
      </c>
      <c r="L122">
        <v>1480</v>
      </c>
      <c r="N122">
        <v>1013</v>
      </c>
      <c r="O122" t="s">
        <v>457</v>
      </c>
      <c r="P122" t="s">
        <v>458</v>
      </c>
      <c r="Q122">
        <v>1</v>
      </c>
      <c r="X122">
        <v>2.0000000000000001E-4</v>
      </c>
      <c r="Y122">
        <v>0</v>
      </c>
      <c r="Z122">
        <v>92.76</v>
      </c>
      <c r="AA122">
        <v>16.329999999999998</v>
      </c>
      <c r="AB122">
        <v>0</v>
      </c>
      <c r="AC122">
        <v>0</v>
      </c>
      <c r="AD122">
        <v>1</v>
      </c>
      <c r="AE122">
        <v>0</v>
      </c>
      <c r="AF122" t="s">
        <v>95</v>
      </c>
      <c r="AG122">
        <v>4.2499999999999998E-4</v>
      </c>
      <c r="AH122">
        <v>2</v>
      </c>
      <c r="AI122">
        <v>15092021</v>
      </c>
      <c r="AJ122">
        <v>122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>
      <c r="A123">
        <f>ROW(Source!A53)</f>
        <v>53</v>
      </c>
      <c r="B123">
        <v>15092022</v>
      </c>
      <c r="C123">
        <v>15092017</v>
      </c>
      <c r="D123">
        <v>12365682</v>
      </c>
      <c r="E123">
        <v>1</v>
      </c>
      <c r="F123">
        <v>1</v>
      </c>
      <c r="G123">
        <v>1</v>
      </c>
      <c r="H123">
        <v>2</v>
      </c>
      <c r="I123" t="s">
        <v>474</v>
      </c>
      <c r="J123" t="s">
        <v>475</v>
      </c>
      <c r="K123" t="s">
        <v>476</v>
      </c>
      <c r="L123">
        <v>1480</v>
      </c>
      <c r="N123">
        <v>1013</v>
      </c>
      <c r="O123" t="s">
        <v>457</v>
      </c>
      <c r="P123" t="s">
        <v>458</v>
      </c>
      <c r="Q123">
        <v>1</v>
      </c>
      <c r="X123">
        <v>1.1999999999999999E-3</v>
      </c>
      <c r="Y123">
        <v>0</v>
      </c>
      <c r="Z123">
        <v>134.07</v>
      </c>
      <c r="AA123">
        <v>16.329999999999998</v>
      </c>
      <c r="AB123">
        <v>0</v>
      </c>
      <c r="AC123">
        <v>0</v>
      </c>
      <c r="AD123">
        <v>1</v>
      </c>
      <c r="AE123">
        <v>0</v>
      </c>
      <c r="AF123" t="s">
        <v>95</v>
      </c>
      <c r="AG123">
        <v>2.5499999999999997E-3</v>
      </c>
      <c r="AH123">
        <v>2</v>
      </c>
      <c r="AI123">
        <v>15092022</v>
      </c>
      <c r="AJ123">
        <v>123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>
      <c r="A124">
        <f>ROW(Source!A53)</f>
        <v>53</v>
      </c>
      <c r="B124">
        <v>15092023</v>
      </c>
      <c r="C124">
        <v>15092017</v>
      </c>
      <c r="D124">
        <v>12367747</v>
      </c>
      <c r="E124">
        <v>1</v>
      </c>
      <c r="F124">
        <v>1</v>
      </c>
      <c r="G124">
        <v>1</v>
      </c>
      <c r="H124">
        <v>2</v>
      </c>
      <c r="I124" t="s">
        <v>500</v>
      </c>
      <c r="J124" t="s">
        <v>501</v>
      </c>
      <c r="K124" t="s">
        <v>502</v>
      </c>
      <c r="L124">
        <v>1480</v>
      </c>
      <c r="N124">
        <v>1013</v>
      </c>
      <c r="O124" t="s">
        <v>457</v>
      </c>
      <c r="P124" t="s">
        <v>458</v>
      </c>
      <c r="Q124">
        <v>1</v>
      </c>
      <c r="X124">
        <v>6.7000000000000002E-3</v>
      </c>
      <c r="Y124">
        <v>0</v>
      </c>
      <c r="Z124">
        <v>2.3199999999999998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95</v>
      </c>
      <c r="AG124">
        <v>1.42375E-2</v>
      </c>
      <c r="AH124">
        <v>2</v>
      </c>
      <c r="AI124">
        <v>15092023</v>
      </c>
      <c r="AJ124">
        <v>124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>
      <c r="A125">
        <f>ROW(Source!A53)</f>
        <v>53</v>
      </c>
      <c r="B125">
        <v>15092024</v>
      </c>
      <c r="C125">
        <v>15092017</v>
      </c>
      <c r="D125">
        <v>12368313</v>
      </c>
      <c r="E125">
        <v>1</v>
      </c>
      <c r="F125">
        <v>1</v>
      </c>
      <c r="G125">
        <v>1</v>
      </c>
      <c r="H125">
        <v>2</v>
      </c>
      <c r="I125" t="s">
        <v>477</v>
      </c>
      <c r="J125" t="s">
        <v>478</v>
      </c>
      <c r="K125" t="s">
        <v>479</v>
      </c>
      <c r="L125">
        <v>1480</v>
      </c>
      <c r="N125">
        <v>1013</v>
      </c>
      <c r="O125" t="s">
        <v>457</v>
      </c>
      <c r="P125" t="s">
        <v>458</v>
      </c>
      <c r="Q125">
        <v>1</v>
      </c>
      <c r="X125">
        <v>8.3999999999999995E-3</v>
      </c>
      <c r="Y125">
        <v>0</v>
      </c>
      <c r="Z125">
        <v>96.34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95</v>
      </c>
      <c r="AG125">
        <v>1.7849999999999998E-2</v>
      </c>
      <c r="AH125">
        <v>2</v>
      </c>
      <c r="AI125">
        <v>15092024</v>
      </c>
      <c r="AJ125">
        <v>125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>
      <c r="A126">
        <f>ROW(Source!A53)</f>
        <v>53</v>
      </c>
      <c r="B126">
        <v>15092025</v>
      </c>
      <c r="C126">
        <v>15092017</v>
      </c>
      <c r="D126">
        <v>12289510</v>
      </c>
      <c r="E126">
        <v>1</v>
      </c>
      <c r="F126">
        <v>1</v>
      </c>
      <c r="G126">
        <v>1</v>
      </c>
      <c r="H126">
        <v>3</v>
      </c>
      <c r="I126" t="s">
        <v>503</v>
      </c>
      <c r="J126" t="s">
        <v>504</v>
      </c>
      <c r="K126" t="s">
        <v>505</v>
      </c>
      <c r="L126">
        <v>1348</v>
      </c>
      <c r="N126">
        <v>1009</v>
      </c>
      <c r="O126" t="s">
        <v>29</v>
      </c>
      <c r="P126" t="s">
        <v>29</v>
      </c>
      <c r="Q126">
        <v>1000</v>
      </c>
      <c r="X126">
        <v>4.1E-5</v>
      </c>
      <c r="Y126">
        <v>35060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5</v>
      </c>
      <c r="AG126">
        <v>4.1E-5</v>
      </c>
      <c r="AH126">
        <v>2</v>
      </c>
      <c r="AI126">
        <v>15092025</v>
      </c>
      <c r="AJ126">
        <v>126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>
      <c r="A127">
        <f>ROW(Source!A53)</f>
        <v>53</v>
      </c>
      <c r="B127">
        <v>15092026</v>
      </c>
      <c r="C127">
        <v>15092017</v>
      </c>
      <c r="D127">
        <v>12290033</v>
      </c>
      <c r="E127">
        <v>1</v>
      </c>
      <c r="F127">
        <v>1</v>
      </c>
      <c r="G127">
        <v>1</v>
      </c>
      <c r="H127">
        <v>3</v>
      </c>
      <c r="I127" t="s">
        <v>506</v>
      </c>
      <c r="J127" t="s">
        <v>507</v>
      </c>
      <c r="K127" t="s">
        <v>508</v>
      </c>
      <c r="L127">
        <v>1348</v>
      </c>
      <c r="N127">
        <v>1009</v>
      </c>
      <c r="O127" t="s">
        <v>29</v>
      </c>
      <c r="P127" t="s">
        <v>29</v>
      </c>
      <c r="Q127">
        <v>1000</v>
      </c>
      <c r="X127">
        <v>3.0000000000000001E-6</v>
      </c>
      <c r="Y127">
        <v>18320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0</v>
      </c>
      <c r="AF127" t="s">
        <v>5</v>
      </c>
      <c r="AG127">
        <v>3.0000000000000001E-6</v>
      </c>
      <c r="AH127">
        <v>2</v>
      </c>
      <c r="AI127">
        <v>15092026</v>
      </c>
      <c r="AJ127">
        <v>127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>
      <c r="A128">
        <f>ROW(Source!A53)</f>
        <v>53</v>
      </c>
      <c r="B128">
        <v>15092027</v>
      </c>
      <c r="C128">
        <v>15092017</v>
      </c>
      <c r="D128">
        <v>12290555</v>
      </c>
      <c r="E128">
        <v>1</v>
      </c>
      <c r="F128">
        <v>1</v>
      </c>
      <c r="G128">
        <v>1</v>
      </c>
      <c r="H128">
        <v>3</v>
      </c>
      <c r="I128" t="s">
        <v>509</v>
      </c>
      <c r="J128" t="s">
        <v>510</v>
      </c>
      <c r="K128" t="s">
        <v>511</v>
      </c>
      <c r="L128">
        <v>1348</v>
      </c>
      <c r="N128">
        <v>1009</v>
      </c>
      <c r="O128" t="s">
        <v>29</v>
      </c>
      <c r="P128" t="s">
        <v>29</v>
      </c>
      <c r="Q128">
        <v>1000</v>
      </c>
      <c r="X128">
        <v>9.9999999999999995E-7</v>
      </c>
      <c r="Y128">
        <v>30040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5</v>
      </c>
      <c r="AG128">
        <v>9.9999999999999995E-7</v>
      </c>
      <c r="AH128">
        <v>2</v>
      </c>
      <c r="AI128">
        <v>15092027</v>
      </c>
      <c r="AJ128">
        <v>128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>
      <c r="A129">
        <f>ROW(Source!A53)</f>
        <v>53</v>
      </c>
      <c r="B129">
        <v>15092028</v>
      </c>
      <c r="C129">
        <v>15092017</v>
      </c>
      <c r="D129">
        <v>12292687</v>
      </c>
      <c r="E129">
        <v>1</v>
      </c>
      <c r="F129">
        <v>1</v>
      </c>
      <c r="G129">
        <v>1</v>
      </c>
      <c r="H129">
        <v>3</v>
      </c>
      <c r="I129" t="s">
        <v>512</v>
      </c>
      <c r="J129" t="s">
        <v>513</v>
      </c>
      <c r="K129" t="s">
        <v>514</v>
      </c>
      <c r="L129">
        <v>1346</v>
      </c>
      <c r="N129">
        <v>1009</v>
      </c>
      <c r="O129" t="s">
        <v>144</v>
      </c>
      <c r="P129" t="s">
        <v>144</v>
      </c>
      <c r="Q129">
        <v>1</v>
      </c>
      <c r="X129">
        <v>1.1000000000000001E-3</v>
      </c>
      <c r="Y129">
        <v>42.4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0</v>
      </c>
      <c r="AF129" t="s">
        <v>5</v>
      </c>
      <c r="AG129">
        <v>1.1000000000000001E-3</v>
      </c>
      <c r="AH129">
        <v>2</v>
      </c>
      <c r="AI129">
        <v>15092028</v>
      </c>
      <c r="AJ129">
        <v>129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>
      <c r="A130">
        <f>ROW(Source!A53)</f>
        <v>53</v>
      </c>
      <c r="B130">
        <v>15092029</v>
      </c>
      <c r="C130">
        <v>15092017</v>
      </c>
      <c r="D130">
        <v>12317115</v>
      </c>
      <c r="E130">
        <v>1</v>
      </c>
      <c r="F130">
        <v>1</v>
      </c>
      <c r="G130">
        <v>1</v>
      </c>
      <c r="H130">
        <v>3</v>
      </c>
      <c r="I130" t="s">
        <v>515</v>
      </c>
      <c r="J130" t="s">
        <v>516</v>
      </c>
      <c r="K130" t="s">
        <v>517</v>
      </c>
      <c r="L130">
        <v>1301</v>
      </c>
      <c r="N130">
        <v>1003</v>
      </c>
      <c r="O130" t="s">
        <v>100</v>
      </c>
      <c r="P130" t="s">
        <v>100</v>
      </c>
      <c r="Q130">
        <v>1</v>
      </c>
      <c r="X130">
        <v>1</v>
      </c>
      <c r="Y130">
        <v>147</v>
      </c>
      <c r="Z130">
        <v>0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5</v>
      </c>
      <c r="AG130">
        <v>1</v>
      </c>
      <c r="AH130">
        <v>2</v>
      </c>
      <c r="AI130">
        <v>15092029</v>
      </c>
      <c r="AJ130">
        <v>130</v>
      </c>
      <c r="AK130">
        <v>2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>
      <c r="A131">
        <f>ROW(Source!A53)</f>
        <v>53</v>
      </c>
      <c r="B131">
        <v>15092030</v>
      </c>
      <c r="C131">
        <v>15092017</v>
      </c>
      <c r="D131">
        <v>12317933</v>
      </c>
      <c r="E131">
        <v>1</v>
      </c>
      <c r="F131">
        <v>1</v>
      </c>
      <c r="G131">
        <v>1</v>
      </c>
      <c r="H131">
        <v>3</v>
      </c>
      <c r="I131" t="s">
        <v>518</v>
      </c>
      <c r="J131" t="s">
        <v>519</v>
      </c>
      <c r="K131" t="s">
        <v>520</v>
      </c>
      <c r="L131">
        <v>12293991</v>
      </c>
      <c r="N131">
        <v>1013</v>
      </c>
      <c r="O131" t="s">
        <v>395</v>
      </c>
      <c r="P131" t="s">
        <v>397</v>
      </c>
      <c r="Q131">
        <v>1</v>
      </c>
      <c r="X131">
        <v>3.3500000000000001E-3</v>
      </c>
      <c r="Y131">
        <v>276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5</v>
      </c>
      <c r="AG131">
        <v>3.3500000000000001E-3</v>
      </c>
      <c r="AH131">
        <v>2</v>
      </c>
      <c r="AI131">
        <v>15092030</v>
      </c>
      <c r="AJ131">
        <v>131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>
      <c r="A132">
        <f>ROW(Source!A53)</f>
        <v>53</v>
      </c>
      <c r="B132">
        <v>15092031</v>
      </c>
      <c r="C132">
        <v>15092017</v>
      </c>
      <c r="D132">
        <v>12317935</v>
      </c>
      <c r="E132">
        <v>1</v>
      </c>
      <c r="F132">
        <v>1</v>
      </c>
      <c r="G132">
        <v>1</v>
      </c>
      <c r="H132">
        <v>3</v>
      </c>
      <c r="I132" t="s">
        <v>521</v>
      </c>
      <c r="J132" t="s">
        <v>522</v>
      </c>
      <c r="K132" t="s">
        <v>523</v>
      </c>
      <c r="L132">
        <v>12293991</v>
      </c>
      <c r="N132">
        <v>1013</v>
      </c>
      <c r="O132" t="s">
        <v>395</v>
      </c>
      <c r="P132" t="s">
        <v>397</v>
      </c>
      <c r="Q132">
        <v>1</v>
      </c>
      <c r="X132">
        <v>3.3500000000000001E-3</v>
      </c>
      <c r="Y132">
        <v>461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5</v>
      </c>
      <c r="AG132">
        <v>3.3500000000000001E-3</v>
      </c>
      <c r="AH132">
        <v>2</v>
      </c>
      <c r="AI132">
        <v>15092031</v>
      </c>
      <c r="AJ132">
        <v>132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>
      <c r="A133">
        <f>ROW(Source!A53)</f>
        <v>53</v>
      </c>
      <c r="B133">
        <v>15092032</v>
      </c>
      <c r="C133">
        <v>15092017</v>
      </c>
      <c r="D133">
        <v>12325987</v>
      </c>
      <c r="E133">
        <v>1</v>
      </c>
      <c r="F133">
        <v>1</v>
      </c>
      <c r="G133">
        <v>1</v>
      </c>
      <c r="H133">
        <v>3</v>
      </c>
      <c r="I133" t="s">
        <v>492</v>
      </c>
      <c r="J133" t="s">
        <v>493</v>
      </c>
      <c r="K133" t="s">
        <v>494</v>
      </c>
      <c r="L133">
        <v>1339</v>
      </c>
      <c r="N133">
        <v>1007</v>
      </c>
      <c r="O133" t="s">
        <v>465</v>
      </c>
      <c r="P133" t="s">
        <v>465</v>
      </c>
      <c r="Q133">
        <v>1</v>
      </c>
      <c r="X133">
        <v>6.7000000000000002E-5</v>
      </c>
      <c r="Y133">
        <v>627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5</v>
      </c>
      <c r="AG133">
        <v>6.7000000000000002E-5</v>
      </c>
      <c r="AH133">
        <v>2</v>
      </c>
      <c r="AI133">
        <v>15092032</v>
      </c>
      <c r="AJ133">
        <v>133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>
      <c r="A134">
        <f>ROW(Source!A55)</f>
        <v>55</v>
      </c>
      <c r="B134">
        <v>15092002</v>
      </c>
      <c r="C134">
        <v>15091929</v>
      </c>
      <c r="D134">
        <v>7535136</v>
      </c>
      <c r="E134">
        <v>1</v>
      </c>
      <c r="F134">
        <v>1</v>
      </c>
      <c r="G134">
        <v>1</v>
      </c>
      <c r="H134">
        <v>1</v>
      </c>
      <c r="I134" t="s">
        <v>525</v>
      </c>
      <c r="J134" t="s">
        <v>5</v>
      </c>
      <c r="K134" t="s">
        <v>526</v>
      </c>
      <c r="L134">
        <v>1476</v>
      </c>
      <c r="N134">
        <v>1013</v>
      </c>
      <c r="O134" t="s">
        <v>450</v>
      </c>
      <c r="P134" t="s">
        <v>451</v>
      </c>
      <c r="Q134">
        <v>1</v>
      </c>
      <c r="X134">
        <v>0.60829999999999995</v>
      </c>
      <c r="Y134">
        <v>0</v>
      </c>
      <c r="Z134">
        <v>0</v>
      </c>
      <c r="AA134">
        <v>0</v>
      </c>
      <c r="AB134">
        <v>12.36</v>
      </c>
      <c r="AC134">
        <v>0</v>
      </c>
      <c r="AD134">
        <v>1</v>
      </c>
      <c r="AE134">
        <v>1</v>
      </c>
      <c r="AF134" t="s">
        <v>96</v>
      </c>
      <c r="AG134">
        <v>1.1892264999999997</v>
      </c>
      <c r="AH134">
        <v>2</v>
      </c>
      <c r="AI134">
        <v>15092002</v>
      </c>
      <c r="AJ134">
        <v>134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>
      <c r="A135">
        <f>ROW(Source!A55)</f>
        <v>55</v>
      </c>
      <c r="B135">
        <v>15092003</v>
      </c>
      <c r="C135">
        <v>15091929</v>
      </c>
      <c r="D135">
        <v>121548</v>
      </c>
      <c r="E135">
        <v>1</v>
      </c>
      <c r="F135">
        <v>1</v>
      </c>
      <c r="G135">
        <v>1</v>
      </c>
      <c r="H135">
        <v>1</v>
      </c>
      <c r="I135" t="s">
        <v>31</v>
      </c>
      <c r="J135" t="s">
        <v>5</v>
      </c>
      <c r="K135" t="s">
        <v>452</v>
      </c>
      <c r="L135">
        <v>608254</v>
      </c>
      <c r="N135">
        <v>1013</v>
      </c>
      <c r="O135" t="s">
        <v>453</v>
      </c>
      <c r="P135" t="s">
        <v>453</v>
      </c>
      <c r="Q135">
        <v>1</v>
      </c>
      <c r="X135">
        <v>1.9E-3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2</v>
      </c>
      <c r="AF135" t="s">
        <v>95</v>
      </c>
      <c r="AG135">
        <v>4.0374999999999994E-3</v>
      </c>
      <c r="AH135">
        <v>2</v>
      </c>
      <c r="AI135">
        <v>15092003</v>
      </c>
      <c r="AJ135">
        <v>135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>
      <c r="A136">
        <f>ROW(Source!A55)</f>
        <v>55</v>
      </c>
      <c r="B136">
        <v>15092004</v>
      </c>
      <c r="C136">
        <v>15091929</v>
      </c>
      <c r="D136">
        <v>12365594</v>
      </c>
      <c r="E136">
        <v>1</v>
      </c>
      <c r="F136">
        <v>1</v>
      </c>
      <c r="G136">
        <v>1</v>
      </c>
      <c r="H136">
        <v>2</v>
      </c>
      <c r="I136" t="s">
        <v>471</v>
      </c>
      <c r="J136" t="s">
        <v>472</v>
      </c>
      <c r="K136" t="s">
        <v>473</v>
      </c>
      <c r="L136">
        <v>1480</v>
      </c>
      <c r="N136">
        <v>1013</v>
      </c>
      <c r="O136" t="s">
        <v>457</v>
      </c>
      <c r="P136" t="s">
        <v>458</v>
      </c>
      <c r="Q136">
        <v>1</v>
      </c>
      <c r="X136">
        <v>1.1999999999999999E-3</v>
      </c>
      <c r="Y136">
        <v>0</v>
      </c>
      <c r="Z136">
        <v>92.76</v>
      </c>
      <c r="AA136">
        <v>16.329999999999998</v>
      </c>
      <c r="AB136">
        <v>0</v>
      </c>
      <c r="AC136">
        <v>0</v>
      </c>
      <c r="AD136">
        <v>1</v>
      </c>
      <c r="AE136">
        <v>0</v>
      </c>
      <c r="AF136" t="s">
        <v>95</v>
      </c>
      <c r="AG136">
        <v>2.5499999999999997E-3</v>
      </c>
      <c r="AH136">
        <v>2</v>
      </c>
      <c r="AI136">
        <v>15092004</v>
      </c>
      <c r="AJ136">
        <v>136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>
      <c r="A137">
        <f>ROW(Source!A55)</f>
        <v>55</v>
      </c>
      <c r="B137">
        <v>15092005</v>
      </c>
      <c r="C137">
        <v>15091929</v>
      </c>
      <c r="D137">
        <v>12365682</v>
      </c>
      <c r="E137">
        <v>1</v>
      </c>
      <c r="F137">
        <v>1</v>
      </c>
      <c r="G137">
        <v>1</v>
      </c>
      <c r="H137">
        <v>2</v>
      </c>
      <c r="I137" t="s">
        <v>474</v>
      </c>
      <c r="J137" t="s">
        <v>475</v>
      </c>
      <c r="K137" t="s">
        <v>476</v>
      </c>
      <c r="L137">
        <v>1480</v>
      </c>
      <c r="N137">
        <v>1013</v>
      </c>
      <c r="O137" t="s">
        <v>457</v>
      </c>
      <c r="P137" t="s">
        <v>458</v>
      </c>
      <c r="Q137">
        <v>1</v>
      </c>
      <c r="X137">
        <v>6.9999999999999999E-4</v>
      </c>
      <c r="Y137">
        <v>0</v>
      </c>
      <c r="Z137">
        <v>134.07</v>
      </c>
      <c r="AA137">
        <v>16.329999999999998</v>
      </c>
      <c r="AB137">
        <v>0</v>
      </c>
      <c r="AC137">
        <v>0</v>
      </c>
      <c r="AD137">
        <v>1</v>
      </c>
      <c r="AE137">
        <v>0</v>
      </c>
      <c r="AF137" t="s">
        <v>95</v>
      </c>
      <c r="AG137">
        <v>1.4874999999999999E-3</v>
      </c>
      <c r="AH137">
        <v>2</v>
      </c>
      <c r="AI137">
        <v>15092005</v>
      </c>
      <c r="AJ137">
        <v>137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>
      <c r="A138">
        <f>ROW(Source!A55)</f>
        <v>55</v>
      </c>
      <c r="B138">
        <v>15092006</v>
      </c>
      <c r="C138">
        <v>15091929</v>
      </c>
      <c r="D138">
        <v>12365985</v>
      </c>
      <c r="E138">
        <v>1</v>
      </c>
      <c r="F138">
        <v>1</v>
      </c>
      <c r="G138">
        <v>1</v>
      </c>
      <c r="H138">
        <v>2</v>
      </c>
      <c r="I138" t="s">
        <v>459</v>
      </c>
      <c r="J138" t="s">
        <v>460</v>
      </c>
      <c r="K138" t="s">
        <v>461</v>
      </c>
      <c r="L138">
        <v>1480</v>
      </c>
      <c r="N138">
        <v>1013</v>
      </c>
      <c r="O138" t="s">
        <v>457</v>
      </c>
      <c r="P138" t="s">
        <v>458</v>
      </c>
      <c r="Q138">
        <v>1</v>
      </c>
      <c r="X138">
        <v>0.18440000000000001</v>
      </c>
      <c r="Y138">
        <v>0</v>
      </c>
      <c r="Z138">
        <v>1.29</v>
      </c>
      <c r="AA138">
        <v>0</v>
      </c>
      <c r="AB138">
        <v>0</v>
      </c>
      <c r="AC138">
        <v>0</v>
      </c>
      <c r="AD138">
        <v>1</v>
      </c>
      <c r="AE138">
        <v>0</v>
      </c>
      <c r="AF138" t="s">
        <v>95</v>
      </c>
      <c r="AG138">
        <v>0.39185000000000003</v>
      </c>
      <c r="AH138">
        <v>2</v>
      </c>
      <c r="AI138">
        <v>15092006</v>
      </c>
      <c r="AJ138">
        <v>138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>
      <c r="A139">
        <f>ROW(Source!A55)</f>
        <v>55</v>
      </c>
      <c r="B139">
        <v>15092007</v>
      </c>
      <c r="C139">
        <v>15091929</v>
      </c>
      <c r="D139">
        <v>12368313</v>
      </c>
      <c r="E139">
        <v>1</v>
      </c>
      <c r="F139">
        <v>1</v>
      </c>
      <c r="G139">
        <v>1</v>
      </c>
      <c r="H139">
        <v>2</v>
      </c>
      <c r="I139" t="s">
        <v>477</v>
      </c>
      <c r="J139" t="s">
        <v>478</v>
      </c>
      <c r="K139" t="s">
        <v>479</v>
      </c>
      <c r="L139">
        <v>1480</v>
      </c>
      <c r="N139">
        <v>1013</v>
      </c>
      <c r="O139" t="s">
        <v>457</v>
      </c>
      <c r="P139" t="s">
        <v>458</v>
      </c>
      <c r="Q139">
        <v>1</v>
      </c>
      <c r="X139">
        <v>8.6999999999999994E-3</v>
      </c>
      <c r="Y139">
        <v>0</v>
      </c>
      <c r="Z139">
        <v>96.34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95</v>
      </c>
      <c r="AG139">
        <v>1.8487499999999997E-2</v>
      </c>
      <c r="AH139">
        <v>2</v>
      </c>
      <c r="AI139">
        <v>15092007</v>
      </c>
      <c r="AJ139">
        <v>139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>
      <c r="A140">
        <f>ROW(Source!A55)</f>
        <v>55</v>
      </c>
      <c r="B140">
        <v>15092008</v>
      </c>
      <c r="C140">
        <v>15091929</v>
      </c>
      <c r="D140">
        <v>12289887</v>
      </c>
      <c r="E140">
        <v>1</v>
      </c>
      <c r="F140">
        <v>1</v>
      </c>
      <c r="G140">
        <v>1</v>
      </c>
      <c r="H140">
        <v>3</v>
      </c>
      <c r="I140" t="s">
        <v>462</v>
      </c>
      <c r="J140" t="s">
        <v>463</v>
      </c>
      <c r="K140" t="s">
        <v>464</v>
      </c>
      <c r="L140">
        <v>1339</v>
      </c>
      <c r="N140">
        <v>1007</v>
      </c>
      <c r="O140" t="s">
        <v>465</v>
      </c>
      <c r="P140" t="s">
        <v>465</v>
      </c>
      <c r="Q140">
        <v>1</v>
      </c>
      <c r="X140">
        <v>3.5000000000000001E-3</v>
      </c>
      <c r="Y140">
        <v>6.2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5</v>
      </c>
      <c r="AG140">
        <v>3.5000000000000001E-3</v>
      </c>
      <c r="AH140">
        <v>2</v>
      </c>
      <c r="AI140">
        <v>15092008</v>
      </c>
      <c r="AJ140">
        <v>140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>
      <c r="A141">
        <f>ROW(Source!A55)</f>
        <v>55</v>
      </c>
      <c r="B141">
        <v>15092009</v>
      </c>
      <c r="C141">
        <v>15091929</v>
      </c>
      <c r="D141">
        <v>12290863</v>
      </c>
      <c r="E141">
        <v>1</v>
      </c>
      <c r="F141">
        <v>1</v>
      </c>
      <c r="G141">
        <v>1</v>
      </c>
      <c r="H141">
        <v>3</v>
      </c>
      <c r="I141" t="s">
        <v>480</v>
      </c>
      <c r="J141" t="s">
        <v>481</v>
      </c>
      <c r="K141" t="s">
        <v>482</v>
      </c>
      <c r="L141">
        <v>1348</v>
      </c>
      <c r="N141">
        <v>1009</v>
      </c>
      <c r="O141" t="s">
        <v>29</v>
      </c>
      <c r="P141" t="s">
        <v>29</v>
      </c>
      <c r="Q141">
        <v>1000</v>
      </c>
      <c r="X141">
        <v>1.9999999999999999E-6</v>
      </c>
      <c r="Y141">
        <v>10580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5</v>
      </c>
      <c r="AG141">
        <v>1.9999999999999999E-6</v>
      </c>
      <c r="AH141">
        <v>2</v>
      </c>
      <c r="AI141">
        <v>15092009</v>
      </c>
      <c r="AJ141">
        <v>141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>
      <c r="A142">
        <f>ROW(Source!A55)</f>
        <v>55</v>
      </c>
      <c r="B142">
        <v>15092010</v>
      </c>
      <c r="C142">
        <v>15091929</v>
      </c>
      <c r="D142">
        <v>12292552</v>
      </c>
      <c r="E142">
        <v>1</v>
      </c>
      <c r="F142">
        <v>1</v>
      </c>
      <c r="G142">
        <v>1</v>
      </c>
      <c r="H142">
        <v>3</v>
      </c>
      <c r="I142" t="s">
        <v>483</v>
      </c>
      <c r="J142" t="s">
        <v>484</v>
      </c>
      <c r="K142" t="s">
        <v>485</v>
      </c>
      <c r="L142">
        <v>1346</v>
      </c>
      <c r="N142">
        <v>1009</v>
      </c>
      <c r="O142" t="s">
        <v>144</v>
      </c>
      <c r="P142" t="s">
        <v>144</v>
      </c>
      <c r="Q142">
        <v>1</v>
      </c>
      <c r="X142">
        <v>9.8999999999999994E-5</v>
      </c>
      <c r="Y142">
        <v>5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5</v>
      </c>
      <c r="AG142">
        <v>9.8999999999999994E-5</v>
      </c>
      <c r="AH142">
        <v>2</v>
      </c>
      <c r="AI142">
        <v>15092010</v>
      </c>
      <c r="AJ142">
        <v>142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>
      <c r="A143">
        <f>ROW(Source!A55)</f>
        <v>55</v>
      </c>
      <c r="B143">
        <v>15092011</v>
      </c>
      <c r="C143">
        <v>15091929</v>
      </c>
      <c r="D143">
        <v>12292553</v>
      </c>
      <c r="E143">
        <v>1</v>
      </c>
      <c r="F143">
        <v>1</v>
      </c>
      <c r="G143">
        <v>1</v>
      </c>
      <c r="H143">
        <v>3</v>
      </c>
      <c r="I143" t="s">
        <v>466</v>
      </c>
      <c r="J143" t="s">
        <v>467</v>
      </c>
      <c r="K143" t="s">
        <v>468</v>
      </c>
      <c r="L143">
        <v>1339</v>
      </c>
      <c r="N143">
        <v>1007</v>
      </c>
      <c r="O143" t="s">
        <v>465</v>
      </c>
      <c r="P143" t="s">
        <v>465</v>
      </c>
      <c r="Q143">
        <v>1</v>
      </c>
      <c r="X143">
        <v>3.2000000000000002E-3</v>
      </c>
      <c r="Y143">
        <v>101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5</v>
      </c>
      <c r="AG143">
        <v>3.2000000000000002E-3</v>
      </c>
      <c r="AH143">
        <v>2</v>
      </c>
      <c r="AI143">
        <v>15092011</v>
      </c>
      <c r="AJ143">
        <v>143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>
      <c r="A144">
        <f>ROW(Source!A55)</f>
        <v>55</v>
      </c>
      <c r="B144">
        <v>15092012</v>
      </c>
      <c r="C144">
        <v>15091929</v>
      </c>
      <c r="D144">
        <v>12318064</v>
      </c>
      <c r="E144">
        <v>1</v>
      </c>
      <c r="F144">
        <v>1</v>
      </c>
      <c r="G144">
        <v>1</v>
      </c>
      <c r="H144">
        <v>3</v>
      </c>
      <c r="I144" t="s">
        <v>527</v>
      </c>
      <c r="J144" t="s">
        <v>528</v>
      </c>
      <c r="K144" t="s">
        <v>529</v>
      </c>
      <c r="L144">
        <v>1301</v>
      </c>
      <c r="N144">
        <v>1003</v>
      </c>
      <c r="O144" t="s">
        <v>100</v>
      </c>
      <c r="P144" t="s">
        <v>100</v>
      </c>
      <c r="Q144">
        <v>1</v>
      </c>
      <c r="X144">
        <v>1</v>
      </c>
      <c r="Y144">
        <v>51.7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0</v>
      </c>
      <c r="AF144" t="s">
        <v>5</v>
      </c>
      <c r="AG144">
        <v>1</v>
      </c>
      <c r="AH144">
        <v>2</v>
      </c>
      <c r="AI144">
        <v>15092012</v>
      </c>
      <c r="AJ144">
        <v>144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>
      <c r="A145">
        <f>ROW(Source!A55)</f>
        <v>55</v>
      </c>
      <c r="B145">
        <v>15092013</v>
      </c>
      <c r="C145">
        <v>15091929</v>
      </c>
      <c r="D145">
        <v>12324809</v>
      </c>
      <c r="E145">
        <v>1</v>
      </c>
      <c r="F145">
        <v>1</v>
      </c>
      <c r="G145">
        <v>1</v>
      </c>
      <c r="H145">
        <v>3</v>
      </c>
      <c r="I145" t="s">
        <v>489</v>
      </c>
      <c r="J145" t="s">
        <v>490</v>
      </c>
      <c r="K145" t="s">
        <v>491</v>
      </c>
      <c r="L145">
        <v>1346</v>
      </c>
      <c r="N145">
        <v>1009</v>
      </c>
      <c r="O145" t="s">
        <v>144</v>
      </c>
      <c r="P145" t="s">
        <v>144</v>
      </c>
      <c r="Q145">
        <v>1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1</v>
      </c>
      <c r="AD145">
        <v>0</v>
      </c>
      <c r="AE145">
        <v>0</v>
      </c>
      <c r="AF145" t="s">
        <v>5</v>
      </c>
      <c r="AG145">
        <v>0</v>
      </c>
      <c r="AH145">
        <v>2</v>
      </c>
      <c r="AI145">
        <v>15092013</v>
      </c>
      <c r="AJ145">
        <v>145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>
      <c r="A146">
        <f>ROW(Source!A55)</f>
        <v>55</v>
      </c>
      <c r="B146">
        <v>15092014</v>
      </c>
      <c r="C146">
        <v>15091929</v>
      </c>
      <c r="D146">
        <v>12325987</v>
      </c>
      <c r="E146">
        <v>1</v>
      </c>
      <c r="F146">
        <v>1</v>
      </c>
      <c r="G146">
        <v>1</v>
      </c>
      <c r="H146">
        <v>3</v>
      </c>
      <c r="I146" t="s">
        <v>492</v>
      </c>
      <c r="J146" t="s">
        <v>493</v>
      </c>
      <c r="K146" t="s">
        <v>494</v>
      </c>
      <c r="L146">
        <v>1339</v>
      </c>
      <c r="N146">
        <v>1007</v>
      </c>
      <c r="O146" t="s">
        <v>465</v>
      </c>
      <c r="P146" t="s">
        <v>465</v>
      </c>
      <c r="Q146">
        <v>1</v>
      </c>
      <c r="X146">
        <v>8.0000000000000007E-5</v>
      </c>
      <c r="Y146">
        <v>627</v>
      </c>
      <c r="Z146">
        <v>0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5</v>
      </c>
      <c r="AG146">
        <v>8.0000000000000007E-5</v>
      </c>
      <c r="AH146">
        <v>2</v>
      </c>
      <c r="AI146">
        <v>15092014</v>
      </c>
      <c r="AJ146">
        <v>146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>
      <c r="A147">
        <f>ROW(Source!A55)</f>
        <v>55</v>
      </c>
      <c r="B147">
        <v>15092015</v>
      </c>
      <c r="C147">
        <v>15091929</v>
      </c>
      <c r="D147">
        <v>12327134</v>
      </c>
      <c r="E147">
        <v>1</v>
      </c>
      <c r="F147">
        <v>1</v>
      </c>
      <c r="G147">
        <v>1</v>
      </c>
      <c r="H147">
        <v>3</v>
      </c>
      <c r="I147" t="s">
        <v>495</v>
      </c>
      <c r="J147" t="s">
        <v>496</v>
      </c>
      <c r="K147" t="s">
        <v>497</v>
      </c>
      <c r="L147">
        <v>1339</v>
      </c>
      <c r="N147">
        <v>1007</v>
      </c>
      <c r="O147" t="s">
        <v>465</v>
      </c>
      <c r="P147" t="s">
        <v>465</v>
      </c>
      <c r="Q147">
        <v>1</v>
      </c>
      <c r="X147">
        <v>2.75E-2</v>
      </c>
      <c r="Y147">
        <v>3.11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5</v>
      </c>
      <c r="AG147">
        <v>2.75E-2</v>
      </c>
      <c r="AH147">
        <v>2</v>
      </c>
      <c r="AI147">
        <v>15092015</v>
      </c>
      <c r="AJ147">
        <v>147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>
      <c r="A148">
        <f>ROW(Source!A56)</f>
        <v>56</v>
      </c>
      <c r="B148">
        <v>15092073</v>
      </c>
      <c r="C148">
        <v>15092058</v>
      </c>
      <c r="D148">
        <v>7535102</v>
      </c>
      <c r="E148">
        <v>1</v>
      </c>
      <c r="F148">
        <v>1</v>
      </c>
      <c r="G148">
        <v>1</v>
      </c>
      <c r="H148">
        <v>1</v>
      </c>
      <c r="I148" t="s">
        <v>498</v>
      </c>
      <c r="J148" t="s">
        <v>5</v>
      </c>
      <c r="K148" t="s">
        <v>499</v>
      </c>
      <c r="L148">
        <v>1476</v>
      </c>
      <c r="N148">
        <v>1013</v>
      </c>
      <c r="O148" t="s">
        <v>450</v>
      </c>
      <c r="P148" t="s">
        <v>451</v>
      </c>
      <c r="Q148">
        <v>1</v>
      </c>
      <c r="X148">
        <v>0.26050000000000001</v>
      </c>
      <c r="Y148">
        <v>0</v>
      </c>
      <c r="Z148">
        <v>0</v>
      </c>
      <c r="AA148">
        <v>0</v>
      </c>
      <c r="AB148">
        <v>11.48</v>
      </c>
      <c r="AC148">
        <v>0</v>
      </c>
      <c r="AD148">
        <v>1</v>
      </c>
      <c r="AE148">
        <v>1</v>
      </c>
      <c r="AF148" t="s">
        <v>96</v>
      </c>
      <c r="AG148">
        <v>0.50927749999999994</v>
      </c>
      <c r="AH148">
        <v>2</v>
      </c>
      <c r="AI148">
        <v>15092059</v>
      </c>
      <c r="AJ148">
        <v>148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>
      <c r="A149">
        <f>ROW(Source!A56)</f>
        <v>56</v>
      </c>
      <c r="B149">
        <v>15092074</v>
      </c>
      <c r="C149">
        <v>15092058</v>
      </c>
      <c r="D149">
        <v>121548</v>
      </c>
      <c r="E149">
        <v>1</v>
      </c>
      <c r="F149">
        <v>1</v>
      </c>
      <c r="G149">
        <v>1</v>
      </c>
      <c r="H149">
        <v>1</v>
      </c>
      <c r="I149" t="s">
        <v>31</v>
      </c>
      <c r="J149" t="s">
        <v>5</v>
      </c>
      <c r="K149" t="s">
        <v>452</v>
      </c>
      <c r="L149">
        <v>608254</v>
      </c>
      <c r="N149">
        <v>1013</v>
      </c>
      <c r="O149" t="s">
        <v>453</v>
      </c>
      <c r="P149" t="s">
        <v>453</v>
      </c>
      <c r="Q149">
        <v>1</v>
      </c>
      <c r="X149">
        <v>1.4E-3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2</v>
      </c>
      <c r="AF149" t="s">
        <v>95</v>
      </c>
      <c r="AG149">
        <v>2.9749999999999998E-3</v>
      </c>
      <c r="AH149">
        <v>2</v>
      </c>
      <c r="AI149">
        <v>15092060</v>
      </c>
      <c r="AJ149">
        <v>149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>
      <c r="A150">
        <f>ROW(Source!A56)</f>
        <v>56</v>
      </c>
      <c r="B150">
        <v>15092075</v>
      </c>
      <c r="C150">
        <v>15092058</v>
      </c>
      <c r="D150">
        <v>12365594</v>
      </c>
      <c r="E150">
        <v>1</v>
      </c>
      <c r="F150">
        <v>1</v>
      </c>
      <c r="G150">
        <v>1</v>
      </c>
      <c r="H150">
        <v>2</v>
      </c>
      <c r="I150" t="s">
        <v>471</v>
      </c>
      <c r="J150" t="s">
        <v>472</v>
      </c>
      <c r="K150" t="s">
        <v>473</v>
      </c>
      <c r="L150">
        <v>1480</v>
      </c>
      <c r="N150">
        <v>1013</v>
      </c>
      <c r="O150" t="s">
        <v>457</v>
      </c>
      <c r="P150" t="s">
        <v>458</v>
      </c>
      <c r="Q150">
        <v>1</v>
      </c>
      <c r="X150">
        <v>2.0000000000000001E-4</v>
      </c>
      <c r="Y150">
        <v>0</v>
      </c>
      <c r="Z150">
        <v>92.76</v>
      </c>
      <c r="AA150">
        <v>16.329999999999998</v>
      </c>
      <c r="AB150">
        <v>0</v>
      </c>
      <c r="AC150">
        <v>0</v>
      </c>
      <c r="AD150">
        <v>1</v>
      </c>
      <c r="AE150">
        <v>0</v>
      </c>
      <c r="AF150" t="s">
        <v>95</v>
      </c>
      <c r="AG150">
        <v>4.2499999999999998E-4</v>
      </c>
      <c r="AH150">
        <v>2</v>
      </c>
      <c r="AI150">
        <v>15092061</v>
      </c>
      <c r="AJ150">
        <v>150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>
      <c r="A151">
        <f>ROW(Source!A56)</f>
        <v>56</v>
      </c>
      <c r="B151">
        <v>15092076</v>
      </c>
      <c r="C151">
        <v>15092058</v>
      </c>
      <c r="D151">
        <v>12365682</v>
      </c>
      <c r="E151">
        <v>1</v>
      </c>
      <c r="F151">
        <v>1</v>
      </c>
      <c r="G151">
        <v>1</v>
      </c>
      <c r="H151">
        <v>2</v>
      </c>
      <c r="I151" t="s">
        <v>474</v>
      </c>
      <c r="J151" t="s">
        <v>475</v>
      </c>
      <c r="K151" t="s">
        <v>476</v>
      </c>
      <c r="L151">
        <v>1480</v>
      </c>
      <c r="N151">
        <v>1013</v>
      </c>
      <c r="O151" t="s">
        <v>457</v>
      </c>
      <c r="P151" t="s">
        <v>458</v>
      </c>
      <c r="Q151">
        <v>1</v>
      </c>
      <c r="X151">
        <v>1.1999999999999999E-3</v>
      </c>
      <c r="Y151">
        <v>0</v>
      </c>
      <c r="Z151">
        <v>134.07</v>
      </c>
      <c r="AA151">
        <v>16.329999999999998</v>
      </c>
      <c r="AB151">
        <v>0</v>
      </c>
      <c r="AC151">
        <v>0</v>
      </c>
      <c r="AD151">
        <v>1</v>
      </c>
      <c r="AE151">
        <v>0</v>
      </c>
      <c r="AF151" t="s">
        <v>95</v>
      </c>
      <c r="AG151">
        <v>2.5499999999999997E-3</v>
      </c>
      <c r="AH151">
        <v>2</v>
      </c>
      <c r="AI151">
        <v>15092062</v>
      </c>
      <c r="AJ151">
        <v>151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>
      <c r="A152">
        <f>ROW(Source!A56)</f>
        <v>56</v>
      </c>
      <c r="B152">
        <v>15092077</v>
      </c>
      <c r="C152">
        <v>15092058</v>
      </c>
      <c r="D152">
        <v>12367747</v>
      </c>
      <c r="E152">
        <v>1</v>
      </c>
      <c r="F152">
        <v>1</v>
      </c>
      <c r="G152">
        <v>1</v>
      </c>
      <c r="H152">
        <v>2</v>
      </c>
      <c r="I152" t="s">
        <v>500</v>
      </c>
      <c r="J152" t="s">
        <v>501</v>
      </c>
      <c r="K152" t="s">
        <v>502</v>
      </c>
      <c r="L152">
        <v>1480</v>
      </c>
      <c r="N152">
        <v>1013</v>
      </c>
      <c r="O152" t="s">
        <v>457</v>
      </c>
      <c r="P152" t="s">
        <v>458</v>
      </c>
      <c r="Q152">
        <v>1</v>
      </c>
      <c r="X152">
        <v>6.7000000000000002E-3</v>
      </c>
      <c r="Y152">
        <v>0</v>
      </c>
      <c r="Z152">
        <v>2.3199999999999998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95</v>
      </c>
      <c r="AG152">
        <v>1.42375E-2</v>
      </c>
      <c r="AH152">
        <v>2</v>
      </c>
      <c r="AI152">
        <v>15092063</v>
      </c>
      <c r="AJ152">
        <v>152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>
      <c r="A153">
        <f>ROW(Source!A56)</f>
        <v>56</v>
      </c>
      <c r="B153">
        <v>15092078</v>
      </c>
      <c r="C153">
        <v>15092058</v>
      </c>
      <c r="D153">
        <v>12368313</v>
      </c>
      <c r="E153">
        <v>1</v>
      </c>
      <c r="F153">
        <v>1</v>
      </c>
      <c r="G153">
        <v>1</v>
      </c>
      <c r="H153">
        <v>2</v>
      </c>
      <c r="I153" t="s">
        <v>477</v>
      </c>
      <c r="J153" t="s">
        <v>478</v>
      </c>
      <c r="K153" t="s">
        <v>479</v>
      </c>
      <c r="L153">
        <v>1480</v>
      </c>
      <c r="N153">
        <v>1013</v>
      </c>
      <c r="O153" t="s">
        <v>457</v>
      </c>
      <c r="P153" t="s">
        <v>458</v>
      </c>
      <c r="Q153">
        <v>1</v>
      </c>
      <c r="X153">
        <v>8.3999999999999995E-3</v>
      </c>
      <c r="Y153">
        <v>0</v>
      </c>
      <c r="Z153">
        <v>96.34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95</v>
      </c>
      <c r="AG153">
        <v>1.7849999999999998E-2</v>
      </c>
      <c r="AH153">
        <v>2</v>
      </c>
      <c r="AI153">
        <v>15092064</v>
      </c>
      <c r="AJ153">
        <v>153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>
      <c r="A154">
        <f>ROW(Source!A56)</f>
        <v>56</v>
      </c>
      <c r="B154">
        <v>15092079</v>
      </c>
      <c r="C154">
        <v>15092058</v>
      </c>
      <c r="D154">
        <v>12289510</v>
      </c>
      <c r="E154">
        <v>1</v>
      </c>
      <c r="F154">
        <v>1</v>
      </c>
      <c r="G154">
        <v>1</v>
      </c>
      <c r="H154">
        <v>3</v>
      </c>
      <c r="I154" t="s">
        <v>503</v>
      </c>
      <c r="J154" t="s">
        <v>504</v>
      </c>
      <c r="K154" t="s">
        <v>505</v>
      </c>
      <c r="L154">
        <v>1348</v>
      </c>
      <c r="N154">
        <v>1009</v>
      </c>
      <c r="O154" t="s">
        <v>29</v>
      </c>
      <c r="P154" t="s">
        <v>29</v>
      </c>
      <c r="Q154">
        <v>1000</v>
      </c>
      <c r="X154">
        <v>4.1E-5</v>
      </c>
      <c r="Y154">
        <v>35060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5</v>
      </c>
      <c r="AG154">
        <v>4.1E-5</v>
      </c>
      <c r="AH154">
        <v>2</v>
      </c>
      <c r="AI154">
        <v>15092065</v>
      </c>
      <c r="AJ154">
        <v>154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>
      <c r="A155">
        <f>ROW(Source!A56)</f>
        <v>56</v>
      </c>
      <c r="B155">
        <v>15092080</v>
      </c>
      <c r="C155">
        <v>15092058</v>
      </c>
      <c r="D155">
        <v>12290033</v>
      </c>
      <c r="E155">
        <v>1</v>
      </c>
      <c r="F155">
        <v>1</v>
      </c>
      <c r="G155">
        <v>1</v>
      </c>
      <c r="H155">
        <v>3</v>
      </c>
      <c r="I155" t="s">
        <v>506</v>
      </c>
      <c r="J155" t="s">
        <v>507</v>
      </c>
      <c r="K155" t="s">
        <v>508</v>
      </c>
      <c r="L155">
        <v>1348</v>
      </c>
      <c r="N155">
        <v>1009</v>
      </c>
      <c r="O155" t="s">
        <v>29</v>
      </c>
      <c r="P155" t="s">
        <v>29</v>
      </c>
      <c r="Q155">
        <v>1000</v>
      </c>
      <c r="X155">
        <v>3.0000000000000001E-6</v>
      </c>
      <c r="Y155">
        <v>18320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5</v>
      </c>
      <c r="AG155">
        <v>3.0000000000000001E-6</v>
      </c>
      <c r="AH155">
        <v>2</v>
      </c>
      <c r="AI155">
        <v>15092066</v>
      </c>
      <c r="AJ155">
        <v>155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>
      <c r="A156">
        <f>ROW(Source!A56)</f>
        <v>56</v>
      </c>
      <c r="B156">
        <v>15092081</v>
      </c>
      <c r="C156">
        <v>15092058</v>
      </c>
      <c r="D156">
        <v>12290555</v>
      </c>
      <c r="E156">
        <v>1</v>
      </c>
      <c r="F156">
        <v>1</v>
      </c>
      <c r="G156">
        <v>1</v>
      </c>
      <c r="H156">
        <v>3</v>
      </c>
      <c r="I156" t="s">
        <v>509</v>
      </c>
      <c r="J156" t="s">
        <v>510</v>
      </c>
      <c r="K156" t="s">
        <v>511</v>
      </c>
      <c r="L156">
        <v>1348</v>
      </c>
      <c r="N156">
        <v>1009</v>
      </c>
      <c r="O156" t="s">
        <v>29</v>
      </c>
      <c r="P156" t="s">
        <v>29</v>
      </c>
      <c r="Q156">
        <v>1000</v>
      </c>
      <c r="X156">
        <v>9.9999999999999995E-7</v>
      </c>
      <c r="Y156">
        <v>30040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5</v>
      </c>
      <c r="AG156">
        <v>9.9999999999999995E-7</v>
      </c>
      <c r="AH156">
        <v>2</v>
      </c>
      <c r="AI156">
        <v>15092067</v>
      </c>
      <c r="AJ156">
        <v>156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>
      <c r="A157">
        <f>ROW(Source!A56)</f>
        <v>56</v>
      </c>
      <c r="B157">
        <v>15092082</v>
      </c>
      <c r="C157">
        <v>15092058</v>
      </c>
      <c r="D157">
        <v>12292687</v>
      </c>
      <c r="E157">
        <v>1</v>
      </c>
      <c r="F157">
        <v>1</v>
      </c>
      <c r="G157">
        <v>1</v>
      </c>
      <c r="H157">
        <v>3</v>
      </c>
      <c r="I157" t="s">
        <v>512</v>
      </c>
      <c r="J157" t="s">
        <v>513</v>
      </c>
      <c r="K157" t="s">
        <v>514</v>
      </c>
      <c r="L157">
        <v>1346</v>
      </c>
      <c r="N157">
        <v>1009</v>
      </c>
      <c r="O157" t="s">
        <v>144</v>
      </c>
      <c r="P157" t="s">
        <v>144</v>
      </c>
      <c r="Q157">
        <v>1</v>
      </c>
      <c r="X157">
        <v>1.1000000000000001E-3</v>
      </c>
      <c r="Y157">
        <v>42.4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0</v>
      </c>
      <c r="AF157" t="s">
        <v>5</v>
      </c>
      <c r="AG157">
        <v>1.1000000000000001E-3</v>
      </c>
      <c r="AH157">
        <v>2</v>
      </c>
      <c r="AI157">
        <v>15092068</v>
      </c>
      <c r="AJ157">
        <v>157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>
      <c r="A158">
        <f>ROW(Source!A56)</f>
        <v>56</v>
      </c>
      <c r="B158">
        <v>15092083</v>
      </c>
      <c r="C158">
        <v>15092058</v>
      </c>
      <c r="D158">
        <v>12317115</v>
      </c>
      <c r="E158">
        <v>1</v>
      </c>
      <c r="F158">
        <v>1</v>
      </c>
      <c r="G158">
        <v>1</v>
      </c>
      <c r="H158">
        <v>3</v>
      </c>
      <c r="I158" t="s">
        <v>515</v>
      </c>
      <c r="J158" t="s">
        <v>516</v>
      </c>
      <c r="K158" t="s">
        <v>517</v>
      </c>
      <c r="L158">
        <v>1301</v>
      </c>
      <c r="N158">
        <v>1003</v>
      </c>
      <c r="O158" t="s">
        <v>100</v>
      </c>
      <c r="P158" t="s">
        <v>100</v>
      </c>
      <c r="Q158">
        <v>1</v>
      </c>
      <c r="X158">
        <v>1</v>
      </c>
      <c r="Y158">
        <v>147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5</v>
      </c>
      <c r="AG158">
        <v>1</v>
      </c>
      <c r="AH158">
        <v>2</v>
      </c>
      <c r="AI158">
        <v>15092069</v>
      </c>
      <c r="AJ158">
        <v>158</v>
      </c>
      <c r="AK158">
        <v>2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>
      <c r="A159">
        <f>ROW(Source!A56)</f>
        <v>56</v>
      </c>
      <c r="B159">
        <v>15092084</v>
      </c>
      <c r="C159">
        <v>15092058</v>
      </c>
      <c r="D159">
        <v>12317933</v>
      </c>
      <c r="E159">
        <v>1</v>
      </c>
      <c r="F159">
        <v>1</v>
      </c>
      <c r="G159">
        <v>1</v>
      </c>
      <c r="H159">
        <v>3</v>
      </c>
      <c r="I159" t="s">
        <v>518</v>
      </c>
      <c r="J159" t="s">
        <v>519</v>
      </c>
      <c r="K159" t="s">
        <v>520</v>
      </c>
      <c r="L159">
        <v>12293991</v>
      </c>
      <c r="N159">
        <v>1013</v>
      </c>
      <c r="O159" t="s">
        <v>395</v>
      </c>
      <c r="P159" t="s">
        <v>397</v>
      </c>
      <c r="Q159">
        <v>1</v>
      </c>
      <c r="X159">
        <v>3.3500000000000001E-3</v>
      </c>
      <c r="Y159">
        <v>276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5</v>
      </c>
      <c r="AG159">
        <v>3.3500000000000001E-3</v>
      </c>
      <c r="AH159">
        <v>2</v>
      </c>
      <c r="AI159">
        <v>15092070</v>
      </c>
      <c r="AJ159">
        <v>159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>
      <c r="A160">
        <f>ROW(Source!A56)</f>
        <v>56</v>
      </c>
      <c r="B160">
        <v>15092085</v>
      </c>
      <c r="C160">
        <v>15092058</v>
      </c>
      <c r="D160">
        <v>12317935</v>
      </c>
      <c r="E160">
        <v>1</v>
      </c>
      <c r="F160">
        <v>1</v>
      </c>
      <c r="G160">
        <v>1</v>
      </c>
      <c r="H160">
        <v>3</v>
      </c>
      <c r="I160" t="s">
        <v>521</v>
      </c>
      <c r="J160" t="s">
        <v>522</v>
      </c>
      <c r="K160" t="s">
        <v>523</v>
      </c>
      <c r="L160">
        <v>12293991</v>
      </c>
      <c r="N160">
        <v>1013</v>
      </c>
      <c r="O160" t="s">
        <v>395</v>
      </c>
      <c r="P160" t="s">
        <v>397</v>
      </c>
      <c r="Q160">
        <v>1</v>
      </c>
      <c r="X160">
        <v>3.3500000000000001E-3</v>
      </c>
      <c r="Y160">
        <v>461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5</v>
      </c>
      <c r="AG160">
        <v>3.3500000000000001E-3</v>
      </c>
      <c r="AH160">
        <v>2</v>
      </c>
      <c r="AI160">
        <v>15092071</v>
      </c>
      <c r="AJ160">
        <v>160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>
      <c r="A161">
        <f>ROW(Source!A56)</f>
        <v>56</v>
      </c>
      <c r="B161">
        <v>15092086</v>
      </c>
      <c r="C161">
        <v>15092058</v>
      </c>
      <c r="D161">
        <v>12325987</v>
      </c>
      <c r="E161">
        <v>1</v>
      </c>
      <c r="F161">
        <v>1</v>
      </c>
      <c r="G161">
        <v>1</v>
      </c>
      <c r="H161">
        <v>3</v>
      </c>
      <c r="I161" t="s">
        <v>492</v>
      </c>
      <c r="J161" t="s">
        <v>493</v>
      </c>
      <c r="K161" t="s">
        <v>494</v>
      </c>
      <c r="L161">
        <v>1339</v>
      </c>
      <c r="N161">
        <v>1007</v>
      </c>
      <c r="O161" t="s">
        <v>465</v>
      </c>
      <c r="P161" t="s">
        <v>465</v>
      </c>
      <c r="Q161">
        <v>1</v>
      </c>
      <c r="X161">
        <v>6.7000000000000002E-5</v>
      </c>
      <c r="Y161">
        <v>627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5</v>
      </c>
      <c r="AG161">
        <v>6.7000000000000002E-5</v>
      </c>
      <c r="AH161">
        <v>2</v>
      </c>
      <c r="AI161">
        <v>15092072</v>
      </c>
      <c r="AJ161">
        <v>161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>
      <c r="A162">
        <f>ROW(Source!A58)</f>
        <v>58</v>
      </c>
      <c r="B162">
        <v>15092102</v>
      </c>
      <c r="C162">
        <v>15092088</v>
      </c>
      <c r="D162">
        <v>7535136</v>
      </c>
      <c r="E162">
        <v>1</v>
      </c>
      <c r="F162">
        <v>1</v>
      </c>
      <c r="G162">
        <v>1</v>
      </c>
      <c r="H162">
        <v>1</v>
      </c>
      <c r="I162" t="s">
        <v>525</v>
      </c>
      <c r="J162" t="s">
        <v>5</v>
      </c>
      <c r="K162" t="s">
        <v>526</v>
      </c>
      <c r="L162">
        <v>1476</v>
      </c>
      <c r="N162">
        <v>1013</v>
      </c>
      <c r="O162" t="s">
        <v>450</v>
      </c>
      <c r="P162" t="s">
        <v>451</v>
      </c>
      <c r="Q162">
        <v>1</v>
      </c>
      <c r="X162">
        <v>0.60829999999999995</v>
      </c>
      <c r="Y162">
        <v>0</v>
      </c>
      <c r="Z162">
        <v>0</v>
      </c>
      <c r="AA162">
        <v>0</v>
      </c>
      <c r="AB162">
        <v>12.36</v>
      </c>
      <c r="AC162">
        <v>0</v>
      </c>
      <c r="AD162">
        <v>1</v>
      </c>
      <c r="AE162">
        <v>1</v>
      </c>
      <c r="AF162" t="s">
        <v>96</v>
      </c>
      <c r="AG162">
        <v>1.1892264999999997</v>
      </c>
      <c r="AH162">
        <v>2</v>
      </c>
      <c r="AI162">
        <v>15092089</v>
      </c>
      <c r="AJ162">
        <v>162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>
      <c r="A163">
        <f>ROW(Source!A58)</f>
        <v>58</v>
      </c>
      <c r="B163">
        <v>15092103</v>
      </c>
      <c r="C163">
        <v>15092088</v>
      </c>
      <c r="D163">
        <v>121548</v>
      </c>
      <c r="E163">
        <v>1</v>
      </c>
      <c r="F163">
        <v>1</v>
      </c>
      <c r="G163">
        <v>1</v>
      </c>
      <c r="H163">
        <v>1</v>
      </c>
      <c r="I163" t="s">
        <v>31</v>
      </c>
      <c r="J163" t="s">
        <v>5</v>
      </c>
      <c r="K163" t="s">
        <v>452</v>
      </c>
      <c r="L163">
        <v>608254</v>
      </c>
      <c r="N163">
        <v>1013</v>
      </c>
      <c r="O163" t="s">
        <v>453</v>
      </c>
      <c r="P163" t="s">
        <v>453</v>
      </c>
      <c r="Q163">
        <v>1</v>
      </c>
      <c r="X163">
        <v>1.9E-3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1</v>
      </c>
      <c r="AE163">
        <v>2</v>
      </c>
      <c r="AF163" t="s">
        <v>95</v>
      </c>
      <c r="AG163">
        <v>4.0374999999999994E-3</v>
      </c>
      <c r="AH163">
        <v>2</v>
      </c>
      <c r="AI163">
        <v>15092090</v>
      </c>
      <c r="AJ163">
        <v>163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>
      <c r="A164">
        <f>ROW(Source!A58)</f>
        <v>58</v>
      </c>
      <c r="B164">
        <v>15092104</v>
      </c>
      <c r="C164">
        <v>15092088</v>
      </c>
      <c r="D164">
        <v>12365594</v>
      </c>
      <c r="E164">
        <v>1</v>
      </c>
      <c r="F164">
        <v>1</v>
      </c>
      <c r="G164">
        <v>1</v>
      </c>
      <c r="H164">
        <v>2</v>
      </c>
      <c r="I164" t="s">
        <v>471</v>
      </c>
      <c r="J164" t="s">
        <v>472</v>
      </c>
      <c r="K164" t="s">
        <v>473</v>
      </c>
      <c r="L164">
        <v>1480</v>
      </c>
      <c r="N164">
        <v>1013</v>
      </c>
      <c r="O164" t="s">
        <v>457</v>
      </c>
      <c r="P164" t="s">
        <v>458</v>
      </c>
      <c r="Q164">
        <v>1</v>
      </c>
      <c r="X164">
        <v>1.1999999999999999E-3</v>
      </c>
      <c r="Y164">
        <v>0</v>
      </c>
      <c r="Z164">
        <v>92.76</v>
      </c>
      <c r="AA164">
        <v>16.329999999999998</v>
      </c>
      <c r="AB164">
        <v>0</v>
      </c>
      <c r="AC164">
        <v>0</v>
      </c>
      <c r="AD164">
        <v>1</v>
      </c>
      <c r="AE164">
        <v>0</v>
      </c>
      <c r="AF164" t="s">
        <v>95</v>
      </c>
      <c r="AG164">
        <v>2.5499999999999997E-3</v>
      </c>
      <c r="AH164">
        <v>2</v>
      </c>
      <c r="AI164">
        <v>15092091</v>
      </c>
      <c r="AJ164">
        <v>164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>
      <c r="A165">
        <f>ROW(Source!A58)</f>
        <v>58</v>
      </c>
      <c r="B165">
        <v>15092105</v>
      </c>
      <c r="C165">
        <v>15092088</v>
      </c>
      <c r="D165">
        <v>12365682</v>
      </c>
      <c r="E165">
        <v>1</v>
      </c>
      <c r="F165">
        <v>1</v>
      </c>
      <c r="G165">
        <v>1</v>
      </c>
      <c r="H165">
        <v>2</v>
      </c>
      <c r="I165" t="s">
        <v>474</v>
      </c>
      <c r="J165" t="s">
        <v>475</v>
      </c>
      <c r="K165" t="s">
        <v>476</v>
      </c>
      <c r="L165">
        <v>1480</v>
      </c>
      <c r="N165">
        <v>1013</v>
      </c>
      <c r="O165" t="s">
        <v>457</v>
      </c>
      <c r="P165" t="s">
        <v>458</v>
      </c>
      <c r="Q165">
        <v>1</v>
      </c>
      <c r="X165">
        <v>6.9999999999999999E-4</v>
      </c>
      <c r="Y165">
        <v>0</v>
      </c>
      <c r="Z165">
        <v>134.07</v>
      </c>
      <c r="AA165">
        <v>16.329999999999998</v>
      </c>
      <c r="AB165">
        <v>0</v>
      </c>
      <c r="AC165">
        <v>0</v>
      </c>
      <c r="AD165">
        <v>1</v>
      </c>
      <c r="AE165">
        <v>0</v>
      </c>
      <c r="AF165" t="s">
        <v>95</v>
      </c>
      <c r="AG165">
        <v>1.4874999999999999E-3</v>
      </c>
      <c r="AH165">
        <v>2</v>
      </c>
      <c r="AI165">
        <v>15092092</v>
      </c>
      <c r="AJ165">
        <v>165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>
      <c r="A166">
        <f>ROW(Source!A58)</f>
        <v>58</v>
      </c>
      <c r="B166">
        <v>15092106</v>
      </c>
      <c r="C166">
        <v>15092088</v>
      </c>
      <c r="D166">
        <v>12365985</v>
      </c>
      <c r="E166">
        <v>1</v>
      </c>
      <c r="F166">
        <v>1</v>
      </c>
      <c r="G166">
        <v>1</v>
      </c>
      <c r="H166">
        <v>2</v>
      </c>
      <c r="I166" t="s">
        <v>459</v>
      </c>
      <c r="J166" t="s">
        <v>460</v>
      </c>
      <c r="K166" t="s">
        <v>461</v>
      </c>
      <c r="L166">
        <v>1480</v>
      </c>
      <c r="N166">
        <v>1013</v>
      </c>
      <c r="O166" t="s">
        <v>457</v>
      </c>
      <c r="P166" t="s">
        <v>458</v>
      </c>
      <c r="Q166">
        <v>1</v>
      </c>
      <c r="X166">
        <v>0.18440000000000001</v>
      </c>
      <c r="Y166">
        <v>0</v>
      </c>
      <c r="Z166">
        <v>1.29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95</v>
      </c>
      <c r="AG166">
        <v>0.39185000000000003</v>
      </c>
      <c r="AH166">
        <v>2</v>
      </c>
      <c r="AI166">
        <v>15092093</v>
      </c>
      <c r="AJ166">
        <v>166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>
      <c r="A167">
        <f>ROW(Source!A58)</f>
        <v>58</v>
      </c>
      <c r="B167">
        <v>15092107</v>
      </c>
      <c r="C167">
        <v>15092088</v>
      </c>
      <c r="D167">
        <v>12368313</v>
      </c>
      <c r="E167">
        <v>1</v>
      </c>
      <c r="F167">
        <v>1</v>
      </c>
      <c r="G167">
        <v>1</v>
      </c>
      <c r="H167">
        <v>2</v>
      </c>
      <c r="I167" t="s">
        <v>477</v>
      </c>
      <c r="J167" t="s">
        <v>478</v>
      </c>
      <c r="K167" t="s">
        <v>479</v>
      </c>
      <c r="L167">
        <v>1480</v>
      </c>
      <c r="N167">
        <v>1013</v>
      </c>
      <c r="O167" t="s">
        <v>457</v>
      </c>
      <c r="P167" t="s">
        <v>458</v>
      </c>
      <c r="Q167">
        <v>1</v>
      </c>
      <c r="X167">
        <v>8.6999999999999994E-3</v>
      </c>
      <c r="Y167">
        <v>0</v>
      </c>
      <c r="Z167">
        <v>96.34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95</v>
      </c>
      <c r="AG167">
        <v>1.8487499999999997E-2</v>
      </c>
      <c r="AH167">
        <v>2</v>
      </c>
      <c r="AI167">
        <v>15092094</v>
      </c>
      <c r="AJ167">
        <v>167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>
      <c r="A168">
        <f>ROW(Source!A58)</f>
        <v>58</v>
      </c>
      <c r="B168">
        <v>15092108</v>
      </c>
      <c r="C168">
        <v>15092088</v>
      </c>
      <c r="D168">
        <v>12289887</v>
      </c>
      <c r="E168">
        <v>1</v>
      </c>
      <c r="F168">
        <v>1</v>
      </c>
      <c r="G168">
        <v>1</v>
      </c>
      <c r="H168">
        <v>3</v>
      </c>
      <c r="I168" t="s">
        <v>462</v>
      </c>
      <c r="J168" t="s">
        <v>463</v>
      </c>
      <c r="K168" t="s">
        <v>464</v>
      </c>
      <c r="L168">
        <v>1339</v>
      </c>
      <c r="N168">
        <v>1007</v>
      </c>
      <c r="O168" t="s">
        <v>465</v>
      </c>
      <c r="P168" t="s">
        <v>465</v>
      </c>
      <c r="Q168">
        <v>1</v>
      </c>
      <c r="X168">
        <v>3.5000000000000001E-3</v>
      </c>
      <c r="Y168">
        <v>6.2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5</v>
      </c>
      <c r="AG168">
        <v>3.5000000000000001E-3</v>
      </c>
      <c r="AH168">
        <v>2</v>
      </c>
      <c r="AI168">
        <v>15092095</v>
      </c>
      <c r="AJ168">
        <v>168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>
      <c r="A169">
        <f>ROW(Source!A58)</f>
        <v>58</v>
      </c>
      <c r="B169">
        <v>15092109</v>
      </c>
      <c r="C169">
        <v>15092088</v>
      </c>
      <c r="D169">
        <v>12290863</v>
      </c>
      <c r="E169">
        <v>1</v>
      </c>
      <c r="F169">
        <v>1</v>
      </c>
      <c r="G169">
        <v>1</v>
      </c>
      <c r="H169">
        <v>3</v>
      </c>
      <c r="I169" t="s">
        <v>480</v>
      </c>
      <c r="J169" t="s">
        <v>481</v>
      </c>
      <c r="K169" t="s">
        <v>482</v>
      </c>
      <c r="L169">
        <v>1348</v>
      </c>
      <c r="N169">
        <v>1009</v>
      </c>
      <c r="O169" t="s">
        <v>29</v>
      </c>
      <c r="P169" t="s">
        <v>29</v>
      </c>
      <c r="Q169">
        <v>1000</v>
      </c>
      <c r="X169">
        <v>1.9999999999999999E-6</v>
      </c>
      <c r="Y169">
        <v>10580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5</v>
      </c>
      <c r="AG169">
        <v>1.9999999999999999E-6</v>
      </c>
      <c r="AH169">
        <v>2</v>
      </c>
      <c r="AI169">
        <v>15092096</v>
      </c>
      <c r="AJ169">
        <v>169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>
      <c r="A170">
        <f>ROW(Source!A58)</f>
        <v>58</v>
      </c>
      <c r="B170">
        <v>15092110</v>
      </c>
      <c r="C170">
        <v>15092088</v>
      </c>
      <c r="D170">
        <v>12292552</v>
      </c>
      <c r="E170">
        <v>1</v>
      </c>
      <c r="F170">
        <v>1</v>
      </c>
      <c r="G170">
        <v>1</v>
      </c>
      <c r="H170">
        <v>3</v>
      </c>
      <c r="I170" t="s">
        <v>483</v>
      </c>
      <c r="J170" t="s">
        <v>484</v>
      </c>
      <c r="K170" t="s">
        <v>485</v>
      </c>
      <c r="L170">
        <v>1346</v>
      </c>
      <c r="N170">
        <v>1009</v>
      </c>
      <c r="O170" t="s">
        <v>144</v>
      </c>
      <c r="P170" t="s">
        <v>144</v>
      </c>
      <c r="Q170">
        <v>1</v>
      </c>
      <c r="X170">
        <v>9.8999999999999994E-5</v>
      </c>
      <c r="Y170">
        <v>5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5</v>
      </c>
      <c r="AG170">
        <v>9.8999999999999994E-5</v>
      </c>
      <c r="AH170">
        <v>2</v>
      </c>
      <c r="AI170">
        <v>15092097</v>
      </c>
      <c r="AJ170">
        <v>170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>
      <c r="A171">
        <f>ROW(Source!A58)</f>
        <v>58</v>
      </c>
      <c r="B171">
        <v>15092111</v>
      </c>
      <c r="C171">
        <v>15092088</v>
      </c>
      <c r="D171">
        <v>12292553</v>
      </c>
      <c r="E171">
        <v>1</v>
      </c>
      <c r="F171">
        <v>1</v>
      </c>
      <c r="G171">
        <v>1</v>
      </c>
      <c r="H171">
        <v>3</v>
      </c>
      <c r="I171" t="s">
        <v>466</v>
      </c>
      <c r="J171" t="s">
        <v>467</v>
      </c>
      <c r="K171" t="s">
        <v>468</v>
      </c>
      <c r="L171">
        <v>1339</v>
      </c>
      <c r="N171">
        <v>1007</v>
      </c>
      <c r="O171" t="s">
        <v>465</v>
      </c>
      <c r="P171" t="s">
        <v>465</v>
      </c>
      <c r="Q171">
        <v>1</v>
      </c>
      <c r="X171">
        <v>3.2000000000000002E-3</v>
      </c>
      <c r="Y171">
        <v>101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5</v>
      </c>
      <c r="AG171">
        <v>3.2000000000000002E-3</v>
      </c>
      <c r="AH171">
        <v>2</v>
      </c>
      <c r="AI171">
        <v>15092098</v>
      </c>
      <c r="AJ171">
        <v>171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>
      <c r="A172">
        <f>ROW(Source!A58)</f>
        <v>58</v>
      </c>
      <c r="B172">
        <v>15092112</v>
      </c>
      <c r="C172">
        <v>15092088</v>
      </c>
      <c r="D172">
        <v>12318064</v>
      </c>
      <c r="E172">
        <v>1</v>
      </c>
      <c r="F172">
        <v>1</v>
      </c>
      <c r="G172">
        <v>1</v>
      </c>
      <c r="H172">
        <v>3</v>
      </c>
      <c r="I172" t="s">
        <v>527</v>
      </c>
      <c r="J172" t="s">
        <v>528</v>
      </c>
      <c r="K172" t="s">
        <v>529</v>
      </c>
      <c r="L172">
        <v>1301</v>
      </c>
      <c r="N172">
        <v>1003</v>
      </c>
      <c r="O172" t="s">
        <v>100</v>
      </c>
      <c r="P172" t="s">
        <v>100</v>
      </c>
      <c r="Q172">
        <v>1</v>
      </c>
      <c r="X172">
        <v>1</v>
      </c>
      <c r="Y172">
        <v>51.7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5</v>
      </c>
      <c r="AG172">
        <v>1</v>
      </c>
      <c r="AH172">
        <v>2</v>
      </c>
      <c r="AI172">
        <v>15092099</v>
      </c>
      <c r="AJ172">
        <v>172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>
      <c r="A173">
        <f>ROW(Source!A58)</f>
        <v>58</v>
      </c>
      <c r="B173">
        <v>15092113</v>
      </c>
      <c r="C173">
        <v>15092088</v>
      </c>
      <c r="D173">
        <v>12324809</v>
      </c>
      <c r="E173">
        <v>1</v>
      </c>
      <c r="F173">
        <v>1</v>
      </c>
      <c r="G173">
        <v>1</v>
      </c>
      <c r="H173">
        <v>3</v>
      </c>
      <c r="I173" t="s">
        <v>489</v>
      </c>
      <c r="J173" t="s">
        <v>490</v>
      </c>
      <c r="K173" t="s">
        <v>491</v>
      </c>
      <c r="L173">
        <v>1346</v>
      </c>
      <c r="N173">
        <v>1009</v>
      </c>
      <c r="O173" t="s">
        <v>144</v>
      </c>
      <c r="P173" t="s">
        <v>144</v>
      </c>
      <c r="Q173">
        <v>1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1</v>
      </c>
      <c r="AD173">
        <v>0</v>
      </c>
      <c r="AE173">
        <v>0</v>
      </c>
      <c r="AF173" t="s">
        <v>5</v>
      </c>
      <c r="AG173">
        <v>0</v>
      </c>
      <c r="AH173">
        <v>2</v>
      </c>
      <c r="AI173">
        <v>15092117</v>
      </c>
      <c r="AJ173">
        <v>173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>
      <c r="A174">
        <f>ROW(Source!A58)</f>
        <v>58</v>
      </c>
      <c r="B174">
        <v>15092114</v>
      </c>
      <c r="C174">
        <v>15092088</v>
      </c>
      <c r="D174">
        <v>12325987</v>
      </c>
      <c r="E174">
        <v>1</v>
      </c>
      <c r="F174">
        <v>1</v>
      </c>
      <c r="G174">
        <v>1</v>
      </c>
      <c r="H174">
        <v>3</v>
      </c>
      <c r="I174" t="s">
        <v>492</v>
      </c>
      <c r="J174" t="s">
        <v>493</v>
      </c>
      <c r="K174" t="s">
        <v>494</v>
      </c>
      <c r="L174">
        <v>1339</v>
      </c>
      <c r="N174">
        <v>1007</v>
      </c>
      <c r="O174" t="s">
        <v>465</v>
      </c>
      <c r="P174" t="s">
        <v>465</v>
      </c>
      <c r="Q174">
        <v>1</v>
      </c>
      <c r="X174">
        <v>8.0000000000000007E-5</v>
      </c>
      <c r="Y174">
        <v>627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5</v>
      </c>
      <c r="AG174">
        <v>8.0000000000000007E-5</v>
      </c>
      <c r="AH174">
        <v>2</v>
      </c>
      <c r="AI174">
        <v>15092100</v>
      </c>
      <c r="AJ174">
        <v>174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>
      <c r="A175">
        <f>ROW(Source!A58)</f>
        <v>58</v>
      </c>
      <c r="B175">
        <v>15092115</v>
      </c>
      <c r="C175">
        <v>15092088</v>
      </c>
      <c r="D175">
        <v>12327134</v>
      </c>
      <c r="E175">
        <v>1</v>
      </c>
      <c r="F175">
        <v>1</v>
      </c>
      <c r="G175">
        <v>1</v>
      </c>
      <c r="H175">
        <v>3</v>
      </c>
      <c r="I175" t="s">
        <v>495</v>
      </c>
      <c r="J175" t="s">
        <v>496</v>
      </c>
      <c r="K175" t="s">
        <v>497</v>
      </c>
      <c r="L175">
        <v>1339</v>
      </c>
      <c r="N175">
        <v>1007</v>
      </c>
      <c r="O175" t="s">
        <v>465</v>
      </c>
      <c r="P175" t="s">
        <v>465</v>
      </c>
      <c r="Q175">
        <v>1</v>
      </c>
      <c r="X175">
        <v>2.75E-2</v>
      </c>
      <c r="Y175">
        <v>3.11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0</v>
      </c>
      <c r="AF175" t="s">
        <v>5</v>
      </c>
      <c r="AG175">
        <v>2.75E-2</v>
      </c>
      <c r="AH175">
        <v>2</v>
      </c>
      <c r="AI175">
        <v>15092101</v>
      </c>
      <c r="AJ175">
        <v>175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>
      <c r="A176">
        <f>ROW(Source!A59)</f>
        <v>59</v>
      </c>
      <c r="B176">
        <v>15092146</v>
      </c>
      <c r="C176">
        <v>15092131</v>
      </c>
      <c r="D176">
        <v>7535102</v>
      </c>
      <c r="E176">
        <v>1</v>
      </c>
      <c r="F176">
        <v>1</v>
      </c>
      <c r="G176">
        <v>1</v>
      </c>
      <c r="H176">
        <v>1</v>
      </c>
      <c r="I176" t="s">
        <v>498</v>
      </c>
      <c r="J176" t="s">
        <v>5</v>
      </c>
      <c r="K176" t="s">
        <v>499</v>
      </c>
      <c r="L176">
        <v>1476</v>
      </c>
      <c r="N176">
        <v>1013</v>
      </c>
      <c r="O176" t="s">
        <v>450</v>
      </c>
      <c r="P176" t="s">
        <v>451</v>
      </c>
      <c r="Q176">
        <v>1</v>
      </c>
      <c r="X176">
        <v>0.26050000000000001</v>
      </c>
      <c r="Y176">
        <v>0</v>
      </c>
      <c r="Z176">
        <v>0</v>
      </c>
      <c r="AA176">
        <v>0</v>
      </c>
      <c r="AB176">
        <v>11.48</v>
      </c>
      <c r="AC176">
        <v>0</v>
      </c>
      <c r="AD176">
        <v>1</v>
      </c>
      <c r="AE176">
        <v>1</v>
      </c>
      <c r="AF176" t="s">
        <v>96</v>
      </c>
      <c r="AG176">
        <v>0.50927749999999994</v>
      </c>
      <c r="AH176">
        <v>2</v>
      </c>
      <c r="AI176">
        <v>15092132</v>
      </c>
      <c r="AJ176">
        <v>176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>
      <c r="A177">
        <f>ROW(Source!A59)</f>
        <v>59</v>
      </c>
      <c r="B177">
        <v>15092147</v>
      </c>
      <c r="C177">
        <v>15092131</v>
      </c>
      <c r="D177">
        <v>121548</v>
      </c>
      <c r="E177">
        <v>1</v>
      </c>
      <c r="F177">
        <v>1</v>
      </c>
      <c r="G177">
        <v>1</v>
      </c>
      <c r="H177">
        <v>1</v>
      </c>
      <c r="I177" t="s">
        <v>31</v>
      </c>
      <c r="J177" t="s">
        <v>5</v>
      </c>
      <c r="K177" t="s">
        <v>452</v>
      </c>
      <c r="L177">
        <v>608254</v>
      </c>
      <c r="N177">
        <v>1013</v>
      </c>
      <c r="O177" t="s">
        <v>453</v>
      </c>
      <c r="P177" t="s">
        <v>453</v>
      </c>
      <c r="Q177">
        <v>1</v>
      </c>
      <c r="X177">
        <v>1.4E-3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1</v>
      </c>
      <c r="AE177">
        <v>2</v>
      </c>
      <c r="AF177" t="s">
        <v>95</v>
      </c>
      <c r="AG177">
        <v>2.9749999999999998E-3</v>
      </c>
      <c r="AH177">
        <v>2</v>
      </c>
      <c r="AI177">
        <v>15092133</v>
      </c>
      <c r="AJ177">
        <v>177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>
      <c r="A178">
        <f>ROW(Source!A59)</f>
        <v>59</v>
      </c>
      <c r="B178">
        <v>15092148</v>
      </c>
      <c r="C178">
        <v>15092131</v>
      </c>
      <c r="D178">
        <v>12365594</v>
      </c>
      <c r="E178">
        <v>1</v>
      </c>
      <c r="F178">
        <v>1</v>
      </c>
      <c r="G178">
        <v>1</v>
      </c>
      <c r="H178">
        <v>2</v>
      </c>
      <c r="I178" t="s">
        <v>471</v>
      </c>
      <c r="J178" t="s">
        <v>472</v>
      </c>
      <c r="K178" t="s">
        <v>473</v>
      </c>
      <c r="L178">
        <v>1480</v>
      </c>
      <c r="N178">
        <v>1013</v>
      </c>
      <c r="O178" t="s">
        <v>457</v>
      </c>
      <c r="P178" t="s">
        <v>458</v>
      </c>
      <c r="Q178">
        <v>1</v>
      </c>
      <c r="X178">
        <v>2.0000000000000001E-4</v>
      </c>
      <c r="Y178">
        <v>0</v>
      </c>
      <c r="Z178">
        <v>92.76</v>
      </c>
      <c r="AA178">
        <v>16.329999999999998</v>
      </c>
      <c r="AB178">
        <v>0</v>
      </c>
      <c r="AC178">
        <v>0</v>
      </c>
      <c r="AD178">
        <v>1</v>
      </c>
      <c r="AE178">
        <v>0</v>
      </c>
      <c r="AF178" t="s">
        <v>95</v>
      </c>
      <c r="AG178">
        <v>4.2499999999999998E-4</v>
      </c>
      <c r="AH178">
        <v>2</v>
      </c>
      <c r="AI178">
        <v>15092134</v>
      </c>
      <c r="AJ178">
        <v>178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>
      <c r="A179">
        <f>ROW(Source!A59)</f>
        <v>59</v>
      </c>
      <c r="B179">
        <v>15092149</v>
      </c>
      <c r="C179">
        <v>15092131</v>
      </c>
      <c r="D179">
        <v>12365682</v>
      </c>
      <c r="E179">
        <v>1</v>
      </c>
      <c r="F179">
        <v>1</v>
      </c>
      <c r="G179">
        <v>1</v>
      </c>
      <c r="H179">
        <v>2</v>
      </c>
      <c r="I179" t="s">
        <v>474</v>
      </c>
      <c r="J179" t="s">
        <v>475</v>
      </c>
      <c r="K179" t="s">
        <v>476</v>
      </c>
      <c r="L179">
        <v>1480</v>
      </c>
      <c r="N179">
        <v>1013</v>
      </c>
      <c r="O179" t="s">
        <v>457</v>
      </c>
      <c r="P179" t="s">
        <v>458</v>
      </c>
      <c r="Q179">
        <v>1</v>
      </c>
      <c r="X179">
        <v>1.1999999999999999E-3</v>
      </c>
      <c r="Y179">
        <v>0</v>
      </c>
      <c r="Z179">
        <v>134.07</v>
      </c>
      <c r="AA179">
        <v>16.329999999999998</v>
      </c>
      <c r="AB179">
        <v>0</v>
      </c>
      <c r="AC179">
        <v>0</v>
      </c>
      <c r="AD179">
        <v>1</v>
      </c>
      <c r="AE179">
        <v>0</v>
      </c>
      <c r="AF179" t="s">
        <v>95</v>
      </c>
      <c r="AG179">
        <v>2.5499999999999997E-3</v>
      </c>
      <c r="AH179">
        <v>2</v>
      </c>
      <c r="AI179">
        <v>15092135</v>
      </c>
      <c r="AJ179">
        <v>179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>
      <c r="A180">
        <f>ROW(Source!A59)</f>
        <v>59</v>
      </c>
      <c r="B180">
        <v>15092150</v>
      </c>
      <c r="C180">
        <v>15092131</v>
      </c>
      <c r="D180">
        <v>12367747</v>
      </c>
      <c r="E180">
        <v>1</v>
      </c>
      <c r="F180">
        <v>1</v>
      </c>
      <c r="G180">
        <v>1</v>
      </c>
      <c r="H180">
        <v>2</v>
      </c>
      <c r="I180" t="s">
        <v>500</v>
      </c>
      <c r="J180" t="s">
        <v>501</v>
      </c>
      <c r="K180" t="s">
        <v>502</v>
      </c>
      <c r="L180">
        <v>1480</v>
      </c>
      <c r="N180">
        <v>1013</v>
      </c>
      <c r="O180" t="s">
        <v>457</v>
      </c>
      <c r="P180" t="s">
        <v>458</v>
      </c>
      <c r="Q180">
        <v>1</v>
      </c>
      <c r="X180">
        <v>6.7000000000000002E-3</v>
      </c>
      <c r="Y180">
        <v>0</v>
      </c>
      <c r="Z180">
        <v>2.3199999999999998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95</v>
      </c>
      <c r="AG180">
        <v>1.42375E-2</v>
      </c>
      <c r="AH180">
        <v>2</v>
      </c>
      <c r="AI180">
        <v>15092136</v>
      </c>
      <c r="AJ180">
        <v>180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>
      <c r="A181">
        <f>ROW(Source!A59)</f>
        <v>59</v>
      </c>
      <c r="B181">
        <v>15092151</v>
      </c>
      <c r="C181">
        <v>15092131</v>
      </c>
      <c r="D181">
        <v>12368313</v>
      </c>
      <c r="E181">
        <v>1</v>
      </c>
      <c r="F181">
        <v>1</v>
      </c>
      <c r="G181">
        <v>1</v>
      </c>
      <c r="H181">
        <v>2</v>
      </c>
      <c r="I181" t="s">
        <v>477</v>
      </c>
      <c r="J181" t="s">
        <v>478</v>
      </c>
      <c r="K181" t="s">
        <v>479</v>
      </c>
      <c r="L181">
        <v>1480</v>
      </c>
      <c r="N181">
        <v>1013</v>
      </c>
      <c r="O181" t="s">
        <v>457</v>
      </c>
      <c r="P181" t="s">
        <v>458</v>
      </c>
      <c r="Q181">
        <v>1</v>
      </c>
      <c r="X181">
        <v>8.3999999999999995E-3</v>
      </c>
      <c r="Y181">
        <v>0</v>
      </c>
      <c r="Z181">
        <v>96.34</v>
      </c>
      <c r="AA181">
        <v>0</v>
      </c>
      <c r="AB181">
        <v>0</v>
      </c>
      <c r="AC181">
        <v>0</v>
      </c>
      <c r="AD181">
        <v>1</v>
      </c>
      <c r="AE181">
        <v>0</v>
      </c>
      <c r="AF181" t="s">
        <v>95</v>
      </c>
      <c r="AG181">
        <v>1.7849999999999998E-2</v>
      </c>
      <c r="AH181">
        <v>2</v>
      </c>
      <c r="AI181">
        <v>15092137</v>
      </c>
      <c r="AJ181">
        <v>181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>
      <c r="A182">
        <f>ROW(Source!A59)</f>
        <v>59</v>
      </c>
      <c r="B182">
        <v>15092152</v>
      </c>
      <c r="C182">
        <v>15092131</v>
      </c>
      <c r="D182">
        <v>12289510</v>
      </c>
      <c r="E182">
        <v>1</v>
      </c>
      <c r="F182">
        <v>1</v>
      </c>
      <c r="G182">
        <v>1</v>
      </c>
      <c r="H182">
        <v>3</v>
      </c>
      <c r="I182" t="s">
        <v>503</v>
      </c>
      <c r="J182" t="s">
        <v>504</v>
      </c>
      <c r="K182" t="s">
        <v>505</v>
      </c>
      <c r="L182">
        <v>1348</v>
      </c>
      <c r="N182">
        <v>1009</v>
      </c>
      <c r="O182" t="s">
        <v>29</v>
      </c>
      <c r="P182" t="s">
        <v>29</v>
      </c>
      <c r="Q182">
        <v>1000</v>
      </c>
      <c r="X182">
        <v>4.1E-5</v>
      </c>
      <c r="Y182">
        <v>35060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5</v>
      </c>
      <c r="AG182">
        <v>4.1E-5</v>
      </c>
      <c r="AH182">
        <v>2</v>
      </c>
      <c r="AI182">
        <v>15092138</v>
      </c>
      <c r="AJ182">
        <v>182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>
      <c r="A183">
        <f>ROW(Source!A59)</f>
        <v>59</v>
      </c>
      <c r="B183">
        <v>15092153</v>
      </c>
      <c r="C183">
        <v>15092131</v>
      </c>
      <c r="D183">
        <v>12290033</v>
      </c>
      <c r="E183">
        <v>1</v>
      </c>
      <c r="F183">
        <v>1</v>
      </c>
      <c r="G183">
        <v>1</v>
      </c>
      <c r="H183">
        <v>3</v>
      </c>
      <c r="I183" t="s">
        <v>506</v>
      </c>
      <c r="J183" t="s">
        <v>507</v>
      </c>
      <c r="K183" t="s">
        <v>508</v>
      </c>
      <c r="L183">
        <v>1348</v>
      </c>
      <c r="N183">
        <v>1009</v>
      </c>
      <c r="O183" t="s">
        <v>29</v>
      </c>
      <c r="P183" t="s">
        <v>29</v>
      </c>
      <c r="Q183">
        <v>1000</v>
      </c>
      <c r="X183">
        <v>3.0000000000000001E-6</v>
      </c>
      <c r="Y183">
        <v>18320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5</v>
      </c>
      <c r="AG183">
        <v>3.0000000000000001E-6</v>
      </c>
      <c r="AH183">
        <v>2</v>
      </c>
      <c r="AI183">
        <v>15092139</v>
      </c>
      <c r="AJ183">
        <v>183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>
      <c r="A184">
        <f>ROW(Source!A59)</f>
        <v>59</v>
      </c>
      <c r="B184">
        <v>15092154</v>
      </c>
      <c r="C184">
        <v>15092131</v>
      </c>
      <c r="D184">
        <v>12290555</v>
      </c>
      <c r="E184">
        <v>1</v>
      </c>
      <c r="F184">
        <v>1</v>
      </c>
      <c r="G184">
        <v>1</v>
      </c>
      <c r="H184">
        <v>3</v>
      </c>
      <c r="I184" t="s">
        <v>509</v>
      </c>
      <c r="J184" t="s">
        <v>510</v>
      </c>
      <c r="K184" t="s">
        <v>511</v>
      </c>
      <c r="L184">
        <v>1348</v>
      </c>
      <c r="N184">
        <v>1009</v>
      </c>
      <c r="O184" t="s">
        <v>29</v>
      </c>
      <c r="P184" t="s">
        <v>29</v>
      </c>
      <c r="Q184">
        <v>1000</v>
      </c>
      <c r="X184">
        <v>9.9999999999999995E-7</v>
      </c>
      <c r="Y184">
        <v>30040</v>
      </c>
      <c r="Z184">
        <v>0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5</v>
      </c>
      <c r="AG184">
        <v>9.9999999999999995E-7</v>
      </c>
      <c r="AH184">
        <v>2</v>
      </c>
      <c r="AI184">
        <v>15092140</v>
      </c>
      <c r="AJ184">
        <v>184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>
      <c r="A185">
        <f>ROW(Source!A59)</f>
        <v>59</v>
      </c>
      <c r="B185">
        <v>15092155</v>
      </c>
      <c r="C185">
        <v>15092131</v>
      </c>
      <c r="D185">
        <v>12292687</v>
      </c>
      <c r="E185">
        <v>1</v>
      </c>
      <c r="F185">
        <v>1</v>
      </c>
      <c r="G185">
        <v>1</v>
      </c>
      <c r="H185">
        <v>3</v>
      </c>
      <c r="I185" t="s">
        <v>512</v>
      </c>
      <c r="J185" t="s">
        <v>513</v>
      </c>
      <c r="K185" t="s">
        <v>514</v>
      </c>
      <c r="L185">
        <v>1346</v>
      </c>
      <c r="N185">
        <v>1009</v>
      </c>
      <c r="O185" t="s">
        <v>144</v>
      </c>
      <c r="P185" t="s">
        <v>144</v>
      </c>
      <c r="Q185">
        <v>1</v>
      </c>
      <c r="X185">
        <v>1.1000000000000001E-3</v>
      </c>
      <c r="Y185">
        <v>42.4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5</v>
      </c>
      <c r="AG185">
        <v>1.1000000000000001E-3</v>
      </c>
      <c r="AH185">
        <v>2</v>
      </c>
      <c r="AI185">
        <v>15092141</v>
      </c>
      <c r="AJ185">
        <v>185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>
      <c r="A186">
        <f>ROW(Source!A59)</f>
        <v>59</v>
      </c>
      <c r="B186">
        <v>15092156</v>
      </c>
      <c r="C186">
        <v>15092131</v>
      </c>
      <c r="D186">
        <v>12317115</v>
      </c>
      <c r="E186">
        <v>1</v>
      </c>
      <c r="F186">
        <v>1</v>
      </c>
      <c r="G186">
        <v>1</v>
      </c>
      <c r="H186">
        <v>3</v>
      </c>
      <c r="I186" t="s">
        <v>515</v>
      </c>
      <c r="J186" t="s">
        <v>516</v>
      </c>
      <c r="K186" t="s">
        <v>517</v>
      </c>
      <c r="L186">
        <v>1301</v>
      </c>
      <c r="N186">
        <v>1003</v>
      </c>
      <c r="O186" t="s">
        <v>100</v>
      </c>
      <c r="P186" t="s">
        <v>100</v>
      </c>
      <c r="Q186">
        <v>1</v>
      </c>
      <c r="X186">
        <v>1</v>
      </c>
      <c r="Y186">
        <v>147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5</v>
      </c>
      <c r="AG186">
        <v>1</v>
      </c>
      <c r="AH186">
        <v>2</v>
      </c>
      <c r="AI186">
        <v>15092142</v>
      </c>
      <c r="AJ186">
        <v>186</v>
      </c>
      <c r="AK186">
        <v>2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>
      <c r="A187">
        <f>ROW(Source!A59)</f>
        <v>59</v>
      </c>
      <c r="B187">
        <v>15092157</v>
      </c>
      <c r="C187">
        <v>15092131</v>
      </c>
      <c r="D187">
        <v>12317933</v>
      </c>
      <c r="E187">
        <v>1</v>
      </c>
      <c r="F187">
        <v>1</v>
      </c>
      <c r="G187">
        <v>1</v>
      </c>
      <c r="H187">
        <v>3</v>
      </c>
      <c r="I187" t="s">
        <v>518</v>
      </c>
      <c r="J187" t="s">
        <v>519</v>
      </c>
      <c r="K187" t="s">
        <v>520</v>
      </c>
      <c r="L187">
        <v>12293991</v>
      </c>
      <c r="N187">
        <v>1013</v>
      </c>
      <c r="O187" t="s">
        <v>395</v>
      </c>
      <c r="P187" t="s">
        <v>397</v>
      </c>
      <c r="Q187">
        <v>1</v>
      </c>
      <c r="X187">
        <v>3.3500000000000001E-3</v>
      </c>
      <c r="Y187">
        <v>276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5</v>
      </c>
      <c r="AG187">
        <v>3.3500000000000001E-3</v>
      </c>
      <c r="AH187">
        <v>2</v>
      </c>
      <c r="AI187">
        <v>15092143</v>
      </c>
      <c r="AJ187">
        <v>187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>
      <c r="A188">
        <f>ROW(Source!A59)</f>
        <v>59</v>
      </c>
      <c r="B188">
        <v>15092158</v>
      </c>
      <c r="C188">
        <v>15092131</v>
      </c>
      <c r="D188">
        <v>12317935</v>
      </c>
      <c r="E188">
        <v>1</v>
      </c>
      <c r="F188">
        <v>1</v>
      </c>
      <c r="G188">
        <v>1</v>
      </c>
      <c r="H188">
        <v>3</v>
      </c>
      <c r="I188" t="s">
        <v>521</v>
      </c>
      <c r="J188" t="s">
        <v>522</v>
      </c>
      <c r="K188" t="s">
        <v>523</v>
      </c>
      <c r="L188">
        <v>12293991</v>
      </c>
      <c r="N188">
        <v>1013</v>
      </c>
      <c r="O188" t="s">
        <v>395</v>
      </c>
      <c r="P188" t="s">
        <v>397</v>
      </c>
      <c r="Q188">
        <v>1</v>
      </c>
      <c r="X188">
        <v>3.3500000000000001E-3</v>
      </c>
      <c r="Y188">
        <v>461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0</v>
      </c>
      <c r="AF188" t="s">
        <v>5</v>
      </c>
      <c r="AG188">
        <v>3.3500000000000001E-3</v>
      </c>
      <c r="AH188">
        <v>2</v>
      </c>
      <c r="AI188">
        <v>15092144</v>
      </c>
      <c r="AJ188">
        <v>188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>
      <c r="A189">
        <f>ROW(Source!A59)</f>
        <v>59</v>
      </c>
      <c r="B189">
        <v>15092159</v>
      </c>
      <c r="C189">
        <v>15092131</v>
      </c>
      <c r="D189">
        <v>12325987</v>
      </c>
      <c r="E189">
        <v>1</v>
      </c>
      <c r="F189">
        <v>1</v>
      </c>
      <c r="G189">
        <v>1</v>
      </c>
      <c r="H189">
        <v>3</v>
      </c>
      <c r="I189" t="s">
        <v>492</v>
      </c>
      <c r="J189" t="s">
        <v>493</v>
      </c>
      <c r="K189" t="s">
        <v>494</v>
      </c>
      <c r="L189">
        <v>1339</v>
      </c>
      <c r="N189">
        <v>1007</v>
      </c>
      <c r="O189" t="s">
        <v>465</v>
      </c>
      <c r="P189" t="s">
        <v>465</v>
      </c>
      <c r="Q189">
        <v>1</v>
      </c>
      <c r="X189">
        <v>6.7000000000000002E-5</v>
      </c>
      <c r="Y189">
        <v>627</v>
      </c>
      <c r="Z189">
        <v>0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5</v>
      </c>
      <c r="AG189">
        <v>6.7000000000000002E-5</v>
      </c>
      <c r="AH189">
        <v>2</v>
      </c>
      <c r="AI189">
        <v>15092145</v>
      </c>
      <c r="AJ189">
        <v>189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>
      <c r="A190">
        <f>ROW(Source!A61)</f>
        <v>61</v>
      </c>
      <c r="B190">
        <v>15092175</v>
      </c>
      <c r="C190">
        <v>15092161</v>
      </c>
      <c r="D190">
        <v>7535136</v>
      </c>
      <c r="E190">
        <v>1</v>
      </c>
      <c r="F190">
        <v>1</v>
      </c>
      <c r="G190">
        <v>1</v>
      </c>
      <c r="H190">
        <v>1</v>
      </c>
      <c r="I190" t="s">
        <v>525</v>
      </c>
      <c r="J190" t="s">
        <v>5</v>
      </c>
      <c r="K190" t="s">
        <v>526</v>
      </c>
      <c r="L190">
        <v>1476</v>
      </c>
      <c r="N190">
        <v>1013</v>
      </c>
      <c r="O190" t="s">
        <v>450</v>
      </c>
      <c r="P190" t="s">
        <v>451</v>
      </c>
      <c r="Q190">
        <v>1</v>
      </c>
      <c r="X190">
        <v>0.60829999999999995</v>
      </c>
      <c r="Y190">
        <v>0</v>
      </c>
      <c r="Z190">
        <v>0</v>
      </c>
      <c r="AA190">
        <v>0</v>
      </c>
      <c r="AB190">
        <v>12.36</v>
      </c>
      <c r="AC190">
        <v>0</v>
      </c>
      <c r="AD190">
        <v>1</v>
      </c>
      <c r="AE190">
        <v>1</v>
      </c>
      <c r="AF190" t="s">
        <v>96</v>
      </c>
      <c r="AG190">
        <v>1.1892264999999997</v>
      </c>
      <c r="AH190">
        <v>2</v>
      </c>
      <c r="AI190">
        <v>15092162</v>
      </c>
      <c r="AJ190">
        <v>190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>
      <c r="A191">
        <f>ROW(Source!A61)</f>
        <v>61</v>
      </c>
      <c r="B191">
        <v>15092176</v>
      </c>
      <c r="C191">
        <v>15092161</v>
      </c>
      <c r="D191">
        <v>121548</v>
      </c>
      <c r="E191">
        <v>1</v>
      </c>
      <c r="F191">
        <v>1</v>
      </c>
      <c r="G191">
        <v>1</v>
      </c>
      <c r="H191">
        <v>1</v>
      </c>
      <c r="I191" t="s">
        <v>31</v>
      </c>
      <c r="J191" t="s">
        <v>5</v>
      </c>
      <c r="K191" t="s">
        <v>452</v>
      </c>
      <c r="L191">
        <v>608254</v>
      </c>
      <c r="N191">
        <v>1013</v>
      </c>
      <c r="O191" t="s">
        <v>453</v>
      </c>
      <c r="P191" t="s">
        <v>453</v>
      </c>
      <c r="Q191">
        <v>1</v>
      </c>
      <c r="X191">
        <v>1.9E-3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2</v>
      </c>
      <c r="AF191" t="s">
        <v>95</v>
      </c>
      <c r="AG191">
        <v>4.0374999999999994E-3</v>
      </c>
      <c r="AH191">
        <v>2</v>
      </c>
      <c r="AI191">
        <v>15092163</v>
      </c>
      <c r="AJ191">
        <v>191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>
      <c r="A192">
        <f>ROW(Source!A61)</f>
        <v>61</v>
      </c>
      <c r="B192">
        <v>15092177</v>
      </c>
      <c r="C192">
        <v>15092161</v>
      </c>
      <c r="D192">
        <v>12365594</v>
      </c>
      <c r="E192">
        <v>1</v>
      </c>
      <c r="F192">
        <v>1</v>
      </c>
      <c r="G192">
        <v>1</v>
      </c>
      <c r="H192">
        <v>2</v>
      </c>
      <c r="I192" t="s">
        <v>471</v>
      </c>
      <c r="J192" t="s">
        <v>472</v>
      </c>
      <c r="K192" t="s">
        <v>473</v>
      </c>
      <c r="L192">
        <v>1480</v>
      </c>
      <c r="N192">
        <v>1013</v>
      </c>
      <c r="O192" t="s">
        <v>457</v>
      </c>
      <c r="P192" t="s">
        <v>458</v>
      </c>
      <c r="Q192">
        <v>1</v>
      </c>
      <c r="X192">
        <v>1.1999999999999999E-3</v>
      </c>
      <c r="Y192">
        <v>0</v>
      </c>
      <c r="Z192">
        <v>92.76</v>
      </c>
      <c r="AA192">
        <v>16.329999999999998</v>
      </c>
      <c r="AB192">
        <v>0</v>
      </c>
      <c r="AC192">
        <v>0</v>
      </c>
      <c r="AD192">
        <v>1</v>
      </c>
      <c r="AE192">
        <v>0</v>
      </c>
      <c r="AF192" t="s">
        <v>95</v>
      </c>
      <c r="AG192">
        <v>2.5499999999999997E-3</v>
      </c>
      <c r="AH192">
        <v>2</v>
      </c>
      <c r="AI192">
        <v>15092164</v>
      </c>
      <c r="AJ192">
        <v>192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>
      <c r="A193">
        <f>ROW(Source!A61)</f>
        <v>61</v>
      </c>
      <c r="B193">
        <v>15092178</v>
      </c>
      <c r="C193">
        <v>15092161</v>
      </c>
      <c r="D193">
        <v>12365682</v>
      </c>
      <c r="E193">
        <v>1</v>
      </c>
      <c r="F193">
        <v>1</v>
      </c>
      <c r="G193">
        <v>1</v>
      </c>
      <c r="H193">
        <v>2</v>
      </c>
      <c r="I193" t="s">
        <v>474</v>
      </c>
      <c r="J193" t="s">
        <v>475</v>
      </c>
      <c r="K193" t="s">
        <v>476</v>
      </c>
      <c r="L193">
        <v>1480</v>
      </c>
      <c r="N193">
        <v>1013</v>
      </c>
      <c r="O193" t="s">
        <v>457</v>
      </c>
      <c r="P193" t="s">
        <v>458</v>
      </c>
      <c r="Q193">
        <v>1</v>
      </c>
      <c r="X193">
        <v>6.9999999999999999E-4</v>
      </c>
      <c r="Y193">
        <v>0</v>
      </c>
      <c r="Z193">
        <v>134.07</v>
      </c>
      <c r="AA193">
        <v>16.329999999999998</v>
      </c>
      <c r="AB193">
        <v>0</v>
      </c>
      <c r="AC193">
        <v>0</v>
      </c>
      <c r="AD193">
        <v>1</v>
      </c>
      <c r="AE193">
        <v>0</v>
      </c>
      <c r="AF193" t="s">
        <v>95</v>
      </c>
      <c r="AG193">
        <v>1.4874999999999999E-3</v>
      </c>
      <c r="AH193">
        <v>2</v>
      </c>
      <c r="AI193">
        <v>15092165</v>
      </c>
      <c r="AJ193">
        <v>193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>
      <c r="A194">
        <f>ROW(Source!A61)</f>
        <v>61</v>
      </c>
      <c r="B194">
        <v>15092179</v>
      </c>
      <c r="C194">
        <v>15092161</v>
      </c>
      <c r="D194">
        <v>12365985</v>
      </c>
      <c r="E194">
        <v>1</v>
      </c>
      <c r="F194">
        <v>1</v>
      </c>
      <c r="G194">
        <v>1</v>
      </c>
      <c r="H194">
        <v>2</v>
      </c>
      <c r="I194" t="s">
        <v>459</v>
      </c>
      <c r="J194" t="s">
        <v>460</v>
      </c>
      <c r="K194" t="s">
        <v>461</v>
      </c>
      <c r="L194">
        <v>1480</v>
      </c>
      <c r="N194">
        <v>1013</v>
      </c>
      <c r="O194" t="s">
        <v>457</v>
      </c>
      <c r="P194" t="s">
        <v>458</v>
      </c>
      <c r="Q194">
        <v>1</v>
      </c>
      <c r="X194">
        <v>0.18440000000000001</v>
      </c>
      <c r="Y194">
        <v>0</v>
      </c>
      <c r="Z194">
        <v>1.29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95</v>
      </c>
      <c r="AG194">
        <v>0.39185000000000003</v>
      </c>
      <c r="AH194">
        <v>2</v>
      </c>
      <c r="AI194">
        <v>15092166</v>
      </c>
      <c r="AJ194">
        <v>194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>
      <c r="A195">
        <f>ROW(Source!A61)</f>
        <v>61</v>
      </c>
      <c r="B195">
        <v>15092180</v>
      </c>
      <c r="C195">
        <v>15092161</v>
      </c>
      <c r="D195">
        <v>12368313</v>
      </c>
      <c r="E195">
        <v>1</v>
      </c>
      <c r="F195">
        <v>1</v>
      </c>
      <c r="G195">
        <v>1</v>
      </c>
      <c r="H195">
        <v>2</v>
      </c>
      <c r="I195" t="s">
        <v>477</v>
      </c>
      <c r="J195" t="s">
        <v>478</v>
      </c>
      <c r="K195" t="s">
        <v>479</v>
      </c>
      <c r="L195">
        <v>1480</v>
      </c>
      <c r="N195">
        <v>1013</v>
      </c>
      <c r="O195" t="s">
        <v>457</v>
      </c>
      <c r="P195" t="s">
        <v>458</v>
      </c>
      <c r="Q195">
        <v>1</v>
      </c>
      <c r="X195">
        <v>8.6999999999999994E-3</v>
      </c>
      <c r="Y195">
        <v>0</v>
      </c>
      <c r="Z195">
        <v>96.34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95</v>
      </c>
      <c r="AG195">
        <v>1.8487499999999997E-2</v>
      </c>
      <c r="AH195">
        <v>2</v>
      </c>
      <c r="AI195">
        <v>15092167</v>
      </c>
      <c r="AJ195">
        <v>195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>
      <c r="A196">
        <f>ROW(Source!A61)</f>
        <v>61</v>
      </c>
      <c r="B196">
        <v>15092181</v>
      </c>
      <c r="C196">
        <v>15092161</v>
      </c>
      <c r="D196">
        <v>12289887</v>
      </c>
      <c r="E196">
        <v>1</v>
      </c>
      <c r="F196">
        <v>1</v>
      </c>
      <c r="G196">
        <v>1</v>
      </c>
      <c r="H196">
        <v>3</v>
      </c>
      <c r="I196" t="s">
        <v>462</v>
      </c>
      <c r="J196" t="s">
        <v>463</v>
      </c>
      <c r="K196" t="s">
        <v>464</v>
      </c>
      <c r="L196">
        <v>1339</v>
      </c>
      <c r="N196">
        <v>1007</v>
      </c>
      <c r="O196" t="s">
        <v>465</v>
      </c>
      <c r="P196" t="s">
        <v>465</v>
      </c>
      <c r="Q196">
        <v>1</v>
      </c>
      <c r="X196">
        <v>3.5000000000000001E-3</v>
      </c>
      <c r="Y196">
        <v>6.2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5</v>
      </c>
      <c r="AG196">
        <v>3.5000000000000001E-3</v>
      </c>
      <c r="AH196">
        <v>2</v>
      </c>
      <c r="AI196">
        <v>15092168</v>
      </c>
      <c r="AJ196">
        <v>196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>
      <c r="A197">
        <f>ROW(Source!A61)</f>
        <v>61</v>
      </c>
      <c r="B197">
        <v>15092182</v>
      </c>
      <c r="C197">
        <v>15092161</v>
      </c>
      <c r="D197">
        <v>12290863</v>
      </c>
      <c r="E197">
        <v>1</v>
      </c>
      <c r="F197">
        <v>1</v>
      </c>
      <c r="G197">
        <v>1</v>
      </c>
      <c r="H197">
        <v>3</v>
      </c>
      <c r="I197" t="s">
        <v>480</v>
      </c>
      <c r="J197" t="s">
        <v>481</v>
      </c>
      <c r="K197" t="s">
        <v>482</v>
      </c>
      <c r="L197">
        <v>1348</v>
      </c>
      <c r="N197">
        <v>1009</v>
      </c>
      <c r="O197" t="s">
        <v>29</v>
      </c>
      <c r="P197" t="s">
        <v>29</v>
      </c>
      <c r="Q197">
        <v>1000</v>
      </c>
      <c r="X197">
        <v>1.9999999999999999E-6</v>
      </c>
      <c r="Y197">
        <v>10580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5</v>
      </c>
      <c r="AG197">
        <v>1.9999999999999999E-6</v>
      </c>
      <c r="AH197">
        <v>2</v>
      </c>
      <c r="AI197">
        <v>15092169</v>
      </c>
      <c r="AJ197">
        <v>197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>
      <c r="A198">
        <f>ROW(Source!A61)</f>
        <v>61</v>
      </c>
      <c r="B198">
        <v>15092183</v>
      </c>
      <c r="C198">
        <v>15092161</v>
      </c>
      <c r="D198">
        <v>12292552</v>
      </c>
      <c r="E198">
        <v>1</v>
      </c>
      <c r="F198">
        <v>1</v>
      </c>
      <c r="G198">
        <v>1</v>
      </c>
      <c r="H198">
        <v>3</v>
      </c>
      <c r="I198" t="s">
        <v>483</v>
      </c>
      <c r="J198" t="s">
        <v>484</v>
      </c>
      <c r="K198" t="s">
        <v>485</v>
      </c>
      <c r="L198">
        <v>1346</v>
      </c>
      <c r="N198">
        <v>1009</v>
      </c>
      <c r="O198" t="s">
        <v>144</v>
      </c>
      <c r="P198" t="s">
        <v>144</v>
      </c>
      <c r="Q198">
        <v>1</v>
      </c>
      <c r="X198">
        <v>9.8999999999999994E-5</v>
      </c>
      <c r="Y198">
        <v>5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5</v>
      </c>
      <c r="AG198">
        <v>9.8999999999999994E-5</v>
      </c>
      <c r="AH198">
        <v>2</v>
      </c>
      <c r="AI198">
        <v>15092170</v>
      </c>
      <c r="AJ198">
        <v>198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>
      <c r="A199">
        <f>ROW(Source!A61)</f>
        <v>61</v>
      </c>
      <c r="B199">
        <v>15092184</v>
      </c>
      <c r="C199">
        <v>15092161</v>
      </c>
      <c r="D199">
        <v>12292553</v>
      </c>
      <c r="E199">
        <v>1</v>
      </c>
      <c r="F199">
        <v>1</v>
      </c>
      <c r="G199">
        <v>1</v>
      </c>
      <c r="H199">
        <v>3</v>
      </c>
      <c r="I199" t="s">
        <v>466</v>
      </c>
      <c r="J199" t="s">
        <v>467</v>
      </c>
      <c r="K199" t="s">
        <v>468</v>
      </c>
      <c r="L199">
        <v>1339</v>
      </c>
      <c r="N199">
        <v>1007</v>
      </c>
      <c r="O199" t="s">
        <v>465</v>
      </c>
      <c r="P199" t="s">
        <v>465</v>
      </c>
      <c r="Q199">
        <v>1</v>
      </c>
      <c r="X199">
        <v>3.2000000000000002E-3</v>
      </c>
      <c r="Y199">
        <v>101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5</v>
      </c>
      <c r="AG199">
        <v>3.2000000000000002E-3</v>
      </c>
      <c r="AH199">
        <v>2</v>
      </c>
      <c r="AI199">
        <v>15092171</v>
      </c>
      <c r="AJ199">
        <v>199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>
      <c r="A200">
        <f>ROW(Source!A61)</f>
        <v>61</v>
      </c>
      <c r="B200">
        <v>15092185</v>
      </c>
      <c r="C200">
        <v>15092161</v>
      </c>
      <c r="D200">
        <v>12318064</v>
      </c>
      <c r="E200">
        <v>1</v>
      </c>
      <c r="F200">
        <v>1</v>
      </c>
      <c r="G200">
        <v>1</v>
      </c>
      <c r="H200">
        <v>3</v>
      </c>
      <c r="I200" t="s">
        <v>527</v>
      </c>
      <c r="J200" t="s">
        <v>528</v>
      </c>
      <c r="K200" t="s">
        <v>529</v>
      </c>
      <c r="L200">
        <v>1301</v>
      </c>
      <c r="N200">
        <v>1003</v>
      </c>
      <c r="O200" t="s">
        <v>100</v>
      </c>
      <c r="P200" t="s">
        <v>100</v>
      </c>
      <c r="Q200">
        <v>1</v>
      </c>
      <c r="X200">
        <v>1</v>
      </c>
      <c r="Y200">
        <v>51.7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5</v>
      </c>
      <c r="AG200">
        <v>1</v>
      </c>
      <c r="AH200">
        <v>2</v>
      </c>
      <c r="AI200">
        <v>15092172</v>
      </c>
      <c r="AJ200">
        <v>200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>
      <c r="A201">
        <f>ROW(Source!A61)</f>
        <v>61</v>
      </c>
      <c r="B201">
        <v>15092186</v>
      </c>
      <c r="C201">
        <v>15092161</v>
      </c>
      <c r="D201">
        <v>12324809</v>
      </c>
      <c r="E201">
        <v>1</v>
      </c>
      <c r="F201">
        <v>1</v>
      </c>
      <c r="G201">
        <v>1</v>
      </c>
      <c r="H201">
        <v>3</v>
      </c>
      <c r="I201" t="s">
        <v>489</v>
      </c>
      <c r="J201" t="s">
        <v>490</v>
      </c>
      <c r="K201" t="s">
        <v>491</v>
      </c>
      <c r="L201">
        <v>1346</v>
      </c>
      <c r="N201">
        <v>1009</v>
      </c>
      <c r="O201" t="s">
        <v>144</v>
      </c>
      <c r="P201" t="s">
        <v>144</v>
      </c>
      <c r="Q201">
        <v>1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1</v>
      </c>
      <c r="AD201">
        <v>0</v>
      </c>
      <c r="AE201">
        <v>0</v>
      </c>
      <c r="AF201" t="s">
        <v>5</v>
      </c>
      <c r="AG201">
        <v>0</v>
      </c>
      <c r="AH201">
        <v>2</v>
      </c>
      <c r="AI201">
        <v>15092190</v>
      </c>
      <c r="AJ201">
        <v>201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>
      <c r="A202">
        <f>ROW(Source!A61)</f>
        <v>61</v>
      </c>
      <c r="B202">
        <v>15092187</v>
      </c>
      <c r="C202">
        <v>15092161</v>
      </c>
      <c r="D202">
        <v>12325987</v>
      </c>
      <c r="E202">
        <v>1</v>
      </c>
      <c r="F202">
        <v>1</v>
      </c>
      <c r="G202">
        <v>1</v>
      </c>
      <c r="H202">
        <v>3</v>
      </c>
      <c r="I202" t="s">
        <v>492</v>
      </c>
      <c r="J202" t="s">
        <v>493</v>
      </c>
      <c r="K202" t="s">
        <v>494</v>
      </c>
      <c r="L202">
        <v>1339</v>
      </c>
      <c r="N202">
        <v>1007</v>
      </c>
      <c r="O202" t="s">
        <v>465</v>
      </c>
      <c r="P202" t="s">
        <v>465</v>
      </c>
      <c r="Q202">
        <v>1</v>
      </c>
      <c r="X202">
        <v>8.0000000000000007E-5</v>
      </c>
      <c r="Y202">
        <v>627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5</v>
      </c>
      <c r="AG202">
        <v>8.0000000000000007E-5</v>
      </c>
      <c r="AH202">
        <v>2</v>
      </c>
      <c r="AI202">
        <v>15092173</v>
      </c>
      <c r="AJ202">
        <v>202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>
      <c r="A203">
        <f>ROW(Source!A61)</f>
        <v>61</v>
      </c>
      <c r="B203">
        <v>15092188</v>
      </c>
      <c r="C203">
        <v>15092161</v>
      </c>
      <c r="D203">
        <v>12327134</v>
      </c>
      <c r="E203">
        <v>1</v>
      </c>
      <c r="F203">
        <v>1</v>
      </c>
      <c r="G203">
        <v>1</v>
      </c>
      <c r="H203">
        <v>3</v>
      </c>
      <c r="I203" t="s">
        <v>495</v>
      </c>
      <c r="J203" t="s">
        <v>496</v>
      </c>
      <c r="K203" t="s">
        <v>497</v>
      </c>
      <c r="L203">
        <v>1339</v>
      </c>
      <c r="N203">
        <v>1007</v>
      </c>
      <c r="O203" t="s">
        <v>465</v>
      </c>
      <c r="P203" t="s">
        <v>465</v>
      </c>
      <c r="Q203">
        <v>1</v>
      </c>
      <c r="X203">
        <v>2.75E-2</v>
      </c>
      <c r="Y203">
        <v>3.11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5</v>
      </c>
      <c r="AG203">
        <v>2.75E-2</v>
      </c>
      <c r="AH203">
        <v>2</v>
      </c>
      <c r="AI203">
        <v>15092174</v>
      </c>
      <c r="AJ203">
        <v>203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>
      <c r="A204">
        <f>ROW(Source!A62)</f>
        <v>62</v>
      </c>
      <c r="B204">
        <v>15092219</v>
      </c>
      <c r="C204">
        <v>15092204</v>
      </c>
      <c r="D204">
        <v>7535102</v>
      </c>
      <c r="E204">
        <v>1</v>
      </c>
      <c r="F204">
        <v>1</v>
      </c>
      <c r="G204">
        <v>1</v>
      </c>
      <c r="H204">
        <v>1</v>
      </c>
      <c r="I204" t="s">
        <v>498</v>
      </c>
      <c r="J204" t="s">
        <v>5</v>
      </c>
      <c r="K204" t="s">
        <v>499</v>
      </c>
      <c r="L204">
        <v>1476</v>
      </c>
      <c r="N204">
        <v>1013</v>
      </c>
      <c r="O204" t="s">
        <v>450</v>
      </c>
      <c r="P204" t="s">
        <v>451</v>
      </c>
      <c r="Q204">
        <v>1</v>
      </c>
      <c r="X204">
        <v>0.26050000000000001</v>
      </c>
      <c r="Y204">
        <v>0</v>
      </c>
      <c r="Z204">
        <v>0</v>
      </c>
      <c r="AA204">
        <v>0</v>
      </c>
      <c r="AB204">
        <v>11.48</v>
      </c>
      <c r="AC204">
        <v>0</v>
      </c>
      <c r="AD204">
        <v>1</v>
      </c>
      <c r="AE204">
        <v>1</v>
      </c>
      <c r="AF204" t="s">
        <v>96</v>
      </c>
      <c r="AG204">
        <v>0.50927749999999994</v>
      </c>
      <c r="AH204">
        <v>2</v>
      </c>
      <c r="AI204">
        <v>15092205</v>
      </c>
      <c r="AJ204">
        <v>204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>
      <c r="A205">
        <f>ROW(Source!A62)</f>
        <v>62</v>
      </c>
      <c r="B205">
        <v>15092220</v>
      </c>
      <c r="C205">
        <v>15092204</v>
      </c>
      <c r="D205">
        <v>121548</v>
      </c>
      <c r="E205">
        <v>1</v>
      </c>
      <c r="F205">
        <v>1</v>
      </c>
      <c r="G205">
        <v>1</v>
      </c>
      <c r="H205">
        <v>1</v>
      </c>
      <c r="I205" t="s">
        <v>31</v>
      </c>
      <c r="J205" t="s">
        <v>5</v>
      </c>
      <c r="K205" t="s">
        <v>452</v>
      </c>
      <c r="L205">
        <v>608254</v>
      </c>
      <c r="N205">
        <v>1013</v>
      </c>
      <c r="O205" t="s">
        <v>453</v>
      </c>
      <c r="P205" t="s">
        <v>453</v>
      </c>
      <c r="Q205">
        <v>1</v>
      </c>
      <c r="X205">
        <v>1.4E-3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1</v>
      </c>
      <c r="AE205">
        <v>2</v>
      </c>
      <c r="AF205" t="s">
        <v>95</v>
      </c>
      <c r="AG205">
        <v>2.9749999999999998E-3</v>
      </c>
      <c r="AH205">
        <v>2</v>
      </c>
      <c r="AI205">
        <v>15092206</v>
      </c>
      <c r="AJ205">
        <v>205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>
      <c r="A206">
        <f>ROW(Source!A62)</f>
        <v>62</v>
      </c>
      <c r="B206">
        <v>15092221</v>
      </c>
      <c r="C206">
        <v>15092204</v>
      </c>
      <c r="D206">
        <v>12365594</v>
      </c>
      <c r="E206">
        <v>1</v>
      </c>
      <c r="F206">
        <v>1</v>
      </c>
      <c r="G206">
        <v>1</v>
      </c>
      <c r="H206">
        <v>2</v>
      </c>
      <c r="I206" t="s">
        <v>471</v>
      </c>
      <c r="J206" t="s">
        <v>472</v>
      </c>
      <c r="K206" t="s">
        <v>473</v>
      </c>
      <c r="L206">
        <v>1480</v>
      </c>
      <c r="N206">
        <v>1013</v>
      </c>
      <c r="O206" t="s">
        <v>457</v>
      </c>
      <c r="P206" t="s">
        <v>458</v>
      </c>
      <c r="Q206">
        <v>1</v>
      </c>
      <c r="X206">
        <v>2.0000000000000001E-4</v>
      </c>
      <c r="Y206">
        <v>0</v>
      </c>
      <c r="Z206">
        <v>92.76</v>
      </c>
      <c r="AA206">
        <v>16.329999999999998</v>
      </c>
      <c r="AB206">
        <v>0</v>
      </c>
      <c r="AC206">
        <v>0</v>
      </c>
      <c r="AD206">
        <v>1</v>
      </c>
      <c r="AE206">
        <v>0</v>
      </c>
      <c r="AF206" t="s">
        <v>95</v>
      </c>
      <c r="AG206">
        <v>4.2499999999999998E-4</v>
      </c>
      <c r="AH206">
        <v>2</v>
      </c>
      <c r="AI206">
        <v>15092207</v>
      </c>
      <c r="AJ206">
        <v>206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>
      <c r="A207">
        <f>ROW(Source!A62)</f>
        <v>62</v>
      </c>
      <c r="B207">
        <v>15092222</v>
      </c>
      <c r="C207">
        <v>15092204</v>
      </c>
      <c r="D207">
        <v>12365682</v>
      </c>
      <c r="E207">
        <v>1</v>
      </c>
      <c r="F207">
        <v>1</v>
      </c>
      <c r="G207">
        <v>1</v>
      </c>
      <c r="H207">
        <v>2</v>
      </c>
      <c r="I207" t="s">
        <v>474</v>
      </c>
      <c r="J207" t="s">
        <v>475</v>
      </c>
      <c r="K207" t="s">
        <v>476</v>
      </c>
      <c r="L207">
        <v>1480</v>
      </c>
      <c r="N207">
        <v>1013</v>
      </c>
      <c r="O207" t="s">
        <v>457</v>
      </c>
      <c r="P207" t="s">
        <v>458</v>
      </c>
      <c r="Q207">
        <v>1</v>
      </c>
      <c r="X207">
        <v>1.1999999999999999E-3</v>
      </c>
      <c r="Y207">
        <v>0</v>
      </c>
      <c r="Z207">
        <v>134.07</v>
      </c>
      <c r="AA207">
        <v>16.329999999999998</v>
      </c>
      <c r="AB207">
        <v>0</v>
      </c>
      <c r="AC207">
        <v>0</v>
      </c>
      <c r="AD207">
        <v>1</v>
      </c>
      <c r="AE207">
        <v>0</v>
      </c>
      <c r="AF207" t="s">
        <v>95</v>
      </c>
      <c r="AG207">
        <v>2.5499999999999997E-3</v>
      </c>
      <c r="AH207">
        <v>2</v>
      </c>
      <c r="AI207">
        <v>15092208</v>
      </c>
      <c r="AJ207">
        <v>207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>
      <c r="A208">
        <f>ROW(Source!A62)</f>
        <v>62</v>
      </c>
      <c r="B208">
        <v>15092223</v>
      </c>
      <c r="C208">
        <v>15092204</v>
      </c>
      <c r="D208">
        <v>12367747</v>
      </c>
      <c r="E208">
        <v>1</v>
      </c>
      <c r="F208">
        <v>1</v>
      </c>
      <c r="G208">
        <v>1</v>
      </c>
      <c r="H208">
        <v>2</v>
      </c>
      <c r="I208" t="s">
        <v>500</v>
      </c>
      <c r="J208" t="s">
        <v>501</v>
      </c>
      <c r="K208" t="s">
        <v>502</v>
      </c>
      <c r="L208">
        <v>1480</v>
      </c>
      <c r="N208">
        <v>1013</v>
      </c>
      <c r="O208" t="s">
        <v>457</v>
      </c>
      <c r="P208" t="s">
        <v>458</v>
      </c>
      <c r="Q208">
        <v>1</v>
      </c>
      <c r="X208">
        <v>6.7000000000000002E-3</v>
      </c>
      <c r="Y208">
        <v>0</v>
      </c>
      <c r="Z208">
        <v>2.3199999999999998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95</v>
      </c>
      <c r="AG208">
        <v>1.42375E-2</v>
      </c>
      <c r="AH208">
        <v>2</v>
      </c>
      <c r="AI208">
        <v>15092209</v>
      </c>
      <c r="AJ208">
        <v>208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>
      <c r="A209">
        <f>ROW(Source!A62)</f>
        <v>62</v>
      </c>
      <c r="B209">
        <v>15092224</v>
      </c>
      <c r="C209">
        <v>15092204</v>
      </c>
      <c r="D209">
        <v>12368313</v>
      </c>
      <c r="E209">
        <v>1</v>
      </c>
      <c r="F209">
        <v>1</v>
      </c>
      <c r="G209">
        <v>1</v>
      </c>
      <c r="H209">
        <v>2</v>
      </c>
      <c r="I209" t="s">
        <v>477</v>
      </c>
      <c r="J209" t="s">
        <v>478</v>
      </c>
      <c r="K209" t="s">
        <v>479</v>
      </c>
      <c r="L209">
        <v>1480</v>
      </c>
      <c r="N209">
        <v>1013</v>
      </c>
      <c r="O209" t="s">
        <v>457</v>
      </c>
      <c r="P209" t="s">
        <v>458</v>
      </c>
      <c r="Q209">
        <v>1</v>
      </c>
      <c r="X209">
        <v>8.3999999999999995E-3</v>
      </c>
      <c r="Y209">
        <v>0</v>
      </c>
      <c r="Z209">
        <v>96.34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95</v>
      </c>
      <c r="AG209">
        <v>1.7849999999999998E-2</v>
      </c>
      <c r="AH209">
        <v>2</v>
      </c>
      <c r="AI209">
        <v>15092210</v>
      </c>
      <c r="AJ209">
        <v>209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>
      <c r="A210">
        <f>ROW(Source!A62)</f>
        <v>62</v>
      </c>
      <c r="B210">
        <v>15092225</v>
      </c>
      <c r="C210">
        <v>15092204</v>
      </c>
      <c r="D210">
        <v>12289510</v>
      </c>
      <c r="E210">
        <v>1</v>
      </c>
      <c r="F210">
        <v>1</v>
      </c>
      <c r="G210">
        <v>1</v>
      </c>
      <c r="H210">
        <v>3</v>
      </c>
      <c r="I210" t="s">
        <v>503</v>
      </c>
      <c r="J210" t="s">
        <v>504</v>
      </c>
      <c r="K210" t="s">
        <v>505</v>
      </c>
      <c r="L210">
        <v>1348</v>
      </c>
      <c r="N210">
        <v>1009</v>
      </c>
      <c r="O210" t="s">
        <v>29</v>
      </c>
      <c r="P210" t="s">
        <v>29</v>
      </c>
      <c r="Q210">
        <v>1000</v>
      </c>
      <c r="X210">
        <v>4.1E-5</v>
      </c>
      <c r="Y210">
        <v>35060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5</v>
      </c>
      <c r="AG210">
        <v>4.1E-5</v>
      </c>
      <c r="AH210">
        <v>2</v>
      </c>
      <c r="AI210">
        <v>15092211</v>
      </c>
      <c r="AJ210">
        <v>210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>
      <c r="A211">
        <f>ROW(Source!A62)</f>
        <v>62</v>
      </c>
      <c r="B211">
        <v>15092226</v>
      </c>
      <c r="C211">
        <v>15092204</v>
      </c>
      <c r="D211">
        <v>12290033</v>
      </c>
      <c r="E211">
        <v>1</v>
      </c>
      <c r="F211">
        <v>1</v>
      </c>
      <c r="G211">
        <v>1</v>
      </c>
      <c r="H211">
        <v>3</v>
      </c>
      <c r="I211" t="s">
        <v>506</v>
      </c>
      <c r="J211" t="s">
        <v>507</v>
      </c>
      <c r="K211" t="s">
        <v>508</v>
      </c>
      <c r="L211">
        <v>1348</v>
      </c>
      <c r="N211">
        <v>1009</v>
      </c>
      <c r="O211" t="s">
        <v>29</v>
      </c>
      <c r="P211" t="s">
        <v>29</v>
      </c>
      <c r="Q211">
        <v>1000</v>
      </c>
      <c r="X211">
        <v>3.0000000000000001E-6</v>
      </c>
      <c r="Y211">
        <v>18320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5</v>
      </c>
      <c r="AG211">
        <v>3.0000000000000001E-6</v>
      </c>
      <c r="AH211">
        <v>2</v>
      </c>
      <c r="AI211">
        <v>15092212</v>
      </c>
      <c r="AJ211">
        <v>211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>
      <c r="A212">
        <f>ROW(Source!A62)</f>
        <v>62</v>
      </c>
      <c r="B212">
        <v>15092227</v>
      </c>
      <c r="C212">
        <v>15092204</v>
      </c>
      <c r="D212">
        <v>12290555</v>
      </c>
      <c r="E212">
        <v>1</v>
      </c>
      <c r="F212">
        <v>1</v>
      </c>
      <c r="G212">
        <v>1</v>
      </c>
      <c r="H212">
        <v>3</v>
      </c>
      <c r="I212" t="s">
        <v>509</v>
      </c>
      <c r="J212" t="s">
        <v>510</v>
      </c>
      <c r="K212" t="s">
        <v>511</v>
      </c>
      <c r="L212">
        <v>1348</v>
      </c>
      <c r="N212">
        <v>1009</v>
      </c>
      <c r="O212" t="s">
        <v>29</v>
      </c>
      <c r="P212" t="s">
        <v>29</v>
      </c>
      <c r="Q212">
        <v>1000</v>
      </c>
      <c r="X212">
        <v>9.9999999999999995E-7</v>
      </c>
      <c r="Y212">
        <v>30040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5</v>
      </c>
      <c r="AG212">
        <v>9.9999999999999995E-7</v>
      </c>
      <c r="AH212">
        <v>2</v>
      </c>
      <c r="AI212">
        <v>15092213</v>
      </c>
      <c r="AJ212">
        <v>212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>
      <c r="A213">
        <f>ROW(Source!A62)</f>
        <v>62</v>
      </c>
      <c r="B213">
        <v>15092228</v>
      </c>
      <c r="C213">
        <v>15092204</v>
      </c>
      <c r="D213">
        <v>12292687</v>
      </c>
      <c r="E213">
        <v>1</v>
      </c>
      <c r="F213">
        <v>1</v>
      </c>
      <c r="G213">
        <v>1</v>
      </c>
      <c r="H213">
        <v>3</v>
      </c>
      <c r="I213" t="s">
        <v>512</v>
      </c>
      <c r="J213" t="s">
        <v>513</v>
      </c>
      <c r="K213" t="s">
        <v>514</v>
      </c>
      <c r="L213">
        <v>1346</v>
      </c>
      <c r="N213">
        <v>1009</v>
      </c>
      <c r="O213" t="s">
        <v>144</v>
      </c>
      <c r="P213" t="s">
        <v>144</v>
      </c>
      <c r="Q213">
        <v>1</v>
      </c>
      <c r="X213">
        <v>1.1000000000000001E-3</v>
      </c>
      <c r="Y213">
        <v>42.4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5</v>
      </c>
      <c r="AG213">
        <v>1.1000000000000001E-3</v>
      </c>
      <c r="AH213">
        <v>2</v>
      </c>
      <c r="AI213">
        <v>15092214</v>
      </c>
      <c r="AJ213">
        <v>213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>
      <c r="A214">
        <f>ROW(Source!A62)</f>
        <v>62</v>
      </c>
      <c r="B214">
        <v>15092229</v>
      </c>
      <c r="C214">
        <v>15092204</v>
      </c>
      <c r="D214">
        <v>12317115</v>
      </c>
      <c r="E214">
        <v>1</v>
      </c>
      <c r="F214">
        <v>1</v>
      </c>
      <c r="G214">
        <v>1</v>
      </c>
      <c r="H214">
        <v>3</v>
      </c>
      <c r="I214" t="s">
        <v>515</v>
      </c>
      <c r="J214" t="s">
        <v>516</v>
      </c>
      <c r="K214" t="s">
        <v>517</v>
      </c>
      <c r="L214">
        <v>1301</v>
      </c>
      <c r="N214">
        <v>1003</v>
      </c>
      <c r="O214" t="s">
        <v>100</v>
      </c>
      <c r="P214" t="s">
        <v>100</v>
      </c>
      <c r="Q214">
        <v>1</v>
      </c>
      <c r="X214">
        <v>1</v>
      </c>
      <c r="Y214">
        <v>147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5</v>
      </c>
      <c r="AG214">
        <v>1</v>
      </c>
      <c r="AH214">
        <v>2</v>
      </c>
      <c r="AI214">
        <v>15092215</v>
      </c>
      <c r="AJ214">
        <v>214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>
      <c r="A215">
        <f>ROW(Source!A62)</f>
        <v>62</v>
      </c>
      <c r="B215">
        <v>15092230</v>
      </c>
      <c r="C215">
        <v>15092204</v>
      </c>
      <c r="D215">
        <v>12317933</v>
      </c>
      <c r="E215">
        <v>1</v>
      </c>
      <c r="F215">
        <v>1</v>
      </c>
      <c r="G215">
        <v>1</v>
      </c>
      <c r="H215">
        <v>3</v>
      </c>
      <c r="I215" t="s">
        <v>518</v>
      </c>
      <c r="J215" t="s">
        <v>519</v>
      </c>
      <c r="K215" t="s">
        <v>520</v>
      </c>
      <c r="L215">
        <v>12293991</v>
      </c>
      <c r="N215">
        <v>1013</v>
      </c>
      <c r="O215" t="s">
        <v>395</v>
      </c>
      <c r="P215" t="s">
        <v>397</v>
      </c>
      <c r="Q215">
        <v>1</v>
      </c>
      <c r="X215">
        <v>3.3500000000000001E-3</v>
      </c>
      <c r="Y215">
        <v>276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5</v>
      </c>
      <c r="AG215">
        <v>3.3500000000000001E-3</v>
      </c>
      <c r="AH215">
        <v>2</v>
      </c>
      <c r="AI215">
        <v>15092216</v>
      </c>
      <c r="AJ215">
        <v>215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>
      <c r="A216">
        <f>ROW(Source!A62)</f>
        <v>62</v>
      </c>
      <c r="B216">
        <v>15092231</v>
      </c>
      <c r="C216">
        <v>15092204</v>
      </c>
      <c r="D216">
        <v>12317935</v>
      </c>
      <c r="E216">
        <v>1</v>
      </c>
      <c r="F216">
        <v>1</v>
      </c>
      <c r="G216">
        <v>1</v>
      </c>
      <c r="H216">
        <v>3</v>
      </c>
      <c r="I216" t="s">
        <v>521</v>
      </c>
      <c r="J216" t="s">
        <v>522</v>
      </c>
      <c r="K216" t="s">
        <v>523</v>
      </c>
      <c r="L216">
        <v>12293991</v>
      </c>
      <c r="N216">
        <v>1013</v>
      </c>
      <c r="O216" t="s">
        <v>395</v>
      </c>
      <c r="P216" t="s">
        <v>397</v>
      </c>
      <c r="Q216">
        <v>1</v>
      </c>
      <c r="X216">
        <v>3.3500000000000001E-3</v>
      </c>
      <c r="Y216">
        <v>461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 t="s">
        <v>5</v>
      </c>
      <c r="AG216">
        <v>3.3500000000000001E-3</v>
      </c>
      <c r="AH216">
        <v>2</v>
      </c>
      <c r="AI216">
        <v>15092217</v>
      </c>
      <c r="AJ216">
        <v>216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>
      <c r="A217">
        <f>ROW(Source!A62)</f>
        <v>62</v>
      </c>
      <c r="B217">
        <v>15092232</v>
      </c>
      <c r="C217">
        <v>15092204</v>
      </c>
      <c r="D217">
        <v>12325987</v>
      </c>
      <c r="E217">
        <v>1</v>
      </c>
      <c r="F217">
        <v>1</v>
      </c>
      <c r="G217">
        <v>1</v>
      </c>
      <c r="H217">
        <v>3</v>
      </c>
      <c r="I217" t="s">
        <v>492</v>
      </c>
      <c r="J217" t="s">
        <v>493</v>
      </c>
      <c r="K217" t="s">
        <v>494</v>
      </c>
      <c r="L217">
        <v>1339</v>
      </c>
      <c r="N217">
        <v>1007</v>
      </c>
      <c r="O217" t="s">
        <v>465</v>
      </c>
      <c r="P217" t="s">
        <v>465</v>
      </c>
      <c r="Q217">
        <v>1</v>
      </c>
      <c r="X217">
        <v>6.7000000000000002E-5</v>
      </c>
      <c r="Y217">
        <v>627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0</v>
      </c>
      <c r="AF217" t="s">
        <v>5</v>
      </c>
      <c r="AG217">
        <v>6.7000000000000002E-5</v>
      </c>
      <c r="AH217">
        <v>2</v>
      </c>
      <c r="AI217">
        <v>15092218</v>
      </c>
      <c r="AJ217">
        <v>217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>
      <c r="A218">
        <f>ROW(Source!A63)</f>
        <v>63</v>
      </c>
      <c r="B218">
        <v>15092248</v>
      </c>
      <c r="C218">
        <v>15092234</v>
      </c>
      <c r="D218">
        <v>7535136</v>
      </c>
      <c r="E218">
        <v>1</v>
      </c>
      <c r="F218">
        <v>1</v>
      </c>
      <c r="G218">
        <v>1</v>
      </c>
      <c r="H218">
        <v>1</v>
      </c>
      <c r="I218" t="s">
        <v>525</v>
      </c>
      <c r="J218" t="s">
        <v>5</v>
      </c>
      <c r="K218" t="s">
        <v>526</v>
      </c>
      <c r="L218">
        <v>1476</v>
      </c>
      <c r="N218">
        <v>1013</v>
      </c>
      <c r="O218" t="s">
        <v>450</v>
      </c>
      <c r="P218" t="s">
        <v>451</v>
      </c>
      <c r="Q218">
        <v>1</v>
      </c>
      <c r="X218">
        <v>0.60829999999999995</v>
      </c>
      <c r="Y218">
        <v>0</v>
      </c>
      <c r="Z218">
        <v>0</v>
      </c>
      <c r="AA218">
        <v>0</v>
      </c>
      <c r="AB218">
        <v>12.36</v>
      </c>
      <c r="AC218">
        <v>0</v>
      </c>
      <c r="AD218">
        <v>1</v>
      </c>
      <c r="AE218">
        <v>1</v>
      </c>
      <c r="AF218" t="s">
        <v>96</v>
      </c>
      <c r="AG218">
        <v>1.1892264999999997</v>
      </c>
      <c r="AH218">
        <v>2</v>
      </c>
      <c r="AI218">
        <v>15092235</v>
      </c>
      <c r="AJ218">
        <v>218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>
      <c r="A219">
        <f>ROW(Source!A63)</f>
        <v>63</v>
      </c>
      <c r="B219">
        <v>15092249</v>
      </c>
      <c r="C219">
        <v>15092234</v>
      </c>
      <c r="D219">
        <v>121548</v>
      </c>
      <c r="E219">
        <v>1</v>
      </c>
      <c r="F219">
        <v>1</v>
      </c>
      <c r="G219">
        <v>1</v>
      </c>
      <c r="H219">
        <v>1</v>
      </c>
      <c r="I219" t="s">
        <v>31</v>
      </c>
      <c r="J219" t="s">
        <v>5</v>
      </c>
      <c r="K219" t="s">
        <v>452</v>
      </c>
      <c r="L219">
        <v>608254</v>
      </c>
      <c r="N219">
        <v>1013</v>
      </c>
      <c r="O219" t="s">
        <v>453</v>
      </c>
      <c r="P219" t="s">
        <v>453</v>
      </c>
      <c r="Q219">
        <v>1</v>
      </c>
      <c r="X219">
        <v>1.9E-3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1</v>
      </c>
      <c r="AE219">
        <v>2</v>
      </c>
      <c r="AF219" t="s">
        <v>95</v>
      </c>
      <c r="AG219">
        <v>4.0374999999999994E-3</v>
      </c>
      <c r="AH219">
        <v>2</v>
      </c>
      <c r="AI219">
        <v>15092236</v>
      </c>
      <c r="AJ219">
        <v>219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>
      <c r="A220">
        <f>ROW(Source!A63)</f>
        <v>63</v>
      </c>
      <c r="B220">
        <v>15092250</v>
      </c>
      <c r="C220">
        <v>15092234</v>
      </c>
      <c r="D220">
        <v>12365594</v>
      </c>
      <c r="E220">
        <v>1</v>
      </c>
      <c r="F220">
        <v>1</v>
      </c>
      <c r="G220">
        <v>1</v>
      </c>
      <c r="H220">
        <v>2</v>
      </c>
      <c r="I220" t="s">
        <v>471</v>
      </c>
      <c r="J220" t="s">
        <v>472</v>
      </c>
      <c r="K220" t="s">
        <v>473</v>
      </c>
      <c r="L220">
        <v>1480</v>
      </c>
      <c r="N220">
        <v>1013</v>
      </c>
      <c r="O220" t="s">
        <v>457</v>
      </c>
      <c r="P220" t="s">
        <v>458</v>
      </c>
      <c r="Q220">
        <v>1</v>
      </c>
      <c r="X220">
        <v>1.1999999999999999E-3</v>
      </c>
      <c r="Y220">
        <v>0</v>
      </c>
      <c r="Z220">
        <v>92.76</v>
      </c>
      <c r="AA220">
        <v>16.329999999999998</v>
      </c>
      <c r="AB220">
        <v>0</v>
      </c>
      <c r="AC220">
        <v>0</v>
      </c>
      <c r="AD220">
        <v>1</v>
      </c>
      <c r="AE220">
        <v>0</v>
      </c>
      <c r="AF220" t="s">
        <v>95</v>
      </c>
      <c r="AG220">
        <v>2.5499999999999997E-3</v>
      </c>
      <c r="AH220">
        <v>2</v>
      </c>
      <c r="AI220">
        <v>15092237</v>
      </c>
      <c r="AJ220">
        <v>220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>
      <c r="A221">
        <f>ROW(Source!A63)</f>
        <v>63</v>
      </c>
      <c r="B221">
        <v>15092251</v>
      </c>
      <c r="C221">
        <v>15092234</v>
      </c>
      <c r="D221">
        <v>12365682</v>
      </c>
      <c r="E221">
        <v>1</v>
      </c>
      <c r="F221">
        <v>1</v>
      </c>
      <c r="G221">
        <v>1</v>
      </c>
      <c r="H221">
        <v>2</v>
      </c>
      <c r="I221" t="s">
        <v>474</v>
      </c>
      <c r="J221" t="s">
        <v>475</v>
      </c>
      <c r="K221" t="s">
        <v>476</v>
      </c>
      <c r="L221">
        <v>1480</v>
      </c>
      <c r="N221">
        <v>1013</v>
      </c>
      <c r="O221" t="s">
        <v>457</v>
      </c>
      <c r="P221" t="s">
        <v>458</v>
      </c>
      <c r="Q221">
        <v>1</v>
      </c>
      <c r="X221">
        <v>6.9999999999999999E-4</v>
      </c>
      <c r="Y221">
        <v>0</v>
      </c>
      <c r="Z221">
        <v>134.07</v>
      </c>
      <c r="AA221">
        <v>16.329999999999998</v>
      </c>
      <c r="AB221">
        <v>0</v>
      </c>
      <c r="AC221">
        <v>0</v>
      </c>
      <c r="AD221">
        <v>1</v>
      </c>
      <c r="AE221">
        <v>0</v>
      </c>
      <c r="AF221" t="s">
        <v>95</v>
      </c>
      <c r="AG221">
        <v>1.4874999999999999E-3</v>
      </c>
      <c r="AH221">
        <v>2</v>
      </c>
      <c r="AI221">
        <v>15092238</v>
      </c>
      <c r="AJ221">
        <v>221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>
      <c r="A222">
        <f>ROW(Source!A63)</f>
        <v>63</v>
      </c>
      <c r="B222">
        <v>15092252</v>
      </c>
      <c r="C222">
        <v>15092234</v>
      </c>
      <c r="D222">
        <v>12365985</v>
      </c>
      <c r="E222">
        <v>1</v>
      </c>
      <c r="F222">
        <v>1</v>
      </c>
      <c r="G222">
        <v>1</v>
      </c>
      <c r="H222">
        <v>2</v>
      </c>
      <c r="I222" t="s">
        <v>459</v>
      </c>
      <c r="J222" t="s">
        <v>460</v>
      </c>
      <c r="K222" t="s">
        <v>461</v>
      </c>
      <c r="L222">
        <v>1480</v>
      </c>
      <c r="N222">
        <v>1013</v>
      </c>
      <c r="O222" t="s">
        <v>457</v>
      </c>
      <c r="P222" t="s">
        <v>458</v>
      </c>
      <c r="Q222">
        <v>1</v>
      </c>
      <c r="X222">
        <v>0.18440000000000001</v>
      </c>
      <c r="Y222">
        <v>0</v>
      </c>
      <c r="Z222">
        <v>1.29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95</v>
      </c>
      <c r="AG222">
        <v>0.39185000000000003</v>
      </c>
      <c r="AH222">
        <v>2</v>
      </c>
      <c r="AI222">
        <v>15092239</v>
      </c>
      <c r="AJ222">
        <v>222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>
      <c r="A223">
        <f>ROW(Source!A63)</f>
        <v>63</v>
      </c>
      <c r="B223">
        <v>15092253</v>
      </c>
      <c r="C223">
        <v>15092234</v>
      </c>
      <c r="D223">
        <v>12368313</v>
      </c>
      <c r="E223">
        <v>1</v>
      </c>
      <c r="F223">
        <v>1</v>
      </c>
      <c r="G223">
        <v>1</v>
      </c>
      <c r="H223">
        <v>2</v>
      </c>
      <c r="I223" t="s">
        <v>477</v>
      </c>
      <c r="J223" t="s">
        <v>478</v>
      </c>
      <c r="K223" t="s">
        <v>479</v>
      </c>
      <c r="L223">
        <v>1480</v>
      </c>
      <c r="N223">
        <v>1013</v>
      </c>
      <c r="O223" t="s">
        <v>457</v>
      </c>
      <c r="P223" t="s">
        <v>458</v>
      </c>
      <c r="Q223">
        <v>1</v>
      </c>
      <c r="X223">
        <v>8.6999999999999994E-3</v>
      </c>
      <c r="Y223">
        <v>0</v>
      </c>
      <c r="Z223">
        <v>96.34</v>
      </c>
      <c r="AA223">
        <v>0</v>
      </c>
      <c r="AB223">
        <v>0</v>
      </c>
      <c r="AC223">
        <v>0</v>
      </c>
      <c r="AD223">
        <v>1</v>
      </c>
      <c r="AE223">
        <v>0</v>
      </c>
      <c r="AF223" t="s">
        <v>95</v>
      </c>
      <c r="AG223">
        <v>1.8487499999999997E-2</v>
      </c>
      <c r="AH223">
        <v>2</v>
      </c>
      <c r="AI223">
        <v>15092240</v>
      </c>
      <c r="AJ223">
        <v>223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>
      <c r="A224">
        <f>ROW(Source!A63)</f>
        <v>63</v>
      </c>
      <c r="B224">
        <v>15092254</v>
      </c>
      <c r="C224">
        <v>15092234</v>
      </c>
      <c r="D224">
        <v>12289887</v>
      </c>
      <c r="E224">
        <v>1</v>
      </c>
      <c r="F224">
        <v>1</v>
      </c>
      <c r="G224">
        <v>1</v>
      </c>
      <c r="H224">
        <v>3</v>
      </c>
      <c r="I224" t="s">
        <v>462</v>
      </c>
      <c r="J224" t="s">
        <v>463</v>
      </c>
      <c r="K224" t="s">
        <v>464</v>
      </c>
      <c r="L224">
        <v>1339</v>
      </c>
      <c r="N224">
        <v>1007</v>
      </c>
      <c r="O224" t="s">
        <v>465</v>
      </c>
      <c r="P224" t="s">
        <v>465</v>
      </c>
      <c r="Q224">
        <v>1</v>
      </c>
      <c r="X224">
        <v>3.5000000000000001E-3</v>
      </c>
      <c r="Y224">
        <v>6.2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0</v>
      </c>
      <c r="AF224" t="s">
        <v>5</v>
      </c>
      <c r="AG224">
        <v>3.5000000000000001E-3</v>
      </c>
      <c r="AH224">
        <v>2</v>
      </c>
      <c r="AI224">
        <v>15092241</v>
      </c>
      <c r="AJ224">
        <v>224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>
      <c r="A225">
        <f>ROW(Source!A63)</f>
        <v>63</v>
      </c>
      <c r="B225">
        <v>15092255</v>
      </c>
      <c r="C225">
        <v>15092234</v>
      </c>
      <c r="D225">
        <v>12290863</v>
      </c>
      <c r="E225">
        <v>1</v>
      </c>
      <c r="F225">
        <v>1</v>
      </c>
      <c r="G225">
        <v>1</v>
      </c>
      <c r="H225">
        <v>3</v>
      </c>
      <c r="I225" t="s">
        <v>480</v>
      </c>
      <c r="J225" t="s">
        <v>481</v>
      </c>
      <c r="K225" t="s">
        <v>482</v>
      </c>
      <c r="L225">
        <v>1348</v>
      </c>
      <c r="N225">
        <v>1009</v>
      </c>
      <c r="O225" t="s">
        <v>29</v>
      </c>
      <c r="P225" t="s">
        <v>29</v>
      </c>
      <c r="Q225">
        <v>1000</v>
      </c>
      <c r="X225">
        <v>1.9999999999999999E-6</v>
      </c>
      <c r="Y225">
        <v>10580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5</v>
      </c>
      <c r="AG225">
        <v>1.9999999999999999E-6</v>
      </c>
      <c r="AH225">
        <v>2</v>
      </c>
      <c r="AI225">
        <v>15092242</v>
      </c>
      <c r="AJ225">
        <v>225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>
      <c r="A226">
        <f>ROW(Source!A63)</f>
        <v>63</v>
      </c>
      <c r="B226">
        <v>15092256</v>
      </c>
      <c r="C226">
        <v>15092234</v>
      </c>
      <c r="D226">
        <v>12292552</v>
      </c>
      <c r="E226">
        <v>1</v>
      </c>
      <c r="F226">
        <v>1</v>
      </c>
      <c r="G226">
        <v>1</v>
      </c>
      <c r="H226">
        <v>3</v>
      </c>
      <c r="I226" t="s">
        <v>483</v>
      </c>
      <c r="J226" t="s">
        <v>484</v>
      </c>
      <c r="K226" t="s">
        <v>485</v>
      </c>
      <c r="L226">
        <v>1346</v>
      </c>
      <c r="N226">
        <v>1009</v>
      </c>
      <c r="O226" t="s">
        <v>144</v>
      </c>
      <c r="P226" t="s">
        <v>144</v>
      </c>
      <c r="Q226">
        <v>1</v>
      </c>
      <c r="X226">
        <v>9.8999999999999994E-5</v>
      </c>
      <c r="Y226">
        <v>5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5</v>
      </c>
      <c r="AG226">
        <v>9.8999999999999994E-5</v>
      </c>
      <c r="AH226">
        <v>2</v>
      </c>
      <c r="AI226">
        <v>15092243</v>
      </c>
      <c r="AJ226">
        <v>226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>
      <c r="A227">
        <f>ROW(Source!A63)</f>
        <v>63</v>
      </c>
      <c r="B227">
        <v>15092257</v>
      </c>
      <c r="C227">
        <v>15092234</v>
      </c>
      <c r="D227">
        <v>12292553</v>
      </c>
      <c r="E227">
        <v>1</v>
      </c>
      <c r="F227">
        <v>1</v>
      </c>
      <c r="G227">
        <v>1</v>
      </c>
      <c r="H227">
        <v>3</v>
      </c>
      <c r="I227" t="s">
        <v>466</v>
      </c>
      <c r="J227" t="s">
        <v>467</v>
      </c>
      <c r="K227" t="s">
        <v>468</v>
      </c>
      <c r="L227">
        <v>1339</v>
      </c>
      <c r="N227">
        <v>1007</v>
      </c>
      <c r="O227" t="s">
        <v>465</v>
      </c>
      <c r="P227" t="s">
        <v>465</v>
      </c>
      <c r="Q227">
        <v>1</v>
      </c>
      <c r="X227">
        <v>3.2000000000000002E-3</v>
      </c>
      <c r="Y227">
        <v>101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5</v>
      </c>
      <c r="AG227">
        <v>3.2000000000000002E-3</v>
      </c>
      <c r="AH227">
        <v>2</v>
      </c>
      <c r="AI227">
        <v>15092244</v>
      </c>
      <c r="AJ227">
        <v>227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>
      <c r="A228">
        <f>ROW(Source!A63)</f>
        <v>63</v>
      </c>
      <c r="B228">
        <v>15092258</v>
      </c>
      <c r="C228">
        <v>15092234</v>
      </c>
      <c r="D228">
        <v>12318064</v>
      </c>
      <c r="E228">
        <v>1</v>
      </c>
      <c r="F228">
        <v>1</v>
      </c>
      <c r="G228">
        <v>1</v>
      </c>
      <c r="H228">
        <v>3</v>
      </c>
      <c r="I228" t="s">
        <v>527</v>
      </c>
      <c r="J228" t="s">
        <v>528</v>
      </c>
      <c r="K228" t="s">
        <v>529</v>
      </c>
      <c r="L228">
        <v>1301</v>
      </c>
      <c r="N228">
        <v>1003</v>
      </c>
      <c r="O228" t="s">
        <v>100</v>
      </c>
      <c r="P228" t="s">
        <v>100</v>
      </c>
      <c r="Q228">
        <v>1</v>
      </c>
      <c r="X228">
        <v>1</v>
      </c>
      <c r="Y228">
        <v>51.7</v>
      </c>
      <c r="Z228">
        <v>0</v>
      </c>
      <c r="AA228">
        <v>0</v>
      </c>
      <c r="AB228">
        <v>0</v>
      </c>
      <c r="AC228">
        <v>0</v>
      </c>
      <c r="AD228">
        <v>1</v>
      </c>
      <c r="AE228">
        <v>0</v>
      </c>
      <c r="AF228" t="s">
        <v>5</v>
      </c>
      <c r="AG228">
        <v>1</v>
      </c>
      <c r="AH228">
        <v>2</v>
      </c>
      <c r="AI228">
        <v>15092245</v>
      </c>
      <c r="AJ228">
        <v>228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>
      <c r="A229">
        <f>ROW(Source!A63)</f>
        <v>63</v>
      </c>
      <c r="B229">
        <v>15092259</v>
      </c>
      <c r="C229">
        <v>15092234</v>
      </c>
      <c r="D229">
        <v>12324809</v>
      </c>
      <c r="E229">
        <v>1</v>
      </c>
      <c r="F229">
        <v>1</v>
      </c>
      <c r="G229">
        <v>1</v>
      </c>
      <c r="H229">
        <v>3</v>
      </c>
      <c r="I229" t="s">
        <v>489</v>
      </c>
      <c r="J229" t="s">
        <v>490</v>
      </c>
      <c r="K229" t="s">
        <v>491</v>
      </c>
      <c r="L229">
        <v>1346</v>
      </c>
      <c r="N229">
        <v>1009</v>
      </c>
      <c r="O229" t="s">
        <v>144</v>
      </c>
      <c r="P229" t="s">
        <v>144</v>
      </c>
      <c r="Q229">
        <v>1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1</v>
      </c>
      <c r="AD229">
        <v>0</v>
      </c>
      <c r="AE229">
        <v>0</v>
      </c>
      <c r="AF229" t="s">
        <v>5</v>
      </c>
      <c r="AG229">
        <v>0</v>
      </c>
      <c r="AH229">
        <v>2</v>
      </c>
      <c r="AI229">
        <v>15092263</v>
      </c>
      <c r="AJ229">
        <v>229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>
      <c r="A230">
        <f>ROW(Source!A63)</f>
        <v>63</v>
      </c>
      <c r="B230">
        <v>15092260</v>
      </c>
      <c r="C230">
        <v>15092234</v>
      </c>
      <c r="D230">
        <v>12325987</v>
      </c>
      <c r="E230">
        <v>1</v>
      </c>
      <c r="F230">
        <v>1</v>
      </c>
      <c r="G230">
        <v>1</v>
      </c>
      <c r="H230">
        <v>3</v>
      </c>
      <c r="I230" t="s">
        <v>492</v>
      </c>
      <c r="J230" t="s">
        <v>493</v>
      </c>
      <c r="K230" t="s">
        <v>494</v>
      </c>
      <c r="L230">
        <v>1339</v>
      </c>
      <c r="N230">
        <v>1007</v>
      </c>
      <c r="O230" t="s">
        <v>465</v>
      </c>
      <c r="P230" t="s">
        <v>465</v>
      </c>
      <c r="Q230">
        <v>1</v>
      </c>
      <c r="X230">
        <v>8.0000000000000007E-5</v>
      </c>
      <c r="Y230">
        <v>627</v>
      </c>
      <c r="Z230">
        <v>0</v>
      </c>
      <c r="AA230">
        <v>0</v>
      </c>
      <c r="AB230">
        <v>0</v>
      </c>
      <c r="AC230">
        <v>0</v>
      </c>
      <c r="AD230">
        <v>1</v>
      </c>
      <c r="AE230">
        <v>0</v>
      </c>
      <c r="AF230" t="s">
        <v>5</v>
      </c>
      <c r="AG230">
        <v>8.0000000000000007E-5</v>
      </c>
      <c r="AH230">
        <v>2</v>
      </c>
      <c r="AI230">
        <v>15092246</v>
      </c>
      <c r="AJ230">
        <v>230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>
      <c r="A231">
        <f>ROW(Source!A63)</f>
        <v>63</v>
      </c>
      <c r="B231">
        <v>15092261</v>
      </c>
      <c r="C231">
        <v>15092234</v>
      </c>
      <c r="D231">
        <v>12327134</v>
      </c>
      <c r="E231">
        <v>1</v>
      </c>
      <c r="F231">
        <v>1</v>
      </c>
      <c r="G231">
        <v>1</v>
      </c>
      <c r="H231">
        <v>3</v>
      </c>
      <c r="I231" t="s">
        <v>495</v>
      </c>
      <c r="J231" t="s">
        <v>496</v>
      </c>
      <c r="K231" t="s">
        <v>497</v>
      </c>
      <c r="L231">
        <v>1339</v>
      </c>
      <c r="N231">
        <v>1007</v>
      </c>
      <c r="O231" t="s">
        <v>465</v>
      </c>
      <c r="P231" t="s">
        <v>465</v>
      </c>
      <c r="Q231">
        <v>1</v>
      </c>
      <c r="X231">
        <v>2.75E-2</v>
      </c>
      <c r="Y231">
        <v>3.11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5</v>
      </c>
      <c r="AG231">
        <v>2.75E-2</v>
      </c>
      <c r="AH231">
        <v>2</v>
      </c>
      <c r="AI231">
        <v>15092247</v>
      </c>
      <c r="AJ231">
        <v>231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>
      <c r="A232">
        <f>ROW(Source!A64)</f>
        <v>64</v>
      </c>
      <c r="B232">
        <v>15092292</v>
      </c>
      <c r="C232">
        <v>15092277</v>
      </c>
      <c r="D232">
        <v>7535102</v>
      </c>
      <c r="E232">
        <v>1</v>
      </c>
      <c r="F232">
        <v>1</v>
      </c>
      <c r="G232">
        <v>1</v>
      </c>
      <c r="H232">
        <v>1</v>
      </c>
      <c r="I232" t="s">
        <v>498</v>
      </c>
      <c r="J232" t="s">
        <v>5</v>
      </c>
      <c r="K232" t="s">
        <v>499</v>
      </c>
      <c r="L232">
        <v>1476</v>
      </c>
      <c r="N232">
        <v>1013</v>
      </c>
      <c r="O232" t="s">
        <v>450</v>
      </c>
      <c r="P232" t="s">
        <v>451</v>
      </c>
      <c r="Q232">
        <v>1</v>
      </c>
      <c r="X232">
        <v>0.26050000000000001</v>
      </c>
      <c r="Y232">
        <v>0</v>
      </c>
      <c r="Z232">
        <v>0</v>
      </c>
      <c r="AA232">
        <v>0</v>
      </c>
      <c r="AB232">
        <v>11.48</v>
      </c>
      <c r="AC232">
        <v>0</v>
      </c>
      <c r="AD232">
        <v>1</v>
      </c>
      <c r="AE232">
        <v>1</v>
      </c>
      <c r="AF232" t="s">
        <v>96</v>
      </c>
      <c r="AG232">
        <v>0.50927749999999994</v>
      </c>
      <c r="AH232">
        <v>2</v>
      </c>
      <c r="AI232">
        <v>15092278</v>
      </c>
      <c r="AJ232">
        <v>232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>
      <c r="A233">
        <f>ROW(Source!A64)</f>
        <v>64</v>
      </c>
      <c r="B233">
        <v>15092293</v>
      </c>
      <c r="C233">
        <v>15092277</v>
      </c>
      <c r="D233">
        <v>121548</v>
      </c>
      <c r="E233">
        <v>1</v>
      </c>
      <c r="F233">
        <v>1</v>
      </c>
      <c r="G233">
        <v>1</v>
      </c>
      <c r="H233">
        <v>1</v>
      </c>
      <c r="I233" t="s">
        <v>31</v>
      </c>
      <c r="J233" t="s">
        <v>5</v>
      </c>
      <c r="K233" t="s">
        <v>452</v>
      </c>
      <c r="L233">
        <v>608254</v>
      </c>
      <c r="N233">
        <v>1013</v>
      </c>
      <c r="O233" t="s">
        <v>453</v>
      </c>
      <c r="P233" t="s">
        <v>453</v>
      </c>
      <c r="Q233">
        <v>1</v>
      </c>
      <c r="X233">
        <v>1.4E-3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2</v>
      </c>
      <c r="AF233" t="s">
        <v>95</v>
      </c>
      <c r="AG233">
        <v>2.9749999999999998E-3</v>
      </c>
      <c r="AH233">
        <v>2</v>
      </c>
      <c r="AI233">
        <v>15092279</v>
      </c>
      <c r="AJ233">
        <v>233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>
      <c r="A234">
        <f>ROW(Source!A64)</f>
        <v>64</v>
      </c>
      <c r="B234">
        <v>15092294</v>
      </c>
      <c r="C234">
        <v>15092277</v>
      </c>
      <c r="D234">
        <v>12365594</v>
      </c>
      <c r="E234">
        <v>1</v>
      </c>
      <c r="F234">
        <v>1</v>
      </c>
      <c r="G234">
        <v>1</v>
      </c>
      <c r="H234">
        <v>2</v>
      </c>
      <c r="I234" t="s">
        <v>471</v>
      </c>
      <c r="J234" t="s">
        <v>472</v>
      </c>
      <c r="K234" t="s">
        <v>473</v>
      </c>
      <c r="L234">
        <v>1480</v>
      </c>
      <c r="N234">
        <v>1013</v>
      </c>
      <c r="O234" t="s">
        <v>457</v>
      </c>
      <c r="P234" t="s">
        <v>458</v>
      </c>
      <c r="Q234">
        <v>1</v>
      </c>
      <c r="X234">
        <v>2.0000000000000001E-4</v>
      </c>
      <c r="Y234">
        <v>0</v>
      </c>
      <c r="Z234">
        <v>92.76</v>
      </c>
      <c r="AA234">
        <v>16.329999999999998</v>
      </c>
      <c r="AB234">
        <v>0</v>
      </c>
      <c r="AC234">
        <v>0</v>
      </c>
      <c r="AD234">
        <v>1</v>
      </c>
      <c r="AE234">
        <v>0</v>
      </c>
      <c r="AF234" t="s">
        <v>95</v>
      </c>
      <c r="AG234">
        <v>4.2499999999999998E-4</v>
      </c>
      <c r="AH234">
        <v>2</v>
      </c>
      <c r="AI234">
        <v>15092280</v>
      </c>
      <c r="AJ234">
        <v>234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>
      <c r="A235">
        <f>ROW(Source!A64)</f>
        <v>64</v>
      </c>
      <c r="B235">
        <v>15092295</v>
      </c>
      <c r="C235">
        <v>15092277</v>
      </c>
      <c r="D235">
        <v>12365682</v>
      </c>
      <c r="E235">
        <v>1</v>
      </c>
      <c r="F235">
        <v>1</v>
      </c>
      <c r="G235">
        <v>1</v>
      </c>
      <c r="H235">
        <v>2</v>
      </c>
      <c r="I235" t="s">
        <v>474</v>
      </c>
      <c r="J235" t="s">
        <v>475</v>
      </c>
      <c r="K235" t="s">
        <v>476</v>
      </c>
      <c r="L235">
        <v>1480</v>
      </c>
      <c r="N235">
        <v>1013</v>
      </c>
      <c r="O235" t="s">
        <v>457</v>
      </c>
      <c r="P235" t="s">
        <v>458</v>
      </c>
      <c r="Q235">
        <v>1</v>
      </c>
      <c r="X235">
        <v>1.1999999999999999E-3</v>
      </c>
      <c r="Y235">
        <v>0</v>
      </c>
      <c r="Z235">
        <v>134.07</v>
      </c>
      <c r="AA235">
        <v>16.329999999999998</v>
      </c>
      <c r="AB235">
        <v>0</v>
      </c>
      <c r="AC235">
        <v>0</v>
      </c>
      <c r="AD235">
        <v>1</v>
      </c>
      <c r="AE235">
        <v>0</v>
      </c>
      <c r="AF235" t="s">
        <v>95</v>
      </c>
      <c r="AG235">
        <v>2.5499999999999997E-3</v>
      </c>
      <c r="AH235">
        <v>2</v>
      </c>
      <c r="AI235">
        <v>15092281</v>
      </c>
      <c r="AJ235">
        <v>235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>
      <c r="A236">
        <f>ROW(Source!A64)</f>
        <v>64</v>
      </c>
      <c r="B236">
        <v>15092296</v>
      </c>
      <c r="C236">
        <v>15092277</v>
      </c>
      <c r="D236">
        <v>12367747</v>
      </c>
      <c r="E236">
        <v>1</v>
      </c>
      <c r="F236">
        <v>1</v>
      </c>
      <c r="G236">
        <v>1</v>
      </c>
      <c r="H236">
        <v>2</v>
      </c>
      <c r="I236" t="s">
        <v>500</v>
      </c>
      <c r="J236" t="s">
        <v>501</v>
      </c>
      <c r="K236" t="s">
        <v>502</v>
      </c>
      <c r="L236">
        <v>1480</v>
      </c>
      <c r="N236">
        <v>1013</v>
      </c>
      <c r="O236" t="s">
        <v>457</v>
      </c>
      <c r="P236" t="s">
        <v>458</v>
      </c>
      <c r="Q236">
        <v>1</v>
      </c>
      <c r="X236">
        <v>6.7000000000000002E-3</v>
      </c>
      <c r="Y236">
        <v>0</v>
      </c>
      <c r="Z236">
        <v>2.3199999999999998</v>
      </c>
      <c r="AA236">
        <v>0</v>
      </c>
      <c r="AB236">
        <v>0</v>
      </c>
      <c r="AC236">
        <v>0</v>
      </c>
      <c r="AD236">
        <v>1</v>
      </c>
      <c r="AE236">
        <v>0</v>
      </c>
      <c r="AF236" t="s">
        <v>95</v>
      </c>
      <c r="AG236">
        <v>1.42375E-2</v>
      </c>
      <c r="AH236">
        <v>2</v>
      </c>
      <c r="AI236">
        <v>15092282</v>
      </c>
      <c r="AJ236">
        <v>236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>
      <c r="A237">
        <f>ROW(Source!A64)</f>
        <v>64</v>
      </c>
      <c r="B237">
        <v>15092297</v>
      </c>
      <c r="C237">
        <v>15092277</v>
      </c>
      <c r="D237">
        <v>12368313</v>
      </c>
      <c r="E237">
        <v>1</v>
      </c>
      <c r="F237">
        <v>1</v>
      </c>
      <c r="G237">
        <v>1</v>
      </c>
      <c r="H237">
        <v>2</v>
      </c>
      <c r="I237" t="s">
        <v>477</v>
      </c>
      <c r="J237" t="s">
        <v>478</v>
      </c>
      <c r="K237" t="s">
        <v>479</v>
      </c>
      <c r="L237">
        <v>1480</v>
      </c>
      <c r="N237">
        <v>1013</v>
      </c>
      <c r="O237" t="s">
        <v>457</v>
      </c>
      <c r="P237" t="s">
        <v>458</v>
      </c>
      <c r="Q237">
        <v>1</v>
      </c>
      <c r="X237">
        <v>8.3999999999999995E-3</v>
      </c>
      <c r="Y237">
        <v>0</v>
      </c>
      <c r="Z237">
        <v>96.34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95</v>
      </c>
      <c r="AG237">
        <v>1.7849999999999998E-2</v>
      </c>
      <c r="AH237">
        <v>2</v>
      </c>
      <c r="AI237">
        <v>15092283</v>
      </c>
      <c r="AJ237">
        <v>237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>
      <c r="A238">
        <f>ROW(Source!A64)</f>
        <v>64</v>
      </c>
      <c r="B238">
        <v>15092298</v>
      </c>
      <c r="C238">
        <v>15092277</v>
      </c>
      <c r="D238">
        <v>12289510</v>
      </c>
      <c r="E238">
        <v>1</v>
      </c>
      <c r="F238">
        <v>1</v>
      </c>
      <c r="G238">
        <v>1</v>
      </c>
      <c r="H238">
        <v>3</v>
      </c>
      <c r="I238" t="s">
        <v>503</v>
      </c>
      <c r="J238" t="s">
        <v>504</v>
      </c>
      <c r="K238" t="s">
        <v>505</v>
      </c>
      <c r="L238">
        <v>1348</v>
      </c>
      <c r="N238">
        <v>1009</v>
      </c>
      <c r="O238" t="s">
        <v>29</v>
      </c>
      <c r="P238" t="s">
        <v>29</v>
      </c>
      <c r="Q238">
        <v>1000</v>
      </c>
      <c r="X238">
        <v>4.1E-5</v>
      </c>
      <c r="Y238">
        <v>35060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5</v>
      </c>
      <c r="AG238">
        <v>4.1E-5</v>
      </c>
      <c r="AH238">
        <v>2</v>
      </c>
      <c r="AI238">
        <v>15092284</v>
      </c>
      <c r="AJ238">
        <v>238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>
      <c r="A239">
        <f>ROW(Source!A64)</f>
        <v>64</v>
      </c>
      <c r="B239">
        <v>15092299</v>
      </c>
      <c r="C239">
        <v>15092277</v>
      </c>
      <c r="D239">
        <v>12290033</v>
      </c>
      <c r="E239">
        <v>1</v>
      </c>
      <c r="F239">
        <v>1</v>
      </c>
      <c r="G239">
        <v>1</v>
      </c>
      <c r="H239">
        <v>3</v>
      </c>
      <c r="I239" t="s">
        <v>506</v>
      </c>
      <c r="J239" t="s">
        <v>507</v>
      </c>
      <c r="K239" t="s">
        <v>508</v>
      </c>
      <c r="L239">
        <v>1348</v>
      </c>
      <c r="N239">
        <v>1009</v>
      </c>
      <c r="O239" t="s">
        <v>29</v>
      </c>
      <c r="P239" t="s">
        <v>29</v>
      </c>
      <c r="Q239">
        <v>1000</v>
      </c>
      <c r="X239">
        <v>3.0000000000000001E-6</v>
      </c>
      <c r="Y239">
        <v>18320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5</v>
      </c>
      <c r="AG239">
        <v>3.0000000000000001E-6</v>
      </c>
      <c r="AH239">
        <v>2</v>
      </c>
      <c r="AI239">
        <v>15092285</v>
      </c>
      <c r="AJ239">
        <v>239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>
      <c r="A240">
        <f>ROW(Source!A64)</f>
        <v>64</v>
      </c>
      <c r="B240">
        <v>15092300</v>
      </c>
      <c r="C240">
        <v>15092277</v>
      </c>
      <c r="D240">
        <v>12290555</v>
      </c>
      <c r="E240">
        <v>1</v>
      </c>
      <c r="F240">
        <v>1</v>
      </c>
      <c r="G240">
        <v>1</v>
      </c>
      <c r="H240">
        <v>3</v>
      </c>
      <c r="I240" t="s">
        <v>509</v>
      </c>
      <c r="J240" t="s">
        <v>510</v>
      </c>
      <c r="K240" t="s">
        <v>511</v>
      </c>
      <c r="L240">
        <v>1348</v>
      </c>
      <c r="N240">
        <v>1009</v>
      </c>
      <c r="O240" t="s">
        <v>29</v>
      </c>
      <c r="P240" t="s">
        <v>29</v>
      </c>
      <c r="Q240">
        <v>1000</v>
      </c>
      <c r="X240">
        <v>9.9999999999999995E-7</v>
      </c>
      <c r="Y240">
        <v>30040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5</v>
      </c>
      <c r="AG240">
        <v>9.9999999999999995E-7</v>
      </c>
      <c r="AH240">
        <v>2</v>
      </c>
      <c r="AI240">
        <v>15092286</v>
      </c>
      <c r="AJ240">
        <v>240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>
      <c r="A241">
        <f>ROW(Source!A64)</f>
        <v>64</v>
      </c>
      <c r="B241">
        <v>15092301</v>
      </c>
      <c r="C241">
        <v>15092277</v>
      </c>
      <c r="D241">
        <v>12292687</v>
      </c>
      <c r="E241">
        <v>1</v>
      </c>
      <c r="F241">
        <v>1</v>
      </c>
      <c r="G241">
        <v>1</v>
      </c>
      <c r="H241">
        <v>3</v>
      </c>
      <c r="I241" t="s">
        <v>512</v>
      </c>
      <c r="J241" t="s">
        <v>513</v>
      </c>
      <c r="K241" t="s">
        <v>514</v>
      </c>
      <c r="L241">
        <v>1346</v>
      </c>
      <c r="N241">
        <v>1009</v>
      </c>
      <c r="O241" t="s">
        <v>144</v>
      </c>
      <c r="P241" t="s">
        <v>144</v>
      </c>
      <c r="Q241">
        <v>1</v>
      </c>
      <c r="X241">
        <v>1.1000000000000001E-3</v>
      </c>
      <c r="Y241">
        <v>42.4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5</v>
      </c>
      <c r="AG241">
        <v>1.1000000000000001E-3</v>
      </c>
      <c r="AH241">
        <v>2</v>
      </c>
      <c r="AI241">
        <v>15092287</v>
      </c>
      <c r="AJ241">
        <v>241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>
      <c r="A242">
        <f>ROW(Source!A64)</f>
        <v>64</v>
      </c>
      <c r="B242">
        <v>15092302</v>
      </c>
      <c r="C242">
        <v>15092277</v>
      </c>
      <c r="D242">
        <v>12317115</v>
      </c>
      <c r="E242">
        <v>1</v>
      </c>
      <c r="F242">
        <v>1</v>
      </c>
      <c r="G242">
        <v>1</v>
      </c>
      <c r="H242">
        <v>3</v>
      </c>
      <c r="I242" t="s">
        <v>515</v>
      </c>
      <c r="J242" t="s">
        <v>516</v>
      </c>
      <c r="K242" t="s">
        <v>517</v>
      </c>
      <c r="L242">
        <v>1301</v>
      </c>
      <c r="N242">
        <v>1003</v>
      </c>
      <c r="O242" t="s">
        <v>100</v>
      </c>
      <c r="P242" t="s">
        <v>100</v>
      </c>
      <c r="Q242">
        <v>1</v>
      </c>
      <c r="X242">
        <v>1</v>
      </c>
      <c r="Y242">
        <v>147</v>
      </c>
      <c r="Z242">
        <v>0</v>
      </c>
      <c r="AA242">
        <v>0</v>
      </c>
      <c r="AB242">
        <v>0</v>
      </c>
      <c r="AC242">
        <v>0</v>
      </c>
      <c r="AD242">
        <v>1</v>
      </c>
      <c r="AE242">
        <v>0</v>
      </c>
      <c r="AF242" t="s">
        <v>5</v>
      </c>
      <c r="AG242">
        <v>1</v>
      </c>
      <c r="AH242">
        <v>2</v>
      </c>
      <c r="AI242">
        <v>15092288</v>
      </c>
      <c r="AJ242">
        <v>242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>
      <c r="A243">
        <f>ROW(Source!A64)</f>
        <v>64</v>
      </c>
      <c r="B243">
        <v>15092303</v>
      </c>
      <c r="C243">
        <v>15092277</v>
      </c>
      <c r="D243">
        <v>12317933</v>
      </c>
      <c r="E243">
        <v>1</v>
      </c>
      <c r="F243">
        <v>1</v>
      </c>
      <c r="G243">
        <v>1</v>
      </c>
      <c r="H243">
        <v>3</v>
      </c>
      <c r="I243" t="s">
        <v>518</v>
      </c>
      <c r="J243" t="s">
        <v>519</v>
      </c>
      <c r="K243" t="s">
        <v>520</v>
      </c>
      <c r="L243">
        <v>12293991</v>
      </c>
      <c r="N243">
        <v>1013</v>
      </c>
      <c r="O243" t="s">
        <v>395</v>
      </c>
      <c r="P243" t="s">
        <v>397</v>
      </c>
      <c r="Q243">
        <v>1</v>
      </c>
      <c r="X243">
        <v>3.3500000000000001E-3</v>
      </c>
      <c r="Y243">
        <v>276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0</v>
      </c>
      <c r="AF243" t="s">
        <v>5</v>
      </c>
      <c r="AG243">
        <v>3.3500000000000001E-3</v>
      </c>
      <c r="AH243">
        <v>2</v>
      </c>
      <c r="AI243">
        <v>15092289</v>
      </c>
      <c r="AJ243">
        <v>243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>
      <c r="A244">
        <f>ROW(Source!A64)</f>
        <v>64</v>
      </c>
      <c r="B244">
        <v>15092304</v>
      </c>
      <c r="C244">
        <v>15092277</v>
      </c>
      <c r="D244">
        <v>12317935</v>
      </c>
      <c r="E244">
        <v>1</v>
      </c>
      <c r="F244">
        <v>1</v>
      </c>
      <c r="G244">
        <v>1</v>
      </c>
      <c r="H244">
        <v>3</v>
      </c>
      <c r="I244" t="s">
        <v>521</v>
      </c>
      <c r="J244" t="s">
        <v>522</v>
      </c>
      <c r="K244" t="s">
        <v>523</v>
      </c>
      <c r="L244">
        <v>12293991</v>
      </c>
      <c r="N244">
        <v>1013</v>
      </c>
      <c r="O244" t="s">
        <v>395</v>
      </c>
      <c r="P244" t="s">
        <v>397</v>
      </c>
      <c r="Q244">
        <v>1</v>
      </c>
      <c r="X244">
        <v>3.3500000000000001E-3</v>
      </c>
      <c r="Y244">
        <v>461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5</v>
      </c>
      <c r="AG244">
        <v>3.3500000000000001E-3</v>
      </c>
      <c r="AH244">
        <v>2</v>
      </c>
      <c r="AI244">
        <v>15092290</v>
      </c>
      <c r="AJ244">
        <v>244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>
      <c r="A245">
        <f>ROW(Source!A64)</f>
        <v>64</v>
      </c>
      <c r="B245">
        <v>15092305</v>
      </c>
      <c r="C245">
        <v>15092277</v>
      </c>
      <c r="D245">
        <v>12325987</v>
      </c>
      <c r="E245">
        <v>1</v>
      </c>
      <c r="F245">
        <v>1</v>
      </c>
      <c r="G245">
        <v>1</v>
      </c>
      <c r="H245">
        <v>3</v>
      </c>
      <c r="I245" t="s">
        <v>492</v>
      </c>
      <c r="J245" t="s">
        <v>493</v>
      </c>
      <c r="K245" t="s">
        <v>494</v>
      </c>
      <c r="L245">
        <v>1339</v>
      </c>
      <c r="N245">
        <v>1007</v>
      </c>
      <c r="O245" t="s">
        <v>465</v>
      </c>
      <c r="P245" t="s">
        <v>465</v>
      </c>
      <c r="Q245">
        <v>1</v>
      </c>
      <c r="X245">
        <v>6.7000000000000002E-5</v>
      </c>
      <c r="Y245">
        <v>627</v>
      </c>
      <c r="Z245">
        <v>0</v>
      </c>
      <c r="AA245">
        <v>0</v>
      </c>
      <c r="AB245">
        <v>0</v>
      </c>
      <c r="AC245">
        <v>0</v>
      </c>
      <c r="AD245">
        <v>1</v>
      </c>
      <c r="AE245">
        <v>0</v>
      </c>
      <c r="AF245" t="s">
        <v>5</v>
      </c>
      <c r="AG245">
        <v>6.7000000000000002E-5</v>
      </c>
      <c r="AH245">
        <v>2</v>
      </c>
      <c r="AI245">
        <v>15092291</v>
      </c>
      <c r="AJ245">
        <v>245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>
      <c r="A246">
        <f>ROW(Source!A65)</f>
        <v>65</v>
      </c>
      <c r="B246">
        <v>15092320</v>
      </c>
      <c r="C246">
        <v>15092306</v>
      </c>
      <c r="D246">
        <v>7535136</v>
      </c>
      <c r="E246">
        <v>1</v>
      </c>
      <c r="F246">
        <v>1</v>
      </c>
      <c r="G246">
        <v>1</v>
      </c>
      <c r="H246">
        <v>1</v>
      </c>
      <c r="I246" t="s">
        <v>525</v>
      </c>
      <c r="J246" t="s">
        <v>5</v>
      </c>
      <c r="K246" t="s">
        <v>526</v>
      </c>
      <c r="L246">
        <v>1476</v>
      </c>
      <c r="N246">
        <v>1013</v>
      </c>
      <c r="O246" t="s">
        <v>450</v>
      </c>
      <c r="P246" t="s">
        <v>451</v>
      </c>
      <c r="Q246">
        <v>1</v>
      </c>
      <c r="X246">
        <v>0.60829999999999995</v>
      </c>
      <c r="Y246">
        <v>0</v>
      </c>
      <c r="Z246">
        <v>0</v>
      </c>
      <c r="AA246">
        <v>0</v>
      </c>
      <c r="AB246">
        <v>12.36</v>
      </c>
      <c r="AC246">
        <v>0</v>
      </c>
      <c r="AD246">
        <v>1</v>
      </c>
      <c r="AE246">
        <v>1</v>
      </c>
      <c r="AF246" t="s">
        <v>96</v>
      </c>
      <c r="AG246">
        <v>1.1892264999999997</v>
      </c>
      <c r="AH246">
        <v>2</v>
      </c>
      <c r="AI246">
        <v>15092307</v>
      </c>
      <c r="AJ246">
        <v>246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>
      <c r="A247">
        <f>ROW(Source!A65)</f>
        <v>65</v>
      </c>
      <c r="B247">
        <v>15092321</v>
      </c>
      <c r="C247">
        <v>15092306</v>
      </c>
      <c r="D247">
        <v>121548</v>
      </c>
      <c r="E247">
        <v>1</v>
      </c>
      <c r="F247">
        <v>1</v>
      </c>
      <c r="G247">
        <v>1</v>
      </c>
      <c r="H247">
        <v>1</v>
      </c>
      <c r="I247" t="s">
        <v>31</v>
      </c>
      <c r="J247" t="s">
        <v>5</v>
      </c>
      <c r="K247" t="s">
        <v>452</v>
      </c>
      <c r="L247">
        <v>608254</v>
      </c>
      <c r="N247">
        <v>1013</v>
      </c>
      <c r="O247" t="s">
        <v>453</v>
      </c>
      <c r="P247" t="s">
        <v>453</v>
      </c>
      <c r="Q247">
        <v>1</v>
      </c>
      <c r="X247">
        <v>1.9E-3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2</v>
      </c>
      <c r="AF247" t="s">
        <v>95</v>
      </c>
      <c r="AG247">
        <v>4.0374999999999994E-3</v>
      </c>
      <c r="AH247">
        <v>2</v>
      </c>
      <c r="AI247">
        <v>15092308</v>
      </c>
      <c r="AJ247">
        <v>247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>
      <c r="A248">
        <f>ROW(Source!A65)</f>
        <v>65</v>
      </c>
      <c r="B248">
        <v>15092322</v>
      </c>
      <c r="C248">
        <v>15092306</v>
      </c>
      <c r="D248">
        <v>12365594</v>
      </c>
      <c r="E248">
        <v>1</v>
      </c>
      <c r="F248">
        <v>1</v>
      </c>
      <c r="G248">
        <v>1</v>
      </c>
      <c r="H248">
        <v>2</v>
      </c>
      <c r="I248" t="s">
        <v>471</v>
      </c>
      <c r="J248" t="s">
        <v>472</v>
      </c>
      <c r="K248" t="s">
        <v>473</v>
      </c>
      <c r="L248">
        <v>1480</v>
      </c>
      <c r="N248">
        <v>1013</v>
      </c>
      <c r="O248" t="s">
        <v>457</v>
      </c>
      <c r="P248" t="s">
        <v>458</v>
      </c>
      <c r="Q248">
        <v>1</v>
      </c>
      <c r="X248">
        <v>1.1999999999999999E-3</v>
      </c>
      <c r="Y248">
        <v>0</v>
      </c>
      <c r="Z248">
        <v>92.76</v>
      </c>
      <c r="AA248">
        <v>16.329999999999998</v>
      </c>
      <c r="AB248">
        <v>0</v>
      </c>
      <c r="AC248">
        <v>0</v>
      </c>
      <c r="AD248">
        <v>1</v>
      </c>
      <c r="AE248">
        <v>0</v>
      </c>
      <c r="AF248" t="s">
        <v>95</v>
      </c>
      <c r="AG248">
        <v>2.5499999999999997E-3</v>
      </c>
      <c r="AH248">
        <v>2</v>
      </c>
      <c r="AI248">
        <v>15092309</v>
      </c>
      <c r="AJ248">
        <v>248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>
      <c r="A249">
        <f>ROW(Source!A65)</f>
        <v>65</v>
      </c>
      <c r="B249">
        <v>15092323</v>
      </c>
      <c r="C249">
        <v>15092306</v>
      </c>
      <c r="D249">
        <v>12365682</v>
      </c>
      <c r="E249">
        <v>1</v>
      </c>
      <c r="F249">
        <v>1</v>
      </c>
      <c r="G249">
        <v>1</v>
      </c>
      <c r="H249">
        <v>2</v>
      </c>
      <c r="I249" t="s">
        <v>474</v>
      </c>
      <c r="J249" t="s">
        <v>475</v>
      </c>
      <c r="K249" t="s">
        <v>476</v>
      </c>
      <c r="L249">
        <v>1480</v>
      </c>
      <c r="N249">
        <v>1013</v>
      </c>
      <c r="O249" t="s">
        <v>457</v>
      </c>
      <c r="P249" t="s">
        <v>458</v>
      </c>
      <c r="Q249">
        <v>1</v>
      </c>
      <c r="X249">
        <v>6.9999999999999999E-4</v>
      </c>
      <c r="Y249">
        <v>0</v>
      </c>
      <c r="Z249">
        <v>134.07</v>
      </c>
      <c r="AA249">
        <v>16.329999999999998</v>
      </c>
      <c r="AB249">
        <v>0</v>
      </c>
      <c r="AC249">
        <v>0</v>
      </c>
      <c r="AD249">
        <v>1</v>
      </c>
      <c r="AE249">
        <v>0</v>
      </c>
      <c r="AF249" t="s">
        <v>95</v>
      </c>
      <c r="AG249">
        <v>1.4874999999999999E-3</v>
      </c>
      <c r="AH249">
        <v>2</v>
      </c>
      <c r="AI249">
        <v>15092310</v>
      </c>
      <c r="AJ249">
        <v>249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>
      <c r="A250">
        <f>ROW(Source!A65)</f>
        <v>65</v>
      </c>
      <c r="B250">
        <v>15092324</v>
      </c>
      <c r="C250">
        <v>15092306</v>
      </c>
      <c r="D250">
        <v>12365985</v>
      </c>
      <c r="E250">
        <v>1</v>
      </c>
      <c r="F250">
        <v>1</v>
      </c>
      <c r="G250">
        <v>1</v>
      </c>
      <c r="H250">
        <v>2</v>
      </c>
      <c r="I250" t="s">
        <v>459</v>
      </c>
      <c r="J250" t="s">
        <v>460</v>
      </c>
      <c r="K250" t="s">
        <v>461</v>
      </c>
      <c r="L250">
        <v>1480</v>
      </c>
      <c r="N250">
        <v>1013</v>
      </c>
      <c r="O250" t="s">
        <v>457</v>
      </c>
      <c r="P250" t="s">
        <v>458</v>
      </c>
      <c r="Q250">
        <v>1</v>
      </c>
      <c r="X250">
        <v>0.18440000000000001</v>
      </c>
      <c r="Y250">
        <v>0</v>
      </c>
      <c r="Z250">
        <v>1.29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95</v>
      </c>
      <c r="AG250">
        <v>0.39185000000000003</v>
      </c>
      <c r="AH250">
        <v>2</v>
      </c>
      <c r="AI250">
        <v>15092311</v>
      </c>
      <c r="AJ250">
        <v>250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>
      <c r="A251">
        <f>ROW(Source!A65)</f>
        <v>65</v>
      </c>
      <c r="B251">
        <v>15092325</v>
      </c>
      <c r="C251">
        <v>15092306</v>
      </c>
      <c r="D251">
        <v>12368313</v>
      </c>
      <c r="E251">
        <v>1</v>
      </c>
      <c r="F251">
        <v>1</v>
      </c>
      <c r="G251">
        <v>1</v>
      </c>
      <c r="H251">
        <v>2</v>
      </c>
      <c r="I251" t="s">
        <v>477</v>
      </c>
      <c r="J251" t="s">
        <v>478</v>
      </c>
      <c r="K251" t="s">
        <v>479</v>
      </c>
      <c r="L251">
        <v>1480</v>
      </c>
      <c r="N251">
        <v>1013</v>
      </c>
      <c r="O251" t="s">
        <v>457</v>
      </c>
      <c r="P251" t="s">
        <v>458</v>
      </c>
      <c r="Q251">
        <v>1</v>
      </c>
      <c r="X251">
        <v>8.6999999999999994E-3</v>
      </c>
      <c r="Y251">
        <v>0</v>
      </c>
      <c r="Z251">
        <v>96.34</v>
      </c>
      <c r="AA251">
        <v>0</v>
      </c>
      <c r="AB251">
        <v>0</v>
      </c>
      <c r="AC251">
        <v>0</v>
      </c>
      <c r="AD251">
        <v>1</v>
      </c>
      <c r="AE251">
        <v>0</v>
      </c>
      <c r="AF251" t="s">
        <v>95</v>
      </c>
      <c r="AG251">
        <v>1.8487499999999997E-2</v>
      </c>
      <c r="AH251">
        <v>2</v>
      </c>
      <c r="AI251">
        <v>15092312</v>
      </c>
      <c r="AJ251">
        <v>251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>
      <c r="A252">
        <f>ROW(Source!A65)</f>
        <v>65</v>
      </c>
      <c r="B252">
        <v>15092326</v>
      </c>
      <c r="C252">
        <v>15092306</v>
      </c>
      <c r="D252">
        <v>12289887</v>
      </c>
      <c r="E252">
        <v>1</v>
      </c>
      <c r="F252">
        <v>1</v>
      </c>
      <c r="G252">
        <v>1</v>
      </c>
      <c r="H252">
        <v>3</v>
      </c>
      <c r="I252" t="s">
        <v>462</v>
      </c>
      <c r="J252" t="s">
        <v>463</v>
      </c>
      <c r="K252" t="s">
        <v>464</v>
      </c>
      <c r="L252">
        <v>1339</v>
      </c>
      <c r="N252">
        <v>1007</v>
      </c>
      <c r="O252" t="s">
        <v>465</v>
      </c>
      <c r="P252" t="s">
        <v>465</v>
      </c>
      <c r="Q252">
        <v>1</v>
      </c>
      <c r="X252">
        <v>3.5000000000000001E-3</v>
      </c>
      <c r="Y252">
        <v>6.2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5</v>
      </c>
      <c r="AG252">
        <v>3.5000000000000001E-3</v>
      </c>
      <c r="AH252">
        <v>2</v>
      </c>
      <c r="AI252">
        <v>15092313</v>
      </c>
      <c r="AJ252">
        <v>252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>
      <c r="A253">
        <f>ROW(Source!A65)</f>
        <v>65</v>
      </c>
      <c r="B253">
        <v>15092327</v>
      </c>
      <c r="C253">
        <v>15092306</v>
      </c>
      <c r="D253">
        <v>12290863</v>
      </c>
      <c r="E253">
        <v>1</v>
      </c>
      <c r="F253">
        <v>1</v>
      </c>
      <c r="G253">
        <v>1</v>
      </c>
      <c r="H253">
        <v>3</v>
      </c>
      <c r="I253" t="s">
        <v>480</v>
      </c>
      <c r="J253" t="s">
        <v>481</v>
      </c>
      <c r="K253" t="s">
        <v>482</v>
      </c>
      <c r="L253">
        <v>1348</v>
      </c>
      <c r="N253">
        <v>1009</v>
      </c>
      <c r="O253" t="s">
        <v>29</v>
      </c>
      <c r="P253" t="s">
        <v>29</v>
      </c>
      <c r="Q253">
        <v>1000</v>
      </c>
      <c r="X253">
        <v>1.9999999999999999E-6</v>
      </c>
      <c r="Y253">
        <v>10580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0</v>
      </c>
      <c r="AF253" t="s">
        <v>5</v>
      </c>
      <c r="AG253">
        <v>1.9999999999999999E-6</v>
      </c>
      <c r="AH253">
        <v>2</v>
      </c>
      <c r="AI253">
        <v>15092314</v>
      </c>
      <c r="AJ253">
        <v>253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>
      <c r="A254">
        <f>ROW(Source!A65)</f>
        <v>65</v>
      </c>
      <c r="B254">
        <v>15092328</v>
      </c>
      <c r="C254">
        <v>15092306</v>
      </c>
      <c r="D254">
        <v>12292552</v>
      </c>
      <c r="E254">
        <v>1</v>
      </c>
      <c r="F254">
        <v>1</v>
      </c>
      <c r="G254">
        <v>1</v>
      </c>
      <c r="H254">
        <v>3</v>
      </c>
      <c r="I254" t="s">
        <v>483</v>
      </c>
      <c r="J254" t="s">
        <v>484</v>
      </c>
      <c r="K254" t="s">
        <v>485</v>
      </c>
      <c r="L254">
        <v>1346</v>
      </c>
      <c r="N254">
        <v>1009</v>
      </c>
      <c r="O254" t="s">
        <v>144</v>
      </c>
      <c r="P254" t="s">
        <v>144</v>
      </c>
      <c r="Q254">
        <v>1</v>
      </c>
      <c r="X254">
        <v>9.8999999999999994E-5</v>
      </c>
      <c r="Y254">
        <v>5</v>
      </c>
      <c r="Z254">
        <v>0</v>
      </c>
      <c r="AA254">
        <v>0</v>
      </c>
      <c r="AB254">
        <v>0</v>
      </c>
      <c r="AC254">
        <v>0</v>
      </c>
      <c r="AD254">
        <v>1</v>
      </c>
      <c r="AE254">
        <v>0</v>
      </c>
      <c r="AF254" t="s">
        <v>5</v>
      </c>
      <c r="AG254">
        <v>9.8999999999999994E-5</v>
      </c>
      <c r="AH254">
        <v>2</v>
      </c>
      <c r="AI254">
        <v>15092315</v>
      </c>
      <c r="AJ254">
        <v>254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>
      <c r="A255">
        <f>ROW(Source!A65)</f>
        <v>65</v>
      </c>
      <c r="B255">
        <v>15092329</v>
      </c>
      <c r="C255">
        <v>15092306</v>
      </c>
      <c r="D255">
        <v>12292553</v>
      </c>
      <c r="E255">
        <v>1</v>
      </c>
      <c r="F255">
        <v>1</v>
      </c>
      <c r="G255">
        <v>1</v>
      </c>
      <c r="H255">
        <v>3</v>
      </c>
      <c r="I255" t="s">
        <v>466</v>
      </c>
      <c r="J255" t="s">
        <v>467</v>
      </c>
      <c r="K255" t="s">
        <v>468</v>
      </c>
      <c r="L255">
        <v>1339</v>
      </c>
      <c r="N255">
        <v>1007</v>
      </c>
      <c r="O255" t="s">
        <v>465</v>
      </c>
      <c r="P255" t="s">
        <v>465</v>
      </c>
      <c r="Q255">
        <v>1</v>
      </c>
      <c r="X255">
        <v>3.2000000000000002E-3</v>
      </c>
      <c r="Y255">
        <v>101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0</v>
      </c>
      <c r="AF255" t="s">
        <v>5</v>
      </c>
      <c r="AG255">
        <v>3.2000000000000002E-3</v>
      </c>
      <c r="AH255">
        <v>2</v>
      </c>
      <c r="AI255">
        <v>15092316</v>
      </c>
      <c r="AJ255">
        <v>255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>
      <c r="A256">
        <f>ROW(Source!A65)</f>
        <v>65</v>
      </c>
      <c r="B256">
        <v>15092330</v>
      </c>
      <c r="C256">
        <v>15092306</v>
      </c>
      <c r="D256">
        <v>12318064</v>
      </c>
      <c r="E256">
        <v>1</v>
      </c>
      <c r="F256">
        <v>1</v>
      </c>
      <c r="G256">
        <v>1</v>
      </c>
      <c r="H256">
        <v>3</v>
      </c>
      <c r="I256" t="s">
        <v>527</v>
      </c>
      <c r="J256" t="s">
        <v>528</v>
      </c>
      <c r="K256" t="s">
        <v>529</v>
      </c>
      <c r="L256">
        <v>1301</v>
      </c>
      <c r="N256">
        <v>1003</v>
      </c>
      <c r="O256" t="s">
        <v>100</v>
      </c>
      <c r="P256" t="s">
        <v>100</v>
      </c>
      <c r="Q256">
        <v>1</v>
      </c>
      <c r="X256">
        <v>1</v>
      </c>
      <c r="Y256">
        <v>51.7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5</v>
      </c>
      <c r="AG256">
        <v>1</v>
      </c>
      <c r="AH256">
        <v>2</v>
      </c>
      <c r="AI256">
        <v>15092317</v>
      </c>
      <c r="AJ256">
        <v>256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>
      <c r="A257">
        <f>ROW(Source!A65)</f>
        <v>65</v>
      </c>
      <c r="B257">
        <v>15092331</v>
      </c>
      <c r="C257">
        <v>15092306</v>
      </c>
      <c r="D257">
        <v>12324809</v>
      </c>
      <c r="E257">
        <v>1</v>
      </c>
      <c r="F257">
        <v>1</v>
      </c>
      <c r="G257">
        <v>1</v>
      </c>
      <c r="H257">
        <v>3</v>
      </c>
      <c r="I257" t="s">
        <v>489</v>
      </c>
      <c r="J257" t="s">
        <v>490</v>
      </c>
      <c r="K257" t="s">
        <v>491</v>
      </c>
      <c r="L257">
        <v>1346</v>
      </c>
      <c r="N257">
        <v>1009</v>
      </c>
      <c r="O257" t="s">
        <v>144</v>
      </c>
      <c r="P257" t="s">
        <v>144</v>
      </c>
      <c r="Q257">
        <v>1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1</v>
      </c>
      <c r="AD257">
        <v>0</v>
      </c>
      <c r="AE257">
        <v>0</v>
      </c>
      <c r="AF257" t="s">
        <v>5</v>
      </c>
      <c r="AG257">
        <v>0</v>
      </c>
      <c r="AH257">
        <v>2</v>
      </c>
      <c r="AI257">
        <v>15092335</v>
      </c>
      <c r="AJ257">
        <v>257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>
      <c r="A258">
        <f>ROW(Source!A65)</f>
        <v>65</v>
      </c>
      <c r="B258">
        <v>15092332</v>
      </c>
      <c r="C258">
        <v>15092306</v>
      </c>
      <c r="D258">
        <v>12325987</v>
      </c>
      <c r="E258">
        <v>1</v>
      </c>
      <c r="F258">
        <v>1</v>
      </c>
      <c r="G258">
        <v>1</v>
      </c>
      <c r="H258">
        <v>3</v>
      </c>
      <c r="I258" t="s">
        <v>492</v>
      </c>
      <c r="J258" t="s">
        <v>493</v>
      </c>
      <c r="K258" t="s">
        <v>494</v>
      </c>
      <c r="L258">
        <v>1339</v>
      </c>
      <c r="N258">
        <v>1007</v>
      </c>
      <c r="O258" t="s">
        <v>465</v>
      </c>
      <c r="P258" t="s">
        <v>465</v>
      </c>
      <c r="Q258">
        <v>1</v>
      </c>
      <c r="X258">
        <v>8.0000000000000007E-5</v>
      </c>
      <c r="Y258">
        <v>627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5</v>
      </c>
      <c r="AG258">
        <v>8.0000000000000007E-5</v>
      </c>
      <c r="AH258">
        <v>2</v>
      </c>
      <c r="AI258">
        <v>15092318</v>
      </c>
      <c r="AJ258">
        <v>258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>
      <c r="A259">
        <f>ROW(Source!A65)</f>
        <v>65</v>
      </c>
      <c r="B259">
        <v>15092333</v>
      </c>
      <c r="C259">
        <v>15092306</v>
      </c>
      <c r="D259">
        <v>12327134</v>
      </c>
      <c r="E259">
        <v>1</v>
      </c>
      <c r="F259">
        <v>1</v>
      </c>
      <c r="G259">
        <v>1</v>
      </c>
      <c r="H259">
        <v>3</v>
      </c>
      <c r="I259" t="s">
        <v>495</v>
      </c>
      <c r="J259" t="s">
        <v>496</v>
      </c>
      <c r="K259" t="s">
        <v>497</v>
      </c>
      <c r="L259">
        <v>1339</v>
      </c>
      <c r="N259">
        <v>1007</v>
      </c>
      <c r="O259" t="s">
        <v>465</v>
      </c>
      <c r="P259" t="s">
        <v>465</v>
      </c>
      <c r="Q259">
        <v>1</v>
      </c>
      <c r="X259">
        <v>2.75E-2</v>
      </c>
      <c r="Y259">
        <v>3.11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0</v>
      </c>
      <c r="AF259" t="s">
        <v>5</v>
      </c>
      <c r="AG259">
        <v>2.75E-2</v>
      </c>
      <c r="AH259">
        <v>2</v>
      </c>
      <c r="AI259">
        <v>15092319</v>
      </c>
      <c r="AJ259">
        <v>259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>
      <c r="A260">
        <f>ROW(Source!A66)</f>
        <v>66</v>
      </c>
      <c r="B260">
        <v>15092364</v>
      </c>
      <c r="C260">
        <v>15092349</v>
      </c>
      <c r="D260">
        <v>7535102</v>
      </c>
      <c r="E260">
        <v>1</v>
      </c>
      <c r="F260">
        <v>1</v>
      </c>
      <c r="G260">
        <v>1</v>
      </c>
      <c r="H260">
        <v>1</v>
      </c>
      <c r="I260" t="s">
        <v>498</v>
      </c>
      <c r="J260" t="s">
        <v>5</v>
      </c>
      <c r="K260" t="s">
        <v>499</v>
      </c>
      <c r="L260">
        <v>1476</v>
      </c>
      <c r="N260">
        <v>1013</v>
      </c>
      <c r="O260" t="s">
        <v>450</v>
      </c>
      <c r="P260" t="s">
        <v>451</v>
      </c>
      <c r="Q260">
        <v>1</v>
      </c>
      <c r="X260">
        <v>0.26050000000000001</v>
      </c>
      <c r="Y260">
        <v>0</v>
      </c>
      <c r="Z260">
        <v>0</v>
      </c>
      <c r="AA260">
        <v>0</v>
      </c>
      <c r="AB260">
        <v>11.48</v>
      </c>
      <c r="AC260">
        <v>0</v>
      </c>
      <c r="AD260">
        <v>1</v>
      </c>
      <c r="AE260">
        <v>1</v>
      </c>
      <c r="AF260" t="s">
        <v>119</v>
      </c>
      <c r="AG260">
        <v>0.50927749999999994</v>
      </c>
      <c r="AH260">
        <v>2</v>
      </c>
      <c r="AI260">
        <v>15092350</v>
      </c>
      <c r="AJ260">
        <v>260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>
      <c r="A261">
        <f>ROW(Source!A66)</f>
        <v>66</v>
      </c>
      <c r="B261">
        <v>15092365</v>
      </c>
      <c r="C261">
        <v>15092349</v>
      </c>
      <c r="D261">
        <v>121548</v>
      </c>
      <c r="E261">
        <v>1</v>
      </c>
      <c r="F261">
        <v>1</v>
      </c>
      <c r="G261">
        <v>1</v>
      </c>
      <c r="H261">
        <v>1</v>
      </c>
      <c r="I261" t="s">
        <v>31</v>
      </c>
      <c r="J261" t="s">
        <v>5</v>
      </c>
      <c r="K261" t="s">
        <v>452</v>
      </c>
      <c r="L261">
        <v>608254</v>
      </c>
      <c r="N261">
        <v>1013</v>
      </c>
      <c r="O261" t="s">
        <v>453</v>
      </c>
      <c r="P261" t="s">
        <v>453</v>
      </c>
      <c r="Q261">
        <v>1</v>
      </c>
      <c r="X261">
        <v>1.4E-3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2</v>
      </c>
      <c r="AF261" t="s">
        <v>118</v>
      </c>
      <c r="AG261">
        <v>2.9749999999999998E-3</v>
      </c>
      <c r="AH261">
        <v>2</v>
      </c>
      <c r="AI261">
        <v>15092351</v>
      </c>
      <c r="AJ261">
        <v>261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>
      <c r="A262">
        <f>ROW(Source!A66)</f>
        <v>66</v>
      </c>
      <c r="B262">
        <v>15092366</v>
      </c>
      <c r="C262">
        <v>15092349</v>
      </c>
      <c r="D262">
        <v>12365594</v>
      </c>
      <c r="E262">
        <v>1</v>
      </c>
      <c r="F262">
        <v>1</v>
      </c>
      <c r="G262">
        <v>1</v>
      </c>
      <c r="H262">
        <v>2</v>
      </c>
      <c r="I262" t="s">
        <v>471</v>
      </c>
      <c r="J262" t="s">
        <v>472</v>
      </c>
      <c r="K262" t="s">
        <v>473</v>
      </c>
      <c r="L262">
        <v>1480</v>
      </c>
      <c r="N262">
        <v>1013</v>
      </c>
      <c r="O262" t="s">
        <v>457</v>
      </c>
      <c r="P262" t="s">
        <v>458</v>
      </c>
      <c r="Q262">
        <v>1</v>
      </c>
      <c r="X262">
        <v>2.0000000000000001E-4</v>
      </c>
      <c r="Y262">
        <v>0</v>
      </c>
      <c r="Z262">
        <v>92.76</v>
      </c>
      <c r="AA262">
        <v>16.329999999999998</v>
      </c>
      <c r="AB262">
        <v>0</v>
      </c>
      <c r="AC262">
        <v>0</v>
      </c>
      <c r="AD262">
        <v>1</v>
      </c>
      <c r="AE262">
        <v>0</v>
      </c>
      <c r="AF262" t="s">
        <v>118</v>
      </c>
      <c r="AG262">
        <v>4.2500000000000003E-4</v>
      </c>
      <c r="AH262">
        <v>2</v>
      </c>
      <c r="AI262">
        <v>15092352</v>
      </c>
      <c r="AJ262">
        <v>262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>
      <c r="A263">
        <f>ROW(Source!A66)</f>
        <v>66</v>
      </c>
      <c r="B263">
        <v>15092367</v>
      </c>
      <c r="C263">
        <v>15092349</v>
      </c>
      <c r="D263">
        <v>12365682</v>
      </c>
      <c r="E263">
        <v>1</v>
      </c>
      <c r="F263">
        <v>1</v>
      </c>
      <c r="G263">
        <v>1</v>
      </c>
      <c r="H263">
        <v>2</v>
      </c>
      <c r="I263" t="s">
        <v>474</v>
      </c>
      <c r="J263" t="s">
        <v>475</v>
      </c>
      <c r="K263" t="s">
        <v>476</v>
      </c>
      <c r="L263">
        <v>1480</v>
      </c>
      <c r="N263">
        <v>1013</v>
      </c>
      <c r="O263" t="s">
        <v>457</v>
      </c>
      <c r="P263" t="s">
        <v>458</v>
      </c>
      <c r="Q263">
        <v>1</v>
      </c>
      <c r="X263">
        <v>1.1999999999999999E-3</v>
      </c>
      <c r="Y263">
        <v>0</v>
      </c>
      <c r="Z263">
        <v>134.07</v>
      </c>
      <c r="AA263">
        <v>16.329999999999998</v>
      </c>
      <c r="AB263">
        <v>0</v>
      </c>
      <c r="AC263">
        <v>0</v>
      </c>
      <c r="AD263">
        <v>1</v>
      </c>
      <c r="AE263">
        <v>0</v>
      </c>
      <c r="AF263" t="s">
        <v>118</v>
      </c>
      <c r="AG263">
        <v>2.5499999999999997E-3</v>
      </c>
      <c r="AH263">
        <v>2</v>
      </c>
      <c r="AI263">
        <v>15092353</v>
      </c>
      <c r="AJ263">
        <v>263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>
      <c r="A264">
        <f>ROW(Source!A66)</f>
        <v>66</v>
      </c>
      <c r="B264">
        <v>15092368</v>
      </c>
      <c r="C264">
        <v>15092349</v>
      </c>
      <c r="D264">
        <v>12367747</v>
      </c>
      <c r="E264">
        <v>1</v>
      </c>
      <c r="F264">
        <v>1</v>
      </c>
      <c r="G264">
        <v>1</v>
      </c>
      <c r="H264">
        <v>2</v>
      </c>
      <c r="I264" t="s">
        <v>500</v>
      </c>
      <c r="J264" t="s">
        <v>501</v>
      </c>
      <c r="K264" t="s">
        <v>502</v>
      </c>
      <c r="L264">
        <v>1480</v>
      </c>
      <c r="N264">
        <v>1013</v>
      </c>
      <c r="O264" t="s">
        <v>457</v>
      </c>
      <c r="P264" t="s">
        <v>458</v>
      </c>
      <c r="Q264">
        <v>1</v>
      </c>
      <c r="X264">
        <v>6.7000000000000002E-3</v>
      </c>
      <c r="Y264">
        <v>0</v>
      </c>
      <c r="Z264">
        <v>2.3199999999999998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118</v>
      </c>
      <c r="AG264">
        <v>1.42375E-2</v>
      </c>
      <c r="AH264">
        <v>2</v>
      </c>
      <c r="AI264">
        <v>15092354</v>
      </c>
      <c r="AJ264">
        <v>264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>
      <c r="A265">
        <f>ROW(Source!A66)</f>
        <v>66</v>
      </c>
      <c r="B265">
        <v>15092369</v>
      </c>
      <c r="C265">
        <v>15092349</v>
      </c>
      <c r="D265">
        <v>12368313</v>
      </c>
      <c r="E265">
        <v>1</v>
      </c>
      <c r="F265">
        <v>1</v>
      </c>
      <c r="G265">
        <v>1</v>
      </c>
      <c r="H265">
        <v>2</v>
      </c>
      <c r="I265" t="s">
        <v>477</v>
      </c>
      <c r="J265" t="s">
        <v>478</v>
      </c>
      <c r="K265" t="s">
        <v>479</v>
      </c>
      <c r="L265">
        <v>1480</v>
      </c>
      <c r="N265">
        <v>1013</v>
      </c>
      <c r="O265" t="s">
        <v>457</v>
      </c>
      <c r="P265" t="s">
        <v>458</v>
      </c>
      <c r="Q265">
        <v>1</v>
      </c>
      <c r="X265">
        <v>8.3999999999999995E-3</v>
      </c>
      <c r="Y265">
        <v>0</v>
      </c>
      <c r="Z265">
        <v>96.34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118</v>
      </c>
      <c r="AG265">
        <v>1.7849999999999998E-2</v>
      </c>
      <c r="AH265">
        <v>2</v>
      </c>
      <c r="AI265">
        <v>15092355</v>
      </c>
      <c r="AJ265">
        <v>265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>
      <c r="A266">
        <f>ROW(Source!A66)</f>
        <v>66</v>
      </c>
      <c r="B266">
        <v>15092370</v>
      </c>
      <c r="C266">
        <v>15092349</v>
      </c>
      <c r="D266">
        <v>12289510</v>
      </c>
      <c r="E266">
        <v>1</v>
      </c>
      <c r="F266">
        <v>1</v>
      </c>
      <c r="G266">
        <v>1</v>
      </c>
      <c r="H266">
        <v>3</v>
      </c>
      <c r="I266" t="s">
        <v>503</v>
      </c>
      <c r="J266" t="s">
        <v>504</v>
      </c>
      <c r="K266" t="s">
        <v>505</v>
      </c>
      <c r="L266">
        <v>1348</v>
      </c>
      <c r="N266">
        <v>1009</v>
      </c>
      <c r="O266" t="s">
        <v>29</v>
      </c>
      <c r="P266" t="s">
        <v>29</v>
      </c>
      <c r="Q266">
        <v>1000</v>
      </c>
      <c r="X266">
        <v>4.1E-5</v>
      </c>
      <c r="Y266">
        <v>35060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5</v>
      </c>
      <c r="AG266">
        <v>4.1E-5</v>
      </c>
      <c r="AH266">
        <v>2</v>
      </c>
      <c r="AI266">
        <v>15092356</v>
      </c>
      <c r="AJ266">
        <v>266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>
      <c r="A267">
        <f>ROW(Source!A66)</f>
        <v>66</v>
      </c>
      <c r="B267">
        <v>15092371</v>
      </c>
      <c r="C267">
        <v>15092349</v>
      </c>
      <c r="D267">
        <v>12290033</v>
      </c>
      <c r="E267">
        <v>1</v>
      </c>
      <c r="F267">
        <v>1</v>
      </c>
      <c r="G267">
        <v>1</v>
      </c>
      <c r="H267">
        <v>3</v>
      </c>
      <c r="I267" t="s">
        <v>506</v>
      </c>
      <c r="J267" t="s">
        <v>507</v>
      </c>
      <c r="K267" t="s">
        <v>508</v>
      </c>
      <c r="L267">
        <v>1348</v>
      </c>
      <c r="N267">
        <v>1009</v>
      </c>
      <c r="O267" t="s">
        <v>29</v>
      </c>
      <c r="P267" t="s">
        <v>29</v>
      </c>
      <c r="Q267">
        <v>1000</v>
      </c>
      <c r="X267">
        <v>3.0000000000000001E-6</v>
      </c>
      <c r="Y267">
        <v>18320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5</v>
      </c>
      <c r="AG267">
        <v>3.0000000000000001E-6</v>
      </c>
      <c r="AH267">
        <v>2</v>
      </c>
      <c r="AI267">
        <v>15092357</v>
      </c>
      <c r="AJ267">
        <v>267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>
      <c r="A268">
        <f>ROW(Source!A66)</f>
        <v>66</v>
      </c>
      <c r="B268">
        <v>15092372</v>
      </c>
      <c r="C268">
        <v>15092349</v>
      </c>
      <c r="D268">
        <v>12290555</v>
      </c>
      <c r="E268">
        <v>1</v>
      </c>
      <c r="F268">
        <v>1</v>
      </c>
      <c r="G268">
        <v>1</v>
      </c>
      <c r="H268">
        <v>3</v>
      </c>
      <c r="I268" t="s">
        <v>509</v>
      </c>
      <c r="J268" t="s">
        <v>510</v>
      </c>
      <c r="K268" t="s">
        <v>511</v>
      </c>
      <c r="L268">
        <v>1348</v>
      </c>
      <c r="N268">
        <v>1009</v>
      </c>
      <c r="O268" t="s">
        <v>29</v>
      </c>
      <c r="P268" t="s">
        <v>29</v>
      </c>
      <c r="Q268">
        <v>1000</v>
      </c>
      <c r="X268">
        <v>9.9999999999999995E-7</v>
      </c>
      <c r="Y268">
        <v>30040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0</v>
      </c>
      <c r="AF268" t="s">
        <v>5</v>
      </c>
      <c r="AG268">
        <v>9.9999999999999995E-7</v>
      </c>
      <c r="AH268">
        <v>2</v>
      </c>
      <c r="AI268">
        <v>15092358</v>
      </c>
      <c r="AJ268">
        <v>268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>
      <c r="A269">
        <f>ROW(Source!A66)</f>
        <v>66</v>
      </c>
      <c r="B269">
        <v>15092373</v>
      </c>
      <c r="C269">
        <v>15092349</v>
      </c>
      <c r="D269">
        <v>12292687</v>
      </c>
      <c r="E269">
        <v>1</v>
      </c>
      <c r="F269">
        <v>1</v>
      </c>
      <c r="G269">
        <v>1</v>
      </c>
      <c r="H269">
        <v>3</v>
      </c>
      <c r="I269" t="s">
        <v>512</v>
      </c>
      <c r="J269" t="s">
        <v>513</v>
      </c>
      <c r="K269" t="s">
        <v>514</v>
      </c>
      <c r="L269">
        <v>1346</v>
      </c>
      <c r="N269">
        <v>1009</v>
      </c>
      <c r="O269" t="s">
        <v>144</v>
      </c>
      <c r="P269" t="s">
        <v>144</v>
      </c>
      <c r="Q269">
        <v>1</v>
      </c>
      <c r="X269">
        <v>1.1000000000000001E-3</v>
      </c>
      <c r="Y269">
        <v>42.4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0</v>
      </c>
      <c r="AF269" t="s">
        <v>5</v>
      </c>
      <c r="AG269">
        <v>1.1000000000000001E-3</v>
      </c>
      <c r="AH269">
        <v>2</v>
      </c>
      <c r="AI269">
        <v>15092359</v>
      </c>
      <c r="AJ269">
        <v>269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>
      <c r="A270">
        <f>ROW(Source!A66)</f>
        <v>66</v>
      </c>
      <c r="B270">
        <v>15092374</v>
      </c>
      <c r="C270">
        <v>15092349</v>
      </c>
      <c r="D270">
        <v>12317115</v>
      </c>
      <c r="E270">
        <v>1</v>
      </c>
      <c r="F270">
        <v>1</v>
      </c>
      <c r="G270">
        <v>1</v>
      </c>
      <c r="H270">
        <v>3</v>
      </c>
      <c r="I270" t="s">
        <v>515</v>
      </c>
      <c r="J270" t="s">
        <v>516</v>
      </c>
      <c r="K270" t="s">
        <v>517</v>
      </c>
      <c r="L270">
        <v>1301</v>
      </c>
      <c r="N270">
        <v>1003</v>
      </c>
      <c r="O270" t="s">
        <v>100</v>
      </c>
      <c r="P270" t="s">
        <v>100</v>
      </c>
      <c r="Q270">
        <v>1</v>
      </c>
      <c r="X270">
        <v>1</v>
      </c>
      <c r="Y270">
        <v>147</v>
      </c>
      <c r="Z270">
        <v>0</v>
      </c>
      <c r="AA270">
        <v>0</v>
      </c>
      <c r="AB270">
        <v>0</v>
      </c>
      <c r="AC270">
        <v>0</v>
      </c>
      <c r="AD270">
        <v>1</v>
      </c>
      <c r="AE270">
        <v>0</v>
      </c>
      <c r="AF270" t="s">
        <v>5</v>
      </c>
      <c r="AG270">
        <v>1</v>
      </c>
      <c r="AH270">
        <v>2</v>
      </c>
      <c r="AI270">
        <v>15092360</v>
      </c>
      <c r="AJ270">
        <v>270</v>
      </c>
      <c r="AK270">
        <v>2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>
      <c r="A271">
        <f>ROW(Source!A66)</f>
        <v>66</v>
      </c>
      <c r="B271">
        <v>15092375</v>
      </c>
      <c r="C271">
        <v>15092349</v>
      </c>
      <c r="D271">
        <v>12317933</v>
      </c>
      <c r="E271">
        <v>1</v>
      </c>
      <c r="F271">
        <v>1</v>
      </c>
      <c r="G271">
        <v>1</v>
      </c>
      <c r="H271">
        <v>3</v>
      </c>
      <c r="I271" t="s">
        <v>518</v>
      </c>
      <c r="J271" t="s">
        <v>519</v>
      </c>
      <c r="K271" t="s">
        <v>520</v>
      </c>
      <c r="L271">
        <v>12293991</v>
      </c>
      <c r="N271">
        <v>1013</v>
      </c>
      <c r="O271" t="s">
        <v>395</v>
      </c>
      <c r="P271" t="s">
        <v>397</v>
      </c>
      <c r="Q271">
        <v>1</v>
      </c>
      <c r="X271">
        <v>3.3500000000000001E-3</v>
      </c>
      <c r="Y271">
        <v>276</v>
      </c>
      <c r="Z271">
        <v>0</v>
      </c>
      <c r="AA271">
        <v>0</v>
      </c>
      <c r="AB271">
        <v>0</v>
      </c>
      <c r="AC271">
        <v>0</v>
      </c>
      <c r="AD271">
        <v>1</v>
      </c>
      <c r="AE271">
        <v>0</v>
      </c>
      <c r="AF271" t="s">
        <v>5</v>
      </c>
      <c r="AG271">
        <v>3.3500000000000001E-3</v>
      </c>
      <c r="AH271">
        <v>2</v>
      </c>
      <c r="AI271">
        <v>15092361</v>
      </c>
      <c r="AJ271">
        <v>271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>
      <c r="A272">
        <f>ROW(Source!A66)</f>
        <v>66</v>
      </c>
      <c r="B272">
        <v>15092376</v>
      </c>
      <c r="C272">
        <v>15092349</v>
      </c>
      <c r="D272">
        <v>12317935</v>
      </c>
      <c r="E272">
        <v>1</v>
      </c>
      <c r="F272">
        <v>1</v>
      </c>
      <c r="G272">
        <v>1</v>
      </c>
      <c r="H272">
        <v>3</v>
      </c>
      <c r="I272" t="s">
        <v>521</v>
      </c>
      <c r="J272" t="s">
        <v>522</v>
      </c>
      <c r="K272" t="s">
        <v>523</v>
      </c>
      <c r="L272">
        <v>12293991</v>
      </c>
      <c r="N272">
        <v>1013</v>
      </c>
      <c r="O272" t="s">
        <v>395</v>
      </c>
      <c r="P272" t="s">
        <v>397</v>
      </c>
      <c r="Q272">
        <v>1</v>
      </c>
      <c r="X272">
        <v>3.3500000000000001E-3</v>
      </c>
      <c r="Y272">
        <v>461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5</v>
      </c>
      <c r="AG272">
        <v>3.3500000000000001E-3</v>
      </c>
      <c r="AH272">
        <v>2</v>
      </c>
      <c r="AI272">
        <v>15092362</v>
      </c>
      <c r="AJ272">
        <v>272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>
      <c r="A273">
        <f>ROW(Source!A66)</f>
        <v>66</v>
      </c>
      <c r="B273">
        <v>15092377</v>
      </c>
      <c r="C273">
        <v>15092349</v>
      </c>
      <c r="D273">
        <v>12325987</v>
      </c>
      <c r="E273">
        <v>1</v>
      </c>
      <c r="F273">
        <v>1</v>
      </c>
      <c r="G273">
        <v>1</v>
      </c>
      <c r="H273">
        <v>3</v>
      </c>
      <c r="I273" t="s">
        <v>492</v>
      </c>
      <c r="J273" t="s">
        <v>493</v>
      </c>
      <c r="K273" t="s">
        <v>494</v>
      </c>
      <c r="L273">
        <v>1339</v>
      </c>
      <c r="N273">
        <v>1007</v>
      </c>
      <c r="O273" t="s">
        <v>465</v>
      </c>
      <c r="P273" t="s">
        <v>465</v>
      </c>
      <c r="Q273">
        <v>1</v>
      </c>
      <c r="X273">
        <v>6.7000000000000002E-5</v>
      </c>
      <c r="Y273">
        <v>627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5</v>
      </c>
      <c r="AG273">
        <v>6.7000000000000002E-5</v>
      </c>
      <c r="AH273">
        <v>2</v>
      </c>
      <c r="AI273">
        <v>15092363</v>
      </c>
      <c r="AJ273">
        <v>273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>
      <c r="A274">
        <f>ROW(Source!A68)</f>
        <v>68</v>
      </c>
      <c r="B274">
        <v>15092392</v>
      </c>
      <c r="C274">
        <v>15092378</v>
      </c>
      <c r="D274">
        <v>7535136</v>
      </c>
      <c r="E274">
        <v>1</v>
      </c>
      <c r="F274">
        <v>1</v>
      </c>
      <c r="G274">
        <v>1</v>
      </c>
      <c r="H274">
        <v>1</v>
      </c>
      <c r="I274" t="s">
        <v>525</v>
      </c>
      <c r="J274" t="s">
        <v>5</v>
      </c>
      <c r="K274" t="s">
        <v>526</v>
      </c>
      <c r="L274">
        <v>1476</v>
      </c>
      <c r="N274">
        <v>1013</v>
      </c>
      <c r="O274" t="s">
        <v>450</v>
      </c>
      <c r="P274" t="s">
        <v>451</v>
      </c>
      <c r="Q274">
        <v>1</v>
      </c>
      <c r="X274">
        <v>0.60829999999999995</v>
      </c>
      <c r="Y274">
        <v>0</v>
      </c>
      <c r="Z274">
        <v>0</v>
      </c>
      <c r="AA274">
        <v>0</v>
      </c>
      <c r="AB274">
        <v>12.36</v>
      </c>
      <c r="AC274">
        <v>0</v>
      </c>
      <c r="AD274">
        <v>1</v>
      </c>
      <c r="AE274">
        <v>1</v>
      </c>
      <c r="AF274" t="s">
        <v>96</v>
      </c>
      <c r="AG274">
        <v>1.1892264999999997</v>
      </c>
      <c r="AH274">
        <v>2</v>
      </c>
      <c r="AI274">
        <v>15092379</v>
      </c>
      <c r="AJ274">
        <v>274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>
      <c r="A275">
        <f>ROW(Source!A68)</f>
        <v>68</v>
      </c>
      <c r="B275">
        <v>15092393</v>
      </c>
      <c r="C275">
        <v>15092378</v>
      </c>
      <c r="D275">
        <v>121548</v>
      </c>
      <c r="E275">
        <v>1</v>
      </c>
      <c r="F275">
        <v>1</v>
      </c>
      <c r="G275">
        <v>1</v>
      </c>
      <c r="H275">
        <v>1</v>
      </c>
      <c r="I275" t="s">
        <v>31</v>
      </c>
      <c r="J275" t="s">
        <v>5</v>
      </c>
      <c r="K275" t="s">
        <v>452</v>
      </c>
      <c r="L275">
        <v>608254</v>
      </c>
      <c r="N275">
        <v>1013</v>
      </c>
      <c r="O275" t="s">
        <v>453</v>
      </c>
      <c r="P275" t="s">
        <v>453</v>
      </c>
      <c r="Q275">
        <v>1</v>
      </c>
      <c r="X275">
        <v>1.9E-3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2</v>
      </c>
      <c r="AF275" t="s">
        <v>95</v>
      </c>
      <c r="AG275">
        <v>4.0374999999999994E-3</v>
      </c>
      <c r="AH275">
        <v>2</v>
      </c>
      <c r="AI275">
        <v>15092380</v>
      </c>
      <c r="AJ275">
        <v>275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>
      <c r="A276">
        <f>ROW(Source!A68)</f>
        <v>68</v>
      </c>
      <c r="B276">
        <v>15092394</v>
      </c>
      <c r="C276">
        <v>15092378</v>
      </c>
      <c r="D276">
        <v>12365594</v>
      </c>
      <c r="E276">
        <v>1</v>
      </c>
      <c r="F276">
        <v>1</v>
      </c>
      <c r="G276">
        <v>1</v>
      </c>
      <c r="H276">
        <v>2</v>
      </c>
      <c r="I276" t="s">
        <v>471</v>
      </c>
      <c r="J276" t="s">
        <v>472</v>
      </c>
      <c r="K276" t="s">
        <v>473</v>
      </c>
      <c r="L276">
        <v>1480</v>
      </c>
      <c r="N276">
        <v>1013</v>
      </c>
      <c r="O276" t="s">
        <v>457</v>
      </c>
      <c r="P276" t="s">
        <v>458</v>
      </c>
      <c r="Q276">
        <v>1</v>
      </c>
      <c r="X276">
        <v>1.1999999999999999E-3</v>
      </c>
      <c r="Y276">
        <v>0</v>
      </c>
      <c r="Z276">
        <v>92.76</v>
      </c>
      <c r="AA276">
        <v>16.329999999999998</v>
      </c>
      <c r="AB276">
        <v>0</v>
      </c>
      <c r="AC276">
        <v>0</v>
      </c>
      <c r="AD276">
        <v>1</v>
      </c>
      <c r="AE276">
        <v>0</v>
      </c>
      <c r="AF276" t="s">
        <v>95</v>
      </c>
      <c r="AG276">
        <v>2.5499999999999997E-3</v>
      </c>
      <c r="AH276">
        <v>2</v>
      </c>
      <c r="AI276">
        <v>15092381</v>
      </c>
      <c r="AJ276">
        <v>276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>
      <c r="A277">
        <f>ROW(Source!A68)</f>
        <v>68</v>
      </c>
      <c r="B277">
        <v>15092395</v>
      </c>
      <c r="C277">
        <v>15092378</v>
      </c>
      <c r="D277">
        <v>12365682</v>
      </c>
      <c r="E277">
        <v>1</v>
      </c>
      <c r="F277">
        <v>1</v>
      </c>
      <c r="G277">
        <v>1</v>
      </c>
      <c r="H277">
        <v>2</v>
      </c>
      <c r="I277" t="s">
        <v>474</v>
      </c>
      <c r="J277" t="s">
        <v>475</v>
      </c>
      <c r="K277" t="s">
        <v>476</v>
      </c>
      <c r="L277">
        <v>1480</v>
      </c>
      <c r="N277">
        <v>1013</v>
      </c>
      <c r="O277" t="s">
        <v>457</v>
      </c>
      <c r="P277" t="s">
        <v>458</v>
      </c>
      <c r="Q277">
        <v>1</v>
      </c>
      <c r="X277">
        <v>6.9999999999999999E-4</v>
      </c>
      <c r="Y277">
        <v>0</v>
      </c>
      <c r="Z277">
        <v>134.07</v>
      </c>
      <c r="AA277">
        <v>16.329999999999998</v>
      </c>
      <c r="AB277">
        <v>0</v>
      </c>
      <c r="AC277">
        <v>0</v>
      </c>
      <c r="AD277">
        <v>1</v>
      </c>
      <c r="AE277">
        <v>0</v>
      </c>
      <c r="AF277" t="s">
        <v>95</v>
      </c>
      <c r="AG277">
        <v>1.4874999999999999E-3</v>
      </c>
      <c r="AH277">
        <v>2</v>
      </c>
      <c r="AI277">
        <v>15092382</v>
      </c>
      <c r="AJ277">
        <v>277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>
      <c r="A278">
        <f>ROW(Source!A68)</f>
        <v>68</v>
      </c>
      <c r="B278">
        <v>15092396</v>
      </c>
      <c r="C278">
        <v>15092378</v>
      </c>
      <c r="D278">
        <v>12365985</v>
      </c>
      <c r="E278">
        <v>1</v>
      </c>
      <c r="F278">
        <v>1</v>
      </c>
      <c r="G278">
        <v>1</v>
      </c>
      <c r="H278">
        <v>2</v>
      </c>
      <c r="I278" t="s">
        <v>459</v>
      </c>
      <c r="J278" t="s">
        <v>460</v>
      </c>
      <c r="K278" t="s">
        <v>461</v>
      </c>
      <c r="L278">
        <v>1480</v>
      </c>
      <c r="N278">
        <v>1013</v>
      </c>
      <c r="O278" t="s">
        <v>457</v>
      </c>
      <c r="P278" t="s">
        <v>458</v>
      </c>
      <c r="Q278">
        <v>1</v>
      </c>
      <c r="X278">
        <v>0.18440000000000001</v>
      </c>
      <c r="Y278">
        <v>0</v>
      </c>
      <c r="Z278">
        <v>1.29</v>
      </c>
      <c r="AA278">
        <v>0</v>
      </c>
      <c r="AB278">
        <v>0</v>
      </c>
      <c r="AC278">
        <v>0</v>
      </c>
      <c r="AD278">
        <v>1</v>
      </c>
      <c r="AE278">
        <v>0</v>
      </c>
      <c r="AF278" t="s">
        <v>95</v>
      </c>
      <c r="AG278">
        <v>0.39185000000000003</v>
      </c>
      <c r="AH278">
        <v>2</v>
      </c>
      <c r="AI278">
        <v>15092383</v>
      </c>
      <c r="AJ278">
        <v>278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>
      <c r="A279">
        <f>ROW(Source!A68)</f>
        <v>68</v>
      </c>
      <c r="B279">
        <v>15092397</v>
      </c>
      <c r="C279">
        <v>15092378</v>
      </c>
      <c r="D279">
        <v>12368313</v>
      </c>
      <c r="E279">
        <v>1</v>
      </c>
      <c r="F279">
        <v>1</v>
      </c>
      <c r="G279">
        <v>1</v>
      </c>
      <c r="H279">
        <v>2</v>
      </c>
      <c r="I279" t="s">
        <v>477</v>
      </c>
      <c r="J279" t="s">
        <v>478</v>
      </c>
      <c r="K279" t="s">
        <v>479</v>
      </c>
      <c r="L279">
        <v>1480</v>
      </c>
      <c r="N279">
        <v>1013</v>
      </c>
      <c r="O279" t="s">
        <v>457</v>
      </c>
      <c r="P279" t="s">
        <v>458</v>
      </c>
      <c r="Q279">
        <v>1</v>
      </c>
      <c r="X279">
        <v>8.6999999999999994E-3</v>
      </c>
      <c r="Y279">
        <v>0</v>
      </c>
      <c r="Z279">
        <v>96.34</v>
      </c>
      <c r="AA279">
        <v>0</v>
      </c>
      <c r="AB279">
        <v>0</v>
      </c>
      <c r="AC279">
        <v>0</v>
      </c>
      <c r="AD279">
        <v>1</v>
      </c>
      <c r="AE279">
        <v>0</v>
      </c>
      <c r="AF279" t="s">
        <v>95</v>
      </c>
      <c r="AG279">
        <v>1.8487499999999997E-2</v>
      </c>
      <c r="AH279">
        <v>2</v>
      </c>
      <c r="AI279">
        <v>15092384</v>
      </c>
      <c r="AJ279">
        <v>279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>
      <c r="A280">
        <f>ROW(Source!A68)</f>
        <v>68</v>
      </c>
      <c r="B280">
        <v>15092398</v>
      </c>
      <c r="C280">
        <v>15092378</v>
      </c>
      <c r="D280">
        <v>12289887</v>
      </c>
      <c r="E280">
        <v>1</v>
      </c>
      <c r="F280">
        <v>1</v>
      </c>
      <c r="G280">
        <v>1</v>
      </c>
      <c r="H280">
        <v>3</v>
      </c>
      <c r="I280" t="s">
        <v>462</v>
      </c>
      <c r="J280" t="s">
        <v>463</v>
      </c>
      <c r="K280" t="s">
        <v>464</v>
      </c>
      <c r="L280">
        <v>1339</v>
      </c>
      <c r="N280">
        <v>1007</v>
      </c>
      <c r="O280" t="s">
        <v>465</v>
      </c>
      <c r="P280" t="s">
        <v>465</v>
      </c>
      <c r="Q280">
        <v>1</v>
      </c>
      <c r="X280">
        <v>3.5000000000000001E-3</v>
      </c>
      <c r="Y280">
        <v>6.2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5</v>
      </c>
      <c r="AG280">
        <v>3.5000000000000001E-3</v>
      </c>
      <c r="AH280">
        <v>2</v>
      </c>
      <c r="AI280">
        <v>15092385</v>
      </c>
      <c r="AJ280">
        <v>280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>
      <c r="A281">
        <f>ROW(Source!A68)</f>
        <v>68</v>
      </c>
      <c r="B281">
        <v>15092399</v>
      </c>
      <c r="C281">
        <v>15092378</v>
      </c>
      <c r="D281">
        <v>12290863</v>
      </c>
      <c r="E281">
        <v>1</v>
      </c>
      <c r="F281">
        <v>1</v>
      </c>
      <c r="G281">
        <v>1</v>
      </c>
      <c r="H281">
        <v>3</v>
      </c>
      <c r="I281" t="s">
        <v>480</v>
      </c>
      <c r="J281" t="s">
        <v>481</v>
      </c>
      <c r="K281" t="s">
        <v>482</v>
      </c>
      <c r="L281">
        <v>1348</v>
      </c>
      <c r="N281">
        <v>1009</v>
      </c>
      <c r="O281" t="s">
        <v>29</v>
      </c>
      <c r="P281" t="s">
        <v>29</v>
      </c>
      <c r="Q281">
        <v>1000</v>
      </c>
      <c r="X281">
        <v>1.9999999999999999E-6</v>
      </c>
      <c r="Y281">
        <v>10580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5</v>
      </c>
      <c r="AG281">
        <v>1.9999999999999999E-6</v>
      </c>
      <c r="AH281">
        <v>2</v>
      </c>
      <c r="AI281">
        <v>15092386</v>
      </c>
      <c r="AJ281">
        <v>281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>
      <c r="A282">
        <f>ROW(Source!A68)</f>
        <v>68</v>
      </c>
      <c r="B282">
        <v>15092400</v>
      </c>
      <c r="C282">
        <v>15092378</v>
      </c>
      <c r="D282">
        <v>12292552</v>
      </c>
      <c r="E282">
        <v>1</v>
      </c>
      <c r="F282">
        <v>1</v>
      </c>
      <c r="G282">
        <v>1</v>
      </c>
      <c r="H282">
        <v>3</v>
      </c>
      <c r="I282" t="s">
        <v>483</v>
      </c>
      <c r="J282" t="s">
        <v>484</v>
      </c>
      <c r="K282" t="s">
        <v>485</v>
      </c>
      <c r="L282">
        <v>1346</v>
      </c>
      <c r="N282">
        <v>1009</v>
      </c>
      <c r="O282" t="s">
        <v>144</v>
      </c>
      <c r="P282" t="s">
        <v>144</v>
      </c>
      <c r="Q282">
        <v>1</v>
      </c>
      <c r="X282">
        <v>9.8999999999999994E-5</v>
      </c>
      <c r="Y282">
        <v>5</v>
      </c>
      <c r="Z282">
        <v>0</v>
      </c>
      <c r="AA282">
        <v>0</v>
      </c>
      <c r="AB282">
        <v>0</v>
      </c>
      <c r="AC282">
        <v>0</v>
      </c>
      <c r="AD282">
        <v>1</v>
      </c>
      <c r="AE282">
        <v>0</v>
      </c>
      <c r="AF282" t="s">
        <v>5</v>
      </c>
      <c r="AG282">
        <v>9.8999999999999994E-5</v>
      </c>
      <c r="AH282">
        <v>2</v>
      </c>
      <c r="AI282">
        <v>15092387</v>
      </c>
      <c r="AJ282">
        <v>282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>
      <c r="A283">
        <f>ROW(Source!A68)</f>
        <v>68</v>
      </c>
      <c r="B283">
        <v>15092401</v>
      </c>
      <c r="C283">
        <v>15092378</v>
      </c>
      <c r="D283">
        <v>12292553</v>
      </c>
      <c r="E283">
        <v>1</v>
      </c>
      <c r="F283">
        <v>1</v>
      </c>
      <c r="G283">
        <v>1</v>
      </c>
      <c r="H283">
        <v>3</v>
      </c>
      <c r="I283" t="s">
        <v>466</v>
      </c>
      <c r="J283" t="s">
        <v>467</v>
      </c>
      <c r="K283" t="s">
        <v>468</v>
      </c>
      <c r="L283">
        <v>1339</v>
      </c>
      <c r="N283">
        <v>1007</v>
      </c>
      <c r="O283" t="s">
        <v>465</v>
      </c>
      <c r="P283" t="s">
        <v>465</v>
      </c>
      <c r="Q283">
        <v>1</v>
      </c>
      <c r="X283">
        <v>3.2000000000000002E-3</v>
      </c>
      <c r="Y283">
        <v>101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5</v>
      </c>
      <c r="AG283">
        <v>3.2000000000000002E-3</v>
      </c>
      <c r="AH283">
        <v>2</v>
      </c>
      <c r="AI283">
        <v>15092388</v>
      </c>
      <c r="AJ283">
        <v>283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>
      <c r="A284">
        <f>ROW(Source!A68)</f>
        <v>68</v>
      </c>
      <c r="B284">
        <v>15092402</v>
      </c>
      <c r="C284">
        <v>15092378</v>
      </c>
      <c r="D284">
        <v>12318064</v>
      </c>
      <c r="E284">
        <v>1</v>
      </c>
      <c r="F284">
        <v>1</v>
      </c>
      <c r="G284">
        <v>1</v>
      </c>
      <c r="H284">
        <v>3</v>
      </c>
      <c r="I284" t="s">
        <v>527</v>
      </c>
      <c r="J284" t="s">
        <v>528</v>
      </c>
      <c r="K284" t="s">
        <v>529</v>
      </c>
      <c r="L284">
        <v>1301</v>
      </c>
      <c r="N284">
        <v>1003</v>
      </c>
      <c r="O284" t="s">
        <v>100</v>
      </c>
      <c r="P284" t="s">
        <v>100</v>
      </c>
      <c r="Q284">
        <v>1</v>
      </c>
      <c r="X284">
        <v>1</v>
      </c>
      <c r="Y284">
        <v>51.7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0</v>
      </c>
      <c r="AF284" t="s">
        <v>5</v>
      </c>
      <c r="AG284">
        <v>1</v>
      </c>
      <c r="AH284">
        <v>2</v>
      </c>
      <c r="AI284">
        <v>15092389</v>
      </c>
      <c r="AJ284">
        <v>284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>
      <c r="A285">
        <f>ROW(Source!A68)</f>
        <v>68</v>
      </c>
      <c r="B285">
        <v>15092403</v>
      </c>
      <c r="C285">
        <v>15092378</v>
      </c>
      <c r="D285">
        <v>12324809</v>
      </c>
      <c r="E285">
        <v>1</v>
      </c>
      <c r="F285">
        <v>1</v>
      </c>
      <c r="G285">
        <v>1</v>
      </c>
      <c r="H285">
        <v>3</v>
      </c>
      <c r="I285" t="s">
        <v>489</v>
      </c>
      <c r="J285" t="s">
        <v>490</v>
      </c>
      <c r="K285" t="s">
        <v>491</v>
      </c>
      <c r="L285">
        <v>1346</v>
      </c>
      <c r="N285">
        <v>1009</v>
      </c>
      <c r="O285" t="s">
        <v>144</v>
      </c>
      <c r="P285" t="s">
        <v>144</v>
      </c>
      <c r="Q285">
        <v>1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1</v>
      </c>
      <c r="AD285">
        <v>0</v>
      </c>
      <c r="AE285">
        <v>0</v>
      </c>
      <c r="AF285" t="s">
        <v>5</v>
      </c>
      <c r="AG285">
        <v>0</v>
      </c>
      <c r="AH285">
        <v>2</v>
      </c>
      <c r="AI285">
        <v>15092407</v>
      </c>
      <c r="AJ285">
        <v>285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>
      <c r="A286">
        <f>ROW(Source!A68)</f>
        <v>68</v>
      </c>
      <c r="B286">
        <v>15092404</v>
      </c>
      <c r="C286">
        <v>15092378</v>
      </c>
      <c r="D286">
        <v>12325987</v>
      </c>
      <c r="E286">
        <v>1</v>
      </c>
      <c r="F286">
        <v>1</v>
      </c>
      <c r="G286">
        <v>1</v>
      </c>
      <c r="H286">
        <v>3</v>
      </c>
      <c r="I286" t="s">
        <v>492</v>
      </c>
      <c r="J286" t="s">
        <v>493</v>
      </c>
      <c r="K286" t="s">
        <v>494</v>
      </c>
      <c r="L286">
        <v>1339</v>
      </c>
      <c r="N286">
        <v>1007</v>
      </c>
      <c r="O286" t="s">
        <v>465</v>
      </c>
      <c r="P286" t="s">
        <v>465</v>
      </c>
      <c r="Q286">
        <v>1</v>
      </c>
      <c r="X286">
        <v>8.0000000000000007E-5</v>
      </c>
      <c r="Y286">
        <v>627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5</v>
      </c>
      <c r="AG286">
        <v>8.0000000000000007E-5</v>
      </c>
      <c r="AH286">
        <v>2</v>
      </c>
      <c r="AI286">
        <v>15092390</v>
      </c>
      <c r="AJ286">
        <v>286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>
      <c r="A287">
        <f>ROW(Source!A68)</f>
        <v>68</v>
      </c>
      <c r="B287">
        <v>15092405</v>
      </c>
      <c r="C287">
        <v>15092378</v>
      </c>
      <c r="D287">
        <v>12327134</v>
      </c>
      <c r="E287">
        <v>1</v>
      </c>
      <c r="F287">
        <v>1</v>
      </c>
      <c r="G287">
        <v>1</v>
      </c>
      <c r="H287">
        <v>3</v>
      </c>
      <c r="I287" t="s">
        <v>495</v>
      </c>
      <c r="J287" t="s">
        <v>496</v>
      </c>
      <c r="K287" t="s">
        <v>497</v>
      </c>
      <c r="L287">
        <v>1339</v>
      </c>
      <c r="N287">
        <v>1007</v>
      </c>
      <c r="O287" t="s">
        <v>465</v>
      </c>
      <c r="P287" t="s">
        <v>465</v>
      </c>
      <c r="Q287">
        <v>1</v>
      </c>
      <c r="X287">
        <v>2.75E-2</v>
      </c>
      <c r="Y287">
        <v>3.11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5</v>
      </c>
      <c r="AG287">
        <v>2.75E-2</v>
      </c>
      <c r="AH287">
        <v>2</v>
      </c>
      <c r="AI287">
        <v>15092391</v>
      </c>
      <c r="AJ287">
        <v>287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>
      <c r="A288">
        <f>ROW(Source!A69)</f>
        <v>69</v>
      </c>
      <c r="B288">
        <v>15092438</v>
      </c>
      <c r="C288">
        <v>15092423</v>
      </c>
      <c r="D288">
        <v>7535102</v>
      </c>
      <c r="E288">
        <v>1</v>
      </c>
      <c r="F288">
        <v>1</v>
      </c>
      <c r="G288">
        <v>1</v>
      </c>
      <c r="H288">
        <v>1</v>
      </c>
      <c r="I288" t="s">
        <v>498</v>
      </c>
      <c r="J288" t="s">
        <v>5</v>
      </c>
      <c r="K288" t="s">
        <v>499</v>
      </c>
      <c r="L288">
        <v>1476</v>
      </c>
      <c r="N288">
        <v>1013</v>
      </c>
      <c r="O288" t="s">
        <v>450</v>
      </c>
      <c r="P288" t="s">
        <v>451</v>
      </c>
      <c r="Q288">
        <v>1</v>
      </c>
      <c r="X288">
        <v>0.26050000000000001</v>
      </c>
      <c r="Y288">
        <v>0</v>
      </c>
      <c r="Z288">
        <v>0</v>
      </c>
      <c r="AA288">
        <v>0</v>
      </c>
      <c r="AB288">
        <v>11.48</v>
      </c>
      <c r="AC288">
        <v>0</v>
      </c>
      <c r="AD288">
        <v>1</v>
      </c>
      <c r="AE288">
        <v>1</v>
      </c>
      <c r="AF288" t="s">
        <v>96</v>
      </c>
      <c r="AG288">
        <v>0.50927749999999994</v>
      </c>
      <c r="AH288">
        <v>2</v>
      </c>
      <c r="AI288">
        <v>15092424</v>
      </c>
      <c r="AJ288">
        <v>288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>
      <c r="A289">
        <f>ROW(Source!A69)</f>
        <v>69</v>
      </c>
      <c r="B289">
        <v>15092439</v>
      </c>
      <c r="C289">
        <v>15092423</v>
      </c>
      <c r="D289">
        <v>121548</v>
      </c>
      <c r="E289">
        <v>1</v>
      </c>
      <c r="F289">
        <v>1</v>
      </c>
      <c r="G289">
        <v>1</v>
      </c>
      <c r="H289">
        <v>1</v>
      </c>
      <c r="I289" t="s">
        <v>31</v>
      </c>
      <c r="J289" t="s">
        <v>5</v>
      </c>
      <c r="K289" t="s">
        <v>452</v>
      </c>
      <c r="L289">
        <v>608254</v>
      </c>
      <c r="N289">
        <v>1013</v>
      </c>
      <c r="O289" t="s">
        <v>453</v>
      </c>
      <c r="P289" t="s">
        <v>453</v>
      </c>
      <c r="Q289">
        <v>1</v>
      </c>
      <c r="X289">
        <v>1.4E-3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2</v>
      </c>
      <c r="AF289" t="s">
        <v>95</v>
      </c>
      <c r="AG289">
        <v>2.9749999999999998E-3</v>
      </c>
      <c r="AH289">
        <v>2</v>
      </c>
      <c r="AI289">
        <v>15092425</v>
      </c>
      <c r="AJ289">
        <v>289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>
      <c r="A290">
        <f>ROW(Source!A69)</f>
        <v>69</v>
      </c>
      <c r="B290">
        <v>15092440</v>
      </c>
      <c r="C290">
        <v>15092423</v>
      </c>
      <c r="D290">
        <v>12365594</v>
      </c>
      <c r="E290">
        <v>1</v>
      </c>
      <c r="F290">
        <v>1</v>
      </c>
      <c r="G290">
        <v>1</v>
      </c>
      <c r="H290">
        <v>2</v>
      </c>
      <c r="I290" t="s">
        <v>471</v>
      </c>
      <c r="J290" t="s">
        <v>472</v>
      </c>
      <c r="K290" t="s">
        <v>473</v>
      </c>
      <c r="L290">
        <v>1480</v>
      </c>
      <c r="N290">
        <v>1013</v>
      </c>
      <c r="O290" t="s">
        <v>457</v>
      </c>
      <c r="P290" t="s">
        <v>458</v>
      </c>
      <c r="Q290">
        <v>1</v>
      </c>
      <c r="X290">
        <v>2.0000000000000001E-4</v>
      </c>
      <c r="Y290">
        <v>0</v>
      </c>
      <c r="Z290">
        <v>92.76</v>
      </c>
      <c r="AA290">
        <v>16.329999999999998</v>
      </c>
      <c r="AB290">
        <v>0</v>
      </c>
      <c r="AC290">
        <v>0</v>
      </c>
      <c r="AD290">
        <v>1</v>
      </c>
      <c r="AE290">
        <v>0</v>
      </c>
      <c r="AF290" t="s">
        <v>95</v>
      </c>
      <c r="AG290">
        <v>4.2499999999999998E-4</v>
      </c>
      <c r="AH290">
        <v>2</v>
      </c>
      <c r="AI290">
        <v>15092426</v>
      </c>
      <c r="AJ290">
        <v>290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>
      <c r="A291">
        <f>ROW(Source!A69)</f>
        <v>69</v>
      </c>
      <c r="B291">
        <v>15092441</v>
      </c>
      <c r="C291">
        <v>15092423</v>
      </c>
      <c r="D291">
        <v>12365682</v>
      </c>
      <c r="E291">
        <v>1</v>
      </c>
      <c r="F291">
        <v>1</v>
      </c>
      <c r="G291">
        <v>1</v>
      </c>
      <c r="H291">
        <v>2</v>
      </c>
      <c r="I291" t="s">
        <v>474</v>
      </c>
      <c r="J291" t="s">
        <v>475</v>
      </c>
      <c r="K291" t="s">
        <v>476</v>
      </c>
      <c r="L291">
        <v>1480</v>
      </c>
      <c r="N291">
        <v>1013</v>
      </c>
      <c r="O291" t="s">
        <v>457</v>
      </c>
      <c r="P291" t="s">
        <v>458</v>
      </c>
      <c r="Q291">
        <v>1</v>
      </c>
      <c r="X291">
        <v>1.1999999999999999E-3</v>
      </c>
      <c r="Y291">
        <v>0</v>
      </c>
      <c r="Z291">
        <v>134.07</v>
      </c>
      <c r="AA291">
        <v>16.329999999999998</v>
      </c>
      <c r="AB291">
        <v>0</v>
      </c>
      <c r="AC291">
        <v>0</v>
      </c>
      <c r="AD291">
        <v>1</v>
      </c>
      <c r="AE291">
        <v>0</v>
      </c>
      <c r="AF291" t="s">
        <v>95</v>
      </c>
      <c r="AG291">
        <v>2.5499999999999997E-3</v>
      </c>
      <c r="AH291">
        <v>2</v>
      </c>
      <c r="AI291">
        <v>15092427</v>
      </c>
      <c r="AJ291">
        <v>291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>
      <c r="A292">
        <f>ROW(Source!A69)</f>
        <v>69</v>
      </c>
      <c r="B292">
        <v>15092442</v>
      </c>
      <c r="C292">
        <v>15092423</v>
      </c>
      <c r="D292">
        <v>12367747</v>
      </c>
      <c r="E292">
        <v>1</v>
      </c>
      <c r="F292">
        <v>1</v>
      </c>
      <c r="G292">
        <v>1</v>
      </c>
      <c r="H292">
        <v>2</v>
      </c>
      <c r="I292" t="s">
        <v>500</v>
      </c>
      <c r="J292" t="s">
        <v>501</v>
      </c>
      <c r="K292" t="s">
        <v>502</v>
      </c>
      <c r="L292">
        <v>1480</v>
      </c>
      <c r="N292">
        <v>1013</v>
      </c>
      <c r="O292" t="s">
        <v>457</v>
      </c>
      <c r="P292" t="s">
        <v>458</v>
      </c>
      <c r="Q292">
        <v>1</v>
      </c>
      <c r="X292">
        <v>6.7000000000000002E-3</v>
      </c>
      <c r="Y292">
        <v>0</v>
      </c>
      <c r="Z292">
        <v>2.3199999999999998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95</v>
      </c>
      <c r="AG292">
        <v>1.42375E-2</v>
      </c>
      <c r="AH292">
        <v>2</v>
      </c>
      <c r="AI292">
        <v>15092428</v>
      </c>
      <c r="AJ292">
        <v>292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>
      <c r="A293">
        <f>ROW(Source!A69)</f>
        <v>69</v>
      </c>
      <c r="B293">
        <v>15092443</v>
      </c>
      <c r="C293">
        <v>15092423</v>
      </c>
      <c r="D293">
        <v>12368313</v>
      </c>
      <c r="E293">
        <v>1</v>
      </c>
      <c r="F293">
        <v>1</v>
      </c>
      <c r="G293">
        <v>1</v>
      </c>
      <c r="H293">
        <v>2</v>
      </c>
      <c r="I293" t="s">
        <v>477</v>
      </c>
      <c r="J293" t="s">
        <v>478</v>
      </c>
      <c r="K293" t="s">
        <v>479</v>
      </c>
      <c r="L293">
        <v>1480</v>
      </c>
      <c r="N293">
        <v>1013</v>
      </c>
      <c r="O293" t="s">
        <v>457</v>
      </c>
      <c r="P293" t="s">
        <v>458</v>
      </c>
      <c r="Q293">
        <v>1</v>
      </c>
      <c r="X293">
        <v>8.3999999999999995E-3</v>
      </c>
      <c r="Y293">
        <v>0</v>
      </c>
      <c r="Z293">
        <v>96.34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95</v>
      </c>
      <c r="AG293">
        <v>1.7849999999999998E-2</v>
      </c>
      <c r="AH293">
        <v>2</v>
      </c>
      <c r="AI293">
        <v>15092429</v>
      </c>
      <c r="AJ293">
        <v>293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>
      <c r="A294">
        <f>ROW(Source!A69)</f>
        <v>69</v>
      </c>
      <c r="B294">
        <v>15092444</v>
      </c>
      <c r="C294">
        <v>15092423</v>
      </c>
      <c r="D294">
        <v>12289510</v>
      </c>
      <c r="E294">
        <v>1</v>
      </c>
      <c r="F294">
        <v>1</v>
      </c>
      <c r="G294">
        <v>1</v>
      </c>
      <c r="H294">
        <v>3</v>
      </c>
      <c r="I294" t="s">
        <v>503</v>
      </c>
      <c r="J294" t="s">
        <v>504</v>
      </c>
      <c r="K294" t="s">
        <v>505</v>
      </c>
      <c r="L294">
        <v>1348</v>
      </c>
      <c r="N294">
        <v>1009</v>
      </c>
      <c r="O294" t="s">
        <v>29</v>
      </c>
      <c r="P294" t="s">
        <v>29</v>
      </c>
      <c r="Q294">
        <v>1000</v>
      </c>
      <c r="X294">
        <v>4.1E-5</v>
      </c>
      <c r="Y294">
        <v>35060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5</v>
      </c>
      <c r="AG294">
        <v>4.1E-5</v>
      </c>
      <c r="AH294">
        <v>2</v>
      </c>
      <c r="AI294">
        <v>15092430</v>
      </c>
      <c r="AJ294">
        <v>294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>
      <c r="A295">
        <f>ROW(Source!A69)</f>
        <v>69</v>
      </c>
      <c r="B295">
        <v>15092445</v>
      </c>
      <c r="C295">
        <v>15092423</v>
      </c>
      <c r="D295">
        <v>12290033</v>
      </c>
      <c r="E295">
        <v>1</v>
      </c>
      <c r="F295">
        <v>1</v>
      </c>
      <c r="G295">
        <v>1</v>
      </c>
      <c r="H295">
        <v>3</v>
      </c>
      <c r="I295" t="s">
        <v>506</v>
      </c>
      <c r="J295" t="s">
        <v>507</v>
      </c>
      <c r="K295" t="s">
        <v>508</v>
      </c>
      <c r="L295">
        <v>1348</v>
      </c>
      <c r="N295">
        <v>1009</v>
      </c>
      <c r="O295" t="s">
        <v>29</v>
      </c>
      <c r="P295" t="s">
        <v>29</v>
      </c>
      <c r="Q295">
        <v>1000</v>
      </c>
      <c r="X295">
        <v>3.0000000000000001E-6</v>
      </c>
      <c r="Y295">
        <v>18320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5</v>
      </c>
      <c r="AG295">
        <v>3.0000000000000001E-6</v>
      </c>
      <c r="AH295">
        <v>2</v>
      </c>
      <c r="AI295">
        <v>15092431</v>
      </c>
      <c r="AJ295">
        <v>295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>
      <c r="A296">
        <f>ROW(Source!A69)</f>
        <v>69</v>
      </c>
      <c r="B296">
        <v>15092446</v>
      </c>
      <c r="C296">
        <v>15092423</v>
      </c>
      <c r="D296">
        <v>12290555</v>
      </c>
      <c r="E296">
        <v>1</v>
      </c>
      <c r="F296">
        <v>1</v>
      </c>
      <c r="G296">
        <v>1</v>
      </c>
      <c r="H296">
        <v>3</v>
      </c>
      <c r="I296" t="s">
        <v>509</v>
      </c>
      <c r="J296" t="s">
        <v>510</v>
      </c>
      <c r="K296" t="s">
        <v>511</v>
      </c>
      <c r="L296">
        <v>1348</v>
      </c>
      <c r="N296">
        <v>1009</v>
      </c>
      <c r="O296" t="s">
        <v>29</v>
      </c>
      <c r="P296" t="s">
        <v>29</v>
      </c>
      <c r="Q296">
        <v>1000</v>
      </c>
      <c r="X296">
        <v>9.9999999999999995E-7</v>
      </c>
      <c r="Y296">
        <v>30040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5</v>
      </c>
      <c r="AG296">
        <v>9.9999999999999995E-7</v>
      </c>
      <c r="AH296">
        <v>2</v>
      </c>
      <c r="AI296">
        <v>15092432</v>
      </c>
      <c r="AJ296">
        <v>296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>
      <c r="A297">
        <f>ROW(Source!A69)</f>
        <v>69</v>
      </c>
      <c r="B297">
        <v>15092447</v>
      </c>
      <c r="C297">
        <v>15092423</v>
      </c>
      <c r="D297">
        <v>12292687</v>
      </c>
      <c r="E297">
        <v>1</v>
      </c>
      <c r="F297">
        <v>1</v>
      </c>
      <c r="G297">
        <v>1</v>
      </c>
      <c r="H297">
        <v>3</v>
      </c>
      <c r="I297" t="s">
        <v>512</v>
      </c>
      <c r="J297" t="s">
        <v>513</v>
      </c>
      <c r="K297" t="s">
        <v>514</v>
      </c>
      <c r="L297">
        <v>1346</v>
      </c>
      <c r="N297">
        <v>1009</v>
      </c>
      <c r="O297" t="s">
        <v>144</v>
      </c>
      <c r="P297" t="s">
        <v>144</v>
      </c>
      <c r="Q297">
        <v>1</v>
      </c>
      <c r="X297">
        <v>1.1000000000000001E-3</v>
      </c>
      <c r="Y297">
        <v>42.4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5</v>
      </c>
      <c r="AG297">
        <v>1.1000000000000001E-3</v>
      </c>
      <c r="AH297">
        <v>2</v>
      </c>
      <c r="AI297">
        <v>15092433</v>
      </c>
      <c r="AJ297">
        <v>297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>
      <c r="A298">
        <f>ROW(Source!A69)</f>
        <v>69</v>
      </c>
      <c r="B298">
        <v>15092448</v>
      </c>
      <c r="C298">
        <v>15092423</v>
      </c>
      <c r="D298">
        <v>12317115</v>
      </c>
      <c r="E298">
        <v>1</v>
      </c>
      <c r="F298">
        <v>1</v>
      </c>
      <c r="G298">
        <v>1</v>
      </c>
      <c r="H298">
        <v>3</v>
      </c>
      <c r="I298" t="s">
        <v>515</v>
      </c>
      <c r="J298" t="s">
        <v>516</v>
      </c>
      <c r="K298" t="s">
        <v>517</v>
      </c>
      <c r="L298">
        <v>1301</v>
      </c>
      <c r="N298">
        <v>1003</v>
      </c>
      <c r="O298" t="s">
        <v>100</v>
      </c>
      <c r="P298" t="s">
        <v>100</v>
      </c>
      <c r="Q298">
        <v>1</v>
      </c>
      <c r="X298">
        <v>1</v>
      </c>
      <c r="Y298">
        <v>147</v>
      </c>
      <c r="Z298">
        <v>0</v>
      </c>
      <c r="AA298">
        <v>0</v>
      </c>
      <c r="AB298">
        <v>0</v>
      </c>
      <c r="AC298">
        <v>0</v>
      </c>
      <c r="AD298">
        <v>1</v>
      </c>
      <c r="AE298">
        <v>0</v>
      </c>
      <c r="AF298" t="s">
        <v>5</v>
      </c>
      <c r="AG298">
        <v>1</v>
      </c>
      <c r="AH298">
        <v>2</v>
      </c>
      <c r="AI298">
        <v>15092434</v>
      </c>
      <c r="AJ298">
        <v>298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>
      <c r="A299">
        <f>ROW(Source!A69)</f>
        <v>69</v>
      </c>
      <c r="B299">
        <v>15092449</v>
      </c>
      <c r="C299">
        <v>15092423</v>
      </c>
      <c r="D299">
        <v>12317933</v>
      </c>
      <c r="E299">
        <v>1</v>
      </c>
      <c r="F299">
        <v>1</v>
      </c>
      <c r="G299">
        <v>1</v>
      </c>
      <c r="H299">
        <v>3</v>
      </c>
      <c r="I299" t="s">
        <v>518</v>
      </c>
      <c r="J299" t="s">
        <v>519</v>
      </c>
      <c r="K299" t="s">
        <v>520</v>
      </c>
      <c r="L299">
        <v>12293991</v>
      </c>
      <c r="N299">
        <v>1013</v>
      </c>
      <c r="O299" t="s">
        <v>395</v>
      </c>
      <c r="P299" t="s">
        <v>397</v>
      </c>
      <c r="Q299">
        <v>1</v>
      </c>
      <c r="X299">
        <v>3.3500000000000001E-3</v>
      </c>
      <c r="Y299">
        <v>276</v>
      </c>
      <c r="Z299">
        <v>0</v>
      </c>
      <c r="AA299">
        <v>0</v>
      </c>
      <c r="AB299">
        <v>0</v>
      </c>
      <c r="AC299">
        <v>0</v>
      </c>
      <c r="AD299">
        <v>1</v>
      </c>
      <c r="AE299">
        <v>0</v>
      </c>
      <c r="AF299" t="s">
        <v>5</v>
      </c>
      <c r="AG299">
        <v>3.3500000000000001E-3</v>
      </c>
      <c r="AH299">
        <v>2</v>
      </c>
      <c r="AI299">
        <v>15092435</v>
      </c>
      <c r="AJ299">
        <v>299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>
      <c r="A300">
        <f>ROW(Source!A69)</f>
        <v>69</v>
      </c>
      <c r="B300">
        <v>15092450</v>
      </c>
      <c r="C300">
        <v>15092423</v>
      </c>
      <c r="D300">
        <v>12317935</v>
      </c>
      <c r="E300">
        <v>1</v>
      </c>
      <c r="F300">
        <v>1</v>
      </c>
      <c r="G300">
        <v>1</v>
      </c>
      <c r="H300">
        <v>3</v>
      </c>
      <c r="I300" t="s">
        <v>521</v>
      </c>
      <c r="J300" t="s">
        <v>522</v>
      </c>
      <c r="K300" t="s">
        <v>523</v>
      </c>
      <c r="L300">
        <v>12293991</v>
      </c>
      <c r="N300">
        <v>1013</v>
      </c>
      <c r="O300" t="s">
        <v>395</v>
      </c>
      <c r="P300" t="s">
        <v>397</v>
      </c>
      <c r="Q300">
        <v>1</v>
      </c>
      <c r="X300">
        <v>3.3500000000000001E-3</v>
      </c>
      <c r="Y300">
        <v>461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5</v>
      </c>
      <c r="AG300">
        <v>3.3500000000000001E-3</v>
      </c>
      <c r="AH300">
        <v>2</v>
      </c>
      <c r="AI300">
        <v>15092436</v>
      </c>
      <c r="AJ300">
        <v>300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>
      <c r="A301">
        <f>ROW(Source!A69)</f>
        <v>69</v>
      </c>
      <c r="B301">
        <v>15092451</v>
      </c>
      <c r="C301">
        <v>15092423</v>
      </c>
      <c r="D301">
        <v>12325987</v>
      </c>
      <c r="E301">
        <v>1</v>
      </c>
      <c r="F301">
        <v>1</v>
      </c>
      <c r="G301">
        <v>1</v>
      </c>
      <c r="H301">
        <v>3</v>
      </c>
      <c r="I301" t="s">
        <v>492</v>
      </c>
      <c r="J301" t="s">
        <v>493</v>
      </c>
      <c r="K301" t="s">
        <v>494</v>
      </c>
      <c r="L301">
        <v>1339</v>
      </c>
      <c r="N301">
        <v>1007</v>
      </c>
      <c r="O301" t="s">
        <v>465</v>
      </c>
      <c r="P301" t="s">
        <v>465</v>
      </c>
      <c r="Q301">
        <v>1</v>
      </c>
      <c r="X301">
        <v>6.7000000000000002E-5</v>
      </c>
      <c r="Y301">
        <v>627</v>
      </c>
      <c r="Z301">
        <v>0</v>
      </c>
      <c r="AA301">
        <v>0</v>
      </c>
      <c r="AB301">
        <v>0</v>
      </c>
      <c r="AC301">
        <v>0</v>
      </c>
      <c r="AD301">
        <v>1</v>
      </c>
      <c r="AE301">
        <v>0</v>
      </c>
      <c r="AF301" t="s">
        <v>5</v>
      </c>
      <c r="AG301">
        <v>6.7000000000000002E-5</v>
      </c>
      <c r="AH301">
        <v>2</v>
      </c>
      <c r="AI301">
        <v>15092437</v>
      </c>
      <c r="AJ301">
        <v>301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>
      <c r="A302">
        <f>ROW(Source!A70)</f>
        <v>70</v>
      </c>
      <c r="B302">
        <v>15092466</v>
      </c>
      <c r="C302">
        <v>15092452</v>
      </c>
      <c r="D302">
        <v>7535136</v>
      </c>
      <c r="E302">
        <v>1</v>
      </c>
      <c r="F302">
        <v>1</v>
      </c>
      <c r="G302">
        <v>1</v>
      </c>
      <c r="H302">
        <v>1</v>
      </c>
      <c r="I302" t="s">
        <v>525</v>
      </c>
      <c r="J302" t="s">
        <v>5</v>
      </c>
      <c r="K302" t="s">
        <v>526</v>
      </c>
      <c r="L302">
        <v>1476</v>
      </c>
      <c r="N302">
        <v>1013</v>
      </c>
      <c r="O302" t="s">
        <v>450</v>
      </c>
      <c r="P302" t="s">
        <v>451</v>
      </c>
      <c r="Q302">
        <v>1</v>
      </c>
      <c r="X302">
        <v>0.60829999999999995</v>
      </c>
      <c r="Y302">
        <v>0</v>
      </c>
      <c r="Z302">
        <v>0</v>
      </c>
      <c r="AA302">
        <v>0</v>
      </c>
      <c r="AB302">
        <v>12.36</v>
      </c>
      <c r="AC302">
        <v>0</v>
      </c>
      <c r="AD302">
        <v>1</v>
      </c>
      <c r="AE302">
        <v>1</v>
      </c>
      <c r="AF302" t="s">
        <v>96</v>
      </c>
      <c r="AG302">
        <v>1.1892264999999997</v>
      </c>
      <c r="AH302">
        <v>2</v>
      </c>
      <c r="AI302">
        <v>15092453</v>
      </c>
      <c r="AJ302">
        <v>302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>
      <c r="A303">
        <f>ROW(Source!A70)</f>
        <v>70</v>
      </c>
      <c r="B303">
        <v>15092467</v>
      </c>
      <c r="C303">
        <v>15092452</v>
      </c>
      <c r="D303">
        <v>121548</v>
      </c>
      <c r="E303">
        <v>1</v>
      </c>
      <c r="F303">
        <v>1</v>
      </c>
      <c r="G303">
        <v>1</v>
      </c>
      <c r="H303">
        <v>1</v>
      </c>
      <c r="I303" t="s">
        <v>31</v>
      </c>
      <c r="J303" t="s">
        <v>5</v>
      </c>
      <c r="K303" t="s">
        <v>452</v>
      </c>
      <c r="L303">
        <v>608254</v>
      </c>
      <c r="N303">
        <v>1013</v>
      </c>
      <c r="O303" t="s">
        <v>453</v>
      </c>
      <c r="P303" t="s">
        <v>453</v>
      </c>
      <c r="Q303">
        <v>1</v>
      </c>
      <c r="X303">
        <v>1.9E-3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2</v>
      </c>
      <c r="AF303" t="s">
        <v>95</v>
      </c>
      <c r="AG303">
        <v>4.0374999999999994E-3</v>
      </c>
      <c r="AH303">
        <v>2</v>
      </c>
      <c r="AI303">
        <v>15092454</v>
      </c>
      <c r="AJ303">
        <v>303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>
      <c r="A304">
        <f>ROW(Source!A70)</f>
        <v>70</v>
      </c>
      <c r="B304">
        <v>15092468</v>
      </c>
      <c r="C304">
        <v>15092452</v>
      </c>
      <c r="D304">
        <v>12365594</v>
      </c>
      <c r="E304">
        <v>1</v>
      </c>
      <c r="F304">
        <v>1</v>
      </c>
      <c r="G304">
        <v>1</v>
      </c>
      <c r="H304">
        <v>2</v>
      </c>
      <c r="I304" t="s">
        <v>471</v>
      </c>
      <c r="J304" t="s">
        <v>472</v>
      </c>
      <c r="K304" t="s">
        <v>473</v>
      </c>
      <c r="L304">
        <v>1480</v>
      </c>
      <c r="N304">
        <v>1013</v>
      </c>
      <c r="O304" t="s">
        <v>457</v>
      </c>
      <c r="P304" t="s">
        <v>458</v>
      </c>
      <c r="Q304">
        <v>1</v>
      </c>
      <c r="X304">
        <v>1.1999999999999999E-3</v>
      </c>
      <c r="Y304">
        <v>0</v>
      </c>
      <c r="Z304">
        <v>92.76</v>
      </c>
      <c r="AA304">
        <v>16.329999999999998</v>
      </c>
      <c r="AB304">
        <v>0</v>
      </c>
      <c r="AC304">
        <v>0</v>
      </c>
      <c r="AD304">
        <v>1</v>
      </c>
      <c r="AE304">
        <v>0</v>
      </c>
      <c r="AF304" t="s">
        <v>95</v>
      </c>
      <c r="AG304">
        <v>2.5499999999999997E-3</v>
      </c>
      <c r="AH304">
        <v>2</v>
      </c>
      <c r="AI304">
        <v>15092455</v>
      </c>
      <c r="AJ304">
        <v>304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>
      <c r="A305">
        <f>ROW(Source!A70)</f>
        <v>70</v>
      </c>
      <c r="B305">
        <v>15092469</v>
      </c>
      <c r="C305">
        <v>15092452</v>
      </c>
      <c r="D305">
        <v>12365682</v>
      </c>
      <c r="E305">
        <v>1</v>
      </c>
      <c r="F305">
        <v>1</v>
      </c>
      <c r="G305">
        <v>1</v>
      </c>
      <c r="H305">
        <v>2</v>
      </c>
      <c r="I305" t="s">
        <v>474</v>
      </c>
      <c r="J305" t="s">
        <v>475</v>
      </c>
      <c r="K305" t="s">
        <v>476</v>
      </c>
      <c r="L305">
        <v>1480</v>
      </c>
      <c r="N305">
        <v>1013</v>
      </c>
      <c r="O305" t="s">
        <v>457</v>
      </c>
      <c r="P305" t="s">
        <v>458</v>
      </c>
      <c r="Q305">
        <v>1</v>
      </c>
      <c r="X305">
        <v>6.9999999999999999E-4</v>
      </c>
      <c r="Y305">
        <v>0</v>
      </c>
      <c r="Z305">
        <v>134.07</v>
      </c>
      <c r="AA305">
        <v>16.329999999999998</v>
      </c>
      <c r="AB305">
        <v>0</v>
      </c>
      <c r="AC305">
        <v>0</v>
      </c>
      <c r="AD305">
        <v>1</v>
      </c>
      <c r="AE305">
        <v>0</v>
      </c>
      <c r="AF305" t="s">
        <v>95</v>
      </c>
      <c r="AG305">
        <v>1.4874999999999999E-3</v>
      </c>
      <c r="AH305">
        <v>2</v>
      </c>
      <c r="AI305">
        <v>15092456</v>
      </c>
      <c r="AJ305">
        <v>305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>
      <c r="A306">
        <f>ROW(Source!A70)</f>
        <v>70</v>
      </c>
      <c r="B306">
        <v>15092470</v>
      </c>
      <c r="C306">
        <v>15092452</v>
      </c>
      <c r="D306">
        <v>12365985</v>
      </c>
      <c r="E306">
        <v>1</v>
      </c>
      <c r="F306">
        <v>1</v>
      </c>
      <c r="G306">
        <v>1</v>
      </c>
      <c r="H306">
        <v>2</v>
      </c>
      <c r="I306" t="s">
        <v>459</v>
      </c>
      <c r="J306" t="s">
        <v>460</v>
      </c>
      <c r="K306" t="s">
        <v>461</v>
      </c>
      <c r="L306">
        <v>1480</v>
      </c>
      <c r="N306">
        <v>1013</v>
      </c>
      <c r="O306" t="s">
        <v>457</v>
      </c>
      <c r="P306" t="s">
        <v>458</v>
      </c>
      <c r="Q306">
        <v>1</v>
      </c>
      <c r="X306">
        <v>0.18440000000000001</v>
      </c>
      <c r="Y306">
        <v>0</v>
      </c>
      <c r="Z306">
        <v>1.29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95</v>
      </c>
      <c r="AG306">
        <v>0.39185000000000003</v>
      </c>
      <c r="AH306">
        <v>2</v>
      </c>
      <c r="AI306">
        <v>15092457</v>
      </c>
      <c r="AJ306">
        <v>306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>
      <c r="A307">
        <f>ROW(Source!A70)</f>
        <v>70</v>
      </c>
      <c r="B307">
        <v>15092471</v>
      </c>
      <c r="C307">
        <v>15092452</v>
      </c>
      <c r="D307">
        <v>12368313</v>
      </c>
      <c r="E307">
        <v>1</v>
      </c>
      <c r="F307">
        <v>1</v>
      </c>
      <c r="G307">
        <v>1</v>
      </c>
      <c r="H307">
        <v>2</v>
      </c>
      <c r="I307" t="s">
        <v>477</v>
      </c>
      <c r="J307" t="s">
        <v>478</v>
      </c>
      <c r="K307" t="s">
        <v>479</v>
      </c>
      <c r="L307">
        <v>1480</v>
      </c>
      <c r="N307">
        <v>1013</v>
      </c>
      <c r="O307" t="s">
        <v>457</v>
      </c>
      <c r="P307" t="s">
        <v>458</v>
      </c>
      <c r="Q307">
        <v>1</v>
      </c>
      <c r="X307">
        <v>8.6999999999999994E-3</v>
      </c>
      <c r="Y307">
        <v>0</v>
      </c>
      <c r="Z307">
        <v>96.34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95</v>
      </c>
      <c r="AG307">
        <v>1.8487499999999997E-2</v>
      </c>
      <c r="AH307">
        <v>2</v>
      </c>
      <c r="AI307">
        <v>15092458</v>
      </c>
      <c r="AJ307">
        <v>307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>
      <c r="A308">
        <f>ROW(Source!A70)</f>
        <v>70</v>
      </c>
      <c r="B308">
        <v>15092472</v>
      </c>
      <c r="C308">
        <v>15092452</v>
      </c>
      <c r="D308">
        <v>12289887</v>
      </c>
      <c r="E308">
        <v>1</v>
      </c>
      <c r="F308">
        <v>1</v>
      </c>
      <c r="G308">
        <v>1</v>
      </c>
      <c r="H308">
        <v>3</v>
      </c>
      <c r="I308" t="s">
        <v>462</v>
      </c>
      <c r="J308" t="s">
        <v>463</v>
      </c>
      <c r="K308" t="s">
        <v>464</v>
      </c>
      <c r="L308">
        <v>1339</v>
      </c>
      <c r="N308">
        <v>1007</v>
      </c>
      <c r="O308" t="s">
        <v>465</v>
      </c>
      <c r="P308" t="s">
        <v>465</v>
      </c>
      <c r="Q308">
        <v>1</v>
      </c>
      <c r="X308">
        <v>3.5000000000000001E-3</v>
      </c>
      <c r="Y308">
        <v>6.2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5</v>
      </c>
      <c r="AG308">
        <v>3.5000000000000001E-3</v>
      </c>
      <c r="AH308">
        <v>2</v>
      </c>
      <c r="AI308">
        <v>15092459</v>
      </c>
      <c r="AJ308">
        <v>308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>
      <c r="A309">
        <f>ROW(Source!A70)</f>
        <v>70</v>
      </c>
      <c r="B309">
        <v>15092473</v>
      </c>
      <c r="C309">
        <v>15092452</v>
      </c>
      <c r="D309">
        <v>12290863</v>
      </c>
      <c r="E309">
        <v>1</v>
      </c>
      <c r="F309">
        <v>1</v>
      </c>
      <c r="G309">
        <v>1</v>
      </c>
      <c r="H309">
        <v>3</v>
      </c>
      <c r="I309" t="s">
        <v>480</v>
      </c>
      <c r="J309" t="s">
        <v>481</v>
      </c>
      <c r="K309" t="s">
        <v>482</v>
      </c>
      <c r="L309">
        <v>1348</v>
      </c>
      <c r="N309">
        <v>1009</v>
      </c>
      <c r="O309" t="s">
        <v>29</v>
      </c>
      <c r="P309" t="s">
        <v>29</v>
      </c>
      <c r="Q309">
        <v>1000</v>
      </c>
      <c r="X309">
        <v>1.9999999999999999E-6</v>
      </c>
      <c r="Y309">
        <v>10580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5</v>
      </c>
      <c r="AG309">
        <v>1.9999999999999999E-6</v>
      </c>
      <c r="AH309">
        <v>2</v>
      </c>
      <c r="AI309">
        <v>15092460</v>
      </c>
      <c r="AJ309">
        <v>309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>
      <c r="A310">
        <f>ROW(Source!A70)</f>
        <v>70</v>
      </c>
      <c r="B310">
        <v>15092474</v>
      </c>
      <c r="C310">
        <v>15092452</v>
      </c>
      <c r="D310">
        <v>12292552</v>
      </c>
      <c r="E310">
        <v>1</v>
      </c>
      <c r="F310">
        <v>1</v>
      </c>
      <c r="G310">
        <v>1</v>
      </c>
      <c r="H310">
        <v>3</v>
      </c>
      <c r="I310" t="s">
        <v>483</v>
      </c>
      <c r="J310" t="s">
        <v>484</v>
      </c>
      <c r="K310" t="s">
        <v>485</v>
      </c>
      <c r="L310">
        <v>1346</v>
      </c>
      <c r="N310">
        <v>1009</v>
      </c>
      <c r="O310" t="s">
        <v>144</v>
      </c>
      <c r="P310" t="s">
        <v>144</v>
      </c>
      <c r="Q310">
        <v>1</v>
      </c>
      <c r="X310">
        <v>9.8999999999999994E-5</v>
      </c>
      <c r="Y310">
        <v>5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5</v>
      </c>
      <c r="AG310">
        <v>9.8999999999999994E-5</v>
      </c>
      <c r="AH310">
        <v>2</v>
      </c>
      <c r="AI310">
        <v>15092461</v>
      </c>
      <c r="AJ310">
        <v>310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>
      <c r="A311">
        <f>ROW(Source!A70)</f>
        <v>70</v>
      </c>
      <c r="B311">
        <v>15092475</v>
      </c>
      <c r="C311">
        <v>15092452</v>
      </c>
      <c r="D311">
        <v>12292553</v>
      </c>
      <c r="E311">
        <v>1</v>
      </c>
      <c r="F311">
        <v>1</v>
      </c>
      <c r="G311">
        <v>1</v>
      </c>
      <c r="H311">
        <v>3</v>
      </c>
      <c r="I311" t="s">
        <v>466</v>
      </c>
      <c r="J311" t="s">
        <v>467</v>
      </c>
      <c r="K311" t="s">
        <v>468</v>
      </c>
      <c r="L311">
        <v>1339</v>
      </c>
      <c r="N311">
        <v>1007</v>
      </c>
      <c r="O311" t="s">
        <v>465</v>
      </c>
      <c r="P311" t="s">
        <v>465</v>
      </c>
      <c r="Q311">
        <v>1</v>
      </c>
      <c r="X311">
        <v>3.2000000000000002E-3</v>
      </c>
      <c r="Y311">
        <v>101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5</v>
      </c>
      <c r="AG311">
        <v>3.2000000000000002E-3</v>
      </c>
      <c r="AH311">
        <v>2</v>
      </c>
      <c r="AI311">
        <v>15092462</v>
      </c>
      <c r="AJ311">
        <v>311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>
      <c r="A312">
        <f>ROW(Source!A70)</f>
        <v>70</v>
      </c>
      <c r="B312">
        <v>15092476</v>
      </c>
      <c r="C312">
        <v>15092452</v>
      </c>
      <c r="D312">
        <v>12318064</v>
      </c>
      <c r="E312">
        <v>1</v>
      </c>
      <c r="F312">
        <v>1</v>
      </c>
      <c r="G312">
        <v>1</v>
      </c>
      <c r="H312">
        <v>3</v>
      </c>
      <c r="I312" t="s">
        <v>527</v>
      </c>
      <c r="J312" t="s">
        <v>528</v>
      </c>
      <c r="K312" t="s">
        <v>529</v>
      </c>
      <c r="L312">
        <v>1301</v>
      </c>
      <c r="N312">
        <v>1003</v>
      </c>
      <c r="O312" t="s">
        <v>100</v>
      </c>
      <c r="P312" t="s">
        <v>100</v>
      </c>
      <c r="Q312">
        <v>1</v>
      </c>
      <c r="X312">
        <v>1</v>
      </c>
      <c r="Y312">
        <v>51.7</v>
      </c>
      <c r="Z312">
        <v>0</v>
      </c>
      <c r="AA312">
        <v>0</v>
      </c>
      <c r="AB312">
        <v>0</v>
      </c>
      <c r="AC312">
        <v>0</v>
      </c>
      <c r="AD312">
        <v>1</v>
      </c>
      <c r="AE312">
        <v>0</v>
      </c>
      <c r="AF312" t="s">
        <v>5</v>
      </c>
      <c r="AG312">
        <v>1</v>
      </c>
      <c r="AH312">
        <v>2</v>
      </c>
      <c r="AI312">
        <v>15092463</v>
      </c>
      <c r="AJ312">
        <v>312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>
      <c r="A313">
        <f>ROW(Source!A70)</f>
        <v>70</v>
      </c>
      <c r="B313">
        <v>15092477</v>
      </c>
      <c r="C313">
        <v>15092452</v>
      </c>
      <c r="D313">
        <v>12324809</v>
      </c>
      <c r="E313">
        <v>1</v>
      </c>
      <c r="F313">
        <v>1</v>
      </c>
      <c r="G313">
        <v>1</v>
      </c>
      <c r="H313">
        <v>3</v>
      </c>
      <c r="I313" t="s">
        <v>489</v>
      </c>
      <c r="J313" t="s">
        <v>490</v>
      </c>
      <c r="K313" t="s">
        <v>491</v>
      </c>
      <c r="L313">
        <v>1346</v>
      </c>
      <c r="N313">
        <v>1009</v>
      </c>
      <c r="O313" t="s">
        <v>144</v>
      </c>
      <c r="P313" t="s">
        <v>144</v>
      </c>
      <c r="Q313">
        <v>1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1</v>
      </c>
      <c r="AD313">
        <v>0</v>
      </c>
      <c r="AE313">
        <v>0</v>
      </c>
      <c r="AF313" t="s">
        <v>5</v>
      </c>
      <c r="AG313">
        <v>0</v>
      </c>
      <c r="AH313">
        <v>2</v>
      </c>
      <c r="AI313">
        <v>15092481</v>
      </c>
      <c r="AJ313">
        <v>313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>
      <c r="A314">
        <f>ROW(Source!A70)</f>
        <v>70</v>
      </c>
      <c r="B314">
        <v>15092478</v>
      </c>
      <c r="C314">
        <v>15092452</v>
      </c>
      <c r="D314">
        <v>12325987</v>
      </c>
      <c r="E314">
        <v>1</v>
      </c>
      <c r="F314">
        <v>1</v>
      </c>
      <c r="G314">
        <v>1</v>
      </c>
      <c r="H314">
        <v>3</v>
      </c>
      <c r="I314" t="s">
        <v>492</v>
      </c>
      <c r="J314" t="s">
        <v>493</v>
      </c>
      <c r="K314" t="s">
        <v>494</v>
      </c>
      <c r="L314">
        <v>1339</v>
      </c>
      <c r="N314">
        <v>1007</v>
      </c>
      <c r="O314" t="s">
        <v>465</v>
      </c>
      <c r="P314" t="s">
        <v>465</v>
      </c>
      <c r="Q314">
        <v>1</v>
      </c>
      <c r="X314">
        <v>8.0000000000000007E-5</v>
      </c>
      <c r="Y314">
        <v>627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5</v>
      </c>
      <c r="AG314">
        <v>8.0000000000000007E-5</v>
      </c>
      <c r="AH314">
        <v>2</v>
      </c>
      <c r="AI314">
        <v>15092464</v>
      </c>
      <c r="AJ314">
        <v>314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>
      <c r="A315">
        <f>ROW(Source!A70)</f>
        <v>70</v>
      </c>
      <c r="B315">
        <v>15092479</v>
      </c>
      <c r="C315">
        <v>15092452</v>
      </c>
      <c r="D315">
        <v>12327134</v>
      </c>
      <c r="E315">
        <v>1</v>
      </c>
      <c r="F315">
        <v>1</v>
      </c>
      <c r="G315">
        <v>1</v>
      </c>
      <c r="H315">
        <v>3</v>
      </c>
      <c r="I315" t="s">
        <v>495</v>
      </c>
      <c r="J315" t="s">
        <v>496</v>
      </c>
      <c r="K315" t="s">
        <v>497</v>
      </c>
      <c r="L315">
        <v>1339</v>
      </c>
      <c r="N315">
        <v>1007</v>
      </c>
      <c r="O315" t="s">
        <v>465</v>
      </c>
      <c r="P315" t="s">
        <v>465</v>
      </c>
      <c r="Q315">
        <v>1</v>
      </c>
      <c r="X315">
        <v>2.75E-2</v>
      </c>
      <c r="Y315">
        <v>3.11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5</v>
      </c>
      <c r="AG315">
        <v>2.75E-2</v>
      </c>
      <c r="AH315">
        <v>2</v>
      </c>
      <c r="AI315">
        <v>15092465</v>
      </c>
      <c r="AJ315">
        <v>315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>
      <c r="A316">
        <f>ROW(Source!A71)</f>
        <v>71</v>
      </c>
      <c r="B316">
        <v>15092510</v>
      </c>
      <c r="C316">
        <v>15092495</v>
      </c>
      <c r="D316">
        <v>7535102</v>
      </c>
      <c r="E316">
        <v>1</v>
      </c>
      <c r="F316">
        <v>1</v>
      </c>
      <c r="G316">
        <v>1</v>
      </c>
      <c r="H316">
        <v>1</v>
      </c>
      <c r="I316" t="s">
        <v>498</v>
      </c>
      <c r="J316" t="s">
        <v>5</v>
      </c>
      <c r="K316" t="s">
        <v>499</v>
      </c>
      <c r="L316">
        <v>1476</v>
      </c>
      <c r="N316">
        <v>1013</v>
      </c>
      <c r="O316" t="s">
        <v>450</v>
      </c>
      <c r="P316" t="s">
        <v>451</v>
      </c>
      <c r="Q316">
        <v>1</v>
      </c>
      <c r="X316">
        <v>0.26050000000000001</v>
      </c>
      <c r="Y316">
        <v>0</v>
      </c>
      <c r="Z316">
        <v>0</v>
      </c>
      <c r="AA316">
        <v>0</v>
      </c>
      <c r="AB316">
        <v>11.48</v>
      </c>
      <c r="AC316">
        <v>0</v>
      </c>
      <c r="AD316">
        <v>1</v>
      </c>
      <c r="AE316">
        <v>1</v>
      </c>
      <c r="AF316" t="s">
        <v>96</v>
      </c>
      <c r="AG316">
        <v>0.50927749999999994</v>
      </c>
      <c r="AH316">
        <v>2</v>
      </c>
      <c r="AI316">
        <v>15092496</v>
      </c>
      <c r="AJ316">
        <v>316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>
      <c r="A317">
        <f>ROW(Source!A71)</f>
        <v>71</v>
      </c>
      <c r="B317">
        <v>15092511</v>
      </c>
      <c r="C317">
        <v>15092495</v>
      </c>
      <c r="D317">
        <v>121548</v>
      </c>
      <c r="E317">
        <v>1</v>
      </c>
      <c r="F317">
        <v>1</v>
      </c>
      <c r="G317">
        <v>1</v>
      </c>
      <c r="H317">
        <v>1</v>
      </c>
      <c r="I317" t="s">
        <v>31</v>
      </c>
      <c r="J317" t="s">
        <v>5</v>
      </c>
      <c r="K317" t="s">
        <v>452</v>
      </c>
      <c r="L317">
        <v>608254</v>
      </c>
      <c r="N317">
        <v>1013</v>
      </c>
      <c r="O317" t="s">
        <v>453</v>
      </c>
      <c r="P317" t="s">
        <v>453</v>
      </c>
      <c r="Q317">
        <v>1</v>
      </c>
      <c r="X317">
        <v>1.4E-3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1</v>
      </c>
      <c r="AE317">
        <v>2</v>
      </c>
      <c r="AF317" t="s">
        <v>95</v>
      </c>
      <c r="AG317">
        <v>2.9749999999999998E-3</v>
      </c>
      <c r="AH317">
        <v>2</v>
      </c>
      <c r="AI317">
        <v>15092497</v>
      </c>
      <c r="AJ317">
        <v>317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>
      <c r="A318">
        <f>ROW(Source!A71)</f>
        <v>71</v>
      </c>
      <c r="B318">
        <v>15092512</v>
      </c>
      <c r="C318">
        <v>15092495</v>
      </c>
      <c r="D318">
        <v>12365594</v>
      </c>
      <c r="E318">
        <v>1</v>
      </c>
      <c r="F318">
        <v>1</v>
      </c>
      <c r="G318">
        <v>1</v>
      </c>
      <c r="H318">
        <v>2</v>
      </c>
      <c r="I318" t="s">
        <v>471</v>
      </c>
      <c r="J318" t="s">
        <v>472</v>
      </c>
      <c r="K318" t="s">
        <v>473</v>
      </c>
      <c r="L318">
        <v>1480</v>
      </c>
      <c r="N318">
        <v>1013</v>
      </c>
      <c r="O318" t="s">
        <v>457</v>
      </c>
      <c r="P318" t="s">
        <v>458</v>
      </c>
      <c r="Q318">
        <v>1</v>
      </c>
      <c r="X318">
        <v>2.0000000000000001E-4</v>
      </c>
      <c r="Y318">
        <v>0</v>
      </c>
      <c r="Z318">
        <v>92.76</v>
      </c>
      <c r="AA318">
        <v>16.329999999999998</v>
      </c>
      <c r="AB318">
        <v>0</v>
      </c>
      <c r="AC318">
        <v>0</v>
      </c>
      <c r="AD318">
        <v>1</v>
      </c>
      <c r="AE318">
        <v>0</v>
      </c>
      <c r="AF318" t="s">
        <v>95</v>
      </c>
      <c r="AG318">
        <v>4.2499999999999998E-4</v>
      </c>
      <c r="AH318">
        <v>2</v>
      </c>
      <c r="AI318">
        <v>15092498</v>
      </c>
      <c r="AJ318">
        <v>318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>
      <c r="A319">
        <f>ROW(Source!A71)</f>
        <v>71</v>
      </c>
      <c r="B319">
        <v>15092513</v>
      </c>
      <c r="C319">
        <v>15092495</v>
      </c>
      <c r="D319">
        <v>12365682</v>
      </c>
      <c r="E319">
        <v>1</v>
      </c>
      <c r="F319">
        <v>1</v>
      </c>
      <c r="G319">
        <v>1</v>
      </c>
      <c r="H319">
        <v>2</v>
      </c>
      <c r="I319" t="s">
        <v>474</v>
      </c>
      <c r="J319" t="s">
        <v>475</v>
      </c>
      <c r="K319" t="s">
        <v>476</v>
      </c>
      <c r="L319">
        <v>1480</v>
      </c>
      <c r="N319">
        <v>1013</v>
      </c>
      <c r="O319" t="s">
        <v>457</v>
      </c>
      <c r="P319" t="s">
        <v>458</v>
      </c>
      <c r="Q319">
        <v>1</v>
      </c>
      <c r="X319">
        <v>1.1999999999999999E-3</v>
      </c>
      <c r="Y319">
        <v>0</v>
      </c>
      <c r="Z319">
        <v>134.07</v>
      </c>
      <c r="AA319">
        <v>16.329999999999998</v>
      </c>
      <c r="AB319">
        <v>0</v>
      </c>
      <c r="AC319">
        <v>0</v>
      </c>
      <c r="AD319">
        <v>1</v>
      </c>
      <c r="AE319">
        <v>0</v>
      </c>
      <c r="AF319" t="s">
        <v>95</v>
      </c>
      <c r="AG319">
        <v>2.5499999999999997E-3</v>
      </c>
      <c r="AH319">
        <v>2</v>
      </c>
      <c r="AI319">
        <v>15092499</v>
      </c>
      <c r="AJ319">
        <v>319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>
      <c r="A320">
        <f>ROW(Source!A71)</f>
        <v>71</v>
      </c>
      <c r="B320">
        <v>15092514</v>
      </c>
      <c r="C320">
        <v>15092495</v>
      </c>
      <c r="D320">
        <v>12367747</v>
      </c>
      <c r="E320">
        <v>1</v>
      </c>
      <c r="F320">
        <v>1</v>
      </c>
      <c r="G320">
        <v>1</v>
      </c>
      <c r="H320">
        <v>2</v>
      </c>
      <c r="I320" t="s">
        <v>500</v>
      </c>
      <c r="J320" t="s">
        <v>501</v>
      </c>
      <c r="K320" t="s">
        <v>502</v>
      </c>
      <c r="L320">
        <v>1480</v>
      </c>
      <c r="N320">
        <v>1013</v>
      </c>
      <c r="O320" t="s">
        <v>457</v>
      </c>
      <c r="P320" t="s">
        <v>458</v>
      </c>
      <c r="Q320">
        <v>1</v>
      </c>
      <c r="X320">
        <v>6.7000000000000002E-3</v>
      </c>
      <c r="Y320">
        <v>0</v>
      </c>
      <c r="Z320">
        <v>2.3199999999999998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95</v>
      </c>
      <c r="AG320">
        <v>1.42375E-2</v>
      </c>
      <c r="AH320">
        <v>2</v>
      </c>
      <c r="AI320">
        <v>15092500</v>
      </c>
      <c r="AJ320">
        <v>320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>
      <c r="A321">
        <f>ROW(Source!A71)</f>
        <v>71</v>
      </c>
      <c r="B321">
        <v>15092515</v>
      </c>
      <c r="C321">
        <v>15092495</v>
      </c>
      <c r="D321">
        <v>12368313</v>
      </c>
      <c r="E321">
        <v>1</v>
      </c>
      <c r="F321">
        <v>1</v>
      </c>
      <c r="G321">
        <v>1</v>
      </c>
      <c r="H321">
        <v>2</v>
      </c>
      <c r="I321" t="s">
        <v>477</v>
      </c>
      <c r="J321" t="s">
        <v>478</v>
      </c>
      <c r="K321" t="s">
        <v>479</v>
      </c>
      <c r="L321">
        <v>1480</v>
      </c>
      <c r="N321">
        <v>1013</v>
      </c>
      <c r="O321" t="s">
        <v>457</v>
      </c>
      <c r="P321" t="s">
        <v>458</v>
      </c>
      <c r="Q321">
        <v>1</v>
      </c>
      <c r="X321">
        <v>8.3999999999999995E-3</v>
      </c>
      <c r="Y321">
        <v>0</v>
      </c>
      <c r="Z321">
        <v>96.34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95</v>
      </c>
      <c r="AG321">
        <v>1.7849999999999998E-2</v>
      </c>
      <c r="AH321">
        <v>2</v>
      </c>
      <c r="AI321">
        <v>15092501</v>
      </c>
      <c r="AJ321">
        <v>321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>
      <c r="A322">
        <f>ROW(Source!A71)</f>
        <v>71</v>
      </c>
      <c r="B322">
        <v>15092516</v>
      </c>
      <c r="C322">
        <v>15092495</v>
      </c>
      <c r="D322">
        <v>12289510</v>
      </c>
      <c r="E322">
        <v>1</v>
      </c>
      <c r="F322">
        <v>1</v>
      </c>
      <c r="G322">
        <v>1</v>
      </c>
      <c r="H322">
        <v>3</v>
      </c>
      <c r="I322" t="s">
        <v>503</v>
      </c>
      <c r="J322" t="s">
        <v>504</v>
      </c>
      <c r="K322" t="s">
        <v>505</v>
      </c>
      <c r="L322">
        <v>1348</v>
      </c>
      <c r="N322">
        <v>1009</v>
      </c>
      <c r="O322" t="s">
        <v>29</v>
      </c>
      <c r="P322" t="s">
        <v>29</v>
      </c>
      <c r="Q322">
        <v>1000</v>
      </c>
      <c r="X322">
        <v>4.1E-5</v>
      </c>
      <c r="Y322">
        <v>35060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5</v>
      </c>
      <c r="AG322">
        <v>4.1E-5</v>
      </c>
      <c r="AH322">
        <v>2</v>
      </c>
      <c r="AI322">
        <v>15092502</v>
      </c>
      <c r="AJ322">
        <v>322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>
      <c r="A323">
        <f>ROW(Source!A71)</f>
        <v>71</v>
      </c>
      <c r="B323">
        <v>15092517</v>
      </c>
      <c r="C323">
        <v>15092495</v>
      </c>
      <c r="D323">
        <v>12290033</v>
      </c>
      <c r="E323">
        <v>1</v>
      </c>
      <c r="F323">
        <v>1</v>
      </c>
      <c r="G323">
        <v>1</v>
      </c>
      <c r="H323">
        <v>3</v>
      </c>
      <c r="I323" t="s">
        <v>506</v>
      </c>
      <c r="J323" t="s">
        <v>507</v>
      </c>
      <c r="K323" t="s">
        <v>508</v>
      </c>
      <c r="L323">
        <v>1348</v>
      </c>
      <c r="N323">
        <v>1009</v>
      </c>
      <c r="O323" t="s">
        <v>29</v>
      </c>
      <c r="P323" t="s">
        <v>29</v>
      </c>
      <c r="Q323">
        <v>1000</v>
      </c>
      <c r="X323">
        <v>3.0000000000000001E-6</v>
      </c>
      <c r="Y323">
        <v>18320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5</v>
      </c>
      <c r="AG323">
        <v>3.0000000000000001E-6</v>
      </c>
      <c r="AH323">
        <v>2</v>
      </c>
      <c r="AI323">
        <v>15092503</v>
      </c>
      <c r="AJ323">
        <v>323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>
      <c r="A324">
        <f>ROW(Source!A71)</f>
        <v>71</v>
      </c>
      <c r="B324">
        <v>15092518</v>
      </c>
      <c r="C324">
        <v>15092495</v>
      </c>
      <c r="D324">
        <v>12290555</v>
      </c>
      <c r="E324">
        <v>1</v>
      </c>
      <c r="F324">
        <v>1</v>
      </c>
      <c r="G324">
        <v>1</v>
      </c>
      <c r="H324">
        <v>3</v>
      </c>
      <c r="I324" t="s">
        <v>509</v>
      </c>
      <c r="J324" t="s">
        <v>510</v>
      </c>
      <c r="K324" t="s">
        <v>511</v>
      </c>
      <c r="L324">
        <v>1348</v>
      </c>
      <c r="N324">
        <v>1009</v>
      </c>
      <c r="O324" t="s">
        <v>29</v>
      </c>
      <c r="P324" t="s">
        <v>29</v>
      </c>
      <c r="Q324">
        <v>1000</v>
      </c>
      <c r="X324">
        <v>9.9999999999999995E-7</v>
      </c>
      <c r="Y324">
        <v>30040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5</v>
      </c>
      <c r="AG324">
        <v>9.9999999999999995E-7</v>
      </c>
      <c r="AH324">
        <v>2</v>
      </c>
      <c r="AI324">
        <v>15092504</v>
      </c>
      <c r="AJ324">
        <v>324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>
      <c r="A325">
        <f>ROW(Source!A71)</f>
        <v>71</v>
      </c>
      <c r="B325">
        <v>15092519</v>
      </c>
      <c r="C325">
        <v>15092495</v>
      </c>
      <c r="D325">
        <v>12292687</v>
      </c>
      <c r="E325">
        <v>1</v>
      </c>
      <c r="F325">
        <v>1</v>
      </c>
      <c r="G325">
        <v>1</v>
      </c>
      <c r="H325">
        <v>3</v>
      </c>
      <c r="I325" t="s">
        <v>512</v>
      </c>
      <c r="J325" t="s">
        <v>513</v>
      </c>
      <c r="K325" t="s">
        <v>514</v>
      </c>
      <c r="L325">
        <v>1346</v>
      </c>
      <c r="N325">
        <v>1009</v>
      </c>
      <c r="O325" t="s">
        <v>144</v>
      </c>
      <c r="P325" t="s">
        <v>144</v>
      </c>
      <c r="Q325">
        <v>1</v>
      </c>
      <c r="X325">
        <v>1.1000000000000001E-3</v>
      </c>
      <c r="Y325">
        <v>42.4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5</v>
      </c>
      <c r="AG325">
        <v>1.1000000000000001E-3</v>
      </c>
      <c r="AH325">
        <v>2</v>
      </c>
      <c r="AI325">
        <v>15092505</v>
      </c>
      <c r="AJ325">
        <v>325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>
      <c r="A326">
        <f>ROW(Source!A71)</f>
        <v>71</v>
      </c>
      <c r="B326">
        <v>15092520</v>
      </c>
      <c r="C326">
        <v>15092495</v>
      </c>
      <c r="D326">
        <v>12317115</v>
      </c>
      <c r="E326">
        <v>1</v>
      </c>
      <c r="F326">
        <v>1</v>
      </c>
      <c r="G326">
        <v>1</v>
      </c>
      <c r="H326">
        <v>3</v>
      </c>
      <c r="I326" t="s">
        <v>515</v>
      </c>
      <c r="J326" t="s">
        <v>516</v>
      </c>
      <c r="K326" t="s">
        <v>517</v>
      </c>
      <c r="L326">
        <v>1301</v>
      </c>
      <c r="N326">
        <v>1003</v>
      </c>
      <c r="O326" t="s">
        <v>100</v>
      </c>
      <c r="P326" t="s">
        <v>100</v>
      </c>
      <c r="Q326">
        <v>1</v>
      </c>
      <c r="X326">
        <v>1</v>
      </c>
      <c r="Y326">
        <v>147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5</v>
      </c>
      <c r="AG326">
        <v>1</v>
      </c>
      <c r="AH326">
        <v>2</v>
      </c>
      <c r="AI326">
        <v>15092506</v>
      </c>
      <c r="AJ326">
        <v>326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>
      <c r="A327">
        <f>ROW(Source!A71)</f>
        <v>71</v>
      </c>
      <c r="B327">
        <v>15092521</v>
      </c>
      <c r="C327">
        <v>15092495</v>
      </c>
      <c r="D327">
        <v>12317933</v>
      </c>
      <c r="E327">
        <v>1</v>
      </c>
      <c r="F327">
        <v>1</v>
      </c>
      <c r="G327">
        <v>1</v>
      </c>
      <c r="H327">
        <v>3</v>
      </c>
      <c r="I327" t="s">
        <v>518</v>
      </c>
      <c r="J327" t="s">
        <v>519</v>
      </c>
      <c r="K327" t="s">
        <v>520</v>
      </c>
      <c r="L327">
        <v>12293991</v>
      </c>
      <c r="N327">
        <v>1013</v>
      </c>
      <c r="O327" t="s">
        <v>395</v>
      </c>
      <c r="P327" t="s">
        <v>397</v>
      </c>
      <c r="Q327">
        <v>1</v>
      </c>
      <c r="X327">
        <v>3.3500000000000001E-3</v>
      </c>
      <c r="Y327">
        <v>276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5</v>
      </c>
      <c r="AG327">
        <v>3.3500000000000001E-3</v>
      </c>
      <c r="AH327">
        <v>2</v>
      </c>
      <c r="AI327">
        <v>15092507</v>
      </c>
      <c r="AJ327">
        <v>327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>
      <c r="A328">
        <f>ROW(Source!A71)</f>
        <v>71</v>
      </c>
      <c r="B328">
        <v>15092522</v>
      </c>
      <c r="C328">
        <v>15092495</v>
      </c>
      <c r="D328">
        <v>12317935</v>
      </c>
      <c r="E328">
        <v>1</v>
      </c>
      <c r="F328">
        <v>1</v>
      </c>
      <c r="G328">
        <v>1</v>
      </c>
      <c r="H328">
        <v>3</v>
      </c>
      <c r="I328" t="s">
        <v>521</v>
      </c>
      <c r="J328" t="s">
        <v>522</v>
      </c>
      <c r="K328" t="s">
        <v>523</v>
      </c>
      <c r="L328">
        <v>12293991</v>
      </c>
      <c r="N328">
        <v>1013</v>
      </c>
      <c r="O328" t="s">
        <v>395</v>
      </c>
      <c r="P328" t="s">
        <v>397</v>
      </c>
      <c r="Q328">
        <v>1</v>
      </c>
      <c r="X328">
        <v>3.3500000000000001E-3</v>
      </c>
      <c r="Y328">
        <v>461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5</v>
      </c>
      <c r="AG328">
        <v>3.3500000000000001E-3</v>
      </c>
      <c r="AH328">
        <v>2</v>
      </c>
      <c r="AI328">
        <v>15092508</v>
      </c>
      <c r="AJ328">
        <v>328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>
      <c r="A329">
        <f>ROW(Source!A71)</f>
        <v>71</v>
      </c>
      <c r="B329">
        <v>15092523</v>
      </c>
      <c r="C329">
        <v>15092495</v>
      </c>
      <c r="D329">
        <v>12325987</v>
      </c>
      <c r="E329">
        <v>1</v>
      </c>
      <c r="F329">
        <v>1</v>
      </c>
      <c r="G329">
        <v>1</v>
      </c>
      <c r="H329">
        <v>3</v>
      </c>
      <c r="I329" t="s">
        <v>492</v>
      </c>
      <c r="J329" t="s">
        <v>493</v>
      </c>
      <c r="K329" t="s">
        <v>494</v>
      </c>
      <c r="L329">
        <v>1339</v>
      </c>
      <c r="N329">
        <v>1007</v>
      </c>
      <c r="O329" t="s">
        <v>465</v>
      </c>
      <c r="P329" t="s">
        <v>465</v>
      </c>
      <c r="Q329">
        <v>1</v>
      </c>
      <c r="X329">
        <v>6.7000000000000002E-5</v>
      </c>
      <c r="Y329">
        <v>627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5</v>
      </c>
      <c r="AG329">
        <v>6.7000000000000002E-5</v>
      </c>
      <c r="AH329">
        <v>2</v>
      </c>
      <c r="AI329">
        <v>15092509</v>
      </c>
      <c r="AJ329">
        <v>329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>
      <c r="A330">
        <f>ROW(Source!A72)</f>
        <v>72</v>
      </c>
      <c r="B330">
        <v>15092538</v>
      </c>
      <c r="C330">
        <v>15092524</v>
      </c>
      <c r="D330">
        <v>7535136</v>
      </c>
      <c r="E330">
        <v>1</v>
      </c>
      <c r="F330">
        <v>1</v>
      </c>
      <c r="G330">
        <v>1</v>
      </c>
      <c r="H330">
        <v>1</v>
      </c>
      <c r="I330" t="s">
        <v>525</v>
      </c>
      <c r="J330" t="s">
        <v>5</v>
      </c>
      <c r="K330" t="s">
        <v>526</v>
      </c>
      <c r="L330">
        <v>1476</v>
      </c>
      <c r="N330">
        <v>1013</v>
      </c>
      <c r="O330" t="s">
        <v>450</v>
      </c>
      <c r="P330" t="s">
        <v>451</v>
      </c>
      <c r="Q330">
        <v>1</v>
      </c>
      <c r="X330">
        <v>0.60829999999999995</v>
      </c>
      <c r="Y330">
        <v>0</v>
      </c>
      <c r="Z330">
        <v>0</v>
      </c>
      <c r="AA330">
        <v>0</v>
      </c>
      <c r="AB330">
        <v>12.36</v>
      </c>
      <c r="AC330">
        <v>0</v>
      </c>
      <c r="AD330">
        <v>1</v>
      </c>
      <c r="AE330">
        <v>1</v>
      </c>
      <c r="AF330" t="s">
        <v>96</v>
      </c>
      <c r="AG330">
        <v>1.1892264999999997</v>
      </c>
      <c r="AH330">
        <v>2</v>
      </c>
      <c r="AI330">
        <v>15092525</v>
      </c>
      <c r="AJ330">
        <v>330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>
      <c r="A331">
        <f>ROW(Source!A72)</f>
        <v>72</v>
      </c>
      <c r="B331">
        <v>15092539</v>
      </c>
      <c r="C331">
        <v>15092524</v>
      </c>
      <c r="D331">
        <v>121548</v>
      </c>
      <c r="E331">
        <v>1</v>
      </c>
      <c r="F331">
        <v>1</v>
      </c>
      <c r="G331">
        <v>1</v>
      </c>
      <c r="H331">
        <v>1</v>
      </c>
      <c r="I331" t="s">
        <v>31</v>
      </c>
      <c r="J331" t="s">
        <v>5</v>
      </c>
      <c r="K331" t="s">
        <v>452</v>
      </c>
      <c r="L331">
        <v>608254</v>
      </c>
      <c r="N331">
        <v>1013</v>
      </c>
      <c r="O331" t="s">
        <v>453</v>
      </c>
      <c r="P331" t="s">
        <v>453</v>
      </c>
      <c r="Q331">
        <v>1</v>
      </c>
      <c r="X331">
        <v>1.9E-3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2</v>
      </c>
      <c r="AF331" t="s">
        <v>95</v>
      </c>
      <c r="AG331">
        <v>4.0374999999999994E-3</v>
      </c>
      <c r="AH331">
        <v>2</v>
      </c>
      <c r="AI331">
        <v>15092526</v>
      </c>
      <c r="AJ331">
        <v>331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>
      <c r="A332">
        <f>ROW(Source!A72)</f>
        <v>72</v>
      </c>
      <c r="B332">
        <v>15092540</v>
      </c>
      <c r="C332">
        <v>15092524</v>
      </c>
      <c r="D332">
        <v>12365594</v>
      </c>
      <c r="E332">
        <v>1</v>
      </c>
      <c r="F332">
        <v>1</v>
      </c>
      <c r="G332">
        <v>1</v>
      </c>
      <c r="H332">
        <v>2</v>
      </c>
      <c r="I332" t="s">
        <v>471</v>
      </c>
      <c r="J332" t="s">
        <v>472</v>
      </c>
      <c r="K332" t="s">
        <v>473</v>
      </c>
      <c r="L332">
        <v>1480</v>
      </c>
      <c r="N332">
        <v>1013</v>
      </c>
      <c r="O332" t="s">
        <v>457</v>
      </c>
      <c r="P332" t="s">
        <v>458</v>
      </c>
      <c r="Q332">
        <v>1</v>
      </c>
      <c r="X332">
        <v>1.1999999999999999E-3</v>
      </c>
      <c r="Y332">
        <v>0</v>
      </c>
      <c r="Z332">
        <v>92.76</v>
      </c>
      <c r="AA332">
        <v>16.329999999999998</v>
      </c>
      <c r="AB332">
        <v>0</v>
      </c>
      <c r="AC332">
        <v>0</v>
      </c>
      <c r="AD332">
        <v>1</v>
      </c>
      <c r="AE332">
        <v>0</v>
      </c>
      <c r="AF332" t="s">
        <v>95</v>
      </c>
      <c r="AG332">
        <v>2.5499999999999997E-3</v>
      </c>
      <c r="AH332">
        <v>2</v>
      </c>
      <c r="AI332">
        <v>15092527</v>
      </c>
      <c r="AJ332">
        <v>332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>
      <c r="A333">
        <f>ROW(Source!A72)</f>
        <v>72</v>
      </c>
      <c r="B333">
        <v>15092541</v>
      </c>
      <c r="C333">
        <v>15092524</v>
      </c>
      <c r="D333">
        <v>12365682</v>
      </c>
      <c r="E333">
        <v>1</v>
      </c>
      <c r="F333">
        <v>1</v>
      </c>
      <c r="G333">
        <v>1</v>
      </c>
      <c r="H333">
        <v>2</v>
      </c>
      <c r="I333" t="s">
        <v>474</v>
      </c>
      <c r="J333" t="s">
        <v>475</v>
      </c>
      <c r="K333" t="s">
        <v>476</v>
      </c>
      <c r="L333">
        <v>1480</v>
      </c>
      <c r="N333">
        <v>1013</v>
      </c>
      <c r="O333" t="s">
        <v>457</v>
      </c>
      <c r="P333" t="s">
        <v>458</v>
      </c>
      <c r="Q333">
        <v>1</v>
      </c>
      <c r="X333">
        <v>6.9999999999999999E-4</v>
      </c>
      <c r="Y333">
        <v>0</v>
      </c>
      <c r="Z333">
        <v>134.07</v>
      </c>
      <c r="AA333">
        <v>16.329999999999998</v>
      </c>
      <c r="AB333">
        <v>0</v>
      </c>
      <c r="AC333">
        <v>0</v>
      </c>
      <c r="AD333">
        <v>1</v>
      </c>
      <c r="AE333">
        <v>0</v>
      </c>
      <c r="AF333" t="s">
        <v>95</v>
      </c>
      <c r="AG333">
        <v>1.4874999999999999E-3</v>
      </c>
      <c r="AH333">
        <v>2</v>
      </c>
      <c r="AI333">
        <v>15092528</v>
      </c>
      <c r="AJ333">
        <v>333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>
      <c r="A334">
        <f>ROW(Source!A72)</f>
        <v>72</v>
      </c>
      <c r="B334">
        <v>15092542</v>
      </c>
      <c r="C334">
        <v>15092524</v>
      </c>
      <c r="D334">
        <v>12365985</v>
      </c>
      <c r="E334">
        <v>1</v>
      </c>
      <c r="F334">
        <v>1</v>
      </c>
      <c r="G334">
        <v>1</v>
      </c>
      <c r="H334">
        <v>2</v>
      </c>
      <c r="I334" t="s">
        <v>459</v>
      </c>
      <c r="J334" t="s">
        <v>460</v>
      </c>
      <c r="K334" t="s">
        <v>461</v>
      </c>
      <c r="L334">
        <v>1480</v>
      </c>
      <c r="N334">
        <v>1013</v>
      </c>
      <c r="O334" t="s">
        <v>457</v>
      </c>
      <c r="P334" t="s">
        <v>458</v>
      </c>
      <c r="Q334">
        <v>1</v>
      </c>
      <c r="X334">
        <v>0.18440000000000001</v>
      </c>
      <c r="Y334">
        <v>0</v>
      </c>
      <c r="Z334">
        <v>1.29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95</v>
      </c>
      <c r="AG334">
        <v>0.39185000000000003</v>
      </c>
      <c r="AH334">
        <v>2</v>
      </c>
      <c r="AI334">
        <v>15092529</v>
      </c>
      <c r="AJ334">
        <v>334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>
      <c r="A335">
        <f>ROW(Source!A72)</f>
        <v>72</v>
      </c>
      <c r="B335">
        <v>15092543</v>
      </c>
      <c r="C335">
        <v>15092524</v>
      </c>
      <c r="D335">
        <v>12368313</v>
      </c>
      <c r="E335">
        <v>1</v>
      </c>
      <c r="F335">
        <v>1</v>
      </c>
      <c r="G335">
        <v>1</v>
      </c>
      <c r="H335">
        <v>2</v>
      </c>
      <c r="I335" t="s">
        <v>477</v>
      </c>
      <c r="J335" t="s">
        <v>478</v>
      </c>
      <c r="K335" t="s">
        <v>479</v>
      </c>
      <c r="L335">
        <v>1480</v>
      </c>
      <c r="N335">
        <v>1013</v>
      </c>
      <c r="O335" t="s">
        <v>457</v>
      </c>
      <c r="P335" t="s">
        <v>458</v>
      </c>
      <c r="Q335">
        <v>1</v>
      </c>
      <c r="X335">
        <v>8.6999999999999994E-3</v>
      </c>
      <c r="Y335">
        <v>0</v>
      </c>
      <c r="Z335">
        <v>96.34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95</v>
      </c>
      <c r="AG335">
        <v>1.8487499999999997E-2</v>
      </c>
      <c r="AH335">
        <v>2</v>
      </c>
      <c r="AI335">
        <v>15092530</v>
      </c>
      <c r="AJ335">
        <v>335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>
      <c r="A336">
        <f>ROW(Source!A72)</f>
        <v>72</v>
      </c>
      <c r="B336">
        <v>15092544</v>
      </c>
      <c r="C336">
        <v>15092524</v>
      </c>
      <c r="D336">
        <v>12289887</v>
      </c>
      <c r="E336">
        <v>1</v>
      </c>
      <c r="F336">
        <v>1</v>
      </c>
      <c r="G336">
        <v>1</v>
      </c>
      <c r="H336">
        <v>3</v>
      </c>
      <c r="I336" t="s">
        <v>462</v>
      </c>
      <c r="J336" t="s">
        <v>463</v>
      </c>
      <c r="K336" t="s">
        <v>464</v>
      </c>
      <c r="L336">
        <v>1339</v>
      </c>
      <c r="N336">
        <v>1007</v>
      </c>
      <c r="O336" t="s">
        <v>465</v>
      </c>
      <c r="P336" t="s">
        <v>465</v>
      </c>
      <c r="Q336">
        <v>1</v>
      </c>
      <c r="X336">
        <v>3.5000000000000001E-3</v>
      </c>
      <c r="Y336">
        <v>6.2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5</v>
      </c>
      <c r="AG336">
        <v>3.5000000000000001E-3</v>
      </c>
      <c r="AH336">
        <v>2</v>
      </c>
      <c r="AI336">
        <v>15092531</v>
      </c>
      <c r="AJ336">
        <v>336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>
      <c r="A337">
        <f>ROW(Source!A72)</f>
        <v>72</v>
      </c>
      <c r="B337">
        <v>15092545</v>
      </c>
      <c r="C337">
        <v>15092524</v>
      </c>
      <c r="D337">
        <v>12290863</v>
      </c>
      <c r="E337">
        <v>1</v>
      </c>
      <c r="F337">
        <v>1</v>
      </c>
      <c r="G337">
        <v>1</v>
      </c>
      <c r="H337">
        <v>3</v>
      </c>
      <c r="I337" t="s">
        <v>480</v>
      </c>
      <c r="J337" t="s">
        <v>481</v>
      </c>
      <c r="K337" t="s">
        <v>482</v>
      </c>
      <c r="L337">
        <v>1348</v>
      </c>
      <c r="N337">
        <v>1009</v>
      </c>
      <c r="O337" t="s">
        <v>29</v>
      </c>
      <c r="P337" t="s">
        <v>29</v>
      </c>
      <c r="Q337">
        <v>1000</v>
      </c>
      <c r="X337">
        <v>1.9999999999999999E-6</v>
      </c>
      <c r="Y337">
        <v>10580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5</v>
      </c>
      <c r="AG337">
        <v>1.9999999999999999E-6</v>
      </c>
      <c r="AH337">
        <v>2</v>
      </c>
      <c r="AI337">
        <v>15092532</v>
      </c>
      <c r="AJ337">
        <v>337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>
      <c r="A338">
        <f>ROW(Source!A72)</f>
        <v>72</v>
      </c>
      <c r="B338">
        <v>15092546</v>
      </c>
      <c r="C338">
        <v>15092524</v>
      </c>
      <c r="D338">
        <v>12292552</v>
      </c>
      <c r="E338">
        <v>1</v>
      </c>
      <c r="F338">
        <v>1</v>
      </c>
      <c r="G338">
        <v>1</v>
      </c>
      <c r="H338">
        <v>3</v>
      </c>
      <c r="I338" t="s">
        <v>483</v>
      </c>
      <c r="J338" t="s">
        <v>484</v>
      </c>
      <c r="K338" t="s">
        <v>485</v>
      </c>
      <c r="L338">
        <v>1346</v>
      </c>
      <c r="N338">
        <v>1009</v>
      </c>
      <c r="O338" t="s">
        <v>144</v>
      </c>
      <c r="P338" t="s">
        <v>144</v>
      </c>
      <c r="Q338">
        <v>1</v>
      </c>
      <c r="X338">
        <v>9.8999999999999994E-5</v>
      </c>
      <c r="Y338">
        <v>5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0</v>
      </c>
      <c r="AF338" t="s">
        <v>5</v>
      </c>
      <c r="AG338">
        <v>9.8999999999999994E-5</v>
      </c>
      <c r="AH338">
        <v>2</v>
      </c>
      <c r="AI338">
        <v>15092533</v>
      </c>
      <c r="AJ338">
        <v>338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>
      <c r="A339">
        <f>ROW(Source!A72)</f>
        <v>72</v>
      </c>
      <c r="B339">
        <v>15092547</v>
      </c>
      <c r="C339">
        <v>15092524</v>
      </c>
      <c r="D339">
        <v>12292553</v>
      </c>
      <c r="E339">
        <v>1</v>
      </c>
      <c r="F339">
        <v>1</v>
      </c>
      <c r="G339">
        <v>1</v>
      </c>
      <c r="H339">
        <v>3</v>
      </c>
      <c r="I339" t="s">
        <v>466</v>
      </c>
      <c r="J339" t="s">
        <v>467</v>
      </c>
      <c r="K339" t="s">
        <v>468</v>
      </c>
      <c r="L339">
        <v>1339</v>
      </c>
      <c r="N339">
        <v>1007</v>
      </c>
      <c r="O339" t="s">
        <v>465</v>
      </c>
      <c r="P339" t="s">
        <v>465</v>
      </c>
      <c r="Q339">
        <v>1</v>
      </c>
      <c r="X339">
        <v>3.2000000000000002E-3</v>
      </c>
      <c r="Y339">
        <v>101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5</v>
      </c>
      <c r="AG339">
        <v>3.2000000000000002E-3</v>
      </c>
      <c r="AH339">
        <v>2</v>
      </c>
      <c r="AI339">
        <v>15092534</v>
      </c>
      <c r="AJ339">
        <v>339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>
      <c r="A340">
        <f>ROW(Source!A72)</f>
        <v>72</v>
      </c>
      <c r="B340">
        <v>15092548</v>
      </c>
      <c r="C340">
        <v>15092524</v>
      </c>
      <c r="D340">
        <v>12318064</v>
      </c>
      <c r="E340">
        <v>1</v>
      </c>
      <c r="F340">
        <v>1</v>
      </c>
      <c r="G340">
        <v>1</v>
      </c>
      <c r="H340">
        <v>3</v>
      </c>
      <c r="I340" t="s">
        <v>527</v>
      </c>
      <c r="J340" t="s">
        <v>528</v>
      </c>
      <c r="K340" t="s">
        <v>529</v>
      </c>
      <c r="L340">
        <v>1301</v>
      </c>
      <c r="N340">
        <v>1003</v>
      </c>
      <c r="O340" t="s">
        <v>100</v>
      </c>
      <c r="P340" t="s">
        <v>100</v>
      </c>
      <c r="Q340">
        <v>1</v>
      </c>
      <c r="X340">
        <v>1</v>
      </c>
      <c r="Y340">
        <v>51.7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5</v>
      </c>
      <c r="AG340">
        <v>1</v>
      </c>
      <c r="AH340">
        <v>2</v>
      </c>
      <c r="AI340">
        <v>15092535</v>
      </c>
      <c r="AJ340">
        <v>340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>
      <c r="A341">
        <f>ROW(Source!A72)</f>
        <v>72</v>
      </c>
      <c r="B341">
        <v>15092549</v>
      </c>
      <c r="C341">
        <v>15092524</v>
      </c>
      <c r="D341">
        <v>12324809</v>
      </c>
      <c r="E341">
        <v>1</v>
      </c>
      <c r="F341">
        <v>1</v>
      </c>
      <c r="G341">
        <v>1</v>
      </c>
      <c r="H341">
        <v>3</v>
      </c>
      <c r="I341" t="s">
        <v>489</v>
      </c>
      <c r="J341" t="s">
        <v>490</v>
      </c>
      <c r="K341" t="s">
        <v>491</v>
      </c>
      <c r="L341">
        <v>1346</v>
      </c>
      <c r="N341">
        <v>1009</v>
      </c>
      <c r="O341" t="s">
        <v>144</v>
      </c>
      <c r="P341" t="s">
        <v>144</v>
      </c>
      <c r="Q341">
        <v>1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1</v>
      </c>
      <c r="AD341">
        <v>0</v>
      </c>
      <c r="AE341">
        <v>0</v>
      </c>
      <c r="AF341" t="s">
        <v>5</v>
      </c>
      <c r="AG341">
        <v>0</v>
      </c>
      <c r="AH341">
        <v>2</v>
      </c>
      <c r="AI341">
        <v>15092553</v>
      </c>
      <c r="AJ341">
        <v>341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>
      <c r="A342">
        <f>ROW(Source!A72)</f>
        <v>72</v>
      </c>
      <c r="B342">
        <v>15092550</v>
      </c>
      <c r="C342">
        <v>15092524</v>
      </c>
      <c r="D342">
        <v>12325987</v>
      </c>
      <c r="E342">
        <v>1</v>
      </c>
      <c r="F342">
        <v>1</v>
      </c>
      <c r="G342">
        <v>1</v>
      </c>
      <c r="H342">
        <v>3</v>
      </c>
      <c r="I342" t="s">
        <v>492</v>
      </c>
      <c r="J342" t="s">
        <v>493</v>
      </c>
      <c r="K342" t="s">
        <v>494</v>
      </c>
      <c r="L342">
        <v>1339</v>
      </c>
      <c r="N342">
        <v>1007</v>
      </c>
      <c r="O342" t="s">
        <v>465</v>
      </c>
      <c r="P342" t="s">
        <v>465</v>
      </c>
      <c r="Q342">
        <v>1</v>
      </c>
      <c r="X342">
        <v>8.0000000000000007E-5</v>
      </c>
      <c r="Y342">
        <v>627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0</v>
      </c>
      <c r="AF342" t="s">
        <v>5</v>
      </c>
      <c r="AG342">
        <v>8.0000000000000007E-5</v>
      </c>
      <c r="AH342">
        <v>2</v>
      </c>
      <c r="AI342">
        <v>15092536</v>
      </c>
      <c r="AJ342">
        <v>342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>
      <c r="A343">
        <f>ROW(Source!A72)</f>
        <v>72</v>
      </c>
      <c r="B343">
        <v>15092551</v>
      </c>
      <c r="C343">
        <v>15092524</v>
      </c>
      <c r="D343">
        <v>12327134</v>
      </c>
      <c r="E343">
        <v>1</v>
      </c>
      <c r="F343">
        <v>1</v>
      </c>
      <c r="G343">
        <v>1</v>
      </c>
      <c r="H343">
        <v>3</v>
      </c>
      <c r="I343" t="s">
        <v>495</v>
      </c>
      <c r="J343" t="s">
        <v>496</v>
      </c>
      <c r="K343" t="s">
        <v>497</v>
      </c>
      <c r="L343">
        <v>1339</v>
      </c>
      <c r="N343">
        <v>1007</v>
      </c>
      <c r="O343" t="s">
        <v>465</v>
      </c>
      <c r="P343" t="s">
        <v>465</v>
      </c>
      <c r="Q343">
        <v>1</v>
      </c>
      <c r="X343">
        <v>2.75E-2</v>
      </c>
      <c r="Y343">
        <v>3.11</v>
      </c>
      <c r="Z343">
        <v>0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5</v>
      </c>
      <c r="AG343">
        <v>2.75E-2</v>
      </c>
      <c r="AH343">
        <v>2</v>
      </c>
      <c r="AI343">
        <v>15092537</v>
      </c>
      <c r="AJ343">
        <v>343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>
      <c r="A344">
        <f>ROW(Source!A73)</f>
        <v>73</v>
      </c>
      <c r="B344">
        <v>15092640</v>
      </c>
      <c r="C344">
        <v>15092567</v>
      </c>
      <c r="D344">
        <v>7535102</v>
      </c>
      <c r="E344">
        <v>1</v>
      </c>
      <c r="F344">
        <v>1</v>
      </c>
      <c r="G344">
        <v>1</v>
      </c>
      <c r="H344">
        <v>1</v>
      </c>
      <c r="I344" t="s">
        <v>498</v>
      </c>
      <c r="J344" t="s">
        <v>5</v>
      </c>
      <c r="K344" t="s">
        <v>499</v>
      </c>
      <c r="L344">
        <v>1476</v>
      </c>
      <c r="N344">
        <v>1013</v>
      </c>
      <c r="O344" t="s">
        <v>450</v>
      </c>
      <c r="P344" t="s">
        <v>451</v>
      </c>
      <c r="Q344">
        <v>1</v>
      </c>
      <c r="X344">
        <v>0.26050000000000001</v>
      </c>
      <c r="Y344">
        <v>0</v>
      </c>
      <c r="Z344">
        <v>0</v>
      </c>
      <c r="AA344">
        <v>0</v>
      </c>
      <c r="AB344">
        <v>11.48</v>
      </c>
      <c r="AC344">
        <v>0</v>
      </c>
      <c r="AD344">
        <v>1</v>
      </c>
      <c r="AE344">
        <v>1</v>
      </c>
      <c r="AF344" t="s">
        <v>96</v>
      </c>
      <c r="AG344">
        <v>0.50927749999999994</v>
      </c>
      <c r="AH344">
        <v>2</v>
      </c>
      <c r="AI344">
        <v>15092640</v>
      </c>
      <c r="AJ344">
        <v>344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>
      <c r="A345">
        <f>ROW(Source!A73)</f>
        <v>73</v>
      </c>
      <c r="B345">
        <v>15092641</v>
      </c>
      <c r="C345">
        <v>15092567</v>
      </c>
      <c r="D345">
        <v>121548</v>
      </c>
      <c r="E345">
        <v>1</v>
      </c>
      <c r="F345">
        <v>1</v>
      </c>
      <c r="G345">
        <v>1</v>
      </c>
      <c r="H345">
        <v>1</v>
      </c>
      <c r="I345" t="s">
        <v>31</v>
      </c>
      <c r="J345" t="s">
        <v>5</v>
      </c>
      <c r="K345" t="s">
        <v>452</v>
      </c>
      <c r="L345">
        <v>608254</v>
      </c>
      <c r="N345">
        <v>1013</v>
      </c>
      <c r="O345" t="s">
        <v>453</v>
      </c>
      <c r="P345" t="s">
        <v>453</v>
      </c>
      <c r="Q345">
        <v>1</v>
      </c>
      <c r="X345">
        <v>1.4E-3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2</v>
      </c>
      <c r="AF345" t="s">
        <v>95</v>
      </c>
      <c r="AG345">
        <v>2.9749999999999998E-3</v>
      </c>
      <c r="AH345">
        <v>2</v>
      </c>
      <c r="AI345">
        <v>15092641</v>
      </c>
      <c r="AJ345">
        <v>345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>
      <c r="A346">
        <f>ROW(Source!A73)</f>
        <v>73</v>
      </c>
      <c r="B346">
        <v>15092642</v>
      </c>
      <c r="C346">
        <v>15092567</v>
      </c>
      <c r="D346">
        <v>12365594</v>
      </c>
      <c r="E346">
        <v>1</v>
      </c>
      <c r="F346">
        <v>1</v>
      </c>
      <c r="G346">
        <v>1</v>
      </c>
      <c r="H346">
        <v>2</v>
      </c>
      <c r="I346" t="s">
        <v>471</v>
      </c>
      <c r="J346" t="s">
        <v>472</v>
      </c>
      <c r="K346" t="s">
        <v>473</v>
      </c>
      <c r="L346">
        <v>1480</v>
      </c>
      <c r="N346">
        <v>1013</v>
      </c>
      <c r="O346" t="s">
        <v>457</v>
      </c>
      <c r="P346" t="s">
        <v>458</v>
      </c>
      <c r="Q346">
        <v>1</v>
      </c>
      <c r="X346">
        <v>2.0000000000000001E-4</v>
      </c>
      <c r="Y346">
        <v>0</v>
      </c>
      <c r="Z346">
        <v>92.76</v>
      </c>
      <c r="AA346">
        <v>16.329999999999998</v>
      </c>
      <c r="AB346">
        <v>0</v>
      </c>
      <c r="AC346">
        <v>0</v>
      </c>
      <c r="AD346">
        <v>1</v>
      </c>
      <c r="AE346">
        <v>0</v>
      </c>
      <c r="AF346" t="s">
        <v>95</v>
      </c>
      <c r="AG346">
        <v>4.2499999999999998E-4</v>
      </c>
      <c r="AH346">
        <v>2</v>
      </c>
      <c r="AI346">
        <v>15092642</v>
      </c>
      <c r="AJ346">
        <v>346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>
      <c r="A347">
        <f>ROW(Source!A73)</f>
        <v>73</v>
      </c>
      <c r="B347">
        <v>15092643</v>
      </c>
      <c r="C347">
        <v>15092567</v>
      </c>
      <c r="D347">
        <v>12365682</v>
      </c>
      <c r="E347">
        <v>1</v>
      </c>
      <c r="F347">
        <v>1</v>
      </c>
      <c r="G347">
        <v>1</v>
      </c>
      <c r="H347">
        <v>2</v>
      </c>
      <c r="I347" t="s">
        <v>474</v>
      </c>
      <c r="J347" t="s">
        <v>475</v>
      </c>
      <c r="K347" t="s">
        <v>476</v>
      </c>
      <c r="L347">
        <v>1480</v>
      </c>
      <c r="N347">
        <v>1013</v>
      </c>
      <c r="O347" t="s">
        <v>457</v>
      </c>
      <c r="P347" t="s">
        <v>458</v>
      </c>
      <c r="Q347">
        <v>1</v>
      </c>
      <c r="X347">
        <v>1.1999999999999999E-3</v>
      </c>
      <c r="Y347">
        <v>0</v>
      </c>
      <c r="Z347">
        <v>134.07</v>
      </c>
      <c r="AA347">
        <v>16.329999999999998</v>
      </c>
      <c r="AB347">
        <v>0</v>
      </c>
      <c r="AC347">
        <v>0</v>
      </c>
      <c r="AD347">
        <v>1</v>
      </c>
      <c r="AE347">
        <v>0</v>
      </c>
      <c r="AF347" t="s">
        <v>95</v>
      </c>
      <c r="AG347">
        <v>2.5499999999999997E-3</v>
      </c>
      <c r="AH347">
        <v>2</v>
      </c>
      <c r="AI347">
        <v>15092643</v>
      </c>
      <c r="AJ347">
        <v>347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>
      <c r="A348">
        <f>ROW(Source!A73)</f>
        <v>73</v>
      </c>
      <c r="B348">
        <v>15092644</v>
      </c>
      <c r="C348">
        <v>15092567</v>
      </c>
      <c r="D348">
        <v>12367747</v>
      </c>
      <c r="E348">
        <v>1</v>
      </c>
      <c r="F348">
        <v>1</v>
      </c>
      <c r="G348">
        <v>1</v>
      </c>
      <c r="H348">
        <v>2</v>
      </c>
      <c r="I348" t="s">
        <v>500</v>
      </c>
      <c r="J348" t="s">
        <v>501</v>
      </c>
      <c r="K348" t="s">
        <v>502</v>
      </c>
      <c r="L348">
        <v>1480</v>
      </c>
      <c r="N348">
        <v>1013</v>
      </c>
      <c r="O348" t="s">
        <v>457</v>
      </c>
      <c r="P348" t="s">
        <v>458</v>
      </c>
      <c r="Q348">
        <v>1</v>
      </c>
      <c r="X348">
        <v>6.7000000000000002E-3</v>
      </c>
      <c r="Y348">
        <v>0</v>
      </c>
      <c r="Z348">
        <v>2.3199999999999998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95</v>
      </c>
      <c r="AG348">
        <v>1.42375E-2</v>
      </c>
      <c r="AH348">
        <v>2</v>
      </c>
      <c r="AI348">
        <v>15092644</v>
      </c>
      <c r="AJ348">
        <v>348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>
      <c r="A349">
        <f>ROW(Source!A73)</f>
        <v>73</v>
      </c>
      <c r="B349">
        <v>15092645</v>
      </c>
      <c r="C349">
        <v>15092567</v>
      </c>
      <c r="D349">
        <v>12368313</v>
      </c>
      <c r="E349">
        <v>1</v>
      </c>
      <c r="F349">
        <v>1</v>
      </c>
      <c r="G349">
        <v>1</v>
      </c>
      <c r="H349">
        <v>2</v>
      </c>
      <c r="I349" t="s">
        <v>477</v>
      </c>
      <c r="J349" t="s">
        <v>478</v>
      </c>
      <c r="K349" t="s">
        <v>479</v>
      </c>
      <c r="L349">
        <v>1480</v>
      </c>
      <c r="N349">
        <v>1013</v>
      </c>
      <c r="O349" t="s">
        <v>457</v>
      </c>
      <c r="P349" t="s">
        <v>458</v>
      </c>
      <c r="Q349">
        <v>1</v>
      </c>
      <c r="X349">
        <v>8.3999999999999995E-3</v>
      </c>
      <c r="Y349">
        <v>0</v>
      </c>
      <c r="Z349">
        <v>96.34</v>
      </c>
      <c r="AA349">
        <v>0</v>
      </c>
      <c r="AB349">
        <v>0</v>
      </c>
      <c r="AC349">
        <v>0</v>
      </c>
      <c r="AD349">
        <v>1</v>
      </c>
      <c r="AE349">
        <v>0</v>
      </c>
      <c r="AF349" t="s">
        <v>95</v>
      </c>
      <c r="AG349">
        <v>1.7849999999999998E-2</v>
      </c>
      <c r="AH349">
        <v>2</v>
      </c>
      <c r="AI349">
        <v>15092645</v>
      </c>
      <c r="AJ349">
        <v>349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>
      <c r="A350">
        <f>ROW(Source!A73)</f>
        <v>73</v>
      </c>
      <c r="B350">
        <v>15092646</v>
      </c>
      <c r="C350">
        <v>15092567</v>
      </c>
      <c r="D350">
        <v>12289510</v>
      </c>
      <c r="E350">
        <v>1</v>
      </c>
      <c r="F350">
        <v>1</v>
      </c>
      <c r="G350">
        <v>1</v>
      </c>
      <c r="H350">
        <v>3</v>
      </c>
      <c r="I350" t="s">
        <v>503</v>
      </c>
      <c r="J350" t="s">
        <v>504</v>
      </c>
      <c r="K350" t="s">
        <v>505</v>
      </c>
      <c r="L350">
        <v>1348</v>
      </c>
      <c r="N350">
        <v>1009</v>
      </c>
      <c r="O350" t="s">
        <v>29</v>
      </c>
      <c r="P350" t="s">
        <v>29</v>
      </c>
      <c r="Q350">
        <v>1000</v>
      </c>
      <c r="X350">
        <v>4.1E-5</v>
      </c>
      <c r="Y350">
        <v>35060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5</v>
      </c>
      <c r="AG350">
        <v>4.1E-5</v>
      </c>
      <c r="AH350">
        <v>2</v>
      </c>
      <c r="AI350">
        <v>15092646</v>
      </c>
      <c r="AJ350">
        <v>350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>
      <c r="A351">
        <f>ROW(Source!A73)</f>
        <v>73</v>
      </c>
      <c r="B351">
        <v>15092647</v>
      </c>
      <c r="C351">
        <v>15092567</v>
      </c>
      <c r="D351">
        <v>12290033</v>
      </c>
      <c r="E351">
        <v>1</v>
      </c>
      <c r="F351">
        <v>1</v>
      </c>
      <c r="G351">
        <v>1</v>
      </c>
      <c r="H351">
        <v>3</v>
      </c>
      <c r="I351" t="s">
        <v>506</v>
      </c>
      <c r="J351" t="s">
        <v>507</v>
      </c>
      <c r="K351" t="s">
        <v>508</v>
      </c>
      <c r="L351">
        <v>1348</v>
      </c>
      <c r="N351">
        <v>1009</v>
      </c>
      <c r="O351" t="s">
        <v>29</v>
      </c>
      <c r="P351" t="s">
        <v>29</v>
      </c>
      <c r="Q351">
        <v>1000</v>
      </c>
      <c r="X351">
        <v>3.0000000000000001E-6</v>
      </c>
      <c r="Y351">
        <v>18320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0</v>
      </c>
      <c r="AF351" t="s">
        <v>5</v>
      </c>
      <c r="AG351">
        <v>3.0000000000000001E-6</v>
      </c>
      <c r="AH351">
        <v>2</v>
      </c>
      <c r="AI351">
        <v>15092647</v>
      </c>
      <c r="AJ351">
        <v>351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>
      <c r="A352">
        <f>ROW(Source!A73)</f>
        <v>73</v>
      </c>
      <c r="B352">
        <v>15092648</v>
      </c>
      <c r="C352">
        <v>15092567</v>
      </c>
      <c r="D352">
        <v>12290555</v>
      </c>
      <c r="E352">
        <v>1</v>
      </c>
      <c r="F352">
        <v>1</v>
      </c>
      <c r="G352">
        <v>1</v>
      </c>
      <c r="H352">
        <v>3</v>
      </c>
      <c r="I352" t="s">
        <v>509</v>
      </c>
      <c r="J352" t="s">
        <v>510</v>
      </c>
      <c r="K352" t="s">
        <v>511</v>
      </c>
      <c r="L352">
        <v>1348</v>
      </c>
      <c r="N352">
        <v>1009</v>
      </c>
      <c r="O352" t="s">
        <v>29</v>
      </c>
      <c r="P352" t="s">
        <v>29</v>
      </c>
      <c r="Q352">
        <v>1000</v>
      </c>
      <c r="X352">
        <v>9.9999999999999995E-7</v>
      </c>
      <c r="Y352">
        <v>30040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5</v>
      </c>
      <c r="AG352">
        <v>9.9999999999999995E-7</v>
      </c>
      <c r="AH352">
        <v>2</v>
      </c>
      <c r="AI352">
        <v>15092648</v>
      </c>
      <c r="AJ352">
        <v>352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>
      <c r="A353">
        <f>ROW(Source!A73)</f>
        <v>73</v>
      </c>
      <c r="B353">
        <v>15092649</v>
      </c>
      <c r="C353">
        <v>15092567</v>
      </c>
      <c r="D353">
        <v>12292687</v>
      </c>
      <c r="E353">
        <v>1</v>
      </c>
      <c r="F353">
        <v>1</v>
      </c>
      <c r="G353">
        <v>1</v>
      </c>
      <c r="H353">
        <v>3</v>
      </c>
      <c r="I353" t="s">
        <v>512</v>
      </c>
      <c r="J353" t="s">
        <v>513</v>
      </c>
      <c r="K353" t="s">
        <v>514</v>
      </c>
      <c r="L353">
        <v>1346</v>
      </c>
      <c r="N353">
        <v>1009</v>
      </c>
      <c r="O353" t="s">
        <v>144</v>
      </c>
      <c r="P353" t="s">
        <v>144</v>
      </c>
      <c r="Q353">
        <v>1</v>
      </c>
      <c r="X353">
        <v>1.1000000000000001E-3</v>
      </c>
      <c r="Y353">
        <v>42.4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0</v>
      </c>
      <c r="AF353" t="s">
        <v>5</v>
      </c>
      <c r="AG353">
        <v>1.1000000000000001E-3</v>
      </c>
      <c r="AH353">
        <v>2</v>
      </c>
      <c r="AI353">
        <v>15092649</v>
      </c>
      <c r="AJ353">
        <v>353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>
      <c r="A354">
        <f>ROW(Source!A73)</f>
        <v>73</v>
      </c>
      <c r="B354">
        <v>15092650</v>
      </c>
      <c r="C354">
        <v>15092567</v>
      </c>
      <c r="D354">
        <v>12317113</v>
      </c>
      <c r="E354">
        <v>1</v>
      </c>
      <c r="F354">
        <v>1</v>
      </c>
      <c r="G354">
        <v>1</v>
      </c>
      <c r="H354">
        <v>3</v>
      </c>
      <c r="I354" t="s">
        <v>530</v>
      </c>
      <c r="J354" t="s">
        <v>531</v>
      </c>
      <c r="K354" t="s">
        <v>532</v>
      </c>
      <c r="L354">
        <v>1301</v>
      </c>
      <c r="N354">
        <v>1003</v>
      </c>
      <c r="O354" t="s">
        <v>100</v>
      </c>
      <c r="P354" t="s">
        <v>100</v>
      </c>
      <c r="Q354">
        <v>1</v>
      </c>
      <c r="X354">
        <v>1</v>
      </c>
      <c r="Y354">
        <v>104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5</v>
      </c>
      <c r="AG354">
        <v>1</v>
      </c>
      <c r="AH354">
        <v>2</v>
      </c>
      <c r="AI354">
        <v>15092650</v>
      </c>
      <c r="AJ354">
        <v>354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>
      <c r="A355">
        <f>ROW(Source!A73)</f>
        <v>73</v>
      </c>
      <c r="B355">
        <v>15092651</v>
      </c>
      <c r="C355">
        <v>15092567</v>
      </c>
      <c r="D355">
        <v>12317933</v>
      </c>
      <c r="E355">
        <v>1</v>
      </c>
      <c r="F355">
        <v>1</v>
      </c>
      <c r="G355">
        <v>1</v>
      </c>
      <c r="H355">
        <v>3</v>
      </c>
      <c r="I355" t="s">
        <v>518</v>
      </c>
      <c r="J355" t="s">
        <v>519</v>
      </c>
      <c r="K355" t="s">
        <v>520</v>
      </c>
      <c r="L355">
        <v>12293991</v>
      </c>
      <c r="N355">
        <v>1013</v>
      </c>
      <c r="O355" t="s">
        <v>395</v>
      </c>
      <c r="P355" t="s">
        <v>397</v>
      </c>
      <c r="Q355">
        <v>1</v>
      </c>
      <c r="X355">
        <v>3.3500000000000001E-3</v>
      </c>
      <c r="Y355">
        <v>276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0</v>
      </c>
      <c r="AF355" t="s">
        <v>5</v>
      </c>
      <c r="AG355">
        <v>3.3500000000000001E-3</v>
      </c>
      <c r="AH355">
        <v>2</v>
      </c>
      <c r="AI355">
        <v>15092651</v>
      </c>
      <c r="AJ355">
        <v>355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>
      <c r="A356">
        <f>ROW(Source!A73)</f>
        <v>73</v>
      </c>
      <c r="B356">
        <v>15092652</v>
      </c>
      <c r="C356">
        <v>15092567</v>
      </c>
      <c r="D356">
        <v>12317935</v>
      </c>
      <c r="E356">
        <v>1</v>
      </c>
      <c r="F356">
        <v>1</v>
      </c>
      <c r="G356">
        <v>1</v>
      </c>
      <c r="H356">
        <v>3</v>
      </c>
      <c r="I356" t="s">
        <v>521</v>
      </c>
      <c r="J356" t="s">
        <v>522</v>
      </c>
      <c r="K356" t="s">
        <v>523</v>
      </c>
      <c r="L356">
        <v>12293991</v>
      </c>
      <c r="N356">
        <v>1013</v>
      </c>
      <c r="O356" t="s">
        <v>395</v>
      </c>
      <c r="P356" t="s">
        <v>397</v>
      </c>
      <c r="Q356">
        <v>1</v>
      </c>
      <c r="X356">
        <v>3.3500000000000001E-3</v>
      </c>
      <c r="Y356">
        <v>461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5</v>
      </c>
      <c r="AG356">
        <v>3.3500000000000001E-3</v>
      </c>
      <c r="AH356">
        <v>2</v>
      </c>
      <c r="AI356">
        <v>15092652</v>
      </c>
      <c r="AJ356">
        <v>356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>
      <c r="A357">
        <f>ROW(Source!A73)</f>
        <v>73</v>
      </c>
      <c r="B357">
        <v>15092653</v>
      </c>
      <c r="C357">
        <v>15092567</v>
      </c>
      <c r="D357">
        <v>12325987</v>
      </c>
      <c r="E357">
        <v>1</v>
      </c>
      <c r="F357">
        <v>1</v>
      </c>
      <c r="G357">
        <v>1</v>
      </c>
      <c r="H357">
        <v>3</v>
      </c>
      <c r="I357" t="s">
        <v>492</v>
      </c>
      <c r="J357" t="s">
        <v>493</v>
      </c>
      <c r="K357" t="s">
        <v>494</v>
      </c>
      <c r="L357">
        <v>1339</v>
      </c>
      <c r="N357">
        <v>1007</v>
      </c>
      <c r="O357" t="s">
        <v>465</v>
      </c>
      <c r="P357" t="s">
        <v>465</v>
      </c>
      <c r="Q357">
        <v>1</v>
      </c>
      <c r="X357">
        <v>6.7000000000000002E-5</v>
      </c>
      <c r="Y357">
        <v>627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0</v>
      </c>
      <c r="AF357" t="s">
        <v>5</v>
      </c>
      <c r="AG357">
        <v>6.7000000000000002E-5</v>
      </c>
      <c r="AH357">
        <v>2</v>
      </c>
      <c r="AI357">
        <v>15092653</v>
      </c>
      <c r="AJ357">
        <v>357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>
      <c r="A358">
        <f>ROW(Source!A74)</f>
        <v>74</v>
      </c>
      <c r="B358">
        <v>15092610</v>
      </c>
      <c r="C358">
        <v>15092596</v>
      </c>
      <c r="D358">
        <v>7535136</v>
      </c>
      <c r="E358">
        <v>1</v>
      </c>
      <c r="F358">
        <v>1</v>
      </c>
      <c r="G358">
        <v>1</v>
      </c>
      <c r="H358">
        <v>1</v>
      </c>
      <c r="I358" t="s">
        <v>525</v>
      </c>
      <c r="J358" t="s">
        <v>5</v>
      </c>
      <c r="K358" t="s">
        <v>526</v>
      </c>
      <c r="L358">
        <v>1476</v>
      </c>
      <c r="N358">
        <v>1013</v>
      </c>
      <c r="O358" t="s">
        <v>450</v>
      </c>
      <c r="P358" t="s">
        <v>451</v>
      </c>
      <c r="Q358">
        <v>1</v>
      </c>
      <c r="X358">
        <v>0.60829999999999995</v>
      </c>
      <c r="Y358">
        <v>0</v>
      </c>
      <c r="Z358">
        <v>0</v>
      </c>
      <c r="AA358">
        <v>0</v>
      </c>
      <c r="AB358">
        <v>12.36</v>
      </c>
      <c r="AC358">
        <v>0</v>
      </c>
      <c r="AD358">
        <v>1</v>
      </c>
      <c r="AE358">
        <v>1</v>
      </c>
      <c r="AF358" t="s">
        <v>96</v>
      </c>
      <c r="AG358">
        <v>1.1892264999999997</v>
      </c>
      <c r="AH358">
        <v>2</v>
      </c>
      <c r="AI358">
        <v>15092597</v>
      </c>
      <c r="AJ358">
        <v>358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>
      <c r="A359">
        <f>ROW(Source!A74)</f>
        <v>74</v>
      </c>
      <c r="B359">
        <v>15092611</v>
      </c>
      <c r="C359">
        <v>15092596</v>
      </c>
      <c r="D359">
        <v>121548</v>
      </c>
      <c r="E359">
        <v>1</v>
      </c>
      <c r="F359">
        <v>1</v>
      </c>
      <c r="G359">
        <v>1</v>
      </c>
      <c r="H359">
        <v>1</v>
      </c>
      <c r="I359" t="s">
        <v>31</v>
      </c>
      <c r="J359" t="s">
        <v>5</v>
      </c>
      <c r="K359" t="s">
        <v>452</v>
      </c>
      <c r="L359">
        <v>608254</v>
      </c>
      <c r="N359">
        <v>1013</v>
      </c>
      <c r="O359" t="s">
        <v>453</v>
      </c>
      <c r="P359" t="s">
        <v>453</v>
      </c>
      <c r="Q359">
        <v>1</v>
      </c>
      <c r="X359">
        <v>1.9E-3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2</v>
      </c>
      <c r="AF359" t="s">
        <v>95</v>
      </c>
      <c r="AG359">
        <v>4.0374999999999994E-3</v>
      </c>
      <c r="AH359">
        <v>2</v>
      </c>
      <c r="AI359">
        <v>15092598</v>
      </c>
      <c r="AJ359">
        <v>359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>
      <c r="A360">
        <f>ROW(Source!A74)</f>
        <v>74</v>
      </c>
      <c r="B360">
        <v>15092612</v>
      </c>
      <c r="C360">
        <v>15092596</v>
      </c>
      <c r="D360">
        <v>12365594</v>
      </c>
      <c r="E360">
        <v>1</v>
      </c>
      <c r="F360">
        <v>1</v>
      </c>
      <c r="G360">
        <v>1</v>
      </c>
      <c r="H360">
        <v>2</v>
      </c>
      <c r="I360" t="s">
        <v>471</v>
      </c>
      <c r="J360" t="s">
        <v>472</v>
      </c>
      <c r="K360" t="s">
        <v>473</v>
      </c>
      <c r="L360">
        <v>1480</v>
      </c>
      <c r="N360">
        <v>1013</v>
      </c>
      <c r="O360" t="s">
        <v>457</v>
      </c>
      <c r="P360" t="s">
        <v>458</v>
      </c>
      <c r="Q360">
        <v>1</v>
      </c>
      <c r="X360">
        <v>1.1999999999999999E-3</v>
      </c>
      <c r="Y360">
        <v>0</v>
      </c>
      <c r="Z360">
        <v>92.76</v>
      </c>
      <c r="AA360">
        <v>16.329999999999998</v>
      </c>
      <c r="AB360">
        <v>0</v>
      </c>
      <c r="AC360">
        <v>0</v>
      </c>
      <c r="AD360">
        <v>1</v>
      </c>
      <c r="AE360">
        <v>0</v>
      </c>
      <c r="AF360" t="s">
        <v>95</v>
      </c>
      <c r="AG360">
        <v>2.5499999999999997E-3</v>
      </c>
      <c r="AH360">
        <v>2</v>
      </c>
      <c r="AI360">
        <v>15092599</v>
      </c>
      <c r="AJ360">
        <v>360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>
      <c r="A361">
        <f>ROW(Source!A74)</f>
        <v>74</v>
      </c>
      <c r="B361">
        <v>15092613</v>
      </c>
      <c r="C361">
        <v>15092596</v>
      </c>
      <c r="D361">
        <v>12365682</v>
      </c>
      <c r="E361">
        <v>1</v>
      </c>
      <c r="F361">
        <v>1</v>
      </c>
      <c r="G361">
        <v>1</v>
      </c>
      <c r="H361">
        <v>2</v>
      </c>
      <c r="I361" t="s">
        <v>474</v>
      </c>
      <c r="J361" t="s">
        <v>475</v>
      </c>
      <c r="K361" t="s">
        <v>476</v>
      </c>
      <c r="L361">
        <v>1480</v>
      </c>
      <c r="N361">
        <v>1013</v>
      </c>
      <c r="O361" t="s">
        <v>457</v>
      </c>
      <c r="P361" t="s">
        <v>458</v>
      </c>
      <c r="Q361">
        <v>1</v>
      </c>
      <c r="X361">
        <v>6.9999999999999999E-4</v>
      </c>
      <c r="Y361">
        <v>0</v>
      </c>
      <c r="Z361">
        <v>134.07</v>
      </c>
      <c r="AA361">
        <v>16.329999999999998</v>
      </c>
      <c r="AB361">
        <v>0</v>
      </c>
      <c r="AC361">
        <v>0</v>
      </c>
      <c r="AD361">
        <v>1</v>
      </c>
      <c r="AE361">
        <v>0</v>
      </c>
      <c r="AF361" t="s">
        <v>95</v>
      </c>
      <c r="AG361">
        <v>1.4874999999999999E-3</v>
      </c>
      <c r="AH361">
        <v>2</v>
      </c>
      <c r="AI361">
        <v>15092600</v>
      </c>
      <c r="AJ361">
        <v>361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>
      <c r="A362">
        <f>ROW(Source!A74)</f>
        <v>74</v>
      </c>
      <c r="B362">
        <v>15092614</v>
      </c>
      <c r="C362">
        <v>15092596</v>
      </c>
      <c r="D362">
        <v>12365985</v>
      </c>
      <c r="E362">
        <v>1</v>
      </c>
      <c r="F362">
        <v>1</v>
      </c>
      <c r="G362">
        <v>1</v>
      </c>
      <c r="H362">
        <v>2</v>
      </c>
      <c r="I362" t="s">
        <v>459</v>
      </c>
      <c r="J362" t="s">
        <v>460</v>
      </c>
      <c r="K362" t="s">
        <v>461</v>
      </c>
      <c r="L362">
        <v>1480</v>
      </c>
      <c r="N362">
        <v>1013</v>
      </c>
      <c r="O362" t="s">
        <v>457</v>
      </c>
      <c r="P362" t="s">
        <v>458</v>
      </c>
      <c r="Q362">
        <v>1</v>
      </c>
      <c r="X362">
        <v>0.18440000000000001</v>
      </c>
      <c r="Y362">
        <v>0</v>
      </c>
      <c r="Z362">
        <v>1.29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95</v>
      </c>
      <c r="AG362">
        <v>0.39185000000000003</v>
      </c>
      <c r="AH362">
        <v>2</v>
      </c>
      <c r="AI362">
        <v>15092601</v>
      </c>
      <c r="AJ362">
        <v>362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>
      <c r="A363">
        <f>ROW(Source!A74)</f>
        <v>74</v>
      </c>
      <c r="B363">
        <v>15092615</v>
      </c>
      <c r="C363">
        <v>15092596</v>
      </c>
      <c r="D363">
        <v>12368313</v>
      </c>
      <c r="E363">
        <v>1</v>
      </c>
      <c r="F363">
        <v>1</v>
      </c>
      <c r="G363">
        <v>1</v>
      </c>
      <c r="H363">
        <v>2</v>
      </c>
      <c r="I363" t="s">
        <v>477</v>
      </c>
      <c r="J363" t="s">
        <v>478</v>
      </c>
      <c r="K363" t="s">
        <v>479</v>
      </c>
      <c r="L363">
        <v>1480</v>
      </c>
      <c r="N363">
        <v>1013</v>
      </c>
      <c r="O363" t="s">
        <v>457</v>
      </c>
      <c r="P363" t="s">
        <v>458</v>
      </c>
      <c r="Q363">
        <v>1</v>
      </c>
      <c r="X363">
        <v>8.6999999999999994E-3</v>
      </c>
      <c r="Y363">
        <v>0</v>
      </c>
      <c r="Z363">
        <v>96.34</v>
      </c>
      <c r="AA363">
        <v>0</v>
      </c>
      <c r="AB363">
        <v>0</v>
      </c>
      <c r="AC363">
        <v>0</v>
      </c>
      <c r="AD363">
        <v>1</v>
      </c>
      <c r="AE363">
        <v>0</v>
      </c>
      <c r="AF363" t="s">
        <v>95</v>
      </c>
      <c r="AG363">
        <v>1.8487499999999997E-2</v>
      </c>
      <c r="AH363">
        <v>2</v>
      </c>
      <c r="AI363">
        <v>15092602</v>
      </c>
      <c r="AJ363">
        <v>363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>
      <c r="A364">
        <f>ROW(Source!A74)</f>
        <v>74</v>
      </c>
      <c r="B364">
        <v>15092616</v>
      </c>
      <c r="C364">
        <v>15092596</v>
      </c>
      <c r="D364">
        <v>12289887</v>
      </c>
      <c r="E364">
        <v>1</v>
      </c>
      <c r="F364">
        <v>1</v>
      </c>
      <c r="G364">
        <v>1</v>
      </c>
      <c r="H364">
        <v>3</v>
      </c>
      <c r="I364" t="s">
        <v>462</v>
      </c>
      <c r="J364" t="s">
        <v>463</v>
      </c>
      <c r="K364" t="s">
        <v>464</v>
      </c>
      <c r="L364">
        <v>1339</v>
      </c>
      <c r="N364">
        <v>1007</v>
      </c>
      <c r="O364" t="s">
        <v>465</v>
      </c>
      <c r="P364" t="s">
        <v>465</v>
      </c>
      <c r="Q364">
        <v>1</v>
      </c>
      <c r="X364">
        <v>3.5000000000000001E-3</v>
      </c>
      <c r="Y364">
        <v>6.2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5</v>
      </c>
      <c r="AG364">
        <v>3.5000000000000001E-3</v>
      </c>
      <c r="AH364">
        <v>2</v>
      </c>
      <c r="AI364">
        <v>15092603</v>
      </c>
      <c r="AJ364">
        <v>364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>
      <c r="A365">
        <f>ROW(Source!A74)</f>
        <v>74</v>
      </c>
      <c r="B365">
        <v>15092617</v>
      </c>
      <c r="C365">
        <v>15092596</v>
      </c>
      <c r="D365">
        <v>12290863</v>
      </c>
      <c r="E365">
        <v>1</v>
      </c>
      <c r="F365">
        <v>1</v>
      </c>
      <c r="G365">
        <v>1</v>
      </c>
      <c r="H365">
        <v>3</v>
      </c>
      <c r="I365" t="s">
        <v>480</v>
      </c>
      <c r="J365" t="s">
        <v>481</v>
      </c>
      <c r="K365" t="s">
        <v>482</v>
      </c>
      <c r="L365">
        <v>1348</v>
      </c>
      <c r="N365">
        <v>1009</v>
      </c>
      <c r="O365" t="s">
        <v>29</v>
      </c>
      <c r="P365" t="s">
        <v>29</v>
      </c>
      <c r="Q365">
        <v>1000</v>
      </c>
      <c r="X365">
        <v>1.9999999999999999E-6</v>
      </c>
      <c r="Y365">
        <v>10580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0</v>
      </c>
      <c r="AF365" t="s">
        <v>5</v>
      </c>
      <c r="AG365">
        <v>1.9999999999999999E-6</v>
      </c>
      <c r="AH365">
        <v>2</v>
      </c>
      <c r="AI365">
        <v>15092604</v>
      </c>
      <c r="AJ365">
        <v>365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>
      <c r="A366">
        <f>ROW(Source!A74)</f>
        <v>74</v>
      </c>
      <c r="B366">
        <v>15092618</v>
      </c>
      <c r="C366">
        <v>15092596</v>
      </c>
      <c r="D366">
        <v>12292552</v>
      </c>
      <c r="E366">
        <v>1</v>
      </c>
      <c r="F366">
        <v>1</v>
      </c>
      <c r="G366">
        <v>1</v>
      </c>
      <c r="H366">
        <v>3</v>
      </c>
      <c r="I366" t="s">
        <v>483</v>
      </c>
      <c r="J366" t="s">
        <v>484</v>
      </c>
      <c r="K366" t="s">
        <v>485</v>
      </c>
      <c r="L366">
        <v>1346</v>
      </c>
      <c r="N366">
        <v>1009</v>
      </c>
      <c r="O366" t="s">
        <v>144</v>
      </c>
      <c r="P366" t="s">
        <v>144</v>
      </c>
      <c r="Q366">
        <v>1</v>
      </c>
      <c r="X366">
        <v>9.8999999999999994E-5</v>
      </c>
      <c r="Y366">
        <v>5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0</v>
      </c>
      <c r="AF366" t="s">
        <v>5</v>
      </c>
      <c r="AG366">
        <v>9.8999999999999994E-5</v>
      </c>
      <c r="AH366">
        <v>2</v>
      </c>
      <c r="AI366">
        <v>15092605</v>
      </c>
      <c r="AJ366">
        <v>366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>
      <c r="A367">
        <f>ROW(Source!A74)</f>
        <v>74</v>
      </c>
      <c r="B367">
        <v>15092619</v>
      </c>
      <c r="C367">
        <v>15092596</v>
      </c>
      <c r="D367">
        <v>12292553</v>
      </c>
      <c r="E367">
        <v>1</v>
      </c>
      <c r="F367">
        <v>1</v>
      </c>
      <c r="G367">
        <v>1</v>
      </c>
      <c r="H367">
        <v>3</v>
      </c>
      <c r="I367" t="s">
        <v>466</v>
      </c>
      <c r="J367" t="s">
        <v>467</v>
      </c>
      <c r="K367" t="s">
        <v>468</v>
      </c>
      <c r="L367">
        <v>1339</v>
      </c>
      <c r="N367">
        <v>1007</v>
      </c>
      <c r="O367" t="s">
        <v>465</v>
      </c>
      <c r="P367" t="s">
        <v>465</v>
      </c>
      <c r="Q367">
        <v>1</v>
      </c>
      <c r="X367">
        <v>3.2000000000000002E-3</v>
      </c>
      <c r="Y367">
        <v>101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0</v>
      </c>
      <c r="AF367" t="s">
        <v>5</v>
      </c>
      <c r="AG367">
        <v>3.2000000000000002E-3</v>
      </c>
      <c r="AH367">
        <v>2</v>
      </c>
      <c r="AI367">
        <v>15092606</v>
      </c>
      <c r="AJ367">
        <v>367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>
      <c r="A368">
        <f>ROW(Source!A74)</f>
        <v>74</v>
      </c>
      <c r="B368">
        <v>15092620</v>
      </c>
      <c r="C368">
        <v>15092596</v>
      </c>
      <c r="D368">
        <v>12318064</v>
      </c>
      <c r="E368">
        <v>1</v>
      </c>
      <c r="F368">
        <v>1</v>
      </c>
      <c r="G368">
        <v>1</v>
      </c>
      <c r="H368">
        <v>3</v>
      </c>
      <c r="I368" t="s">
        <v>527</v>
      </c>
      <c r="J368" t="s">
        <v>528</v>
      </c>
      <c r="K368" t="s">
        <v>529</v>
      </c>
      <c r="L368">
        <v>1301</v>
      </c>
      <c r="N368">
        <v>1003</v>
      </c>
      <c r="O368" t="s">
        <v>100</v>
      </c>
      <c r="P368" t="s">
        <v>100</v>
      </c>
      <c r="Q368">
        <v>1</v>
      </c>
      <c r="X368">
        <v>1</v>
      </c>
      <c r="Y368">
        <v>51.7</v>
      </c>
      <c r="Z368">
        <v>0</v>
      </c>
      <c r="AA368">
        <v>0</v>
      </c>
      <c r="AB368">
        <v>0</v>
      </c>
      <c r="AC368">
        <v>0</v>
      </c>
      <c r="AD368">
        <v>1</v>
      </c>
      <c r="AE368">
        <v>0</v>
      </c>
      <c r="AF368" t="s">
        <v>5</v>
      </c>
      <c r="AG368">
        <v>1</v>
      </c>
      <c r="AH368">
        <v>2</v>
      </c>
      <c r="AI368">
        <v>15092607</v>
      </c>
      <c r="AJ368">
        <v>368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>
      <c r="A369">
        <f>ROW(Source!A74)</f>
        <v>74</v>
      </c>
      <c r="B369">
        <v>15092621</v>
      </c>
      <c r="C369">
        <v>15092596</v>
      </c>
      <c r="D369">
        <v>12324809</v>
      </c>
      <c r="E369">
        <v>1</v>
      </c>
      <c r="F369">
        <v>1</v>
      </c>
      <c r="G369">
        <v>1</v>
      </c>
      <c r="H369">
        <v>3</v>
      </c>
      <c r="I369" t="s">
        <v>489</v>
      </c>
      <c r="J369" t="s">
        <v>490</v>
      </c>
      <c r="K369" t="s">
        <v>491</v>
      </c>
      <c r="L369">
        <v>1346</v>
      </c>
      <c r="N369">
        <v>1009</v>
      </c>
      <c r="O369" t="s">
        <v>144</v>
      </c>
      <c r="P369" t="s">
        <v>144</v>
      </c>
      <c r="Q369">
        <v>1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1</v>
      </c>
      <c r="AD369">
        <v>0</v>
      </c>
      <c r="AE369">
        <v>0</v>
      </c>
      <c r="AF369" t="s">
        <v>5</v>
      </c>
      <c r="AG369">
        <v>0</v>
      </c>
      <c r="AH369">
        <v>2</v>
      </c>
      <c r="AI369">
        <v>15092625</v>
      </c>
      <c r="AJ369">
        <v>369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>
      <c r="A370">
        <f>ROW(Source!A74)</f>
        <v>74</v>
      </c>
      <c r="B370">
        <v>15092622</v>
      </c>
      <c r="C370">
        <v>15092596</v>
      </c>
      <c r="D370">
        <v>12325987</v>
      </c>
      <c r="E370">
        <v>1</v>
      </c>
      <c r="F370">
        <v>1</v>
      </c>
      <c r="G370">
        <v>1</v>
      </c>
      <c r="H370">
        <v>3</v>
      </c>
      <c r="I370" t="s">
        <v>492</v>
      </c>
      <c r="J370" t="s">
        <v>493</v>
      </c>
      <c r="K370" t="s">
        <v>494</v>
      </c>
      <c r="L370">
        <v>1339</v>
      </c>
      <c r="N370">
        <v>1007</v>
      </c>
      <c r="O370" t="s">
        <v>465</v>
      </c>
      <c r="P370" t="s">
        <v>465</v>
      </c>
      <c r="Q370">
        <v>1</v>
      </c>
      <c r="X370">
        <v>8.0000000000000007E-5</v>
      </c>
      <c r="Y370">
        <v>627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5</v>
      </c>
      <c r="AG370">
        <v>8.0000000000000007E-5</v>
      </c>
      <c r="AH370">
        <v>2</v>
      </c>
      <c r="AI370">
        <v>15092608</v>
      </c>
      <c r="AJ370">
        <v>370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>
      <c r="A371">
        <f>ROW(Source!A74)</f>
        <v>74</v>
      </c>
      <c r="B371">
        <v>15092623</v>
      </c>
      <c r="C371">
        <v>15092596</v>
      </c>
      <c r="D371">
        <v>12327134</v>
      </c>
      <c r="E371">
        <v>1</v>
      </c>
      <c r="F371">
        <v>1</v>
      </c>
      <c r="G371">
        <v>1</v>
      </c>
      <c r="H371">
        <v>3</v>
      </c>
      <c r="I371" t="s">
        <v>495</v>
      </c>
      <c r="J371" t="s">
        <v>496</v>
      </c>
      <c r="K371" t="s">
        <v>497</v>
      </c>
      <c r="L371">
        <v>1339</v>
      </c>
      <c r="N371">
        <v>1007</v>
      </c>
      <c r="O371" t="s">
        <v>465</v>
      </c>
      <c r="P371" t="s">
        <v>465</v>
      </c>
      <c r="Q371">
        <v>1</v>
      </c>
      <c r="X371">
        <v>2.75E-2</v>
      </c>
      <c r="Y371">
        <v>3.11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0</v>
      </c>
      <c r="AF371" t="s">
        <v>5</v>
      </c>
      <c r="AG371">
        <v>2.75E-2</v>
      </c>
      <c r="AH371">
        <v>2</v>
      </c>
      <c r="AI371">
        <v>15092609</v>
      </c>
      <c r="AJ371">
        <v>371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>
      <c r="A372">
        <f>ROW(Source!A75)</f>
        <v>75</v>
      </c>
      <c r="B372">
        <v>15092656</v>
      </c>
      <c r="C372">
        <v>15092654</v>
      </c>
      <c r="D372">
        <v>7535122</v>
      </c>
      <c r="E372">
        <v>1</v>
      </c>
      <c r="F372">
        <v>1</v>
      </c>
      <c r="G372">
        <v>1</v>
      </c>
      <c r="H372">
        <v>1</v>
      </c>
      <c r="I372" t="s">
        <v>469</v>
      </c>
      <c r="J372" t="s">
        <v>5</v>
      </c>
      <c r="K372" t="s">
        <v>470</v>
      </c>
      <c r="L372">
        <v>1476</v>
      </c>
      <c r="N372">
        <v>1013</v>
      </c>
      <c r="O372" t="s">
        <v>450</v>
      </c>
      <c r="P372" t="s">
        <v>451</v>
      </c>
      <c r="Q372">
        <v>1</v>
      </c>
      <c r="X372">
        <v>1.1544000000000001</v>
      </c>
      <c r="Y372">
        <v>0</v>
      </c>
      <c r="Z372">
        <v>0</v>
      </c>
      <c r="AA372">
        <v>0</v>
      </c>
      <c r="AB372">
        <v>12.04</v>
      </c>
      <c r="AC372">
        <v>0</v>
      </c>
      <c r="AD372">
        <v>1</v>
      </c>
      <c r="AE372">
        <v>1</v>
      </c>
      <c r="AF372" t="s">
        <v>96</v>
      </c>
      <c r="AG372">
        <v>2.2568519999999999</v>
      </c>
      <c r="AH372">
        <v>2</v>
      </c>
      <c r="AI372">
        <v>15092656</v>
      </c>
      <c r="AJ372">
        <v>372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>
      <c r="A373">
        <f>ROW(Source!A75)</f>
        <v>75</v>
      </c>
      <c r="B373">
        <v>15092657</v>
      </c>
      <c r="C373">
        <v>15092654</v>
      </c>
      <c r="D373">
        <v>121548</v>
      </c>
      <c r="E373">
        <v>1</v>
      </c>
      <c r="F373">
        <v>1</v>
      </c>
      <c r="G373">
        <v>1</v>
      </c>
      <c r="H373">
        <v>1</v>
      </c>
      <c r="I373" t="s">
        <v>31</v>
      </c>
      <c r="J373" t="s">
        <v>5</v>
      </c>
      <c r="K373" t="s">
        <v>452</v>
      </c>
      <c r="L373">
        <v>608254</v>
      </c>
      <c r="N373">
        <v>1013</v>
      </c>
      <c r="O373" t="s">
        <v>453</v>
      </c>
      <c r="P373" t="s">
        <v>453</v>
      </c>
      <c r="Q373">
        <v>1</v>
      </c>
      <c r="X373">
        <v>6.4999999999999997E-3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2</v>
      </c>
      <c r="AF373" t="s">
        <v>95</v>
      </c>
      <c r="AG373">
        <v>1.38125E-2</v>
      </c>
      <c r="AH373">
        <v>2</v>
      </c>
      <c r="AI373">
        <v>15092657</v>
      </c>
      <c r="AJ373">
        <v>373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>
      <c r="A374">
        <f>ROW(Source!A75)</f>
        <v>75</v>
      </c>
      <c r="B374">
        <v>15092658</v>
      </c>
      <c r="C374">
        <v>15092654</v>
      </c>
      <c r="D374">
        <v>12365594</v>
      </c>
      <c r="E374">
        <v>1</v>
      </c>
      <c r="F374">
        <v>1</v>
      </c>
      <c r="G374">
        <v>1</v>
      </c>
      <c r="H374">
        <v>2</v>
      </c>
      <c r="I374" t="s">
        <v>471</v>
      </c>
      <c r="J374" t="s">
        <v>472</v>
      </c>
      <c r="K374" t="s">
        <v>473</v>
      </c>
      <c r="L374">
        <v>1480</v>
      </c>
      <c r="N374">
        <v>1013</v>
      </c>
      <c r="O374" t="s">
        <v>457</v>
      </c>
      <c r="P374" t="s">
        <v>458</v>
      </c>
      <c r="Q374">
        <v>1</v>
      </c>
      <c r="X374">
        <v>5.0000000000000001E-3</v>
      </c>
      <c r="Y374">
        <v>0</v>
      </c>
      <c r="Z374">
        <v>92.76</v>
      </c>
      <c r="AA374">
        <v>16.329999999999998</v>
      </c>
      <c r="AB374">
        <v>0</v>
      </c>
      <c r="AC374">
        <v>0</v>
      </c>
      <c r="AD374">
        <v>1</v>
      </c>
      <c r="AE374">
        <v>0</v>
      </c>
      <c r="AF374" t="s">
        <v>95</v>
      </c>
      <c r="AG374">
        <v>1.0625000000000001E-2</v>
      </c>
      <c r="AH374">
        <v>2</v>
      </c>
      <c r="AI374">
        <v>15092658</v>
      </c>
      <c r="AJ374">
        <v>374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>
      <c r="A375">
        <f>ROW(Source!A75)</f>
        <v>75</v>
      </c>
      <c r="B375">
        <v>15092659</v>
      </c>
      <c r="C375">
        <v>15092654</v>
      </c>
      <c r="D375">
        <v>12365682</v>
      </c>
      <c r="E375">
        <v>1</v>
      </c>
      <c r="F375">
        <v>1</v>
      </c>
      <c r="G375">
        <v>1</v>
      </c>
      <c r="H375">
        <v>2</v>
      </c>
      <c r="I375" t="s">
        <v>474</v>
      </c>
      <c r="J375" t="s">
        <v>475</v>
      </c>
      <c r="K375" t="s">
        <v>476</v>
      </c>
      <c r="L375">
        <v>1480</v>
      </c>
      <c r="N375">
        <v>1013</v>
      </c>
      <c r="O375" t="s">
        <v>457</v>
      </c>
      <c r="P375" t="s">
        <v>458</v>
      </c>
      <c r="Q375">
        <v>1</v>
      </c>
      <c r="X375">
        <v>1.5E-3</v>
      </c>
      <c r="Y375">
        <v>0</v>
      </c>
      <c r="Z375">
        <v>134.07</v>
      </c>
      <c r="AA375">
        <v>16.329999999999998</v>
      </c>
      <c r="AB375">
        <v>0</v>
      </c>
      <c r="AC375">
        <v>0</v>
      </c>
      <c r="AD375">
        <v>1</v>
      </c>
      <c r="AE375">
        <v>0</v>
      </c>
      <c r="AF375" t="s">
        <v>95</v>
      </c>
      <c r="AG375">
        <v>3.1874999999999998E-3</v>
      </c>
      <c r="AH375">
        <v>2</v>
      </c>
      <c r="AI375">
        <v>15092659</v>
      </c>
      <c r="AJ375">
        <v>375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>
      <c r="A376">
        <f>ROW(Source!A75)</f>
        <v>75</v>
      </c>
      <c r="B376">
        <v>15092660</v>
      </c>
      <c r="C376">
        <v>15092654</v>
      </c>
      <c r="D376">
        <v>12365985</v>
      </c>
      <c r="E376">
        <v>1</v>
      </c>
      <c r="F376">
        <v>1</v>
      </c>
      <c r="G376">
        <v>1</v>
      </c>
      <c r="H376">
        <v>2</v>
      </c>
      <c r="I376" t="s">
        <v>459</v>
      </c>
      <c r="J376" t="s">
        <v>460</v>
      </c>
      <c r="K376" t="s">
        <v>461</v>
      </c>
      <c r="L376">
        <v>1480</v>
      </c>
      <c r="N376">
        <v>1013</v>
      </c>
      <c r="O376" t="s">
        <v>457</v>
      </c>
      <c r="P376" t="s">
        <v>458</v>
      </c>
      <c r="Q376">
        <v>1</v>
      </c>
      <c r="X376">
        <v>0.49419999999999997</v>
      </c>
      <c r="Y376">
        <v>0</v>
      </c>
      <c r="Z376">
        <v>1.29</v>
      </c>
      <c r="AA376">
        <v>0</v>
      </c>
      <c r="AB376">
        <v>0</v>
      </c>
      <c r="AC376">
        <v>0</v>
      </c>
      <c r="AD376">
        <v>1</v>
      </c>
      <c r="AE376">
        <v>0</v>
      </c>
      <c r="AF376" t="s">
        <v>95</v>
      </c>
      <c r="AG376">
        <v>1.0501750000000001</v>
      </c>
      <c r="AH376">
        <v>2</v>
      </c>
      <c r="AI376">
        <v>15092660</v>
      </c>
      <c r="AJ376">
        <v>376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>
      <c r="A377">
        <f>ROW(Source!A75)</f>
        <v>75</v>
      </c>
      <c r="B377">
        <v>15092661</v>
      </c>
      <c r="C377">
        <v>15092654</v>
      </c>
      <c r="D377">
        <v>12368313</v>
      </c>
      <c r="E377">
        <v>1</v>
      </c>
      <c r="F377">
        <v>1</v>
      </c>
      <c r="G377">
        <v>1</v>
      </c>
      <c r="H377">
        <v>2</v>
      </c>
      <c r="I377" t="s">
        <v>477</v>
      </c>
      <c r="J377" t="s">
        <v>478</v>
      </c>
      <c r="K377" t="s">
        <v>479</v>
      </c>
      <c r="L377">
        <v>1480</v>
      </c>
      <c r="N377">
        <v>1013</v>
      </c>
      <c r="O377" t="s">
        <v>457</v>
      </c>
      <c r="P377" t="s">
        <v>458</v>
      </c>
      <c r="Q377">
        <v>1</v>
      </c>
      <c r="X377">
        <v>1.5599999999999999E-2</v>
      </c>
      <c r="Y377">
        <v>0</v>
      </c>
      <c r="Z377">
        <v>96.34</v>
      </c>
      <c r="AA377">
        <v>0</v>
      </c>
      <c r="AB377">
        <v>0</v>
      </c>
      <c r="AC377">
        <v>0</v>
      </c>
      <c r="AD377">
        <v>1</v>
      </c>
      <c r="AE377">
        <v>0</v>
      </c>
      <c r="AF377" t="s">
        <v>95</v>
      </c>
      <c r="AG377">
        <v>3.3149999999999999E-2</v>
      </c>
      <c r="AH377">
        <v>2</v>
      </c>
      <c r="AI377">
        <v>15092661</v>
      </c>
      <c r="AJ377">
        <v>377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>
      <c r="A378">
        <f>ROW(Source!A75)</f>
        <v>75</v>
      </c>
      <c r="B378">
        <v>15092662</v>
      </c>
      <c r="C378">
        <v>15092654</v>
      </c>
      <c r="D378">
        <v>12289887</v>
      </c>
      <c r="E378">
        <v>1</v>
      </c>
      <c r="F378">
        <v>1</v>
      </c>
      <c r="G378">
        <v>1</v>
      </c>
      <c r="H378">
        <v>3</v>
      </c>
      <c r="I378" t="s">
        <v>462</v>
      </c>
      <c r="J378" t="s">
        <v>463</v>
      </c>
      <c r="K378" t="s">
        <v>464</v>
      </c>
      <c r="L378">
        <v>1339</v>
      </c>
      <c r="N378">
        <v>1007</v>
      </c>
      <c r="O378" t="s">
        <v>465</v>
      </c>
      <c r="P378" t="s">
        <v>465</v>
      </c>
      <c r="Q378">
        <v>1</v>
      </c>
      <c r="X378">
        <v>0.01</v>
      </c>
      <c r="Y378">
        <v>6.2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0</v>
      </c>
      <c r="AF378" t="s">
        <v>5</v>
      </c>
      <c r="AG378">
        <v>0.01</v>
      </c>
      <c r="AH378">
        <v>2</v>
      </c>
      <c r="AI378">
        <v>15092662</v>
      </c>
      <c r="AJ378">
        <v>378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>
      <c r="A379">
        <f>ROW(Source!A75)</f>
        <v>75</v>
      </c>
      <c r="B379">
        <v>15092663</v>
      </c>
      <c r="C379">
        <v>15092654</v>
      </c>
      <c r="D379">
        <v>12290863</v>
      </c>
      <c r="E379">
        <v>1</v>
      </c>
      <c r="F379">
        <v>1</v>
      </c>
      <c r="G379">
        <v>1</v>
      </c>
      <c r="H379">
        <v>3</v>
      </c>
      <c r="I379" t="s">
        <v>480</v>
      </c>
      <c r="J379" t="s">
        <v>481</v>
      </c>
      <c r="K379" t="s">
        <v>482</v>
      </c>
      <c r="L379">
        <v>1348</v>
      </c>
      <c r="N379">
        <v>1009</v>
      </c>
      <c r="O379" t="s">
        <v>29</v>
      </c>
      <c r="P379" t="s">
        <v>29</v>
      </c>
      <c r="Q379">
        <v>1000</v>
      </c>
      <c r="X379">
        <v>6.9999999999999999E-6</v>
      </c>
      <c r="Y379">
        <v>10580</v>
      </c>
      <c r="Z379">
        <v>0</v>
      </c>
      <c r="AA379">
        <v>0</v>
      </c>
      <c r="AB379">
        <v>0</v>
      </c>
      <c r="AC379">
        <v>0</v>
      </c>
      <c r="AD379">
        <v>1</v>
      </c>
      <c r="AE379">
        <v>0</v>
      </c>
      <c r="AF379" t="s">
        <v>5</v>
      </c>
      <c r="AG379">
        <v>6.9999999999999999E-6</v>
      </c>
      <c r="AH379">
        <v>2</v>
      </c>
      <c r="AI379">
        <v>15092663</v>
      </c>
      <c r="AJ379">
        <v>379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>
      <c r="A380">
        <f>ROW(Source!A75)</f>
        <v>75</v>
      </c>
      <c r="B380">
        <v>15092664</v>
      </c>
      <c r="C380">
        <v>15092654</v>
      </c>
      <c r="D380">
        <v>12292552</v>
      </c>
      <c r="E380">
        <v>1</v>
      </c>
      <c r="F380">
        <v>1</v>
      </c>
      <c r="G380">
        <v>1</v>
      </c>
      <c r="H380">
        <v>3</v>
      </c>
      <c r="I380" t="s">
        <v>483</v>
      </c>
      <c r="J380" t="s">
        <v>484</v>
      </c>
      <c r="K380" t="s">
        <v>485</v>
      </c>
      <c r="L380">
        <v>1346</v>
      </c>
      <c r="N380">
        <v>1009</v>
      </c>
      <c r="O380" t="s">
        <v>144</v>
      </c>
      <c r="P380" t="s">
        <v>144</v>
      </c>
      <c r="Q380">
        <v>1</v>
      </c>
      <c r="X380">
        <v>8.9999999999999998E-4</v>
      </c>
      <c r="Y380">
        <v>5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0</v>
      </c>
      <c r="AF380" t="s">
        <v>5</v>
      </c>
      <c r="AG380">
        <v>8.9999999999999998E-4</v>
      </c>
      <c r="AH380">
        <v>2</v>
      </c>
      <c r="AI380">
        <v>15092664</v>
      </c>
      <c r="AJ380">
        <v>380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>
      <c r="A381">
        <f>ROW(Source!A75)</f>
        <v>75</v>
      </c>
      <c r="B381">
        <v>15092665</v>
      </c>
      <c r="C381">
        <v>15092654</v>
      </c>
      <c r="D381">
        <v>12292553</v>
      </c>
      <c r="E381">
        <v>1</v>
      </c>
      <c r="F381">
        <v>1</v>
      </c>
      <c r="G381">
        <v>1</v>
      </c>
      <c r="H381">
        <v>3</v>
      </c>
      <c r="I381" t="s">
        <v>466</v>
      </c>
      <c r="J381" t="s">
        <v>467</v>
      </c>
      <c r="K381" t="s">
        <v>468</v>
      </c>
      <c r="L381">
        <v>1339</v>
      </c>
      <c r="N381">
        <v>1007</v>
      </c>
      <c r="O381" t="s">
        <v>465</v>
      </c>
      <c r="P381" t="s">
        <v>465</v>
      </c>
      <c r="Q381">
        <v>1</v>
      </c>
      <c r="X381">
        <v>9.1000000000000004E-3</v>
      </c>
      <c r="Y381">
        <v>101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5</v>
      </c>
      <c r="AG381">
        <v>9.1000000000000004E-3</v>
      </c>
      <c r="AH381">
        <v>2</v>
      </c>
      <c r="AI381">
        <v>15092665</v>
      </c>
      <c r="AJ381">
        <v>381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>
      <c r="A382">
        <f>ROW(Source!A75)</f>
        <v>75</v>
      </c>
      <c r="B382">
        <v>15092666</v>
      </c>
      <c r="C382">
        <v>15092654</v>
      </c>
      <c r="D382">
        <v>12318074</v>
      </c>
      <c r="E382">
        <v>1</v>
      </c>
      <c r="F382">
        <v>1</v>
      </c>
      <c r="G382">
        <v>1</v>
      </c>
      <c r="H382">
        <v>3</v>
      </c>
      <c r="I382" t="s">
        <v>486</v>
      </c>
      <c r="J382" t="s">
        <v>487</v>
      </c>
      <c r="K382" t="s">
        <v>488</v>
      </c>
      <c r="L382">
        <v>1301</v>
      </c>
      <c r="N382">
        <v>1003</v>
      </c>
      <c r="O382" t="s">
        <v>100</v>
      </c>
      <c r="P382" t="s">
        <v>100</v>
      </c>
      <c r="Q382">
        <v>1</v>
      </c>
      <c r="X382">
        <v>1</v>
      </c>
      <c r="Y382">
        <v>178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5</v>
      </c>
      <c r="AG382">
        <v>1</v>
      </c>
      <c r="AH382">
        <v>2</v>
      </c>
      <c r="AI382">
        <v>15092666</v>
      </c>
      <c r="AJ382">
        <v>382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>
      <c r="A383">
        <f>ROW(Source!A75)</f>
        <v>75</v>
      </c>
      <c r="B383">
        <v>15092667</v>
      </c>
      <c r="C383">
        <v>15092654</v>
      </c>
      <c r="D383">
        <v>12324809</v>
      </c>
      <c r="E383">
        <v>1</v>
      </c>
      <c r="F383">
        <v>1</v>
      </c>
      <c r="G383">
        <v>1</v>
      </c>
      <c r="H383">
        <v>3</v>
      </c>
      <c r="I383" t="s">
        <v>489</v>
      </c>
      <c r="J383" t="s">
        <v>490</v>
      </c>
      <c r="K383" t="s">
        <v>491</v>
      </c>
      <c r="L383">
        <v>1346</v>
      </c>
      <c r="N383">
        <v>1009</v>
      </c>
      <c r="O383" t="s">
        <v>144</v>
      </c>
      <c r="P383" t="s">
        <v>144</v>
      </c>
      <c r="Q383">
        <v>1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1</v>
      </c>
      <c r="AD383">
        <v>0</v>
      </c>
      <c r="AE383">
        <v>0</v>
      </c>
      <c r="AF383" t="s">
        <v>5</v>
      </c>
      <c r="AG383">
        <v>0</v>
      </c>
      <c r="AH383">
        <v>2</v>
      </c>
      <c r="AI383">
        <v>15092667</v>
      </c>
      <c r="AJ383">
        <v>383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>
      <c r="A384">
        <f>ROW(Source!A75)</f>
        <v>75</v>
      </c>
      <c r="B384">
        <v>15092668</v>
      </c>
      <c r="C384">
        <v>15092654</v>
      </c>
      <c r="D384">
        <v>12325987</v>
      </c>
      <c r="E384">
        <v>1</v>
      </c>
      <c r="F384">
        <v>1</v>
      </c>
      <c r="G384">
        <v>1</v>
      </c>
      <c r="H384">
        <v>3</v>
      </c>
      <c r="I384" t="s">
        <v>492</v>
      </c>
      <c r="J384" t="s">
        <v>493</v>
      </c>
      <c r="K384" t="s">
        <v>494</v>
      </c>
      <c r="L384">
        <v>1339</v>
      </c>
      <c r="N384">
        <v>1007</v>
      </c>
      <c r="O384" t="s">
        <v>465</v>
      </c>
      <c r="P384" t="s">
        <v>465</v>
      </c>
      <c r="Q384">
        <v>1</v>
      </c>
      <c r="X384">
        <v>1.14E-3</v>
      </c>
      <c r="Y384">
        <v>627</v>
      </c>
      <c r="Z384">
        <v>0</v>
      </c>
      <c r="AA384">
        <v>0</v>
      </c>
      <c r="AB384">
        <v>0</v>
      </c>
      <c r="AC384">
        <v>0</v>
      </c>
      <c r="AD384">
        <v>1</v>
      </c>
      <c r="AE384">
        <v>0</v>
      </c>
      <c r="AF384" t="s">
        <v>5</v>
      </c>
      <c r="AG384">
        <v>1.14E-3</v>
      </c>
      <c r="AH384">
        <v>2</v>
      </c>
      <c r="AI384">
        <v>15092668</v>
      </c>
      <c r="AJ384">
        <v>384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>
      <c r="A385">
        <f>ROW(Source!A75)</f>
        <v>75</v>
      </c>
      <c r="B385">
        <v>15092669</v>
      </c>
      <c r="C385">
        <v>15092654</v>
      </c>
      <c r="D385">
        <v>12327134</v>
      </c>
      <c r="E385">
        <v>1</v>
      </c>
      <c r="F385">
        <v>1</v>
      </c>
      <c r="G385">
        <v>1</v>
      </c>
      <c r="H385">
        <v>3</v>
      </c>
      <c r="I385" t="s">
        <v>495</v>
      </c>
      <c r="J385" t="s">
        <v>496</v>
      </c>
      <c r="K385" t="s">
        <v>497</v>
      </c>
      <c r="L385">
        <v>1339</v>
      </c>
      <c r="N385">
        <v>1007</v>
      </c>
      <c r="O385" t="s">
        <v>465</v>
      </c>
      <c r="P385" t="s">
        <v>465</v>
      </c>
      <c r="Q385">
        <v>1</v>
      </c>
      <c r="X385">
        <v>0.24729999999999999</v>
      </c>
      <c r="Y385">
        <v>3.11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 t="s">
        <v>5</v>
      </c>
      <c r="AG385">
        <v>0.24729999999999999</v>
      </c>
      <c r="AH385">
        <v>2</v>
      </c>
      <c r="AI385">
        <v>15092669</v>
      </c>
      <c r="AJ385">
        <v>385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>
      <c r="A386">
        <f>ROW(Source!A76)</f>
        <v>76</v>
      </c>
      <c r="B386">
        <v>15092673</v>
      </c>
      <c r="C386">
        <v>15092671</v>
      </c>
      <c r="D386">
        <v>7535136</v>
      </c>
      <c r="E386">
        <v>1</v>
      </c>
      <c r="F386">
        <v>1</v>
      </c>
      <c r="G386">
        <v>1</v>
      </c>
      <c r="H386">
        <v>1</v>
      </c>
      <c r="I386" t="s">
        <v>525</v>
      </c>
      <c r="J386" t="s">
        <v>5</v>
      </c>
      <c r="K386" t="s">
        <v>526</v>
      </c>
      <c r="L386">
        <v>1476</v>
      </c>
      <c r="N386">
        <v>1013</v>
      </c>
      <c r="O386" t="s">
        <v>450</v>
      </c>
      <c r="P386" t="s">
        <v>451</v>
      </c>
      <c r="Q386">
        <v>1</v>
      </c>
      <c r="X386">
        <v>0.72050000000000003</v>
      </c>
      <c r="Y386">
        <v>0</v>
      </c>
      <c r="Z386">
        <v>0</v>
      </c>
      <c r="AA386">
        <v>0</v>
      </c>
      <c r="AB386">
        <v>12.36</v>
      </c>
      <c r="AC386">
        <v>0</v>
      </c>
      <c r="AD386">
        <v>1</v>
      </c>
      <c r="AE386">
        <v>1</v>
      </c>
      <c r="AF386" t="s">
        <v>96</v>
      </c>
      <c r="AG386">
        <v>1.4085774999999998</v>
      </c>
      <c r="AH386">
        <v>2</v>
      </c>
      <c r="AI386">
        <v>15092673</v>
      </c>
      <c r="AJ386">
        <v>386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>
      <c r="A387">
        <f>ROW(Source!A76)</f>
        <v>76</v>
      </c>
      <c r="B387">
        <v>15092674</v>
      </c>
      <c r="C387">
        <v>15092671</v>
      </c>
      <c r="D387">
        <v>121548</v>
      </c>
      <c r="E387">
        <v>1</v>
      </c>
      <c r="F387">
        <v>1</v>
      </c>
      <c r="G387">
        <v>1</v>
      </c>
      <c r="H387">
        <v>1</v>
      </c>
      <c r="I387" t="s">
        <v>31</v>
      </c>
      <c r="J387" t="s">
        <v>5</v>
      </c>
      <c r="K387" t="s">
        <v>452</v>
      </c>
      <c r="L387">
        <v>608254</v>
      </c>
      <c r="N387">
        <v>1013</v>
      </c>
      <c r="O387" t="s">
        <v>453</v>
      </c>
      <c r="P387" t="s">
        <v>453</v>
      </c>
      <c r="Q387">
        <v>1</v>
      </c>
      <c r="X387">
        <v>2.3E-3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1</v>
      </c>
      <c r="AE387">
        <v>2</v>
      </c>
      <c r="AF387" t="s">
        <v>95</v>
      </c>
      <c r="AG387">
        <v>4.8874999999999995E-3</v>
      </c>
      <c r="AH387">
        <v>2</v>
      </c>
      <c r="AI387">
        <v>15092674</v>
      </c>
      <c r="AJ387">
        <v>387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>
      <c r="A388">
        <f>ROW(Source!A76)</f>
        <v>76</v>
      </c>
      <c r="B388">
        <v>15092675</v>
      </c>
      <c r="C388">
        <v>15092671</v>
      </c>
      <c r="D388">
        <v>12365594</v>
      </c>
      <c r="E388">
        <v>1</v>
      </c>
      <c r="F388">
        <v>1</v>
      </c>
      <c r="G388">
        <v>1</v>
      </c>
      <c r="H388">
        <v>2</v>
      </c>
      <c r="I388" t="s">
        <v>471</v>
      </c>
      <c r="J388" t="s">
        <v>472</v>
      </c>
      <c r="K388" t="s">
        <v>473</v>
      </c>
      <c r="L388">
        <v>1480</v>
      </c>
      <c r="N388">
        <v>1013</v>
      </c>
      <c r="O388" t="s">
        <v>457</v>
      </c>
      <c r="P388" t="s">
        <v>458</v>
      </c>
      <c r="Q388">
        <v>1</v>
      </c>
      <c r="X388">
        <v>1.5E-3</v>
      </c>
      <c r="Y388">
        <v>0</v>
      </c>
      <c r="Z388">
        <v>92.76</v>
      </c>
      <c r="AA388">
        <v>16.329999999999998</v>
      </c>
      <c r="AB388">
        <v>0</v>
      </c>
      <c r="AC388">
        <v>0</v>
      </c>
      <c r="AD388">
        <v>1</v>
      </c>
      <c r="AE388">
        <v>0</v>
      </c>
      <c r="AF388" t="s">
        <v>95</v>
      </c>
      <c r="AG388">
        <v>3.1874999999999998E-3</v>
      </c>
      <c r="AH388">
        <v>2</v>
      </c>
      <c r="AI388">
        <v>15092675</v>
      </c>
      <c r="AJ388">
        <v>388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>
      <c r="A389">
        <f>ROW(Source!A76)</f>
        <v>76</v>
      </c>
      <c r="B389">
        <v>15092676</v>
      </c>
      <c r="C389">
        <v>15092671</v>
      </c>
      <c r="D389">
        <v>12365682</v>
      </c>
      <c r="E389">
        <v>1</v>
      </c>
      <c r="F389">
        <v>1</v>
      </c>
      <c r="G389">
        <v>1</v>
      </c>
      <c r="H389">
        <v>2</v>
      </c>
      <c r="I389" t="s">
        <v>474</v>
      </c>
      <c r="J389" t="s">
        <v>475</v>
      </c>
      <c r="K389" t="s">
        <v>476</v>
      </c>
      <c r="L389">
        <v>1480</v>
      </c>
      <c r="N389">
        <v>1013</v>
      </c>
      <c r="O389" t="s">
        <v>457</v>
      </c>
      <c r="P389" t="s">
        <v>458</v>
      </c>
      <c r="Q389">
        <v>1</v>
      </c>
      <c r="X389">
        <v>8.0000000000000004E-4</v>
      </c>
      <c r="Y389">
        <v>0</v>
      </c>
      <c r="Z389">
        <v>134.07</v>
      </c>
      <c r="AA389">
        <v>16.329999999999998</v>
      </c>
      <c r="AB389">
        <v>0</v>
      </c>
      <c r="AC389">
        <v>0</v>
      </c>
      <c r="AD389">
        <v>1</v>
      </c>
      <c r="AE389">
        <v>0</v>
      </c>
      <c r="AF389" t="s">
        <v>95</v>
      </c>
      <c r="AG389">
        <v>1.6999999999999999E-3</v>
      </c>
      <c r="AH389">
        <v>2</v>
      </c>
      <c r="AI389">
        <v>15092676</v>
      </c>
      <c r="AJ389">
        <v>389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>
      <c r="A390">
        <f>ROW(Source!A76)</f>
        <v>76</v>
      </c>
      <c r="B390">
        <v>15092677</v>
      </c>
      <c r="C390">
        <v>15092671</v>
      </c>
      <c r="D390">
        <v>12365985</v>
      </c>
      <c r="E390">
        <v>1</v>
      </c>
      <c r="F390">
        <v>1</v>
      </c>
      <c r="G390">
        <v>1</v>
      </c>
      <c r="H390">
        <v>2</v>
      </c>
      <c r="I390" t="s">
        <v>459</v>
      </c>
      <c r="J390" t="s">
        <v>460</v>
      </c>
      <c r="K390" t="s">
        <v>461</v>
      </c>
      <c r="L390">
        <v>1480</v>
      </c>
      <c r="N390">
        <v>1013</v>
      </c>
      <c r="O390" t="s">
        <v>457</v>
      </c>
      <c r="P390" t="s">
        <v>458</v>
      </c>
      <c r="Q390">
        <v>1</v>
      </c>
      <c r="X390">
        <v>0.24940000000000001</v>
      </c>
      <c r="Y390">
        <v>0</v>
      </c>
      <c r="Z390">
        <v>1.29</v>
      </c>
      <c r="AA390">
        <v>0</v>
      </c>
      <c r="AB390">
        <v>0</v>
      </c>
      <c r="AC390">
        <v>0</v>
      </c>
      <c r="AD390">
        <v>1</v>
      </c>
      <c r="AE390">
        <v>0</v>
      </c>
      <c r="AF390" t="s">
        <v>95</v>
      </c>
      <c r="AG390">
        <v>0.52997500000000008</v>
      </c>
      <c r="AH390">
        <v>2</v>
      </c>
      <c r="AI390">
        <v>15092677</v>
      </c>
      <c r="AJ390">
        <v>390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>
      <c r="A391">
        <f>ROW(Source!A76)</f>
        <v>76</v>
      </c>
      <c r="B391">
        <v>15092678</v>
      </c>
      <c r="C391">
        <v>15092671</v>
      </c>
      <c r="D391">
        <v>12368313</v>
      </c>
      <c r="E391">
        <v>1</v>
      </c>
      <c r="F391">
        <v>1</v>
      </c>
      <c r="G391">
        <v>1</v>
      </c>
      <c r="H391">
        <v>2</v>
      </c>
      <c r="I391" t="s">
        <v>477</v>
      </c>
      <c r="J391" t="s">
        <v>478</v>
      </c>
      <c r="K391" t="s">
        <v>479</v>
      </c>
      <c r="L391">
        <v>1480</v>
      </c>
      <c r="N391">
        <v>1013</v>
      </c>
      <c r="O391" t="s">
        <v>457</v>
      </c>
      <c r="P391" t="s">
        <v>458</v>
      </c>
      <c r="Q391">
        <v>1</v>
      </c>
      <c r="X391">
        <v>1.01E-2</v>
      </c>
      <c r="Y391">
        <v>0</v>
      </c>
      <c r="Z391">
        <v>96.34</v>
      </c>
      <c r="AA391">
        <v>0</v>
      </c>
      <c r="AB391">
        <v>0</v>
      </c>
      <c r="AC391">
        <v>0</v>
      </c>
      <c r="AD391">
        <v>1</v>
      </c>
      <c r="AE391">
        <v>0</v>
      </c>
      <c r="AF391" t="s">
        <v>95</v>
      </c>
      <c r="AG391">
        <v>2.1462499999999999E-2</v>
      </c>
      <c r="AH391">
        <v>2</v>
      </c>
      <c r="AI391">
        <v>15092678</v>
      </c>
      <c r="AJ391">
        <v>391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>
      <c r="A392">
        <f>ROW(Source!A76)</f>
        <v>76</v>
      </c>
      <c r="B392">
        <v>15092679</v>
      </c>
      <c r="C392">
        <v>15092671</v>
      </c>
      <c r="D392">
        <v>12289887</v>
      </c>
      <c r="E392">
        <v>1</v>
      </c>
      <c r="F392">
        <v>1</v>
      </c>
      <c r="G392">
        <v>1</v>
      </c>
      <c r="H392">
        <v>3</v>
      </c>
      <c r="I392" t="s">
        <v>462</v>
      </c>
      <c r="J392" t="s">
        <v>463</v>
      </c>
      <c r="K392" t="s">
        <v>464</v>
      </c>
      <c r="L392">
        <v>1339</v>
      </c>
      <c r="N392">
        <v>1007</v>
      </c>
      <c r="O392" t="s">
        <v>465</v>
      </c>
      <c r="P392" t="s">
        <v>465</v>
      </c>
      <c r="Q392">
        <v>1</v>
      </c>
      <c r="X392">
        <v>4.4999999999999997E-3</v>
      </c>
      <c r="Y392">
        <v>6.2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 t="s">
        <v>5</v>
      </c>
      <c r="AG392">
        <v>4.4999999999999997E-3</v>
      </c>
      <c r="AH392">
        <v>2</v>
      </c>
      <c r="AI392">
        <v>15092679</v>
      </c>
      <c r="AJ392">
        <v>392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>
      <c r="A393">
        <f>ROW(Source!A76)</f>
        <v>76</v>
      </c>
      <c r="B393">
        <v>15092680</v>
      </c>
      <c r="C393">
        <v>15092671</v>
      </c>
      <c r="D393">
        <v>12290863</v>
      </c>
      <c r="E393">
        <v>1</v>
      </c>
      <c r="F393">
        <v>1</v>
      </c>
      <c r="G393">
        <v>1</v>
      </c>
      <c r="H393">
        <v>3</v>
      </c>
      <c r="I393" t="s">
        <v>480</v>
      </c>
      <c r="J393" t="s">
        <v>481</v>
      </c>
      <c r="K393" t="s">
        <v>482</v>
      </c>
      <c r="L393">
        <v>1348</v>
      </c>
      <c r="N393">
        <v>1009</v>
      </c>
      <c r="O393" t="s">
        <v>29</v>
      </c>
      <c r="P393" t="s">
        <v>29</v>
      </c>
      <c r="Q393">
        <v>1000</v>
      </c>
      <c r="X393">
        <v>3.0000000000000001E-6</v>
      </c>
      <c r="Y393">
        <v>10580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5</v>
      </c>
      <c r="AG393">
        <v>3.0000000000000001E-6</v>
      </c>
      <c r="AH393">
        <v>2</v>
      </c>
      <c r="AI393">
        <v>15092680</v>
      </c>
      <c r="AJ393">
        <v>393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>
      <c r="A394">
        <f>ROW(Source!A76)</f>
        <v>76</v>
      </c>
      <c r="B394">
        <v>15092681</v>
      </c>
      <c r="C394">
        <v>15092671</v>
      </c>
      <c r="D394">
        <v>12292552</v>
      </c>
      <c r="E394">
        <v>1</v>
      </c>
      <c r="F394">
        <v>1</v>
      </c>
      <c r="G394">
        <v>1</v>
      </c>
      <c r="H394">
        <v>3</v>
      </c>
      <c r="I394" t="s">
        <v>483</v>
      </c>
      <c r="J394" t="s">
        <v>484</v>
      </c>
      <c r="K394" t="s">
        <v>485</v>
      </c>
      <c r="L394">
        <v>1346</v>
      </c>
      <c r="N394">
        <v>1009</v>
      </c>
      <c r="O394" t="s">
        <v>144</v>
      </c>
      <c r="P394" t="s">
        <v>144</v>
      </c>
      <c r="Q394">
        <v>1</v>
      </c>
      <c r="X394">
        <v>1.66E-4</v>
      </c>
      <c r="Y394">
        <v>5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5</v>
      </c>
      <c r="AG394">
        <v>1.66E-4</v>
      </c>
      <c r="AH394">
        <v>2</v>
      </c>
      <c r="AI394">
        <v>15092681</v>
      </c>
      <c r="AJ394">
        <v>394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>
      <c r="A395">
        <f>ROW(Source!A76)</f>
        <v>76</v>
      </c>
      <c r="B395">
        <v>15092682</v>
      </c>
      <c r="C395">
        <v>15092671</v>
      </c>
      <c r="D395">
        <v>12292553</v>
      </c>
      <c r="E395">
        <v>1</v>
      </c>
      <c r="F395">
        <v>1</v>
      </c>
      <c r="G395">
        <v>1</v>
      </c>
      <c r="H395">
        <v>3</v>
      </c>
      <c r="I395" t="s">
        <v>466</v>
      </c>
      <c r="J395" t="s">
        <v>467</v>
      </c>
      <c r="K395" t="s">
        <v>468</v>
      </c>
      <c r="L395">
        <v>1339</v>
      </c>
      <c r="N395">
        <v>1007</v>
      </c>
      <c r="O395" t="s">
        <v>465</v>
      </c>
      <c r="P395" t="s">
        <v>465</v>
      </c>
      <c r="Q395">
        <v>1</v>
      </c>
      <c r="X395">
        <v>4.1000000000000003E-3</v>
      </c>
      <c r="Y395">
        <v>101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0</v>
      </c>
      <c r="AF395" t="s">
        <v>5</v>
      </c>
      <c r="AG395">
        <v>4.1000000000000003E-3</v>
      </c>
      <c r="AH395">
        <v>2</v>
      </c>
      <c r="AI395">
        <v>15092682</v>
      </c>
      <c r="AJ395">
        <v>395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>
      <c r="A396">
        <f>ROW(Source!A76)</f>
        <v>76</v>
      </c>
      <c r="B396">
        <v>15092683</v>
      </c>
      <c r="C396">
        <v>15092671</v>
      </c>
      <c r="D396">
        <v>12318066</v>
      </c>
      <c r="E396">
        <v>1</v>
      </c>
      <c r="F396">
        <v>1</v>
      </c>
      <c r="G396">
        <v>1</v>
      </c>
      <c r="H396">
        <v>3</v>
      </c>
      <c r="I396" t="s">
        <v>533</v>
      </c>
      <c r="J396" t="s">
        <v>534</v>
      </c>
      <c r="K396" t="s">
        <v>535</v>
      </c>
      <c r="L396">
        <v>1301</v>
      </c>
      <c r="N396">
        <v>1003</v>
      </c>
      <c r="O396" t="s">
        <v>100</v>
      </c>
      <c r="P396" t="s">
        <v>100</v>
      </c>
      <c r="Q396">
        <v>1</v>
      </c>
      <c r="X396">
        <v>1</v>
      </c>
      <c r="Y396">
        <v>67.099999999999994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5</v>
      </c>
      <c r="AG396">
        <v>1</v>
      </c>
      <c r="AH396">
        <v>2</v>
      </c>
      <c r="AI396">
        <v>15092683</v>
      </c>
      <c r="AJ396">
        <v>396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>
      <c r="A397">
        <f>ROW(Source!A76)</f>
        <v>76</v>
      </c>
      <c r="B397">
        <v>15092684</v>
      </c>
      <c r="C397">
        <v>15092671</v>
      </c>
      <c r="D397">
        <v>12324809</v>
      </c>
      <c r="E397">
        <v>1</v>
      </c>
      <c r="F397">
        <v>1</v>
      </c>
      <c r="G397">
        <v>1</v>
      </c>
      <c r="H397">
        <v>3</v>
      </c>
      <c r="I397" t="s">
        <v>489</v>
      </c>
      <c r="J397" t="s">
        <v>490</v>
      </c>
      <c r="K397" t="s">
        <v>491</v>
      </c>
      <c r="L397">
        <v>1346</v>
      </c>
      <c r="N397">
        <v>1009</v>
      </c>
      <c r="O397" t="s">
        <v>144</v>
      </c>
      <c r="P397" t="s">
        <v>144</v>
      </c>
      <c r="Q397">
        <v>1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1</v>
      </c>
      <c r="AD397">
        <v>0</v>
      </c>
      <c r="AE397">
        <v>0</v>
      </c>
      <c r="AF397" t="s">
        <v>5</v>
      </c>
      <c r="AG397">
        <v>0</v>
      </c>
      <c r="AH397">
        <v>2</v>
      </c>
      <c r="AI397">
        <v>15092684</v>
      </c>
      <c r="AJ397">
        <v>397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>
      <c r="A398">
        <f>ROW(Source!A76)</f>
        <v>76</v>
      </c>
      <c r="B398">
        <v>15092685</v>
      </c>
      <c r="C398">
        <v>15092671</v>
      </c>
      <c r="D398">
        <v>12325987</v>
      </c>
      <c r="E398">
        <v>1</v>
      </c>
      <c r="F398">
        <v>1</v>
      </c>
      <c r="G398">
        <v>1</v>
      </c>
      <c r="H398">
        <v>3</v>
      </c>
      <c r="I398" t="s">
        <v>492</v>
      </c>
      <c r="J398" t="s">
        <v>493</v>
      </c>
      <c r="K398" t="s">
        <v>494</v>
      </c>
      <c r="L398">
        <v>1339</v>
      </c>
      <c r="N398">
        <v>1007</v>
      </c>
      <c r="O398" t="s">
        <v>465</v>
      </c>
      <c r="P398" t="s">
        <v>465</v>
      </c>
      <c r="Q398">
        <v>1</v>
      </c>
      <c r="X398">
        <v>1.2E-4</v>
      </c>
      <c r="Y398">
        <v>627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5</v>
      </c>
      <c r="AG398">
        <v>1.2E-4</v>
      </c>
      <c r="AH398">
        <v>2</v>
      </c>
      <c r="AI398">
        <v>15092685</v>
      </c>
      <c r="AJ398">
        <v>398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>
      <c r="A399">
        <f>ROW(Source!A76)</f>
        <v>76</v>
      </c>
      <c r="B399">
        <v>15092686</v>
      </c>
      <c r="C399">
        <v>15092671</v>
      </c>
      <c r="D399">
        <v>12327134</v>
      </c>
      <c r="E399">
        <v>1</v>
      </c>
      <c r="F399">
        <v>1</v>
      </c>
      <c r="G399">
        <v>1</v>
      </c>
      <c r="H399">
        <v>3</v>
      </c>
      <c r="I399" t="s">
        <v>495</v>
      </c>
      <c r="J399" t="s">
        <v>496</v>
      </c>
      <c r="K399" t="s">
        <v>497</v>
      </c>
      <c r="L399">
        <v>1339</v>
      </c>
      <c r="N399">
        <v>1007</v>
      </c>
      <c r="O399" t="s">
        <v>465</v>
      </c>
      <c r="P399" t="s">
        <v>465</v>
      </c>
      <c r="Q399">
        <v>1</v>
      </c>
      <c r="X399">
        <v>4.6399999999999997E-2</v>
      </c>
      <c r="Y399">
        <v>3.11</v>
      </c>
      <c r="Z399">
        <v>0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5</v>
      </c>
      <c r="AG399">
        <v>4.6399999999999997E-2</v>
      </c>
      <c r="AH399">
        <v>2</v>
      </c>
      <c r="AI399">
        <v>15092686</v>
      </c>
      <c r="AJ399">
        <v>399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>
      <c r="A400">
        <f>ROW(Source!A77)</f>
        <v>77</v>
      </c>
      <c r="B400">
        <v>15092690</v>
      </c>
      <c r="C400">
        <v>15092688</v>
      </c>
      <c r="D400">
        <v>7535136</v>
      </c>
      <c r="E400">
        <v>1</v>
      </c>
      <c r="F400">
        <v>1</v>
      </c>
      <c r="G400">
        <v>1</v>
      </c>
      <c r="H400">
        <v>1</v>
      </c>
      <c r="I400" t="s">
        <v>525</v>
      </c>
      <c r="J400" t="s">
        <v>5</v>
      </c>
      <c r="K400" t="s">
        <v>526</v>
      </c>
      <c r="L400">
        <v>1476</v>
      </c>
      <c r="N400">
        <v>1013</v>
      </c>
      <c r="O400" t="s">
        <v>450</v>
      </c>
      <c r="P400" t="s">
        <v>451</v>
      </c>
      <c r="Q400">
        <v>1</v>
      </c>
      <c r="X400">
        <v>0.79749999999999999</v>
      </c>
      <c r="Y400">
        <v>0</v>
      </c>
      <c r="Z400">
        <v>0</v>
      </c>
      <c r="AA400">
        <v>0</v>
      </c>
      <c r="AB400">
        <v>12.36</v>
      </c>
      <c r="AC400">
        <v>0</v>
      </c>
      <c r="AD400">
        <v>1</v>
      </c>
      <c r="AE400">
        <v>1</v>
      </c>
      <c r="AF400" t="s">
        <v>96</v>
      </c>
      <c r="AG400">
        <v>1.5591124999999999</v>
      </c>
      <c r="AH400">
        <v>2</v>
      </c>
      <c r="AI400">
        <v>15092690</v>
      </c>
      <c r="AJ400">
        <v>400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>
      <c r="A401">
        <f>ROW(Source!A77)</f>
        <v>77</v>
      </c>
      <c r="B401">
        <v>15092691</v>
      </c>
      <c r="C401">
        <v>15092688</v>
      </c>
      <c r="D401">
        <v>121548</v>
      </c>
      <c r="E401">
        <v>1</v>
      </c>
      <c r="F401">
        <v>1</v>
      </c>
      <c r="G401">
        <v>1</v>
      </c>
      <c r="H401">
        <v>1</v>
      </c>
      <c r="I401" t="s">
        <v>31</v>
      </c>
      <c r="J401" t="s">
        <v>5</v>
      </c>
      <c r="K401" t="s">
        <v>452</v>
      </c>
      <c r="L401">
        <v>608254</v>
      </c>
      <c r="N401">
        <v>1013</v>
      </c>
      <c r="O401" t="s">
        <v>453</v>
      </c>
      <c r="P401" t="s">
        <v>453</v>
      </c>
      <c r="Q401">
        <v>1</v>
      </c>
      <c r="X401">
        <v>3.7000000000000002E-3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2</v>
      </c>
      <c r="AF401" t="s">
        <v>95</v>
      </c>
      <c r="AG401">
        <v>7.8625000000000014E-3</v>
      </c>
      <c r="AH401">
        <v>2</v>
      </c>
      <c r="AI401">
        <v>15092691</v>
      </c>
      <c r="AJ401">
        <v>401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>
      <c r="A402">
        <f>ROW(Source!A77)</f>
        <v>77</v>
      </c>
      <c r="B402">
        <v>15092692</v>
      </c>
      <c r="C402">
        <v>15092688</v>
      </c>
      <c r="D402">
        <v>12365594</v>
      </c>
      <c r="E402">
        <v>1</v>
      </c>
      <c r="F402">
        <v>1</v>
      </c>
      <c r="G402">
        <v>1</v>
      </c>
      <c r="H402">
        <v>2</v>
      </c>
      <c r="I402" t="s">
        <v>471</v>
      </c>
      <c r="J402" t="s">
        <v>472</v>
      </c>
      <c r="K402" t="s">
        <v>473</v>
      </c>
      <c r="L402">
        <v>1480</v>
      </c>
      <c r="N402">
        <v>1013</v>
      </c>
      <c r="O402" t="s">
        <v>457</v>
      </c>
      <c r="P402" t="s">
        <v>458</v>
      </c>
      <c r="Q402">
        <v>1</v>
      </c>
      <c r="X402">
        <v>2.7000000000000001E-3</v>
      </c>
      <c r="Y402">
        <v>0</v>
      </c>
      <c r="Z402">
        <v>92.76</v>
      </c>
      <c r="AA402">
        <v>16.329999999999998</v>
      </c>
      <c r="AB402">
        <v>0</v>
      </c>
      <c r="AC402">
        <v>0</v>
      </c>
      <c r="AD402">
        <v>1</v>
      </c>
      <c r="AE402">
        <v>0</v>
      </c>
      <c r="AF402" t="s">
        <v>95</v>
      </c>
      <c r="AG402">
        <v>5.7375000000000004E-3</v>
      </c>
      <c r="AH402">
        <v>2</v>
      </c>
      <c r="AI402">
        <v>15092692</v>
      </c>
      <c r="AJ402">
        <v>402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>
      <c r="A403">
        <f>ROW(Source!A77)</f>
        <v>77</v>
      </c>
      <c r="B403">
        <v>15092693</v>
      </c>
      <c r="C403">
        <v>15092688</v>
      </c>
      <c r="D403">
        <v>12365682</v>
      </c>
      <c r="E403">
        <v>1</v>
      </c>
      <c r="F403">
        <v>1</v>
      </c>
      <c r="G403">
        <v>1</v>
      </c>
      <c r="H403">
        <v>2</v>
      </c>
      <c r="I403" t="s">
        <v>474</v>
      </c>
      <c r="J403" t="s">
        <v>475</v>
      </c>
      <c r="K403" t="s">
        <v>476</v>
      </c>
      <c r="L403">
        <v>1480</v>
      </c>
      <c r="N403">
        <v>1013</v>
      </c>
      <c r="O403" t="s">
        <v>457</v>
      </c>
      <c r="P403" t="s">
        <v>458</v>
      </c>
      <c r="Q403">
        <v>1</v>
      </c>
      <c r="X403">
        <v>1E-3</v>
      </c>
      <c r="Y403">
        <v>0</v>
      </c>
      <c r="Z403">
        <v>134.07</v>
      </c>
      <c r="AA403">
        <v>16.329999999999998</v>
      </c>
      <c r="AB403">
        <v>0</v>
      </c>
      <c r="AC403">
        <v>0</v>
      </c>
      <c r="AD403">
        <v>1</v>
      </c>
      <c r="AE403">
        <v>0</v>
      </c>
      <c r="AF403" t="s">
        <v>95</v>
      </c>
      <c r="AG403">
        <v>2.1250000000000002E-3</v>
      </c>
      <c r="AH403">
        <v>2</v>
      </c>
      <c r="AI403">
        <v>15092693</v>
      </c>
      <c r="AJ403">
        <v>403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>
      <c r="A404">
        <f>ROW(Source!A77)</f>
        <v>77</v>
      </c>
      <c r="B404">
        <v>15092694</v>
      </c>
      <c r="C404">
        <v>15092688</v>
      </c>
      <c r="D404">
        <v>12365985</v>
      </c>
      <c r="E404">
        <v>1</v>
      </c>
      <c r="F404">
        <v>1</v>
      </c>
      <c r="G404">
        <v>1</v>
      </c>
      <c r="H404">
        <v>2</v>
      </c>
      <c r="I404" t="s">
        <v>459</v>
      </c>
      <c r="J404" t="s">
        <v>460</v>
      </c>
      <c r="K404" t="s">
        <v>461</v>
      </c>
      <c r="L404">
        <v>1480</v>
      </c>
      <c r="N404">
        <v>1013</v>
      </c>
      <c r="O404" t="s">
        <v>457</v>
      </c>
      <c r="P404" t="s">
        <v>458</v>
      </c>
      <c r="Q404">
        <v>1</v>
      </c>
      <c r="X404">
        <v>0.34920000000000001</v>
      </c>
      <c r="Y404">
        <v>0</v>
      </c>
      <c r="Z404">
        <v>1.29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95</v>
      </c>
      <c r="AG404">
        <v>0.74204999999999999</v>
      </c>
      <c r="AH404">
        <v>2</v>
      </c>
      <c r="AI404">
        <v>15092694</v>
      </c>
      <c r="AJ404">
        <v>404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>
      <c r="A405">
        <f>ROW(Source!A77)</f>
        <v>77</v>
      </c>
      <c r="B405">
        <v>15092695</v>
      </c>
      <c r="C405">
        <v>15092688</v>
      </c>
      <c r="D405">
        <v>12368313</v>
      </c>
      <c r="E405">
        <v>1</v>
      </c>
      <c r="F405">
        <v>1</v>
      </c>
      <c r="G405">
        <v>1</v>
      </c>
      <c r="H405">
        <v>2</v>
      </c>
      <c r="I405" t="s">
        <v>477</v>
      </c>
      <c r="J405" t="s">
        <v>478</v>
      </c>
      <c r="K405" t="s">
        <v>479</v>
      </c>
      <c r="L405">
        <v>1480</v>
      </c>
      <c r="N405">
        <v>1013</v>
      </c>
      <c r="O405" t="s">
        <v>457</v>
      </c>
      <c r="P405" t="s">
        <v>458</v>
      </c>
      <c r="Q405">
        <v>1</v>
      </c>
      <c r="X405">
        <v>1.4E-2</v>
      </c>
      <c r="Y405">
        <v>0</v>
      </c>
      <c r="Z405">
        <v>96.34</v>
      </c>
      <c r="AA405">
        <v>0</v>
      </c>
      <c r="AB405">
        <v>0</v>
      </c>
      <c r="AC405">
        <v>0</v>
      </c>
      <c r="AD405">
        <v>1</v>
      </c>
      <c r="AE405">
        <v>0</v>
      </c>
      <c r="AF405" t="s">
        <v>95</v>
      </c>
      <c r="AG405">
        <v>2.9750000000000002E-2</v>
      </c>
      <c r="AH405">
        <v>2</v>
      </c>
      <c r="AI405">
        <v>15092695</v>
      </c>
      <c r="AJ405">
        <v>405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>
      <c r="A406">
        <f>ROW(Source!A77)</f>
        <v>77</v>
      </c>
      <c r="B406">
        <v>15092696</v>
      </c>
      <c r="C406">
        <v>15092688</v>
      </c>
      <c r="D406">
        <v>12289887</v>
      </c>
      <c r="E406">
        <v>1</v>
      </c>
      <c r="F406">
        <v>1</v>
      </c>
      <c r="G406">
        <v>1</v>
      </c>
      <c r="H406">
        <v>3</v>
      </c>
      <c r="I406" t="s">
        <v>462</v>
      </c>
      <c r="J406" t="s">
        <v>463</v>
      </c>
      <c r="K406" t="s">
        <v>464</v>
      </c>
      <c r="L406">
        <v>1339</v>
      </c>
      <c r="N406">
        <v>1007</v>
      </c>
      <c r="O406" t="s">
        <v>465</v>
      </c>
      <c r="P406" t="s">
        <v>465</v>
      </c>
      <c r="Q406">
        <v>1</v>
      </c>
      <c r="X406">
        <v>6.7000000000000002E-3</v>
      </c>
      <c r="Y406">
        <v>6.2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5</v>
      </c>
      <c r="AG406">
        <v>6.7000000000000002E-3</v>
      </c>
      <c r="AH406">
        <v>2</v>
      </c>
      <c r="AI406">
        <v>15092696</v>
      </c>
      <c r="AJ406">
        <v>406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>
      <c r="A407">
        <f>ROW(Source!A77)</f>
        <v>77</v>
      </c>
      <c r="B407">
        <v>15092697</v>
      </c>
      <c r="C407">
        <v>15092688</v>
      </c>
      <c r="D407">
        <v>12290863</v>
      </c>
      <c r="E407">
        <v>1</v>
      </c>
      <c r="F407">
        <v>1</v>
      </c>
      <c r="G407">
        <v>1</v>
      </c>
      <c r="H407">
        <v>3</v>
      </c>
      <c r="I407" t="s">
        <v>480</v>
      </c>
      <c r="J407" t="s">
        <v>481</v>
      </c>
      <c r="K407" t="s">
        <v>482</v>
      </c>
      <c r="L407">
        <v>1348</v>
      </c>
      <c r="N407">
        <v>1009</v>
      </c>
      <c r="O407" t="s">
        <v>29</v>
      </c>
      <c r="P407" t="s">
        <v>29</v>
      </c>
      <c r="Q407">
        <v>1000</v>
      </c>
      <c r="X407">
        <v>5.0000000000000004E-6</v>
      </c>
      <c r="Y407">
        <v>10580</v>
      </c>
      <c r="Z407">
        <v>0</v>
      </c>
      <c r="AA407">
        <v>0</v>
      </c>
      <c r="AB407">
        <v>0</v>
      </c>
      <c r="AC407">
        <v>0</v>
      </c>
      <c r="AD407">
        <v>1</v>
      </c>
      <c r="AE407">
        <v>0</v>
      </c>
      <c r="AF407" t="s">
        <v>5</v>
      </c>
      <c r="AG407">
        <v>5.0000000000000004E-6</v>
      </c>
      <c r="AH407">
        <v>2</v>
      </c>
      <c r="AI407">
        <v>15092697</v>
      </c>
      <c r="AJ407">
        <v>407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>
      <c r="A408">
        <f>ROW(Source!A77)</f>
        <v>77</v>
      </c>
      <c r="B408">
        <v>15092698</v>
      </c>
      <c r="C408">
        <v>15092688</v>
      </c>
      <c r="D408">
        <v>12292552</v>
      </c>
      <c r="E408">
        <v>1</v>
      </c>
      <c r="F408">
        <v>1</v>
      </c>
      <c r="G408">
        <v>1</v>
      </c>
      <c r="H408">
        <v>3</v>
      </c>
      <c r="I408" t="s">
        <v>483</v>
      </c>
      <c r="J408" t="s">
        <v>484</v>
      </c>
      <c r="K408" t="s">
        <v>485</v>
      </c>
      <c r="L408">
        <v>1346</v>
      </c>
      <c r="N408">
        <v>1009</v>
      </c>
      <c r="O408" t="s">
        <v>144</v>
      </c>
      <c r="P408" t="s">
        <v>144</v>
      </c>
      <c r="Q408">
        <v>1</v>
      </c>
      <c r="X408">
        <v>2.5099999999999998E-4</v>
      </c>
      <c r="Y408">
        <v>5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5</v>
      </c>
      <c r="AG408">
        <v>2.5099999999999998E-4</v>
      </c>
      <c r="AH408">
        <v>2</v>
      </c>
      <c r="AI408">
        <v>15092698</v>
      </c>
      <c r="AJ408">
        <v>408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>
      <c r="A409">
        <f>ROW(Source!A77)</f>
        <v>77</v>
      </c>
      <c r="B409">
        <v>15092699</v>
      </c>
      <c r="C409">
        <v>15092688</v>
      </c>
      <c r="D409">
        <v>12292553</v>
      </c>
      <c r="E409">
        <v>1</v>
      </c>
      <c r="F409">
        <v>1</v>
      </c>
      <c r="G409">
        <v>1</v>
      </c>
      <c r="H409">
        <v>3</v>
      </c>
      <c r="I409" t="s">
        <v>466</v>
      </c>
      <c r="J409" t="s">
        <v>467</v>
      </c>
      <c r="K409" t="s">
        <v>468</v>
      </c>
      <c r="L409">
        <v>1339</v>
      </c>
      <c r="N409">
        <v>1007</v>
      </c>
      <c r="O409" t="s">
        <v>465</v>
      </c>
      <c r="P409" t="s">
        <v>465</v>
      </c>
      <c r="Q409">
        <v>1</v>
      </c>
      <c r="X409">
        <v>6.1000000000000004E-3</v>
      </c>
      <c r="Y409">
        <v>101</v>
      </c>
      <c r="Z409">
        <v>0</v>
      </c>
      <c r="AA409">
        <v>0</v>
      </c>
      <c r="AB409">
        <v>0</v>
      </c>
      <c r="AC409">
        <v>0</v>
      </c>
      <c r="AD409">
        <v>1</v>
      </c>
      <c r="AE409">
        <v>0</v>
      </c>
      <c r="AF409" t="s">
        <v>5</v>
      </c>
      <c r="AG409">
        <v>6.1000000000000004E-3</v>
      </c>
      <c r="AH409">
        <v>2</v>
      </c>
      <c r="AI409">
        <v>15092699</v>
      </c>
      <c r="AJ409">
        <v>409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>
      <c r="A410">
        <f>ROW(Source!A77)</f>
        <v>77</v>
      </c>
      <c r="B410">
        <v>15092700</v>
      </c>
      <c r="C410">
        <v>15092688</v>
      </c>
      <c r="D410">
        <v>12318068</v>
      </c>
      <c r="E410">
        <v>1</v>
      </c>
      <c r="F410">
        <v>1</v>
      </c>
      <c r="G410">
        <v>1</v>
      </c>
      <c r="H410">
        <v>3</v>
      </c>
      <c r="I410" t="s">
        <v>536</v>
      </c>
      <c r="J410" t="s">
        <v>537</v>
      </c>
      <c r="K410" t="s">
        <v>538</v>
      </c>
      <c r="L410">
        <v>1301</v>
      </c>
      <c r="N410">
        <v>1003</v>
      </c>
      <c r="O410" t="s">
        <v>100</v>
      </c>
      <c r="P410" t="s">
        <v>100</v>
      </c>
      <c r="Q410">
        <v>1</v>
      </c>
      <c r="X410">
        <v>1</v>
      </c>
      <c r="Y410">
        <v>80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0</v>
      </c>
      <c r="AF410" t="s">
        <v>5</v>
      </c>
      <c r="AG410">
        <v>1</v>
      </c>
      <c r="AH410">
        <v>2</v>
      </c>
      <c r="AI410">
        <v>15092700</v>
      </c>
      <c r="AJ410">
        <v>410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>
      <c r="A411">
        <f>ROW(Source!A77)</f>
        <v>77</v>
      </c>
      <c r="B411">
        <v>15092701</v>
      </c>
      <c r="C411">
        <v>15092688</v>
      </c>
      <c r="D411">
        <v>12324809</v>
      </c>
      <c r="E411">
        <v>1</v>
      </c>
      <c r="F411">
        <v>1</v>
      </c>
      <c r="G411">
        <v>1</v>
      </c>
      <c r="H411">
        <v>3</v>
      </c>
      <c r="I411" t="s">
        <v>489</v>
      </c>
      <c r="J411" t="s">
        <v>490</v>
      </c>
      <c r="K411" t="s">
        <v>491</v>
      </c>
      <c r="L411">
        <v>1346</v>
      </c>
      <c r="N411">
        <v>1009</v>
      </c>
      <c r="O411" t="s">
        <v>144</v>
      </c>
      <c r="P411" t="s">
        <v>144</v>
      </c>
      <c r="Q411">
        <v>1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1</v>
      </c>
      <c r="AD411">
        <v>0</v>
      </c>
      <c r="AE411">
        <v>0</v>
      </c>
      <c r="AF411" t="s">
        <v>5</v>
      </c>
      <c r="AG411">
        <v>0</v>
      </c>
      <c r="AH411">
        <v>2</v>
      </c>
      <c r="AI411">
        <v>15092701</v>
      </c>
      <c r="AJ411">
        <v>411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>
      <c r="A412">
        <f>ROW(Source!A77)</f>
        <v>77</v>
      </c>
      <c r="B412">
        <v>15092702</v>
      </c>
      <c r="C412">
        <v>15092688</v>
      </c>
      <c r="D412">
        <v>12325987</v>
      </c>
      <c r="E412">
        <v>1</v>
      </c>
      <c r="F412">
        <v>1</v>
      </c>
      <c r="G412">
        <v>1</v>
      </c>
      <c r="H412">
        <v>3</v>
      </c>
      <c r="I412" t="s">
        <v>492</v>
      </c>
      <c r="J412" t="s">
        <v>493</v>
      </c>
      <c r="K412" t="s">
        <v>494</v>
      </c>
      <c r="L412">
        <v>1339</v>
      </c>
      <c r="N412">
        <v>1007</v>
      </c>
      <c r="O412" t="s">
        <v>465</v>
      </c>
      <c r="P412" t="s">
        <v>465</v>
      </c>
      <c r="Q412">
        <v>1</v>
      </c>
      <c r="X412">
        <v>2.1000000000000001E-4</v>
      </c>
      <c r="Y412">
        <v>627</v>
      </c>
      <c r="Z412">
        <v>0</v>
      </c>
      <c r="AA412">
        <v>0</v>
      </c>
      <c r="AB412">
        <v>0</v>
      </c>
      <c r="AC412">
        <v>0</v>
      </c>
      <c r="AD412">
        <v>1</v>
      </c>
      <c r="AE412">
        <v>0</v>
      </c>
      <c r="AF412" t="s">
        <v>5</v>
      </c>
      <c r="AG412">
        <v>2.1000000000000001E-4</v>
      </c>
      <c r="AH412">
        <v>2</v>
      </c>
      <c r="AI412">
        <v>15092702</v>
      </c>
      <c r="AJ412">
        <v>412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>
      <c r="A413">
        <f>ROW(Source!A77)</f>
        <v>77</v>
      </c>
      <c r="B413">
        <v>15092703</v>
      </c>
      <c r="C413">
        <v>15092688</v>
      </c>
      <c r="D413">
        <v>12327134</v>
      </c>
      <c r="E413">
        <v>1</v>
      </c>
      <c r="F413">
        <v>1</v>
      </c>
      <c r="G413">
        <v>1</v>
      </c>
      <c r="H413">
        <v>3</v>
      </c>
      <c r="I413" t="s">
        <v>495</v>
      </c>
      <c r="J413" t="s">
        <v>496</v>
      </c>
      <c r="K413" t="s">
        <v>497</v>
      </c>
      <c r="L413">
        <v>1339</v>
      </c>
      <c r="N413">
        <v>1007</v>
      </c>
      <c r="O413" t="s">
        <v>465</v>
      </c>
      <c r="P413" t="s">
        <v>465</v>
      </c>
      <c r="Q413">
        <v>1</v>
      </c>
      <c r="X413">
        <v>7.0300000000000001E-2</v>
      </c>
      <c r="Y413">
        <v>3.11</v>
      </c>
      <c r="Z413">
        <v>0</v>
      </c>
      <c r="AA413">
        <v>0</v>
      </c>
      <c r="AB413">
        <v>0</v>
      </c>
      <c r="AC413">
        <v>0</v>
      </c>
      <c r="AD413">
        <v>1</v>
      </c>
      <c r="AE413">
        <v>0</v>
      </c>
      <c r="AF413" t="s">
        <v>5</v>
      </c>
      <c r="AG413">
        <v>7.0300000000000001E-2</v>
      </c>
      <c r="AH413">
        <v>2</v>
      </c>
      <c r="AI413">
        <v>15092703</v>
      </c>
      <c r="AJ413">
        <v>413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>
      <c r="A414">
        <f>ROW(Source!A80)</f>
        <v>80</v>
      </c>
      <c r="B414">
        <v>15092707</v>
      </c>
      <c r="C414">
        <v>15092705</v>
      </c>
      <c r="D414">
        <v>7535126</v>
      </c>
      <c r="E414">
        <v>1</v>
      </c>
      <c r="F414">
        <v>1</v>
      </c>
      <c r="G414">
        <v>1</v>
      </c>
      <c r="H414">
        <v>1</v>
      </c>
      <c r="I414" t="s">
        <v>539</v>
      </c>
      <c r="J414" t="s">
        <v>5</v>
      </c>
      <c r="K414" t="s">
        <v>540</v>
      </c>
      <c r="L414">
        <v>1476</v>
      </c>
      <c r="N414">
        <v>1013</v>
      </c>
      <c r="O414" t="s">
        <v>450</v>
      </c>
      <c r="P414" t="s">
        <v>451</v>
      </c>
      <c r="Q414">
        <v>1</v>
      </c>
      <c r="X414">
        <v>0.32969999999999999</v>
      </c>
      <c r="Y414">
        <v>0</v>
      </c>
      <c r="Z414">
        <v>0</v>
      </c>
      <c r="AA414">
        <v>0</v>
      </c>
      <c r="AB414">
        <v>12.17</v>
      </c>
      <c r="AC414">
        <v>0</v>
      </c>
      <c r="AD414">
        <v>1</v>
      </c>
      <c r="AE414">
        <v>1</v>
      </c>
      <c r="AF414" t="s">
        <v>96</v>
      </c>
      <c r="AG414">
        <v>0.64456349999999996</v>
      </c>
      <c r="AH414">
        <v>2</v>
      </c>
      <c r="AI414">
        <v>15092707</v>
      </c>
      <c r="AJ414">
        <v>414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>
      <c r="A415">
        <f>ROW(Source!A80)</f>
        <v>80</v>
      </c>
      <c r="B415">
        <v>15092708</v>
      </c>
      <c r="C415">
        <v>15092705</v>
      </c>
      <c r="D415">
        <v>121548</v>
      </c>
      <c r="E415">
        <v>1</v>
      </c>
      <c r="F415">
        <v>1</v>
      </c>
      <c r="G415">
        <v>1</v>
      </c>
      <c r="H415">
        <v>1</v>
      </c>
      <c r="I415" t="s">
        <v>31</v>
      </c>
      <c r="J415" t="s">
        <v>5</v>
      </c>
      <c r="K415" t="s">
        <v>452</v>
      </c>
      <c r="L415">
        <v>608254</v>
      </c>
      <c r="N415">
        <v>1013</v>
      </c>
      <c r="O415" t="s">
        <v>453</v>
      </c>
      <c r="P415" t="s">
        <v>453</v>
      </c>
      <c r="Q415">
        <v>1</v>
      </c>
      <c r="X415">
        <v>1.5E-3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1</v>
      </c>
      <c r="AE415">
        <v>2</v>
      </c>
      <c r="AF415" t="s">
        <v>95</v>
      </c>
      <c r="AG415">
        <v>3.1874999999999998E-3</v>
      </c>
      <c r="AH415">
        <v>2</v>
      </c>
      <c r="AI415">
        <v>15092708</v>
      </c>
      <c r="AJ415">
        <v>415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>
      <c r="A416">
        <f>ROW(Source!A80)</f>
        <v>80</v>
      </c>
      <c r="B416">
        <v>15092709</v>
      </c>
      <c r="C416">
        <v>15092705</v>
      </c>
      <c r="D416">
        <v>12365594</v>
      </c>
      <c r="E416">
        <v>1</v>
      </c>
      <c r="F416">
        <v>1</v>
      </c>
      <c r="G416">
        <v>1</v>
      </c>
      <c r="H416">
        <v>2</v>
      </c>
      <c r="I416" t="s">
        <v>471</v>
      </c>
      <c r="J416" t="s">
        <v>472</v>
      </c>
      <c r="K416" t="s">
        <v>473</v>
      </c>
      <c r="L416">
        <v>1480</v>
      </c>
      <c r="N416">
        <v>1013</v>
      </c>
      <c r="O416" t="s">
        <v>457</v>
      </c>
      <c r="P416" t="s">
        <v>458</v>
      </c>
      <c r="Q416">
        <v>1</v>
      </c>
      <c r="X416">
        <v>8.0000000000000004E-4</v>
      </c>
      <c r="Y416">
        <v>0</v>
      </c>
      <c r="Z416">
        <v>92.76</v>
      </c>
      <c r="AA416">
        <v>16.329999999999998</v>
      </c>
      <c r="AB416">
        <v>0</v>
      </c>
      <c r="AC416">
        <v>0</v>
      </c>
      <c r="AD416">
        <v>1</v>
      </c>
      <c r="AE416">
        <v>0</v>
      </c>
      <c r="AF416" t="s">
        <v>95</v>
      </c>
      <c r="AG416">
        <v>1.6999999999999999E-3</v>
      </c>
      <c r="AH416">
        <v>2</v>
      </c>
      <c r="AI416">
        <v>15092709</v>
      </c>
      <c r="AJ416">
        <v>416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>
      <c r="A417">
        <f>ROW(Source!A80)</f>
        <v>80</v>
      </c>
      <c r="B417">
        <v>15092710</v>
      </c>
      <c r="C417">
        <v>15092705</v>
      </c>
      <c r="D417">
        <v>12365682</v>
      </c>
      <c r="E417">
        <v>1</v>
      </c>
      <c r="F417">
        <v>1</v>
      </c>
      <c r="G417">
        <v>1</v>
      </c>
      <c r="H417">
        <v>2</v>
      </c>
      <c r="I417" t="s">
        <v>474</v>
      </c>
      <c r="J417" t="s">
        <v>475</v>
      </c>
      <c r="K417" t="s">
        <v>476</v>
      </c>
      <c r="L417">
        <v>1480</v>
      </c>
      <c r="N417">
        <v>1013</v>
      </c>
      <c r="O417" t="s">
        <v>457</v>
      </c>
      <c r="P417" t="s">
        <v>458</v>
      </c>
      <c r="Q417">
        <v>1</v>
      </c>
      <c r="X417">
        <v>6.9999999999999999E-4</v>
      </c>
      <c r="Y417">
        <v>0</v>
      </c>
      <c r="Z417">
        <v>134.07</v>
      </c>
      <c r="AA417">
        <v>16.329999999999998</v>
      </c>
      <c r="AB417">
        <v>0</v>
      </c>
      <c r="AC417">
        <v>0</v>
      </c>
      <c r="AD417">
        <v>1</v>
      </c>
      <c r="AE417">
        <v>0</v>
      </c>
      <c r="AF417" t="s">
        <v>95</v>
      </c>
      <c r="AG417">
        <v>1.4874999999999999E-3</v>
      </c>
      <c r="AH417">
        <v>2</v>
      </c>
      <c r="AI417">
        <v>15092710</v>
      </c>
      <c r="AJ417">
        <v>417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>
      <c r="A418">
        <f>ROW(Source!A80)</f>
        <v>80</v>
      </c>
      <c r="B418">
        <v>15092711</v>
      </c>
      <c r="C418">
        <v>15092705</v>
      </c>
      <c r="D418">
        <v>12365985</v>
      </c>
      <c r="E418">
        <v>1</v>
      </c>
      <c r="F418">
        <v>1</v>
      </c>
      <c r="G418">
        <v>1</v>
      </c>
      <c r="H418">
        <v>2</v>
      </c>
      <c r="I418" t="s">
        <v>459</v>
      </c>
      <c r="J418" t="s">
        <v>460</v>
      </c>
      <c r="K418" t="s">
        <v>461</v>
      </c>
      <c r="L418">
        <v>1480</v>
      </c>
      <c r="N418">
        <v>1013</v>
      </c>
      <c r="O418" t="s">
        <v>457</v>
      </c>
      <c r="P418" t="s">
        <v>458</v>
      </c>
      <c r="Q418">
        <v>1</v>
      </c>
      <c r="X418">
        <v>1.15E-2</v>
      </c>
      <c r="Y418">
        <v>0</v>
      </c>
      <c r="Z418">
        <v>1.29</v>
      </c>
      <c r="AA418">
        <v>0</v>
      </c>
      <c r="AB418">
        <v>0</v>
      </c>
      <c r="AC418">
        <v>0</v>
      </c>
      <c r="AD418">
        <v>1</v>
      </c>
      <c r="AE418">
        <v>0</v>
      </c>
      <c r="AF418" t="s">
        <v>95</v>
      </c>
      <c r="AG418">
        <v>2.4437499999999997E-2</v>
      </c>
      <c r="AH418">
        <v>2</v>
      </c>
      <c r="AI418">
        <v>15092711</v>
      </c>
      <c r="AJ418">
        <v>418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>
      <c r="A419">
        <f>ROW(Source!A80)</f>
        <v>80</v>
      </c>
      <c r="B419">
        <v>15092712</v>
      </c>
      <c r="C419">
        <v>15092705</v>
      </c>
      <c r="D419">
        <v>12368313</v>
      </c>
      <c r="E419">
        <v>1</v>
      </c>
      <c r="F419">
        <v>1</v>
      </c>
      <c r="G419">
        <v>1</v>
      </c>
      <c r="H419">
        <v>2</v>
      </c>
      <c r="I419" t="s">
        <v>477</v>
      </c>
      <c r="J419" t="s">
        <v>478</v>
      </c>
      <c r="K419" t="s">
        <v>479</v>
      </c>
      <c r="L419">
        <v>1480</v>
      </c>
      <c r="N419">
        <v>1013</v>
      </c>
      <c r="O419" t="s">
        <v>457</v>
      </c>
      <c r="P419" t="s">
        <v>458</v>
      </c>
      <c r="Q419">
        <v>1</v>
      </c>
      <c r="X419">
        <v>3.5000000000000001E-3</v>
      </c>
      <c r="Y419">
        <v>0</v>
      </c>
      <c r="Z419">
        <v>96.34</v>
      </c>
      <c r="AA419">
        <v>0</v>
      </c>
      <c r="AB419">
        <v>0</v>
      </c>
      <c r="AC419">
        <v>0</v>
      </c>
      <c r="AD419">
        <v>1</v>
      </c>
      <c r="AE419">
        <v>0</v>
      </c>
      <c r="AF419" t="s">
        <v>95</v>
      </c>
      <c r="AG419">
        <v>7.4375000000000005E-3</v>
      </c>
      <c r="AH419">
        <v>2</v>
      </c>
      <c r="AI419">
        <v>15092712</v>
      </c>
      <c r="AJ419">
        <v>419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>
      <c r="A420">
        <f>ROW(Source!A80)</f>
        <v>80</v>
      </c>
      <c r="B420">
        <v>15092713</v>
      </c>
      <c r="C420">
        <v>15092705</v>
      </c>
      <c r="D420">
        <v>12289324</v>
      </c>
      <c r="E420">
        <v>1</v>
      </c>
      <c r="F420">
        <v>1</v>
      </c>
      <c r="G420">
        <v>1</v>
      </c>
      <c r="H420">
        <v>3</v>
      </c>
      <c r="I420" t="s">
        <v>541</v>
      </c>
      <c r="J420" t="s">
        <v>542</v>
      </c>
      <c r="K420" t="s">
        <v>543</v>
      </c>
      <c r="L420">
        <v>1348</v>
      </c>
      <c r="N420">
        <v>1009</v>
      </c>
      <c r="O420" t="s">
        <v>29</v>
      </c>
      <c r="P420" t="s">
        <v>29</v>
      </c>
      <c r="Q420">
        <v>1000</v>
      </c>
      <c r="X420">
        <v>9.9999999999999995E-7</v>
      </c>
      <c r="Y420">
        <v>75900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0</v>
      </c>
      <c r="AF420" t="s">
        <v>5</v>
      </c>
      <c r="AG420">
        <v>9.9999999999999995E-7</v>
      </c>
      <c r="AH420">
        <v>2</v>
      </c>
      <c r="AI420">
        <v>15092713</v>
      </c>
      <c r="AJ420">
        <v>420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>
      <c r="A421">
        <f>ROW(Source!A80)</f>
        <v>80</v>
      </c>
      <c r="B421">
        <v>15092714</v>
      </c>
      <c r="C421">
        <v>15092705</v>
      </c>
      <c r="D421">
        <v>12289887</v>
      </c>
      <c r="E421">
        <v>1</v>
      </c>
      <c r="F421">
        <v>1</v>
      </c>
      <c r="G421">
        <v>1</v>
      </c>
      <c r="H421">
        <v>3</v>
      </c>
      <c r="I421" t="s">
        <v>462</v>
      </c>
      <c r="J421" t="s">
        <v>463</v>
      </c>
      <c r="K421" t="s">
        <v>464</v>
      </c>
      <c r="L421">
        <v>1339</v>
      </c>
      <c r="N421">
        <v>1007</v>
      </c>
      <c r="O421" t="s">
        <v>465</v>
      </c>
      <c r="P421" t="s">
        <v>465</v>
      </c>
      <c r="Q421">
        <v>1</v>
      </c>
      <c r="X421">
        <v>2.81E-3</v>
      </c>
      <c r="Y421">
        <v>6.2</v>
      </c>
      <c r="Z421">
        <v>0</v>
      </c>
      <c r="AA421">
        <v>0</v>
      </c>
      <c r="AB421">
        <v>0</v>
      </c>
      <c r="AC421">
        <v>0</v>
      </c>
      <c r="AD421">
        <v>1</v>
      </c>
      <c r="AE421">
        <v>0</v>
      </c>
      <c r="AF421" t="s">
        <v>5</v>
      </c>
      <c r="AG421">
        <v>2.81E-3</v>
      </c>
      <c r="AH421">
        <v>2</v>
      </c>
      <c r="AI421">
        <v>15092714</v>
      </c>
      <c r="AJ421">
        <v>421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>
      <c r="A422">
        <f>ROW(Source!A80)</f>
        <v>80</v>
      </c>
      <c r="B422">
        <v>15092715</v>
      </c>
      <c r="C422">
        <v>15092705</v>
      </c>
      <c r="D422">
        <v>12290033</v>
      </c>
      <c r="E422">
        <v>1</v>
      </c>
      <c r="F422">
        <v>1</v>
      </c>
      <c r="G422">
        <v>1</v>
      </c>
      <c r="H422">
        <v>3</v>
      </c>
      <c r="I422" t="s">
        <v>506</v>
      </c>
      <c r="J422" t="s">
        <v>507</v>
      </c>
      <c r="K422" t="s">
        <v>508</v>
      </c>
      <c r="L422">
        <v>1348</v>
      </c>
      <c r="N422">
        <v>1009</v>
      </c>
      <c r="O422" t="s">
        <v>29</v>
      </c>
      <c r="P422" t="s">
        <v>29</v>
      </c>
      <c r="Q422">
        <v>1000</v>
      </c>
      <c r="X422">
        <v>3.9999999999999998E-6</v>
      </c>
      <c r="Y422">
        <v>18320</v>
      </c>
      <c r="Z422">
        <v>0</v>
      </c>
      <c r="AA422">
        <v>0</v>
      </c>
      <c r="AB422">
        <v>0</v>
      </c>
      <c r="AC422">
        <v>0</v>
      </c>
      <c r="AD422">
        <v>1</v>
      </c>
      <c r="AE422">
        <v>0</v>
      </c>
      <c r="AF422" t="s">
        <v>5</v>
      </c>
      <c r="AG422">
        <v>3.9999999999999998E-6</v>
      </c>
      <c r="AH422">
        <v>2</v>
      </c>
      <c r="AI422">
        <v>15092715</v>
      </c>
      <c r="AJ422">
        <v>422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>
      <c r="A423">
        <f>ROW(Source!A80)</f>
        <v>80</v>
      </c>
      <c r="B423">
        <v>15092716</v>
      </c>
      <c r="C423">
        <v>15092705</v>
      </c>
      <c r="D423">
        <v>12290555</v>
      </c>
      <c r="E423">
        <v>1</v>
      </c>
      <c r="F423">
        <v>1</v>
      </c>
      <c r="G423">
        <v>1</v>
      </c>
      <c r="H423">
        <v>3</v>
      </c>
      <c r="I423" t="s">
        <v>509</v>
      </c>
      <c r="J423" t="s">
        <v>510</v>
      </c>
      <c r="K423" t="s">
        <v>511</v>
      </c>
      <c r="L423">
        <v>1348</v>
      </c>
      <c r="N423">
        <v>1009</v>
      </c>
      <c r="O423" t="s">
        <v>29</v>
      </c>
      <c r="P423" t="s">
        <v>29</v>
      </c>
      <c r="Q423">
        <v>1000</v>
      </c>
      <c r="X423">
        <v>5.0000000000000004E-6</v>
      </c>
      <c r="Y423">
        <v>30040</v>
      </c>
      <c r="Z423">
        <v>0</v>
      </c>
      <c r="AA423">
        <v>0</v>
      </c>
      <c r="AB423">
        <v>0</v>
      </c>
      <c r="AC423">
        <v>0</v>
      </c>
      <c r="AD423">
        <v>1</v>
      </c>
      <c r="AE423">
        <v>0</v>
      </c>
      <c r="AF423" t="s">
        <v>5</v>
      </c>
      <c r="AG423">
        <v>5.0000000000000004E-6</v>
      </c>
      <c r="AH423">
        <v>2</v>
      </c>
      <c r="AI423">
        <v>15092716</v>
      </c>
      <c r="AJ423">
        <v>423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>
      <c r="A424">
        <f>ROW(Source!A80)</f>
        <v>80</v>
      </c>
      <c r="B424">
        <v>15092717</v>
      </c>
      <c r="C424">
        <v>15092705</v>
      </c>
      <c r="D424">
        <v>12290863</v>
      </c>
      <c r="E424">
        <v>1</v>
      </c>
      <c r="F424">
        <v>1</v>
      </c>
      <c r="G424">
        <v>1</v>
      </c>
      <c r="H424">
        <v>3</v>
      </c>
      <c r="I424" t="s">
        <v>480</v>
      </c>
      <c r="J424" t="s">
        <v>481</v>
      </c>
      <c r="K424" t="s">
        <v>482</v>
      </c>
      <c r="L424">
        <v>1348</v>
      </c>
      <c r="N424">
        <v>1009</v>
      </c>
      <c r="O424" t="s">
        <v>29</v>
      </c>
      <c r="P424" t="s">
        <v>29</v>
      </c>
      <c r="Q424">
        <v>1000</v>
      </c>
      <c r="X424">
        <v>1.9999999999999999E-6</v>
      </c>
      <c r="Y424">
        <v>10580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0</v>
      </c>
      <c r="AF424" t="s">
        <v>5</v>
      </c>
      <c r="AG424">
        <v>1.9999999999999999E-6</v>
      </c>
      <c r="AH424">
        <v>2</v>
      </c>
      <c r="AI424">
        <v>15092717</v>
      </c>
      <c r="AJ424">
        <v>424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>
      <c r="A425">
        <f>ROW(Source!A80)</f>
        <v>80</v>
      </c>
      <c r="B425">
        <v>15092718</v>
      </c>
      <c r="C425">
        <v>15092705</v>
      </c>
      <c r="D425">
        <v>12292552</v>
      </c>
      <c r="E425">
        <v>1</v>
      </c>
      <c r="F425">
        <v>1</v>
      </c>
      <c r="G425">
        <v>1</v>
      </c>
      <c r="H425">
        <v>3</v>
      </c>
      <c r="I425" t="s">
        <v>483</v>
      </c>
      <c r="J425" t="s">
        <v>484</v>
      </c>
      <c r="K425" t="s">
        <v>485</v>
      </c>
      <c r="L425">
        <v>1346</v>
      </c>
      <c r="N425">
        <v>1009</v>
      </c>
      <c r="O425" t="s">
        <v>144</v>
      </c>
      <c r="P425" t="s">
        <v>144</v>
      </c>
      <c r="Q425">
        <v>1</v>
      </c>
      <c r="X425">
        <v>9.0000000000000002E-6</v>
      </c>
      <c r="Y425">
        <v>5</v>
      </c>
      <c r="Z425">
        <v>0</v>
      </c>
      <c r="AA425">
        <v>0</v>
      </c>
      <c r="AB425">
        <v>0</v>
      </c>
      <c r="AC425">
        <v>0</v>
      </c>
      <c r="AD425">
        <v>1</v>
      </c>
      <c r="AE425">
        <v>0</v>
      </c>
      <c r="AF425" t="s">
        <v>5</v>
      </c>
      <c r="AG425">
        <v>9.0000000000000002E-6</v>
      </c>
      <c r="AH425">
        <v>2</v>
      </c>
      <c r="AI425">
        <v>15092718</v>
      </c>
      <c r="AJ425">
        <v>425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>
      <c r="A426">
        <f>ROW(Source!A80)</f>
        <v>80</v>
      </c>
      <c r="B426">
        <v>15092719</v>
      </c>
      <c r="C426">
        <v>15092705</v>
      </c>
      <c r="D426">
        <v>12292687</v>
      </c>
      <c r="E426">
        <v>1</v>
      </c>
      <c r="F426">
        <v>1</v>
      </c>
      <c r="G426">
        <v>1</v>
      </c>
      <c r="H426">
        <v>3</v>
      </c>
      <c r="I426" t="s">
        <v>512</v>
      </c>
      <c r="J426" t="s">
        <v>513</v>
      </c>
      <c r="K426" t="s">
        <v>514</v>
      </c>
      <c r="L426">
        <v>1346</v>
      </c>
      <c r="N426">
        <v>1009</v>
      </c>
      <c r="O426" t="s">
        <v>144</v>
      </c>
      <c r="P426" t="s">
        <v>144</v>
      </c>
      <c r="Q426">
        <v>1</v>
      </c>
      <c r="X426">
        <v>5.9999999999999995E-4</v>
      </c>
      <c r="Y426">
        <v>42.4</v>
      </c>
      <c r="Z426">
        <v>0</v>
      </c>
      <c r="AA426">
        <v>0</v>
      </c>
      <c r="AB426">
        <v>0</v>
      </c>
      <c r="AC426">
        <v>0</v>
      </c>
      <c r="AD426">
        <v>1</v>
      </c>
      <c r="AE426">
        <v>0</v>
      </c>
      <c r="AF426" t="s">
        <v>5</v>
      </c>
      <c r="AG426">
        <v>5.9999999999999995E-4</v>
      </c>
      <c r="AH426">
        <v>2</v>
      </c>
      <c r="AI426">
        <v>15092719</v>
      </c>
      <c r="AJ426">
        <v>426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>
      <c r="A427">
        <f>ROW(Source!A80)</f>
        <v>80</v>
      </c>
      <c r="B427">
        <v>15092720</v>
      </c>
      <c r="C427">
        <v>15092705</v>
      </c>
      <c r="D427">
        <v>12297735</v>
      </c>
      <c r="E427">
        <v>1</v>
      </c>
      <c r="F427">
        <v>1</v>
      </c>
      <c r="G427">
        <v>1</v>
      </c>
      <c r="H427">
        <v>3</v>
      </c>
      <c r="I427" t="s">
        <v>544</v>
      </c>
      <c r="J427" t="s">
        <v>545</v>
      </c>
      <c r="K427" t="s">
        <v>546</v>
      </c>
      <c r="L427">
        <v>1504999</v>
      </c>
      <c r="N427">
        <v>1010</v>
      </c>
      <c r="O427" t="s">
        <v>184</v>
      </c>
      <c r="P427" t="s">
        <v>547</v>
      </c>
      <c r="Q427">
        <v>1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1</v>
      </c>
      <c r="AD427">
        <v>0</v>
      </c>
      <c r="AE427">
        <v>0</v>
      </c>
      <c r="AF427" t="s">
        <v>5</v>
      </c>
      <c r="AG427">
        <v>0</v>
      </c>
      <c r="AH427">
        <v>2</v>
      </c>
      <c r="AI427">
        <v>15092720</v>
      </c>
      <c r="AJ427">
        <v>427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>
      <c r="A428">
        <f>ROW(Source!A80)</f>
        <v>80</v>
      </c>
      <c r="B428">
        <v>15092721</v>
      </c>
      <c r="C428">
        <v>15092705</v>
      </c>
      <c r="D428">
        <v>12321128</v>
      </c>
      <c r="E428">
        <v>1</v>
      </c>
      <c r="F428">
        <v>1</v>
      </c>
      <c r="G428">
        <v>1</v>
      </c>
      <c r="H428">
        <v>3</v>
      </c>
      <c r="I428" t="s">
        <v>548</v>
      </c>
      <c r="J428" t="s">
        <v>549</v>
      </c>
      <c r="K428" t="s">
        <v>550</v>
      </c>
      <c r="L428">
        <v>1301</v>
      </c>
      <c r="N428">
        <v>1003</v>
      </c>
      <c r="O428" t="s">
        <v>100</v>
      </c>
      <c r="P428" t="s">
        <v>100</v>
      </c>
      <c r="Q428">
        <v>1</v>
      </c>
      <c r="X428">
        <v>1</v>
      </c>
      <c r="Y428">
        <v>22.7</v>
      </c>
      <c r="Z428">
        <v>0</v>
      </c>
      <c r="AA428">
        <v>0</v>
      </c>
      <c r="AB428">
        <v>0</v>
      </c>
      <c r="AC428">
        <v>0</v>
      </c>
      <c r="AD428">
        <v>1</v>
      </c>
      <c r="AE428">
        <v>0</v>
      </c>
      <c r="AF428" t="s">
        <v>5</v>
      </c>
      <c r="AG428">
        <v>1</v>
      </c>
      <c r="AH428">
        <v>2</v>
      </c>
      <c r="AI428">
        <v>15092721</v>
      </c>
      <c r="AJ428">
        <v>428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>
      <c r="A429">
        <f>ROW(Source!A80)</f>
        <v>80</v>
      </c>
      <c r="B429">
        <v>15092722</v>
      </c>
      <c r="C429">
        <v>15092705</v>
      </c>
      <c r="D429">
        <v>12327134</v>
      </c>
      <c r="E429">
        <v>1</v>
      </c>
      <c r="F429">
        <v>1</v>
      </c>
      <c r="G429">
        <v>1</v>
      </c>
      <c r="H429">
        <v>3</v>
      </c>
      <c r="I429" t="s">
        <v>495</v>
      </c>
      <c r="J429" t="s">
        <v>496</v>
      </c>
      <c r="K429" t="s">
        <v>497</v>
      </c>
      <c r="L429">
        <v>1339</v>
      </c>
      <c r="N429">
        <v>1007</v>
      </c>
      <c r="O429" t="s">
        <v>465</v>
      </c>
      <c r="P429" t="s">
        <v>465</v>
      </c>
      <c r="Q429">
        <v>1</v>
      </c>
      <c r="X429">
        <v>2.5000000000000001E-3</v>
      </c>
      <c r="Y429">
        <v>3.11</v>
      </c>
      <c r="Z429">
        <v>0</v>
      </c>
      <c r="AA429">
        <v>0</v>
      </c>
      <c r="AB429">
        <v>0</v>
      </c>
      <c r="AC429">
        <v>0</v>
      </c>
      <c r="AD429">
        <v>1</v>
      </c>
      <c r="AE429">
        <v>0</v>
      </c>
      <c r="AF429" t="s">
        <v>5</v>
      </c>
      <c r="AG429">
        <v>2.5000000000000001E-3</v>
      </c>
      <c r="AH429">
        <v>2</v>
      </c>
      <c r="AI429">
        <v>15092722</v>
      </c>
      <c r="AJ429">
        <v>429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>
      <c r="A430">
        <f>ROW(Source!A81)</f>
        <v>81</v>
      </c>
      <c r="B430">
        <v>15092726</v>
      </c>
      <c r="C430">
        <v>15092724</v>
      </c>
      <c r="D430">
        <v>7535126</v>
      </c>
      <c r="E430">
        <v>1</v>
      </c>
      <c r="F430">
        <v>1</v>
      </c>
      <c r="G430">
        <v>1</v>
      </c>
      <c r="H430">
        <v>1</v>
      </c>
      <c r="I430" t="s">
        <v>539</v>
      </c>
      <c r="J430" t="s">
        <v>5</v>
      </c>
      <c r="K430" t="s">
        <v>540</v>
      </c>
      <c r="L430">
        <v>1476</v>
      </c>
      <c r="N430">
        <v>1013</v>
      </c>
      <c r="O430" t="s">
        <v>450</v>
      </c>
      <c r="P430" t="s">
        <v>451</v>
      </c>
      <c r="Q430">
        <v>1</v>
      </c>
      <c r="X430">
        <v>0.32969999999999999</v>
      </c>
      <c r="Y430">
        <v>0</v>
      </c>
      <c r="Z430">
        <v>0</v>
      </c>
      <c r="AA430">
        <v>0</v>
      </c>
      <c r="AB430">
        <v>12.17</v>
      </c>
      <c r="AC430">
        <v>0</v>
      </c>
      <c r="AD430">
        <v>1</v>
      </c>
      <c r="AE430">
        <v>1</v>
      </c>
      <c r="AF430" t="s">
        <v>96</v>
      </c>
      <c r="AG430">
        <v>0.64456349999999996</v>
      </c>
      <c r="AH430">
        <v>2</v>
      </c>
      <c r="AI430">
        <v>15092726</v>
      </c>
      <c r="AJ430">
        <v>430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>
      <c r="A431">
        <f>ROW(Source!A81)</f>
        <v>81</v>
      </c>
      <c r="B431">
        <v>15092727</v>
      </c>
      <c r="C431">
        <v>15092724</v>
      </c>
      <c r="D431">
        <v>121548</v>
      </c>
      <c r="E431">
        <v>1</v>
      </c>
      <c r="F431">
        <v>1</v>
      </c>
      <c r="G431">
        <v>1</v>
      </c>
      <c r="H431">
        <v>1</v>
      </c>
      <c r="I431" t="s">
        <v>31</v>
      </c>
      <c r="J431" t="s">
        <v>5</v>
      </c>
      <c r="K431" t="s">
        <v>452</v>
      </c>
      <c r="L431">
        <v>608254</v>
      </c>
      <c r="N431">
        <v>1013</v>
      </c>
      <c r="O431" t="s">
        <v>453</v>
      </c>
      <c r="P431" t="s">
        <v>453</v>
      </c>
      <c r="Q431">
        <v>1</v>
      </c>
      <c r="X431">
        <v>1.5E-3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1</v>
      </c>
      <c r="AE431">
        <v>2</v>
      </c>
      <c r="AF431" t="s">
        <v>95</v>
      </c>
      <c r="AG431">
        <v>3.1874999999999998E-3</v>
      </c>
      <c r="AH431">
        <v>2</v>
      </c>
      <c r="AI431">
        <v>15092727</v>
      </c>
      <c r="AJ431">
        <v>431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>
      <c r="A432">
        <f>ROW(Source!A81)</f>
        <v>81</v>
      </c>
      <c r="B432">
        <v>15092728</v>
      </c>
      <c r="C432">
        <v>15092724</v>
      </c>
      <c r="D432">
        <v>12365594</v>
      </c>
      <c r="E432">
        <v>1</v>
      </c>
      <c r="F432">
        <v>1</v>
      </c>
      <c r="G432">
        <v>1</v>
      </c>
      <c r="H432">
        <v>2</v>
      </c>
      <c r="I432" t="s">
        <v>471</v>
      </c>
      <c r="J432" t="s">
        <v>472</v>
      </c>
      <c r="K432" t="s">
        <v>473</v>
      </c>
      <c r="L432">
        <v>1480</v>
      </c>
      <c r="N432">
        <v>1013</v>
      </c>
      <c r="O432" t="s">
        <v>457</v>
      </c>
      <c r="P432" t="s">
        <v>458</v>
      </c>
      <c r="Q432">
        <v>1</v>
      </c>
      <c r="X432">
        <v>8.0000000000000004E-4</v>
      </c>
      <c r="Y432">
        <v>0</v>
      </c>
      <c r="Z432">
        <v>92.76</v>
      </c>
      <c r="AA432">
        <v>16.329999999999998</v>
      </c>
      <c r="AB432">
        <v>0</v>
      </c>
      <c r="AC432">
        <v>0</v>
      </c>
      <c r="AD432">
        <v>1</v>
      </c>
      <c r="AE432">
        <v>0</v>
      </c>
      <c r="AF432" t="s">
        <v>95</v>
      </c>
      <c r="AG432">
        <v>1.6999999999999999E-3</v>
      </c>
      <c r="AH432">
        <v>2</v>
      </c>
      <c r="AI432">
        <v>15092728</v>
      </c>
      <c r="AJ432">
        <v>432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>
      <c r="A433">
        <f>ROW(Source!A81)</f>
        <v>81</v>
      </c>
      <c r="B433">
        <v>15092729</v>
      </c>
      <c r="C433">
        <v>15092724</v>
      </c>
      <c r="D433">
        <v>12365682</v>
      </c>
      <c r="E433">
        <v>1</v>
      </c>
      <c r="F433">
        <v>1</v>
      </c>
      <c r="G433">
        <v>1</v>
      </c>
      <c r="H433">
        <v>2</v>
      </c>
      <c r="I433" t="s">
        <v>474</v>
      </c>
      <c r="J433" t="s">
        <v>475</v>
      </c>
      <c r="K433" t="s">
        <v>476</v>
      </c>
      <c r="L433">
        <v>1480</v>
      </c>
      <c r="N433">
        <v>1013</v>
      </c>
      <c r="O433" t="s">
        <v>457</v>
      </c>
      <c r="P433" t="s">
        <v>458</v>
      </c>
      <c r="Q433">
        <v>1</v>
      </c>
      <c r="X433">
        <v>6.9999999999999999E-4</v>
      </c>
      <c r="Y433">
        <v>0</v>
      </c>
      <c r="Z433">
        <v>134.07</v>
      </c>
      <c r="AA433">
        <v>16.329999999999998</v>
      </c>
      <c r="AB433">
        <v>0</v>
      </c>
      <c r="AC433">
        <v>0</v>
      </c>
      <c r="AD433">
        <v>1</v>
      </c>
      <c r="AE433">
        <v>0</v>
      </c>
      <c r="AF433" t="s">
        <v>95</v>
      </c>
      <c r="AG433">
        <v>1.4874999999999999E-3</v>
      </c>
      <c r="AH433">
        <v>2</v>
      </c>
      <c r="AI433">
        <v>15092729</v>
      </c>
      <c r="AJ433">
        <v>433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>
      <c r="A434">
        <f>ROW(Source!A81)</f>
        <v>81</v>
      </c>
      <c r="B434">
        <v>15092730</v>
      </c>
      <c r="C434">
        <v>15092724</v>
      </c>
      <c r="D434">
        <v>12365985</v>
      </c>
      <c r="E434">
        <v>1</v>
      </c>
      <c r="F434">
        <v>1</v>
      </c>
      <c r="G434">
        <v>1</v>
      </c>
      <c r="H434">
        <v>2</v>
      </c>
      <c r="I434" t="s">
        <v>459</v>
      </c>
      <c r="J434" t="s">
        <v>460</v>
      </c>
      <c r="K434" t="s">
        <v>461</v>
      </c>
      <c r="L434">
        <v>1480</v>
      </c>
      <c r="N434">
        <v>1013</v>
      </c>
      <c r="O434" t="s">
        <v>457</v>
      </c>
      <c r="P434" t="s">
        <v>458</v>
      </c>
      <c r="Q434">
        <v>1</v>
      </c>
      <c r="X434">
        <v>1.15E-2</v>
      </c>
      <c r="Y434">
        <v>0</v>
      </c>
      <c r="Z434">
        <v>1.29</v>
      </c>
      <c r="AA434">
        <v>0</v>
      </c>
      <c r="AB434">
        <v>0</v>
      </c>
      <c r="AC434">
        <v>0</v>
      </c>
      <c r="AD434">
        <v>1</v>
      </c>
      <c r="AE434">
        <v>0</v>
      </c>
      <c r="AF434" t="s">
        <v>95</v>
      </c>
      <c r="AG434">
        <v>2.4437499999999997E-2</v>
      </c>
      <c r="AH434">
        <v>2</v>
      </c>
      <c r="AI434">
        <v>15092730</v>
      </c>
      <c r="AJ434">
        <v>434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>
      <c r="A435">
        <f>ROW(Source!A81)</f>
        <v>81</v>
      </c>
      <c r="B435">
        <v>15092731</v>
      </c>
      <c r="C435">
        <v>15092724</v>
      </c>
      <c r="D435">
        <v>12368313</v>
      </c>
      <c r="E435">
        <v>1</v>
      </c>
      <c r="F435">
        <v>1</v>
      </c>
      <c r="G435">
        <v>1</v>
      </c>
      <c r="H435">
        <v>2</v>
      </c>
      <c r="I435" t="s">
        <v>477</v>
      </c>
      <c r="J435" t="s">
        <v>478</v>
      </c>
      <c r="K435" t="s">
        <v>479</v>
      </c>
      <c r="L435">
        <v>1480</v>
      </c>
      <c r="N435">
        <v>1013</v>
      </c>
      <c r="O435" t="s">
        <v>457</v>
      </c>
      <c r="P435" t="s">
        <v>458</v>
      </c>
      <c r="Q435">
        <v>1</v>
      </c>
      <c r="X435">
        <v>3.5000000000000001E-3</v>
      </c>
      <c r="Y435">
        <v>0</v>
      </c>
      <c r="Z435">
        <v>96.34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95</v>
      </c>
      <c r="AG435">
        <v>7.4375000000000005E-3</v>
      </c>
      <c r="AH435">
        <v>2</v>
      </c>
      <c r="AI435">
        <v>15092731</v>
      </c>
      <c r="AJ435">
        <v>435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>
      <c r="A436">
        <f>ROW(Source!A81)</f>
        <v>81</v>
      </c>
      <c r="B436">
        <v>15092732</v>
      </c>
      <c r="C436">
        <v>15092724</v>
      </c>
      <c r="D436">
        <v>12289324</v>
      </c>
      <c r="E436">
        <v>1</v>
      </c>
      <c r="F436">
        <v>1</v>
      </c>
      <c r="G436">
        <v>1</v>
      </c>
      <c r="H436">
        <v>3</v>
      </c>
      <c r="I436" t="s">
        <v>541</v>
      </c>
      <c r="J436" t="s">
        <v>542</v>
      </c>
      <c r="K436" t="s">
        <v>543</v>
      </c>
      <c r="L436">
        <v>1348</v>
      </c>
      <c r="N436">
        <v>1009</v>
      </c>
      <c r="O436" t="s">
        <v>29</v>
      </c>
      <c r="P436" t="s">
        <v>29</v>
      </c>
      <c r="Q436">
        <v>1000</v>
      </c>
      <c r="X436">
        <v>9.9999999999999995E-7</v>
      </c>
      <c r="Y436">
        <v>75900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5</v>
      </c>
      <c r="AG436">
        <v>9.9999999999999995E-7</v>
      </c>
      <c r="AH436">
        <v>2</v>
      </c>
      <c r="AI436">
        <v>15092732</v>
      </c>
      <c r="AJ436">
        <v>436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>
      <c r="A437">
        <f>ROW(Source!A81)</f>
        <v>81</v>
      </c>
      <c r="B437">
        <v>15092733</v>
      </c>
      <c r="C437">
        <v>15092724</v>
      </c>
      <c r="D437">
        <v>12289887</v>
      </c>
      <c r="E437">
        <v>1</v>
      </c>
      <c r="F437">
        <v>1</v>
      </c>
      <c r="G437">
        <v>1</v>
      </c>
      <c r="H437">
        <v>3</v>
      </c>
      <c r="I437" t="s">
        <v>462</v>
      </c>
      <c r="J437" t="s">
        <v>463</v>
      </c>
      <c r="K437" t="s">
        <v>464</v>
      </c>
      <c r="L437">
        <v>1339</v>
      </c>
      <c r="N437">
        <v>1007</v>
      </c>
      <c r="O437" t="s">
        <v>465</v>
      </c>
      <c r="P437" t="s">
        <v>465</v>
      </c>
      <c r="Q437">
        <v>1</v>
      </c>
      <c r="X437">
        <v>2.81E-3</v>
      </c>
      <c r="Y437">
        <v>6.2</v>
      </c>
      <c r="Z437">
        <v>0</v>
      </c>
      <c r="AA437">
        <v>0</v>
      </c>
      <c r="AB437">
        <v>0</v>
      </c>
      <c r="AC437">
        <v>0</v>
      </c>
      <c r="AD437">
        <v>1</v>
      </c>
      <c r="AE437">
        <v>0</v>
      </c>
      <c r="AF437" t="s">
        <v>5</v>
      </c>
      <c r="AG437">
        <v>2.81E-3</v>
      </c>
      <c r="AH437">
        <v>2</v>
      </c>
      <c r="AI437">
        <v>15092733</v>
      </c>
      <c r="AJ437">
        <v>437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>
      <c r="A438">
        <f>ROW(Source!A81)</f>
        <v>81</v>
      </c>
      <c r="B438">
        <v>15092734</v>
      </c>
      <c r="C438">
        <v>15092724</v>
      </c>
      <c r="D438">
        <v>12290033</v>
      </c>
      <c r="E438">
        <v>1</v>
      </c>
      <c r="F438">
        <v>1</v>
      </c>
      <c r="G438">
        <v>1</v>
      </c>
      <c r="H438">
        <v>3</v>
      </c>
      <c r="I438" t="s">
        <v>506</v>
      </c>
      <c r="J438" t="s">
        <v>507</v>
      </c>
      <c r="K438" t="s">
        <v>508</v>
      </c>
      <c r="L438">
        <v>1348</v>
      </c>
      <c r="N438">
        <v>1009</v>
      </c>
      <c r="O438" t="s">
        <v>29</v>
      </c>
      <c r="P438" t="s">
        <v>29</v>
      </c>
      <c r="Q438">
        <v>1000</v>
      </c>
      <c r="X438">
        <v>3.9999999999999998E-6</v>
      </c>
      <c r="Y438">
        <v>18320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5</v>
      </c>
      <c r="AG438">
        <v>3.9999999999999998E-6</v>
      </c>
      <c r="AH438">
        <v>2</v>
      </c>
      <c r="AI438">
        <v>15092734</v>
      </c>
      <c r="AJ438">
        <v>438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>
      <c r="A439">
        <f>ROW(Source!A81)</f>
        <v>81</v>
      </c>
      <c r="B439">
        <v>15092735</v>
      </c>
      <c r="C439">
        <v>15092724</v>
      </c>
      <c r="D439">
        <v>12290555</v>
      </c>
      <c r="E439">
        <v>1</v>
      </c>
      <c r="F439">
        <v>1</v>
      </c>
      <c r="G439">
        <v>1</v>
      </c>
      <c r="H439">
        <v>3</v>
      </c>
      <c r="I439" t="s">
        <v>509</v>
      </c>
      <c r="J439" t="s">
        <v>510</v>
      </c>
      <c r="K439" t="s">
        <v>511</v>
      </c>
      <c r="L439">
        <v>1348</v>
      </c>
      <c r="N439">
        <v>1009</v>
      </c>
      <c r="O439" t="s">
        <v>29</v>
      </c>
      <c r="P439" t="s">
        <v>29</v>
      </c>
      <c r="Q439">
        <v>1000</v>
      </c>
      <c r="X439">
        <v>5.0000000000000004E-6</v>
      </c>
      <c r="Y439">
        <v>30040</v>
      </c>
      <c r="Z439">
        <v>0</v>
      </c>
      <c r="AA439">
        <v>0</v>
      </c>
      <c r="AB439">
        <v>0</v>
      </c>
      <c r="AC439">
        <v>0</v>
      </c>
      <c r="AD439">
        <v>1</v>
      </c>
      <c r="AE439">
        <v>0</v>
      </c>
      <c r="AF439" t="s">
        <v>5</v>
      </c>
      <c r="AG439">
        <v>5.0000000000000004E-6</v>
      </c>
      <c r="AH439">
        <v>2</v>
      </c>
      <c r="AI439">
        <v>15092735</v>
      </c>
      <c r="AJ439">
        <v>439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>
      <c r="A440">
        <f>ROW(Source!A81)</f>
        <v>81</v>
      </c>
      <c r="B440">
        <v>15092736</v>
      </c>
      <c r="C440">
        <v>15092724</v>
      </c>
      <c r="D440">
        <v>12290863</v>
      </c>
      <c r="E440">
        <v>1</v>
      </c>
      <c r="F440">
        <v>1</v>
      </c>
      <c r="G440">
        <v>1</v>
      </c>
      <c r="H440">
        <v>3</v>
      </c>
      <c r="I440" t="s">
        <v>480</v>
      </c>
      <c r="J440" t="s">
        <v>481</v>
      </c>
      <c r="K440" t="s">
        <v>482</v>
      </c>
      <c r="L440">
        <v>1348</v>
      </c>
      <c r="N440">
        <v>1009</v>
      </c>
      <c r="O440" t="s">
        <v>29</v>
      </c>
      <c r="P440" t="s">
        <v>29</v>
      </c>
      <c r="Q440">
        <v>1000</v>
      </c>
      <c r="X440">
        <v>1.9999999999999999E-6</v>
      </c>
      <c r="Y440">
        <v>10580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0</v>
      </c>
      <c r="AF440" t="s">
        <v>5</v>
      </c>
      <c r="AG440">
        <v>1.9999999999999999E-6</v>
      </c>
      <c r="AH440">
        <v>2</v>
      </c>
      <c r="AI440">
        <v>15092736</v>
      </c>
      <c r="AJ440">
        <v>440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>
      <c r="A441">
        <f>ROW(Source!A81)</f>
        <v>81</v>
      </c>
      <c r="B441">
        <v>15092737</v>
      </c>
      <c r="C441">
        <v>15092724</v>
      </c>
      <c r="D441">
        <v>12292552</v>
      </c>
      <c r="E441">
        <v>1</v>
      </c>
      <c r="F441">
        <v>1</v>
      </c>
      <c r="G441">
        <v>1</v>
      </c>
      <c r="H441">
        <v>3</v>
      </c>
      <c r="I441" t="s">
        <v>483</v>
      </c>
      <c r="J441" t="s">
        <v>484</v>
      </c>
      <c r="K441" t="s">
        <v>485</v>
      </c>
      <c r="L441">
        <v>1346</v>
      </c>
      <c r="N441">
        <v>1009</v>
      </c>
      <c r="O441" t="s">
        <v>144</v>
      </c>
      <c r="P441" t="s">
        <v>144</v>
      </c>
      <c r="Q441">
        <v>1</v>
      </c>
      <c r="X441">
        <v>1.5999999999999999E-5</v>
      </c>
      <c r="Y441">
        <v>5</v>
      </c>
      <c r="Z441">
        <v>0</v>
      </c>
      <c r="AA441">
        <v>0</v>
      </c>
      <c r="AB441">
        <v>0</v>
      </c>
      <c r="AC441">
        <v>0</v>
      </c>
      <c r="AD441">
        <v>1</v>
      </c>
      <c r="AE441">
        <v>0</v>
      </c>
      <c r="AF441" t="s">
        <v>5</v>
      </c>
      <c r="AG441">
        <v>1.5999999999999999E-5</v>
      </c>
      <c r="AH441">
        <v>2</v>
      </c>
      <c r="AI441">
        <v>15092737</v>
      </c>
      <c r="AJ441">
        <v>441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>
      <c r="A442">
        <f>ROW(Source!A81)</f>
        <v>81</v>
      </c>
      <c r="B442">
        <v>15092738</v>
      </c>
      <c r="C442">
        <v>15092724</v>
      </c>
      <c r="D442">
        <v>12292687</v>
      </c>
      <c r="E442">
        <v>1</v>
      </c>
      <c r="F442">
        <v>1</v>
      </c>
      <c r="G442">
        <v>1</v>
      </c>
      <c r="H442">
        <v>3</v>
      </c>
      <c r="I442" t="s">
        <v>512</v>
      </c>
      <c r="J442" t="s">
        <v>513</v>
      </c>
      <c r="K442" t="s">
        <v>514</v>
      </c>
      <c r="L442">
        <v>1346</v>
      </c>
      <c r="N442">
        <v>1009</v>
      </c>
      <c r="O442" t="s">
        <v>144</v>
      </c>
      <c r="P442" t="s">
        <v>144</v>
      </c>
      <c r="Q442">
        <v>1</v>
      </c>
      <c r="X442">
        <v>5.9999999999999995E-4</v>
      </c>
      <c r="Y442">
        <v>42.4</v>
      </c>
      <c r="Z442">
        <v>0</v>
      </c>
      <c r="AA442">
        <v>0</v>
      </c>
      <c r="AB442">
        <v>0</v>
      </c>
      <c r="AC442">
        <v>0</v>
      </c>
      <c r="AD442">
        <v>1</v>
      </c>
      <c r="AE442">
        <v>0</v>
      </c>
      <c r="AF442" t="s">
        <v>5</v>
      </c>
      <c r="AG442">
        <v>5.9999999999999995E-4</v>
      </c>
      <c r="AH442">
        <v>2</v>
      </c>
      <c r="AI442">
        <v>15092738</v>
      </c>
      <c r="AJ442">
        <v>442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>
      <c r="A443">
        <f>ROW(Source!A81)</f>
        <v>81</v>
      </c>
      <c r="B443">
        <v>15092739</v>
      </c>
      <c r="C443">
        <v>15092724</v>
      </c>
      <c r="D443">
        <v>12297735</v>
      </c>
      <c r="E443">
        <v>1</v>
      </c>
      <c r="F443">
        <v>1</v>
      </c>
      <c r="G443">
        <v>1</v>
      </c>
      <c r="H443">
        <v>3</v>
      </c>
      <c r="I443" t="s">
        <v>544</v>
      </c>
      <c r="J443" t="s">
        <v>545</v>
      </c>
      <c r="K443" t="s">
        <v>546</v>
      </c>
      <c r="L443">
        <v>1504999</v>
      </c>
      <c r="N443">
        <v>1010</v>
      </c>
      <c r="O443" t="s">
        <v>184</v>
      </c>
      <c r="P443" t="s">
        <v>547</v>
      </c>
      <c r="Q443">
        <v>1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1</v>
      </c>
      <c r="AD443">
        <v>0</v>
      </c>
      <c r="AE443">
        <v>0</v>
      </c>
      <c r="AF443" t="s">
        <v>5</v>
      </c>
      <c r="AG443">
        <v>0</v>
      </c>
      <c r="AH443">
        <v>2</v>
      </c>
      <c r="AI443">
        <v>15092739</v>
      </c>
      <c r="AJ443">
        <v>443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>
      <c r="A444">
        <f>ROW(Source!A81)</f>
        <v>81</v>
      </c>
      <c r="B444">
        <v>15092740</v>
      </c>
      <c r="C444">
        <v>15092724</v>
      </c>
      <c r="D444">
        <v>12321130</v>
      </c>
      <c r="E444">
        <v>1</v>
      </c>
      <c r="F444">
        <v>1</v>
      </c>
      <c r="G444">
        <v>1</v>
      </c>
      <c r="H444">
        <v>3</v>
      </c>
      <c r="I444" t="s">
        <v>551</v>
      </c>
      <c r="J444" t="s">
        <v>552</v>
      </c>
      <c r="K444" t="s">
        <v>553</v>
      </c>
      <c r="L444">
        <v>1301</v>
      </c>
      <c r="N444">
        <v>1003</v>
      </c>
      <c r="O444" t="s">
        <v>100</v>
      </c>
      <c r="P444" t="s">
        <v>100</v>
      </c>
      <c r="Q444">
        <v>1</v>
      </c>
      <c r="X444">
        <v>1</v>
      </c>
      <c r="Y444">
        <v>26.7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5</v>
      </c>
      <c r="AG444">
        <v>1</v>
      </c>
      <c r="AH444">
        <v>2</v>
      </c>
      <c r="AI444">
        <v>15092740</v>
      </c>
      <c r="AJ444">
        <v>444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>
      <c r="A445">
        <f>ROW(Source!A81)</f>
        <v>81</v>
      </c>
      <c r="B445">
        <v>15092741</v>
      </c>
      <c r="C445">
        <v>15092724</v>
      </c>
      <c r="D445">
        <v>12327134</v>
      </c>
      <c r="E445">
        <v>1</v>
      </c>
      <c r="F445">
        <v>1</v>
      </c>
      <c r="G445">
        <v>1</v>
      </c>
      <c r="H445">
        <v>3</v>
      </c>
      <c r="I445" t="s">
        <v>495</v>
      </c>
      <c r="J445" t="s">
        <v>496</v>
      </c>
      <c r="K445" t="s">
        <v>497</v>
      </c>
      <c r="L445">
        <v>1339</v>
      </c>
      <c r="N445">
        <v>1007</v>
      </c>
      <c r="O445" t="s">
        <v>465</v>
      </c>
      <c r="P445" t="s">
        <v>465</v>
      </c>
      <c r="Q445">
        <v>1</v>
      </c>
      <c r="X445">
        <v>4.4000000000000003E-3</v>
      </c>
      <c r="Y445">
        <v>3.11</v>
      </c>
      <c r="Z445">
        <v>0</v>
      </c>
      <c r="AA445">
        <v>0</v>
      </c>
      <c r="AB445">
        <v>0</v>
      </c>
      <c r="AC445">
        <v>0</v>
      </c>
      <c r="AD445">
        <v>1</v>
      </c>
      <c r="AE445">
        <v>0</v>
      </c>
      <c r="AF445" t="s">
        <v>5</v>
      </c>
      <c r="AG445">
        <v>4.4000000000000003E-3</v>
      </c>
      <c r="AH445">
        <v>2</v>
      </c>
      <c r="AI445">
        <v>15092741</v>
      </c>
      <c r="AJ445">
        <v>445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>
      <c r="A446">
        <f>ROW(Source!A82)</f>
        <v>82</v>
      </c>
      <c r="B446">
        <v>15092745</v>
      </c>
      <c r="C446">
        <v>15092743</v>
      </c>
      <c r="D446">
        <v>7535126</v>
      </c>
      <c r="E446">
        <v>1</v>
      </c>
      <c r="F446">
        <v>1</v>
      </c>
      <c r="G446">
        <v>1</v>
      </c>
      <c r="H446">
        <v>1</v>
      </c>
      <c r="I446" t="s">
        <v>539</v>
      </c>
      <c r="J446" t="s">
        <v>5</v>
      </c>
      <c r="K446" t="s">
        <v>540</v>
      </c>
      <c r="L446">
        <v>1476</v>
      </c>
      <c r="N446">
        <v>1013</v>
      </c>
      <c r="O446" t="s">
        <v>450</v>
      </c>
      <c r="P446" t="s">
        <v>451</v>
      </c>
      <c r="Q446">
        <v>1</v>
      </c>
      <c r="X446">
        <v>0.32969999999999999</v>
      </c>
      <c r="Y446">
        <v>0</v>
      </c>
      <c r="Z446">
        <v>0</v>
      </c>
      <c r="AA446">
        <v>0</v>
      </c>
      <c r="AB446">
        <v>12.17</v>
      </c>
      <c r="AC446">
        <v>0</v>
      </c>
      <c r="AD446">
        <v>1</v>
      </c>
      <c r="AE446">
        <v>1</v>
      </c>
      <c r="AF446" t="s">
        <v>96</v>
      </c>
      <c r="AG446">
        <v>0.64456349999999996</v>
      </c>
      <c r="AH446">
        <v>2</v>
      </c>
      <c r="AI446">
        <v>15092745</v>
      </c>
      <c r="AJ446">
        <v>446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>
      <c r="A447">
        <f>ROW(Source!A82)</f>
        <v>82</v>
      </c>
      <c r="B447">
        <v>15092746</v>
      </c>
      <c r="C447">
        <v>15092743</v>
      </c>
      <c r="D447">
        <v>121548</v>
      </c>
      <c r="E447">
        <v>1</v>
      </c>
      <c r="F447">
        <v>1</v>
      </c>
      <c r="G447">
        <v>1</v>
      </c>
      <c r="H447">
        <v>1</v>
      </c>
      <c r="I447" t="s">
        <v>31</v>
      </c>
      <c r="J447" t="s">
        <v>5</v>
      </c>
      <c r="K447" t="s">
        <v>452</v>
      </c>
      <c r="L447">
        <v>608254</v>
      </c>
      <c r="N447">
        <v>1013</v>
      </c>
      <c r="O447" t="s">
        <v>453</v>
      </c>
      <c r="P447" t="s">
        <v>453</v>
      </c>
      <c r="Q447">
        <v>1</v>
      </c>
      <c r="X447">
        <v>1.5E-3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1</v>
      </c>
      <c r="AE447">
        <v>2</v>
      </c>
      <c r="AF447" t="s">
        <v>95</v>
      </c>
      <c r="AG447">
        <v>3.1874999999999998E-3</v>
      </c>
      <c r="AH447">
        <v>2</v>
      </c>
      <c r="AI447">
        <v>15092746</v>
      </c>
      <c r="AJ447">
        <v>447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>
      <c r="A448">
        <f>ROW(Source!A82)</f>
        <v>82</v>
      </c>
      <c r="B448">
        <v>15092747</v>
      </c>
      <c r="C448">
        <v>15092743</v>
      </c>
      <c r="D448">
        <v>12365594</v>
      </c>
      <c r="E448">
        <v>1</v>
      </c>
      <c r="F448">
        <v>1</v>
      </c>
      <c r="G448">
        <v>1</v>
      </c>
      <c r="H448">
        <v>2</v>
      </c>
      <c r="I448" t="s">
        <v>471</v>
      </c>
      <c r="J448" t="s">
        <v>472</v>
      </c>
      <c r="K448" t="s">
        <v>473</v>
      </c>
      <c r="L448">
        <v>1480</v>
      </c>
      <c r="N448">
        <v>1013</v>
      </c>
      <c r="O448" t="s">
        <v>457</v>
      </c>
      <c r="P448" t="s">
        <v>458</v>
      </c>
      <c r="Q448">
        <v>1</v>
      </c>
      <c r="X448">
        <v>8.0000000000000004E-4</v>
      </c>
      <c r="Y448">
        <v>0</v>
      </c>
      <c r="Z448">
        <v>92.76</v>
      </c>
      <c r="AA448">
        <v>16.329999999999998</v>
      </c>
      <c r="AB448">
        <v>0</v>
      </c>
      <c r="AC448">
        <v>0</v>
      </c>
      <c r="AD448">
        <v>1</v>
      </c>
      <c r="AE448">
        <v>0</v>
      </c>
      <c r="AF448" t="s">
        <v>95</v>
      </c>
      <c r="AG448">
        <v>1.6999999999999999E-3</v>
      </c>
      <c r="AH448">
        <v>2</v>
      </c>
      <c r="AI448">
        <v>15092747</v>
      </c>
      <c r="AJ448">
        <v>448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>
      <c r="A449">
        <f>ROW(Source!A82)</f>
        <v>82</v>
      </c>
      <c r="B449">
        <v>15092748</v>
      </c>
      <c r="C449">
        <v>15092743</v>
      </c>
      <c r="D449">
        <v>12365682</v>
      </c>
      <c r="E449">
        <v>1</v>
      </c>
      <c r="F449">
        <v>1</v>
      </c>
      <c r="G449">
        <v>1</v>
      </c>
      <c r="H449">
        <v>2</v>
      </c>
      <c r="I449" t="s">
        <v>474</v>
      </c>
      <c r="J449" t="s">
        <v>475</v>
      </c>
      <c r="K449" t="s">
        <v>476</v>
      </c>
      <c r="L449">
        <v>1480</v>
      </c>
      <c r="N449">
        <v>1013</v>
      </c>
      <c r="O449" t="s">
        <v>457</v>
      </c>
      <c r="P449" t="s">
        <v>458</v>
      </c>
      <c r="Q449">
        <v>1</v>
      </c>
      <c r="X449">
        <v>6.9999999999999999E-4</v>
      </c>
      <c r="Y449">
        <v>0</v>
      </c>
      <c r="Z449">
        <v>134.07</v>
      </c>
      <c r="AA449">
        <v>16.329999999999998</v>
      </c>
      <c r="AB449">
        <v>0</v>
      </c>
      <c r="AC449">
        <v>0</v>
      </c>
      <c r="AD449">
        <v>1</v>
      </c>
      <c r="AE449">
        <v>0</v>
      </c>
      <c r="AF449" t="s">
        <v>95</v>
      </c>
      <c r="AG449">
        <v>1.4874999999999999E-3</v>
      </c>
      <c r="AH449">
        <v>2</v>
      </c>
      <c r="AI449">
        <v>15092748</v>
      </c>
      <c r="AJ449">
        <v>449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>
      <c r="A450">
        <f>ROW(Source!A82)</f>
        <v>82</v>
      </c>
      <c r="B450">
        <v>15092749</v>
      </c>
      <c r="C450">
        <v>15092743</v>
      </c>
      <c r="D450">
        <v>12365985</v>
      </c>
      <c r="E450">
        <v>1</v>
      </c>
      <c r="F450">
        <v>1</v>
      </c>
      <c r="G450">
        <v>1</v>
      </c>
      <c r="H450">
        <v>2</v>
      </c>
      <c r="I450" t="s">
        <v>459</v>
      </c>
      <c r="J450" t="s">
        <v>460</v>
      </c>
      <c r="K450" t="s">
        <v>461</v>
      </c>
      <c r="L450">
        <v>1480</v>
      </c>
      <c r="N450">
        <v>1013</v>
      </c>
      <c r="O450" t="s">
        <v>457</v>
      </c>
      <c r="P450" t="s">
        <v>458</v>
      </c>
      <c r="Q450">
        <v>1</v>
      </c>
      <c r="X450">
        <v>1.15E-2</v>
      </c>
      <c r="Y450">
        <v>0</v>
      </c>
      <c r="Z450">
        <v>1.29</v>
      </c>
      <c r="AA450">
        <v>0</v>
      </c>
      <c r="AB450">
        <v>0</v>
      </c>
      <c r="AC450">
        <v>0</v>
      </c>
      <c r="AD450">
        <v>1</v>
      </c>
      <c r="AE450">
        <v>0</v>
      </c>
      <c r="AF450" t="s">
        <v>95</v>
      </c>
      <c r="AG450">
        <v>2.4437499999999997E-2</v>
      </c>
      <c r="AH450">
        <v>2</v>
      </c>
      <c r="AI450">
        <v>15092749</v>
      </c>
      <c r="AJ450">
        <v>450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>
      <c r="A451">
        <f>ROW(Source!A82)</f>
        <v>82</v>
      </c>
      <c r="B451">
        <v>15092750</v>
      </c>
      <c r="C451">
        <v>15092743</v>
      </c>
      <c r="D451">
        <v>12368313</v>
      </c>
      <c r="E451">
        <v>1</v>
      </c>
      <c r="F451">
        <v>1</v>
      </c>
      <c r="G451">
        <v>1</v>
      </c>
      <c r="H451">
        <v>2</v>
      </c>
      <c r="I451" t="s">
        <v>477</v>
      </c>
      <c r="J451" t="s">
        <v>478</v>
      </c>
      <c r="K451" t="s">
        <v>479</v>
      </c>
      <c r="L451">
        <v>1480</v>
      </c>
      <c r="N451">
        <v>1013</v>
      </c>
      <c r="O451" t="s">
        <v>457</v>
      </c>
      <c r="P451" t="s">
        <v>458</v>
      </c>
      <c r="Q451">
        <v>1</v>
      </c>
      <c r="X451">
        <v>3.5000000000000001E-3</v>
      </c>
      <c r="Y451">
        <v>0</v>
      </c>
      <c r="Z451">
        <v>96.34</v>
      </c>
      <c r="AA451">
        <v>0</v>
      </c>
      <c r="AB451">
        <v>0</v>
      </c>
      <c r="AC451">
        <v>0</v>
      </c>
      <c r="AD451">
        <v>1</v>
      </c>
      <c r="AE451">
        <v>0</v>
      </c>
      <c r="AF451" t="s">
        <v>95</v>
      </c>
      <c r="AG451">
        <v>7.4375000000000005E-3</v>
      </c>
      <c r="AH451">
        <v>2</v>
      </c>
      <c r="AI451">
        <v>15092750</v>
      </c>
      <c r="AJ451">
        <v>451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>
      <c r="A452">
        <f>ROW(Source!A82)</f>
        <v>82</v>
      </c>
      <c r="B452">
        <v>15092751</v>
      </c>
      <c r="C452">
        <v>15092743</v>
      </c>
      <c r="D452">
        <v>12289324</v>
      </c>
      <c r="E452">
        <v>1</v>
      </c>
      <c r="F452">
        <v>1</v>
      </c>
      <c r="G452">
        <v>1</v>
      </c>
      <c r="H452">
        <v>3</v>
      </c>
      <c r="I452" t="s">
        <v>541</v>
      </c>
      <c r="J452" t="s">
        <v>542</v>
      </c>
      <c r="K452" t="s">
        <v>543</v>
      </c>
      <c r="L452">
        <v>1348</v>
      </c>
      <c r="N452">
        <v>1009</v>
      </c>
      <c r="O452" t="s">
        <v>29</v>
      </c>
      <c r="P452" t="s">
        <v>29</v>
      </c>
      <c r="Q452">
        <v>1000</v>
      </c>
      <c r="X452">
        <v>9.9999999999999995E-7</v>
      </c>
      <c r="Y452">
        <v>75900</v>
      </c>
      <c r="Z452">
        <v>0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5</v>
      </c>
      <c r="AG452">
        <v>9.9999999999999995E-7</v>
      </c>
      <c r="AH452">
        <v>2</v>
      </c>
      <c r="AI452">
        <v>15092751</v>
      </c>
      <c r="AJ452">
        <v>452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>
      <c r="A453">
        <f>ROW(Source!A82)</f>
        <v>82</v>
      </c>
      <c r="B453">
        <v>15092752</v>
      </c>
      <c r="C453">
        <v>15092743</v>
      </c>
      <c r="D453">
        <v>12289887</v>
      </c>
      <c r="E453">
        <v>1</v>
      </c>
      <c r="F453">
        <v>1</v>
      </c>
      <c r="G453">
        <v>1</v>
      </c>
      <c r="H453">
        <v>3</v>
      </c>
      <c r="I453" t="s">
        <v>462</v>
      </c>
      <c r="J453" t="s">
        <v>463</v>
      </c>
      <c r="K453" t="s">
        <v>464</v>
      </c>
      <c r="L453">
        <v>1339</v>
      </c>
      <c r="N453">
        <v>1007</v>
      </c>
      <c r="O453" t="s">
        <v>465</v>
      </c>
      <c r="P453" t="s">
        <v>465</v>
      </c>
      <c r="Q453">
        <v>1</v>
      </c>
      <c r="X453">
        <v>2.81E-3</v>
      </c>
      <c r="Y453">
        <v>6.2</v>
      </c>
      <c r="Z453">
        <v>0</v>
      </c>
      <c r="AA453">
        <v>0</v>
      </c>
      <c r="AB453">
        <v>0</v>
      </c>
      <c r="AC453">
        <v>0</v>
      </c>
      <c r="AD453">
        <v>1</v>
      </c>
      <c r="AE453">
        <v>0</v>
      </c>
      <c r="AF453" t="s">
        <v>5</v>
      </c>
      <c r="AG453">
        <v>2.81E-3</v>
      </c>
      <c r="AH453">
        <v>2</v>
      </c>
      <c r="AI453">
        <v>15092752</v>
      </c>
      <c r="AJ453">
        <v>453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>
      <c r="A454">
        <f>ROW(Source!A82)</f>
        <v>82</v>
      </c>
      <c r="B454">
        <v>15092753</v>
      </c>
      <c r="C454">
        <v>15092743</v>
      </c>
      <c r="D454">
        <v>12290033</v>
      </c>
      <c r="E454">
        <v>1</v>
      </c>
      <c r="F454">
        <v>1</v>
      </c>
      <c r="G454">
        <v>1</v>
      </c>
      <c r="H454">
        <v>3</v>
      </c>
      <c r="I454" t="s">
        <v>506</v>
      </c>
      <c r="J454" t="s">
        <v>507</v>
      </c>
      <c r="K454" t="s">
        <v>508</v>
      </c>
      <c r="L454">
        <v>1348</v>
      </c>
      <c r="N454">
        <v>1009</v>
      </c>
      <c r="O454" t="s">
        <v>29</v>
      </c>
      <c r="P454" t="s">
        <v>29</v>
      </c>
      <c r="Q454">
        <v>1000</v>
      </c>
      <c r="X454">
        <v>3.9999999999999998E-6</v>
      </c>
      <c r="Y454">
        <v>18320</v>
      </c>
      <c r="Z454">
        <v>0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5</v>
      </c>
      <c r="AG454">
        <v>3.9999999999999998E-6</v>
      </c>
      <c r="AH454">
        <v>2</v>
      </c>
      <c r="AI454">
        <v>15092753</v>
      </c>
      <c r="AJ454">
        <v>454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>
      <c r="A455">
        <f>ROW(Source!A82)</f>
        <v>82</v>
      </c>
      <c r="B455">
        <v>15092754</v>
      </c>
      <c r="C455">
        <v>15092743</v>
      </c>
      <c r="D455">
        <v>12290555</v>
      </c>
      <c r="E455">
        <v>1</v>
      </c>
      <c r="F455">
        <v>1</v>
      </c>
      <c r="G455">
        <v>1</v>
      </c>
      <c r="H455">
        <v>3</v>
      </c>
      <c r="I455" t="s">
        <v>509</v>
      </c>
      <c r="J455" t="s">
        <v>510</v>
      </c>
      <c r="K455" t="s">
        <v>511</v>
      </c>
      <c r="L455">
        <v>1348</v>
      </c>
      <c r="N455">
        <v>1009</v>
      </c>
      <c r="O455" t="s">
        <v>29</v>
      </c>
      <c r="P455" t="s">
        <v>29</v>
      </c>
      <c r="Q455">
        <v>1000</v>
      </c>
      <c r="X455">
        <v>5.0000000000000004E-6</v>
      </c>
      <c r="Y455">
        <v>30040</v>
      </c>
      <c r="Z455">
        <v>0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5</v>
      </c>
      <c r="AG455">
        <v>5.0000000000000004E-6</v>
      </c>
      <c r="AH455">
        <v>2</v>
      </c>
      <c r="AI455">
        <v>15092754</v>
      </c>
      <c r="AJ455">
        <v>455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>
      <c r="A456">
        <f>ROW(Source!A82)</f>
        <v>82</v>
      </c>
      <c r="B456">
        <v>15092755</v>
      </c>
      <c r="C456">
        <v>15092743</v>
      </c>
      <c r="D456">
        <v>12290863</v>
      </c>
      <c r="E456">
        <v>1</v>
      </c>
      <c r="F456">
        <v>1</v>
      </c>
      <c r="G456">
        <v>1</v>
      </c>
      <c r="H456">
        <v>3</v>
      </c>
      <c r="I456" t="s">
        <v>480</v>
      </c>
      <c r="J456" t="s">
        <v>481</v>
      </c>
      <c r="K456" t="s">
        <v>482</v>
      </c>
      <c r="L456">
        <v>1348</v>
      </c>
      <c r="N456">
        <v>1009</v>
      </c>
      <c r="O456" t="s">
        <v>29</v>
      </c>
      <c r="P456" t="s">
        <v>29</v>
      </c>
      <c r="Q456">
        <v>1000</v>
      </c>
      <c r="X456">
        <v>1.9999999999999999E-6</v>
      </c>
      <c r="Y456">
        <v>10580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5</v>
      </c>
      <c r="AG456">
        <v>1.9999999999999999E-6</v>
      </c>
      <c r="AH456">
        <v>2</v>
      </c>
      <c r="AI456">
        <v>15092755</v>
      </c>
      <c r="AJ456">
        <v>456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>
      <c r="A457">
        <f>ROW(Source!A82)</f>
        <v>82</v>
      </c>
      <c r="B457">
        <v>15092756</v>
      </c>
      <c r="C457">
        <v>15092743</v>
      </c>
      <c r="D457">
        <v>12292552</v>
      </c>
      <c r="E457">
        <v>1</v>
      </c>
      <c r="F457">
        <v>1</v>
      </c>
      <c r="G457">
        <v>1</v>
      </c>
      <c r="H457">
        <v>3</v>
      </c>
      <c r="I457" t="s">
        <v>483</v>
      </c>
      <c r="J457" t="s">
        <v>484</v>
      </c>
      <c r="K457" t="s">
        <v>485</v>
      </c>
      <c r="L457">
        <v>1346</v>
      </c>
      <c r="N457">
        <v>1009</v>
      </c>
      <c r="O457" t="s">
        <v>144</v>
      </c>
      <c r="P457" t="s">
        <v>144</v>
      </c>
      <c r="Q457">
        <v>1</v>
      </c>
      <c r="X457">
        <v>2.5000000000000001E-5</v>
      </c>
      <c r="Y457">
        <v>5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5</v>
      </c>
      <c r="AG457">
        <v>2.5000000000000001E-5</v>
      </c>
      <c r="AH457">
        <v>2</v>
      </c>
      <c r="AI457">
        <v>15092756</v>
      </c>
      <c r="AJ457">
        <v>457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>
      <c r="A458">
        <f>ROW(Source!A82)</f>
        <v>82</v>
      </c>
      <c r="B458">
        <v>15092757</v>
      </c>
      <c r="C458">
        <v>15092743</v>
      </c>
      <c r="D458">
        <v>12292687</v>
      </c>
      <c r="E458">
        <v>1</v>
      </c>
      <c r="F458">
        <v>1</v>
      </c>
      <c r="G458">
        <v>1</v>
      </c>
      <c r="H458">
        <v>3</v>
      </c>
      <c r="I458" t="s">
        <v>512</v>
      </c>
      <c r="J458" t="s">
        <v>513</v>
      </c>
      <c r="K458" t="s">
        <v>514</v>
      </c>
      <c r="L458">
        <v>1346</v>
      </c>
      <c r="N458">
        <v>1009</v>
      </c>
      <c r="O458" t="s">
        <v>144</v>
      </c>
      <c r="P458" t="s">
        <v>144</v>
      </c>
      <c r="Q458">
        <v>1</v>
      </c>
      <c r="X458">
        <v>5.9999999999999995E-4</v>
      </c>
      <c r="Y458">
        <v>42.4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5</v>
      </c>
      <c r="AG458">
        <v>5.9999999999999995E-4</v>
      </c>
      <c r="AH458">
        <v>2</v>
      </c>
      <c r="AI458">
        <v>15092757</v>
      </c>
      <c r="AJ458">
        <v>458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>
      <c r="A459">
        <f>ROW(Source!A82)</f>
        <v>82</v>
      </c>
      <c r="B459">
        <v>15092758</v>
      </c>
      <c r="C459">
        <v>15092743</v>
      </c>
      <c r="D459">
        <v>12297735</v>
      </c>
      <c r="E459">
        <v>1</v>
      </c>
      <c r="F459">
        <v>1</v>
      </c>
      <c r="G459">
        <v>1</v>
      </c>
      <c r="H459">
        <v>3</v>
      </c>
      <c r="I459" t="s">
        <v>544</v>
      </c>
      <c r="J459" t="s">
        <v>545</v>
      </c>
      <c r="K459" t="s">
        <v>546</v>
      </c>
      <c r="L459">
        <v>1504999</v>
      </c>
      <c r="N459">
        <v>1010</v>
      </c>
      <c r="O459" t="s">
        <v>184</v>
      </c>
      <c r="P459" t="s">
        <v>547</v>
      </c>
      <c r="Q459">
        <v>1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1</v>
      </c>
      <c r="AD459">
        <v>0</v>
      </c>
      <c r="AE459">
        <v>0</v>
      </c>
      <c r="AF459" t="s">
        <v>5</v>
      </c>
      <c r="AG459">
        <v>0</v>
      </c>
      <c r="AH459">
        <v>2</v>
      </c>
      <c r="AI459">
        <v>15092758</v>
      </c>
      <c r="AJ459">
        <v>459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>
      <c r="A460">
        <f>ROW(Source!A82)</f>
        <v>82</v>
      </c>
      <c r="B460">
        <v>15092759</v>
      </c>
      <c r="C460">
        <v>15092743</v>
      </c>
      <c r="D460">
        <v>12321132</v>
      </c>
      <c r="E460">
        <v>1</v>
      </c>
      <c r="F460">
        <v>1</v>
      </c>
      <c r="G460">
        <v>1</v>
      </c>
      <c r="H460">
        <v>3</v>
      </c>
      <c r="I460" t="s">
        <v>554</v>
      </c>
      <c r="J460" t="s">
        <v>555</v>
      </c>
      <c r="K460" t="s">
        <v>556</v>
      </c>
      <c r="L460">
        <v>1301</v>
      </c>
      <c r="N460">
        <v>1003</v>
      </c>
      <c r="O460" t="s">
        <v>100</v>
      </c>
      <c r="P460" t="s">
        <v>100</v>
      </c>
      <c r="Q460">
        <v>1</v>
      </c>
      <c r="X460">
        <v>1</v>
      </c>
      <c r="Y460">
        <v>33.4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5</v>
      </c>
      <c r="AG460">
        <v>1</v>
      </c>
      <c r="AH460">
        <v>2</v>
      </c>
      <c r="AI460">
        <v>15092759</v>
      </c>
      <c r="AJ460">
        <v>460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>
      <c r="A461">
        <f>ROW(Source!A82)</f>
        <v>82</v>
      </c>
      <c r="B461">
        <v>15092760</v>
      </c>
      <c r="C461">
        <v>15092743</v>
      </c>
      <c r="D461">
        <v>12327134</v>
      </c>
      <c r="E461">
        <v>1</v>
      </c>
      <c r="F461">
        <v>1</v>
      </c>
      <c r="G461">
        <v>1</v>
      </c>
      <c r="H461">
        <v>3</v>
      </c>
      <c r="I461" t="s">
        <v>495</v>
      </c>
      <c r="J461" t="s">
        <v>496</v>
      </c>
      <c r="K461" t="s">
        <v>497</v>
      </c>
      <c r="L461">
        <v>1339</v>
      </c>
      <c r="N461">
        <v>1007</v>
      </c>
      <c r="O461" t="s">
        <v>465</v>
      </c>
      <c r="P461" t="s">
        <v>465</v>
      </c>
      <c r="Q461">
        <v>1</v>
      </c>
      <c r="X461">
        <v>6.8999999999999999E-3</v>
      </c>
      <c r="Y461">
        <v>3.11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5</v>
      </c>
      <c r="AG461">
        <v>6.8999999999999999E-3</v>
      </c>
      <c r="AH461">
        <v>2</v>
      </c>
      <c r="AI461">
        <v>15092760</v>
      </c>
      <c r="AJ461">
        <v>461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>
      <c r="A462">
        <f>ROW(Source!A83)</f>
        <v>83</v>
      </c>
      <c r="B462">
        <v>15092764</v>
      </c>
      <c r="C462">
        <v>15092762</v>
      </c>
      <c r="D462">
        <v>7535126</v>
      </c>
      <c r="E462">
        <v>1</v>
      </c>
      <c r="F462">
        <v>1</v>
      </c>
      <c r="G462">
        <v>1</v>
      </c>
      <c r="H462">
        <v>1</v>
      </c>
      <c r="I462" t="s">
        <v>539</v>
      </c>
      <c r="J462" t="s">
        <v>5</v>
      </c>
      <c r="K462" t="s">
        <v>540</v>
      </c>
      <c r="L462">
        <v>1476</v>
      </c>
      <c r="N462">
        <v>1013</v>
      </c>
      <c r="O462" t="s">
        <v>450</v>
      </c>
      <c r="P462" t="s">
        <v>451</v>
      </c>
      <c r="Q462">
        <v>1</v>
      </c>
      <c r="X462">
        <v>0.32969999999999999</v>
      </c>
      <c r="Y462">
        <v>0</v>
      </c>
      <c r="Z462">
        <v>0</v>
      </c>
      <c r="AA462">
        <v>0</v>
      </c>
      <c r="AB462">
        <v>12.17</v>
      </c>
      <c r="AC462">
        <v>0</v>
      </c>
      <c r="AD462">
        <v>1</v>
      </c>
      <c r="AE462">
        <v>1</v>
      </c>
      <c r="AF462" t="s">
        <v>96</v>
      </c>
      <c r="AG462">
        <v>0.64456349999999996</v>
      </c>
      <c r="AH462">
        <v>2</v>
      </c>
      <c r="AI462">
        <v>15092764</v>
      </c>
      <c r="AJ462">
        <v>462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>
      <c r="A463">
        <f>ROW(Source!A83)</f>
        <v>83</v>
      </c>
      <c r="B463">
        <v>15092765</v>
      </c>
      <c r="C463">
        <v>15092762</v>
      </c>
      <c r="D463">
        <v>121548</v>
      </c>
      <c r="E463">
        <v>1</v>
      </c>
      <c r="F463">
        <v>1</v>
      </c>
      <c r="G463">
        <v>1</v>
      </c>
      <c r="H463">
        <v>1</v>
      </c>
      <c r="I463" t="s">
        <v>31</v>
      </c>
      <c r="J463" t="s">
        <v>5</v>
      </c>
      <c r="K463" t="s">
        <v>452</v>
      </c>
      <c r="L463">
        <v>608254</v>
      </c>
      <c r="N463">
        <v>1013</v>
      </c>
      <c r="O463" t="s">
        <v>453</v>
      </c>
      <c r="P463" t="s">
        <v>453</v>
      </c>
      <c r="Q463">
        <v>1</v>
      </c>
      <c r="X463">
        <v>1.5E-3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2</v>
      </c>
      <c r="AF463" t="s">
        <v>95</v>
      </c>
      <c r="AG463">
        <v>3.1874999999999998E-3</v>
      </c>
      <c r="AH463">
        <v>2</v>
      </c>
      <c r="AI463">
        <v>15092765</v>
      </c>
      <c r="AJ463">
        <v>463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>
      <c r="A464">
        <f>ROW(Source!A83)</f>
        <v>83</v>
      </c>
      <c r="B464">
        <v>15092766</v>
      </c>
      <c r="C464">
        <v>15092762</v>
      </c>
      <c r="D464">
        <v>12365594</v>
      </c>
      <c r="E464">
        <v>1</v>
      </c>
      <c r="F464">
        <v>1</v>
      </c>
      <c r="G464">
        <v>1</v>
      </c>
      <c r="H464">
        <v>2</v>
      </c>
      <c r="I464" t="s">
        <v>471</v>
      </c>
      <c r="J464" t="s">
        <v>472</v>
      </c>
      <c r="K464" t="s">
        <v>473</v>
      </c>
      <c r="L464">
        <v>1480</v>
      </c>
      <c r="N464">
        <v>1013</v>
      </c>
      <c r="O464" t="s">
        <v>457</v>
      </c>
      <c r="P464" t="s">
        <v>458</v>
      </c>
      <c r="Q464">
        <v>1</v>
      </c>
      <c r="X464">
        <v>8.0000000000000004E-4</v>
      </c>
      <c r="Y464">
        <v>0</v>
      </c>
      <c r="Z464">
        <v>92.76</v>
      </c>
      <c r="AA464">
        <v>16.329999999999998</v>
      </c>
      <c r="AB464">
        <v>0</v>
      </c>
      <c r="AC464">
        <v>0</v>
      </c>
      <c r="AD464">
        <v>1</v>
      </c>
      <c r="AE464">
        <v>0</v>
      </c>
      <c r="AF464" t="s">
        <v>95</v>
      </c>
      <c r="AG464">
        <v>1.6999999999999999E-3</v>
      </c>
      <c r="AH464">
        <v>2</v>
      </c>
      <c r="AI464">
        <v>15092766</v>
      </c>
      <c r="AJ464">
        <v>464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>
      <c r="A465">
        <f>ROW(Source!A83)</f>
        <v>83</v>
      </c>
      <c r="B465">
        <v>15092767</v>
      </c>
      <c r="C465">
        <v>15092762</v>
      </c>
      <c r="D465">
        <v>12365682</v>
      </c>
      <c r="E465">
        <v>1</v>
      </c>
      <c r="F465">
        <v>1</v>
      </c>
      <c r="G465">
        <v>1</v>
      </c>
      <c r="H465">
        <v>2</v>
      </c>
      <c r="I465" t="s">
        <v>474</v>
      </c>
      <c r="J465" t="s">
        <v>475</v>
      </c>
      <c r="K465" t="s">
        <v>476</v>
      </c>
      <c r="L465">
        <v>1480</v>
      </c>
      <c r="N465">
        <v>1013</v>
      </c>
      <c r="O465" t="s">
        <v>457</v>
      </c>
      <c r="P465" t="s">
        <v>458</v>
      </c>
      <c r="Q465">
        <v>1</v>
      </c>
      <c r="X465">
        <v>6.9999999999999999E-4</v>
      </c>
      <c r="Y465">
        <v>0</v>
      </c>
      <c r="Z465">
        <v>134.07</v>
      </c>
      <c r="AA465">
        <v>16.329999999999998</v>
      </c>
      <c r="AB465">
        <v>0</v>
      </c>
      <c r="AC465">
        <v>0</v>
      </c>
      <c r="AD465">
        <v>1</v>
      </c>
      <c r="AE465">
        <v>0</v>
      </c>
      <c r="AF465" t="s">
        <v>95</v>
      </c>
      <c r="AG465">
        <v>1.4874999999999999E-3</v>
      </c>
      <c r="AH465">
        <v>2</v>
      </c>
      <c r="AI465">
        <v>15092767</v>
      </c>
      <c r="AJ465">
        <v>465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>
      <c r="A466">
        <f>ROW(Source!A83)</f>
        <v>83</v>
      </c>
      <c r="B466">
        <v>15092768</v>
      </c>
      <c r="C466">
        <v>15092762</v>
      </c>
      <c r="D466">
        <v>12365985</v>
      </c>
      <c r="E466">
        <v>1</v>
      </c>
      <c r="F466">
        <v>1</v>
      </c>
      <c r="G466">
        <v>1</v>
      </c>
      <c r="H466">
        <v>2</v>
      </c>
      <c r="I466" t="s">
        <v>459</v>
      </c>
      <c r="J466" t="s">
        <v>460</v>
      </c>
      <c r="K466" t="s">
        <v>461</v>
      </c>
      <c r="L466">
        <v>1480</v>
      </c>
      <c r="N466">
        <v>1013</v>
      </c>
      <c r="O466" t="s">
        <v>457</v>
      </c>
      <c r="P466" t="s">
        <v>458</v>
      </c>
      <c r="Q466">
        <v>1</v>
      </c>
      <c r="X466">
        <v>1.15E-2</v>
      </c>
      <c r="Y466">
        <v>0</v>
      </c>
      <c r="Z466">
        <v>1.29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95</v>
      </c>
      <c r="AG466">
        <v>2.4437499999999997E-2</v>
      </c>
      <c r="AH466">
        <v>2</v>
      </c>
      <c r="AI466">
        <v>15092768</v>
      </c>
      <c r="AJ466">
        <v>466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>
      <c r="A467">
        <f>ROW(Source!A83)</f>
        <v>83</v>
      </c>
      <c r="B467">
        <v>15092769</v>
      </c>
      <c r="C467">
        <v>15092762</v>
      </c>
      <c r="D467">
        <v>12368313</v>
      </c>
      <c r="E467">
        <v>1</v>
      </c>
      <c r="F467">
        <v>1</v>
      </c>
      <c r="G467">
        <v>1</v>
      </c>
      <c r="H467">
        <v>2</v>
      </c>
      <c r="I467" t="s">
        <v>477</v>
      </c>
      <c r="J467" t="s">
        <v>478</v>
      </c>
      <c r="K467" t="s">
        <v>479</v>
      </c>
      <c r="L467">
        <v>1480</v>
      </c>
      <c r="N467">
        <v>1013</v>
      </c>
      <c r="O467" t="s">
        <v>457</v>
      </c>
      <c r="P467" t="s">
        <v>458</v>
      </c>
      <c r="Q467">
        <v>1</v>
      </c>
      <c r="X467">
        <v>3.5000000000000001E-3</v>
      </c>
      <c r="Y467">
        <v>0</v>
      </c>
      <c r="Z467">
        <v>96.34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95</v>
      </c>
      <c r="AG467">
        <v>7.4375000000000005E-3</v>
      </c>
      <c r="AH467">
        <v>2</v>
      </c>
      <c r="AI467">
        <v>15092769</v>
      </c>
      <c r="AJ467">
        <v>467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>
      <c r="A468">
        <f>ROW(Source!A83)</f>
        <v>83</v>
      </c>
      <c r="B468">
        <v>15092770</v>
      </c>
      <c r="C468">
        <v>15092762</v>
      </c>
      <c r="D468">
        <v>12289324</v>
      </c>
      <c r="E468">
        <v>1</v>
      </c>
      <c r="F468">
        <v>1</v>
      </c>
      <c r="G468">
        <v>1</v>
      </c>
      <c r="H468">
        <v>3</v>
      </c>
      <c r="I468" t="s">
        <v>541</v>
      </c>
      <c r="J468" t="s">
        <v>542</v>
      </c>
      <c r="K468" t="s">
        <v>543</v>
      </c>
      <c r="L468">
        <v>1348</v>
      </c>
      <c r="N468">
        <v>1009</v>
      </c>
      <c r="O468" t="s">
        <v>29</v>
      </c>
      <c r="P468" t="s">
        <v>29</v>
      </c>
      <c r="Q468">
        <v>1000</v>
      </c>
      <c r="X468">
        <v>9.9999999999999995E-7</v>
      </c>
      <c r="Y468">
        <v>75900</v>
      </c>
      <c r="Z468">
        <v>0</v>
      </c>
      <c r="AA468">
        <v>0</v>
      </c>
      <c r="AB468">
        <v>0</v>
      </c>
      <c r="AC468">
        <v>0</v>
      </c>
      <c r="AD468">
        <v>1</v>
      </c>
      <c r="AE468">
        <v>0</v>
      </c>
      <c r="AF468" t="s">
        <v>5</v>
      </c>
      <c r="AG468">
        <v>9.9999999999999995E-7</v>
      </c>
      <c r="AH468">
        <v>2</v>
      </c>
      <c r="AI468">
        <v>15092770</v>
      </c>
      <c r="AJ468">
        <v>468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>
      <c r="A469">
        <f>ROW(Source!A83)</f>
        <v>83</v>
      </c>
      <c r="B469">
        <v>15092771</v>
      </c>
      <c r="C469">
        <v>15092762</v>
      </c>
      <c r="D469">
        <v>12289887</v>
      </c>
      <c r="E469">
        <v>1</v>
      </c>
      <c r="F469">
        <v>1</v>
      </c>
      <c r="G469">
        <v>1</v>
      </c>
      <c r="H469">
        <v>3</v>
      </c>
      <c r="I469" t="s">
        <v>462</v>
      </c>
      <c r="J469" t="s">
        <v>463</v>
      </c>
      <c r="K469" t="s">
        <v>464</v>
      </c>
      <c r="L469">
        <v>1339</v>
      </c>
      <c r="N469">
        <v>1007</v>
      </c>
      <c r="O469" t="s">
        <v>465</v>
      </c>
      <c r="P469" t="s">
        <v>465</v>
      </c>
      <c r="Q469">
        <v>1</v>
      </c>
      <c r="X469">
        <v>2.81E-3</v>
      </c>
      <c r="Y469">
        <v>6.2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0</v>
      </c>
      <c r="AF469" t="s">
        <v>5</v>
      </c>
      <c r="AG469">
        <v>2.81E-3</v>
      </c>
      <c r="AH469">
        <v>2</v>
      </c>
      <c r="AI469">
        <v>15092771</v>
      </c>
      <c r="AJ469">
        <v>469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>
      <c r="A470">
        <f>ROW(Source!A83)</f>
        <v>83</v>
      </c>
      <c r="B470">
        <v>15092772</v>
      </c>
      <c r="C470">
        <v>15092762</v>
      </c>
      <c r="D470">
        <v>12290033</v>
      </c>
      <c r="E470">
        <v>1</v>
      </c>
      <c r="F470">
        <v>1</v>
      </c>
      <c r="G470">
        <v>1</v>
      </c>
      <c r="H470">
        <v>3</v>
      </c>
      <c r="I470" t="s">
        <v>506</v>
      </c>
      <c r="J470" t="s">
        <v>507</v>
      </c>
      <c r="K470" t="s">
        <v>508</v>
      </c>
      <c r="L470">
        <v>1348</v>
      </c>
      <c r="N470">
        <v>1009</v>
      </c>
      <c r="O470" t="s">
        <v>29</v>
      </c>
      <c r="P470" t="s">
        <v>29</v>
      </c>
      <c r="Q470">
        <v>1000</v>
      </c>
      <c r="X470">
        <v>3.9999999999999998E-6</v>
      </c>
      <c r="Y470">
        <v>18320</v>
      </c>
      <c r="Z470">
        <v>0</v>
      </c>
      <c r="AA470">
        <v>0</v>
      </c>
      <c r="AB470">
        <v>0</v>
      </c>
      <c r="AC470">
        <v>0</v>
      </c>
      <c r="AD470">
        <v>1</v>
      </c>
      <c r="AE470">
        <v>0</v>
      </c>
      <c r="AF470" t="s">
        <v>5</v>
      </c>
      <c r="AG470">
        <v>3.9999999999999998E-6</v>
      </c>
      <c r="AH470">
        <v>2</v>
      </c>
      <c r="AI470">
        <v>15092772</v>
      </c>
      <c r="AJ470">
        <v>470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>
      <c r="A471">
        <f>ROW(Source!A83)</f>
        <v>83</v>
      </c>
      <c r="B471">
        <v>15092773</v>
      </c>
      <c r="C471">
        <v>15092762</v>
      </c>
      <c r="D471">
        <v>12290555</v>
      </c>
      <c r="E471">
        <v>1</v>
      </c>
      <c r="F471">
        <v>1</v>
      </c>
      <c r="G471">
        <v>1</v>
      </c>
      <c r="H471">
        <v>3</v>
      </c>
      <c r="I471" t="s">
        <v>509</v>
      </c>
      <c r="J471" t="s">
        <v>510</v>
      </c>
      <c r="K471" t="s">
        <v>511</v>
      </c>
      <c r="L471">
        <v>1348</v>
      </c>
      <c r="N471">
        <v>1009</v>
      </c>
      <c r="O471" t="s">
        <v>29</v>
      </c>
      <c r="P471" t="s">
        <v>29</v>
      </c>
      <c r="Q471">
        <v>1000</v>
      </c>
      <c r="X471">
        <v>5.0000000000000004E-6</v>
      </c>
      <c r="Y471">
        <v>30040</v>
      </c>
      <c r="Z471">
        <v>0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5</v>
      </c>
      <c r="AG471">
        <v>5.0000000000000004E-6</v>
      </c>
      <c r="AH471">
        <v>2</v>
      </c>
      <c r="AI471">
        <v>15092773</v>
      </c>
      <c r="AJ471">
        <v>471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>
      <c r="A472">
        <f>ROW(Source!A83)</f>
        <v>83</v>
      </c>
      <c r="B472">
        <v>15092774</v>
      </c>
      <c r="C472">
        <v>15092762</v>
      </c>
      <c r="D472">
        <v>12290863</v>
      </c>
      <c r="E472">
        <v>1</v>
      </c>
      <c r="F472">
        <v>1</v>
      </c>
      <c r="G472">
        <v>1</v>
      </c>
      <c r="H472">
        <v>3</v>
      </c>
      <c r="I472" t="s">
        <v>480</v>
      </c>
      <c r="J472" t="s">
        <v>481</v>
      </c>
      <c r="K472" t="s">
        <v>482</v>
      </c>
      <c r="L472">
        <v>1348</v>
      </c>
      <c r="N472">
        <v>1009</v>
      </c>
      <c r="O472" t="s">
        <v>29</v>
      </c>
      <c r="P472" t="s">
        <v>29</v>
      </c>
      <c r="Q472">
        <v>1000</v>
      </c>
      <c r="X472">
        <v>1.9999999999999999E-6</v>
      </c>
      <c r="Y472">
        <v>10580</v>
      </c>
      <c r="Z472">
        <v>0</v>
      </c>
      <c r="AA472">
        <v>0</v>
      </c>
      <c r="AB472">
        <v>0</v>
      </c>
      <c r="AC472">
        <v>0</v>
      </c>
      <c r="AD472">
        <v>1</v>
      </c>
      <c r="AE472">
        <v>0</v>
      </c>
      <c r="AF472" t="s">
        <v>5</v>
      </c>
      <c r="AG472">
        <v>1.9999999999999999E-6</v>
      </c>
      <c r="AH472">
        <v>2</v>
      </c>
      <c r="AI472">
        <v>15092774</v>
      </c>
      <c r="AJ472">
        <v>472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>
      <c r="A473">
        <f>ROW(Source!A83)</f>
        <v>83</v>
      </c>
      <c r="B473">
        <v>15092775</v>
      </c>
      <c r="C473">
        <v>15092762</v>
      </c>
      <c r="D473">
        <v>12292552</v>
      </c>
      <c r="E473">
        <v>1</v>
      </c>
      <c r="F473">
        <v>1</v>
      </c>
      <c r="G473">
        <v>1</v>
      </c>
      <c r="H473">
        <v>3</v>
      </c>
      <c r="I473" t="s">
        <v>483</v>
      </c>
      <c r="J473" t="s">
        <v>484</v>
      </c>
      <c r="K473" t="s">
        <v>485</v>
      </c>
      <c r="L473">
        <v>1346</v>
      </c>
      <c r="N473">
        <v>1009</v>
      </c>
      <c r="O473" t="s">
        <v>144</v>
      </c>
      <c r="P473" t="s">
        <v>144</v>
      </c>
      <c r="Q473">
        <v>1</v>
      </c>
      <c r="X473">
        <v>4.0000000000000003E-5</v>
      </c>
      <c r="Y473">
        <v>5</v>
      </c>
      <c r="Z473">
        <v>0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5</v>
      </c>
      <c r="AG473">
        <v>4.0000000000000003E-5</v>
      </c>
      <c r="AH473">
        <v>2</v>
      </c>
      <c r="AI473">
        <v>15092775</v>
      </c>
      <c r="AJ473">
        <v>473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>
      <c r="A474">
        <f>ROW(Source!A83)</f>
        <v>83</v>
      </c>
      <c r="B474">
        <v>15092776</v>
      </c>
      <c r="C474">
        <v>15092762</v>
      </c>
      <c r="D474">
        <v>12292687</v>
      </c>
      <c r="E474">
        <v>1</v>
      </c>
      <c r="F474">
        <v>1</v>
      </c>
      <c r="G474">
        <v>1</v>
      </c>
      <c r="H474">
        <v>3</v>
      </c>
      <c r="I474" t="s">
        <v>512</v>
      </c>
      <c r="J474" t="s">
        <v>513</v>
      </c>
      <c r="K474" t="s">
        <v>514</v>
      </c>
      <c r="L474">
        <v>1346</v>
      </c>
      <c r="N474">
        <v>1009</v>
      </c>
      <c r="O474" t="s">
        <v>144</v>
      </c>
      <c r="P474" t="s">
        <v>144</v>
      </c>
      <c r="Q474">
        <v>1</v>
      </c>
      <c r="X474">
        <v>5.9999999999999995E-4</v>
      </c>
      <c r="Y474">
        <v>42.4</v>
      </c>
      <c r="Z474">
        <v>0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5</v>
      </c>
      <c r="AG474">
        <v>5.9999999999999995E-4</v>
      </c>
      <c r="AH474">
        <v>2</v>
      </c>
      <c r="AI474">
        <v>15092776</v>
      </c>
      <c r="AJ474">
        <v>474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>
      <c r="A475">
        <f>ROW(Source!A83)</f>
        <v>83</v>
      </c>
      <c r="B475">
        <v>15092777</v>
      </c>
      <c r="C475">
        <v>15092762</v>
      </c>
      <c r="D475">
        <v>12297735</v>
      </c>
      <c r="E475">
        <v>1</v>
      </c>
      <c r="F475">
        <v>1</v>
      </c>
      <c r="G475">
        <v>1</v>
      </c>
      <c r="H475">
        <v>3</v>
      </c>
      <c r="I475" t="s">
        <v>544</v>
      </c>
      <c r="J475" t="s">
        <v>545</v>
      </c>
      <c r="K475" t="s">
        <v>546</v>
      </c>
      <c r="L475">
        <v>1504999</v>
      </c>
      <c r="N475">
        <v>1010</v>
      </c>
      <c r="O475" t="s">
        <v>184</v>
      </c>
      <c r="P475" t="s">
        <v>547</v>
      </c>
      <c r="Q475">
        <v>1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1</v>
      </c>
      <c r="AD475">
        <v>0</v>
      </c>
      <c r="AE475">
        <v>0</v>
      </c>
      <c r="AF475" t="s">
        <v>5</v>
      </c>
      <c r="AG475">
        <v>0</v>
      </c>
      <c r="AH475">
        <v>2</v>
      </c>
      <c r="AI475">
        <v>15092777</v>
      </c>
      <c r="AJ475">
        <v>475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>
      <c r="A476">
        <f>ROW(Source!A83)</f>
        <v>83</v>
      </c>
      <c r="B476">
        <v>15092778</v>
      </c>
      <c r="C476">
        <v>15092762</v>
      </c>
      <c r="D476">
        <v>12321134</v>
      </c>
      <c r="E476">
        <v>1</v>
      </c>
      <c r="F476">
        <v>1</v>
      </c>
      <c r="G476">
        <v>1</v>
      </c>
      <c r="H476">
        <v>3</v>
      </c>
      <c r="I476" t="s">
        <v>557</v>
      </c>
      <c r="J476" t="s">
        <v>558</v>
      </c>
      <c r="K476" t="s">
        <v>559</v>
      </c>
      <c r="L476">
        <v>1301</v>
      </c>
      <c r="N476">
        <v>1003</v>
      </c>
      <c r="O476" t="s">
        <v>100</v>
      </c>
      <c r="P476" t="s">
        <v>100</v>
      </c>
      <c r="Q476">
        <v>1</v>
      </c>
      <c r="X476">
        <v>1</v>
      </c>
      <c r="Y476">
        <v>38.5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5</v>
      </c>
      <c r="AG476">
        <v>1</v>
      </c>
      <c r="AH476">
        <v>2</v>
      </c>
      <c r="AI476">
        <v>15092778</v>
      </c>
      <c r="AJ476">
        <v>476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>
      <c r="A477">
        <f>ROW(Source!A83)</f>
        <v>83</v>
      </c>
      <c r="B477">
        <v>15092779</v>
      </c>
      <c r="C477">
        <v>15092762</v>
      </c>
      <c r="D477">
        <v>12327134</v>
      </c>
      <c r="E477">
        <v>1</v>
      </c>
      <c r="F477">
        <v>1</v>
      </c>
      <c r="G477">
        <v>1</v>
      </c>
      <c r="H477">
        <v>3</v>
      </c>
      <c r="I477" t="s">
        <v>495</v>
      </c>
      <c r="J477" t="s">
        <v>496</v>
      </c>
      <c r="K477" t="s">
        <v>497</v>
      </c>
      <c r="L477">
        <v>1339</v>
      </c>
      <c r="N477">
        <v>1007</v>
      </c>
      <c r="O477" t="s">
        <v>465</v>
      </c>
      <c r="P477" t="s">
        <v>465</v>
      </c>
      <c r="Q477">
        <v>1</v>
      </c>
      <c r="X477">
        <v>1.1299999999999999E-2</v>
      </c>
      <c r="Y477">
        <v>3.11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5</v>
      </c>
      <c r="AG477">
        <v>1.1299999999999999E-2</v>
      </c>
      <c r="AH477">
        <v>2</v>
      </c>
      <c r="AI477">
        <v>15092779</v>
      </c>
      <c r="AJ477">
        <v>477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>
      <c r="A478">
        <f>ROW(Source!A84)</f>
        <v>84</v>
      </c>
      <c r="B478">
        <v>15092783</v>
      </c>
      <c r="C478">
        <v>15092781</v>
      </c>
      <c r="D478">
        <v>7535126</v>
      </c>
      <c r="E478">
        <v>1</v>
      </c>
      <c r="F478">
        <v>1</v>
      </c>
      <c r="G478">
        <v>1</v>
      </c>
      <c r="H478">
        <v>1</v>
      </c>
      <c r="I478" t="s">
        <v>539</v>
      </c>
      <c r="J478" t="s">
        <v>5</v>
      </c>
      <c r="K478" t="s">
        <v>540</v>
      </c>
      <c r="L478">
        <v>1476</v>
      </c>
      <c r="N478">
        <v>1013</v>
      </c>
      <c r="O478" t="s">
        <v>450</v>
      </c>
      <c r="P478" t="s">
        <v>451</v>
      </c>
      <c r="Q478">
        <v>1</v>
      </c>
      <c r="X478">
        <v>0.32969999999999999</v>
      </c>
      <c r="Y478">
        <v>0</v>
      </c>
      <c r="Z478">
        <v>0</v>
      </c>
      <c r="AA478">
        <v>0</v>
      </c>
      <c r="AB478">
        <v>12.17</v>
      </c>
      <c r="AC478">
        <v>0</v>
      </c>
      <c r="AD478">
        <v>1</v>
      </c>
      <c r="AE478">
        <v>1</v>
      </c>
      <c r="AF478" t="s">
        <v>96</v>
      </c>
      <c r="AG478">
        <v>0.64456349999999996</v>
      </c>
      <c r="AH478">
        <v>2</v>
      </c>
      <c r="AI478">
        <v>15092783</v>
      </c>
      <c r="AJ478">
        <v>478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>
      <c r="A479">
        <f>ROW(Source!A84)</f>
        <v>84</v>
      </c>
      <c r="B479">
        <v>15092784</v>
      </c>
      <c r="C479">
        <v>15092781</v>
      </c>
      <c r="D479">
        <v>121548</v>
      </c>
      <c r="E479">
        <v>1</v>
      </c>
      <c r="F479">
        <v>1</v>
      </c>
      <c r="G479">
        <v>1</v>
      </c>
      <c r="H479">
        <v>1</v>
      </c>
      <c r="I479" t="s">
        <v>31</v>
      </c>
      <c r="J479" t="s">
        <v>5</v>
      </c>
      <c r="K479" t="s">
        <v>452</v>
      </c>
      <c r="L479">
        <v>608254</v>
      </c>
      <c r="N479">
        <v>1013</v>
      </c>
      <c r="O479" t="s">
        <v>453</v>
      </c>
      <c r="P479" t="s">
        <v>453</v>
      </c>
      <c r="Q479">
        <v>1</v>
      </c>
      <c r="X479">
        <v>1.5E-3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2</v>
      </c>
      <c r="AF479" t="s">
        <v>95</v>
      </c>
      <c r="AG479">
        <v>3.1874999999999998E-3</v>
      </c>
      <c r="AH479">
        <v>2</v>
      </c>
      <c r="AI479">
        <v>15092784</v>
      </c>
      <c r="AJ479">
        <v>479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>
      <c r="A480">
        <f>ROW(Source!A84)</f>
        <v>84</v>
      </c>
      <c r="B480">
        <v>15092785</v>
      </c>
      <c r="C480">
        <v>15092781</v>
      </c>
      <c r="D480">
        <v>12365594</v>
      </c>
      <c r="E480">
        <v>1</v>
      </c>
      <c r="F480">
        <v>1</v>
      </c>
      <c r="G480">
        <v>1</v>
      </c>
      <c r="H480">
        <v>2</v>
      </c>
      <c r="I480" t="s">
        <v>471</v>
      </c>
      <c r="J480" t="s">
        <v>472</v>
      </c>
      <c r="K480" t="s">
        <v>473</v>
      </c>
      <c r="L480">
        <v>1480</v>
      </c>
      <c r="N480">
        <v>1013</v>
      </c>
      <c r="O480" t="s">
        <v>457</v>
      </c>
      <c r="P480" t="s">
        <v>458</v>
      </c>
      <c r="Q480">
        <v>1</v>
      </c>
      <c r="X480">
        <v>8.0000000000000004E-4</v>
      </c>
      <c r="Y480">
        <v>0</v>
      </c>
      <c r="Z480">
        <v>92.76</v>
      </c>
      <c r="AA480">
        <v>16.329999999999998</v>
      </c>
      <c r="AB480">
        <v>0</v>
      </c>
      <c r="AC480">
        <v>0</v>
      </c>
      <c r="AD480">
        <v>1</v>
      </c>
      <c r="AE480">
        <v>0</v>
      </c>
      <c r="AF480" t="s">
        <v>95</v>
      </c>
      <c r="AG480">
        <v>1.6999999999999999E-3</v>
      </c>
      <c r="AH480">
        <v>2</v>
      </c>
      <c r="AI480">
        <v>15092785</v>
      </c>
      <c r="AJ480">
        <v>480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>
      <c r="A481">
        <f>ROW(Source!A84)</f>
        <v>84</v>
      </c>
      <c r="B481">
        <v>15092786</v>
      </c>
      <c r="C481">
        <v>15092781</v>
      </c>
      <c r="D481">
        <v>12365682</v>
      </c>
      <c r="E481">
        <v>1</v>
      </c>
      <c r="F481">
        <v>1</v>
      </c>
      <c r="G481">
        <v>1</v>
      </c>
      <c r="H481">
        <v>2</v>
      </c>
      <c r="I481" t="s">
        <v>474</v>
      </c>
      <c r="J481" t="s">
        <v>475</v>
      </c>
      <c r="K481" t="s">
        <v>476</v>
      </c>
      <c r="L481">
        <v>1480</v>
      </c>
      <c r="N481">
        <v>1013</v>
      </c>
      <c r="O481" t="s">
        <v>457</v>
      </c>
      <c r="P481" t="s">
        <v>458</v>
      </c>
      <c r="Q481">
        <v>1</v>
      </c>
      <c r="X481">
        <v>6.9999999999999999E-4</v>
      </c>
      <c r="Y481">
        <v>0</v>
      </c>
      <c r="Z481">
        <v>134.07</v>
      </c>
      <c r="AA481">
        <v>16.329999999999998</v>
      </c>
      <c r="AB481">
        <v>0</v>
      </c>
      <c r="AC481">
        <v>0</v>
      </c>
      <c r="AD481">
        <v>1</v>
      </c>
      <c r="AE481">
        <v>0</v>
      </c>
      <c r="AF481" t="s">
        <v>95</v>
      </c>
      <c r="AG481">
        <v>1.4874999999999999E-3</v>
      </c>
      <c r="AH481">
        <v>2</v>
      </c>
      <c r="AI481">
        <v>15092786</v>
      </c>
      <c r="AJ481">
        <v>481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>
      <c r="A482">
        <f>ROW(Source!A84)</f>
        <v>84</v>
      </c>
      <c r="B482">
        <v>15092787</v>
      </c>
      <c r="C482">
        <v>15092781</v>
      </c>
      <c r="D482">
        <v>12365985</v>
      </c>
      <c r="E482">
        <v>1</v>
      </c>
      <c r="F482">
        <v>1</v>
      </c>
      <c r="G482">
        <v>1</v>
      </c>
      <c r="H482">
        <v>2</v>
      </c>
      <c r="I482" t="s">
        <v>459</v>
      </c>
      <c r="J482" t="s">
        <v>460</v>
      </c>
      <c r="K482" t="s">
        <v>461</v>
      </c>
      <c r="L482">
        <v>1480</v>
      </c>
      <c r="N482">
        <v>1013</v>
      </c>
      <c r="O482" t="s">
        <v>457</v>
      </c>
      <c r="P482" t="s">
        <v>458</v>
      </c>
      <c r="Q482">
        <v>1</v>
      </c>
      <c r="X482">
        <v>1.15E-2</v>
      </c>
      <c r="Y482">
        <v>0</v>
      </c>
      <c r="Z482">
        <v>1.29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95</v>
      </c>
      <c r="AG482">
        <v>2.4437499999999997E-2</v>
      </c>
      <c r="AH482">
        <v>2</v>
      </c>
      <c r="AI482">
        <v>15092787</v>
      </c>
      <c r="AJ482">
        <v>482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>
      <c r="A483">
        <f>ROW(Source!A84)</f>
        <v>84</v>
      </c>
      <c r="B483">
        <v>15092788</v>
      </c>
      <c r="C483">
        <v>15092781</v>
      </c>
      <c r="D483">
        <v>12368313</v>
      </c>
      <c r="E483">
        <v>1</v>
      </c>
      <c r="F483">
        <v>1</v>
      </c>
      <c r="G483">
        <v>1</v>
      </c>
      <c r="H483">
        <v>2</v>
      </c>
      <c r="I483" t="s">
        <v>477</v>
      </c>
      <c r="J483" t="s">
        <v>478</v>
      </c>
      <c r="K483" t="s">
        <v>479</v>
      </c>
      <c r="L483">
        <v>1480</v>
      </c>
      <c r="N483">
        <v>1013</v>
      </c>
      <c r="O483" t="s">
        <v>457</v>
      </c>
      <c r="P483" t="s">
        <v>458</v>
      </c>
      <c r="Q483">
        <v>1</v>
      </c>
      <c r="X483">
        <v>3.5000000000000001E-3</v>
      </c>
      <c r="Y483">
        <v>0</v>
      </c>
      <c r="Z483">
        <v>96.34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95</v>
      </c>
      <c r="AG483">
        <v>7.4375000000000005E-3</v>
      </c>
      <c r="AH483">
        <v>2</v>
      </c>
      <c r="AI483">
        <v>15092788</v>
      </c>
      <c r="AJ483">
        <v>483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>
      <c r="A484">
        <f>ROW(Source!A84)</f>
        <v>84</v>
      </c>
      <c r="B484">
        <v>15092789</v>
      </c>
      <c r="C484">
        <v>15092781</v>
      </c>
      <c r="D484">
        <v>12289324</v>
      </c>
      <c r="E484">
        <v>1</v>
      </c>
      <c r="F484">
        <v>1</v>
      </c>
      <c r="G484">
        <v>1</v>
      </c>
      <c r="H484">
        <v>3</v>
      </c>
      <c r="I484" t="s">
        <v>541</v>
      </c>
      <c r="J484" t="s">
        <v>542</v>
      </c>
      <c r="K484" t="s">
        <v>543</v>
      </c>
      <c r="L484">
        <v>1348</v>
      </c>
      <c r="N484">
        <v>1009</v>
      </c>
      <c r="O484" t="s">
        <v>29</v>
      </c>
      <c r="P484" t="s">
        <v>29</v>
      </c>
      <c r="Q484">
        <v>1000</v>
      </c>
      <c r="X484">
        <v>9.9999999999999995E-7</v>
      </c>
      <c r="Y484">
        <v>75900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5</v>
      </c>
      <c r="AG484">
        <v>9.9999999999999995E-7</v>
      </c>
      <c r="AH484">
        <v>2</v>
      </c>
      <c r="AI484">
        <v>15092789</v>
      </c>
      <c r="AJ484">
        <v>484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>
      <c r="A485">
        <f>ROW(Source!A84)</f>
        <v>84</v>
      </c>
      <c r="B485">
        <v>15092790</v>
      </c>
      <c r="C485">
        <v>15092781</v>
      </c>
      <c r="D485">
        <v>12289887</v>
      </c>
      <c r="E485">
        <v>1</v>
      </c>
      <c r="F485">
        <v>1</v>
      </c>
      <c r="G485">
        <v>1</v>
      </c>
      <c r="H485">
        <v>3</v>
      </c>
      <c r="I485" t="s">
        <v>462</v>
      </c>
      <c r="J485" t="s">
        <v>463</v>
      </c>
      <c r="K485" t="s">
        <v>464</v>
      </c>
      <c r="L485">
        <v>1339</v>
      </c>
      <c r="N485">
        <v>1007</v>
      </c>
      <c r="O485" t="s">
        <v>465</v>
      </c>
      <c r="P485" t="s">
        <v>465</v>
      </c>
      <c r="Q485">
        <v>1</v>
      </c>
      <c r="X485">
        <v>2.81E-3</v>
      </c>
      <c r="Y485">
        <v>6.2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5</v>
      </c>
      <c r="AG485">
        <v>2.81E-3</v>
      </c>
      <c r="AH485">
        <v>2</v>
      </c>
      <c r="AI485">
        <v>15092790</v>
      </c>
      <c r="AJ485">
        <v>485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>
      <c r="A486">
        <f>ROW(Source!A84)</f>
        <v>84</v>
      </c>
      <c r="B486">
        <v>15092791</v>
      </c>
      <c r="C486">
        <v>15092781</v>
      </c>
      <c r="D486">
        <v>12290033</v>
      </c>
      <c r="E486">
        <v>1</v>
      </c>
      <c r="F486">
        <v>1</v>
      </c>
      <c r="G486">
        <v>1</v>
      </c>
      <c r="H486">
        <v>3</v>
      </c>
      <c r="I486" t="s">
        <v>506</v>
      </c>
      <c r="J486" t="s">
        <v>507</v>
      </c>
      <c r="K486" t="s">
        <v>508</v>
      </c>
      <c r="L486">
        <v>1348</v>
      </c>
      <c r="N486">
        <v>1009</v>
      </c>
      <c r="O486" t="s">
        <v>29</v>
      </c>
      <c r="P486" t="s">
        <v>29</v>
      </c>
      <c r="Q486">
        <v>1000</v>
      </c>
      <c r="X486">
        <v>3.9999999999999998E-6</v>
      </c>
      <c r="Y486">
        <v>18320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5</v>
      </c>
      <c r="AG486">
        <v>3.9999999999999998E-6</v>
      </c>
      <c r="AH486">
        <v>2</v>
      </c>
      <c r="AI486">
        <v>15092791</v>
      </c>
      <c r="AJ486">
        <v>486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>
      <c r="A487">
        <f>ROW(Source!A84)</f>
        <v>84</v>
      </c>
      <c r="B487">
        <v>15092792</v>
      </c>
      <c r="C487">
        <v>15092781</v>
      </c>
      <c r="D487">
        <v>12290555</v>
      </c>
      <c r="E487">
        <v>1</v>
      </c>
      <c r="F487">
        <v>1</v>
      </c>
      <c r="G487">
        <v>1</v>
      </c>
      <c r="H487">
        <v>3</v>
      </c>
      <c r="I487" t="s">
        <v>509</v>
      </c>
      <c r="J487" t="s">
        <v>510</v>
      </c>
      <c r="K487" t="s">
        <v>511</v>
      </c>
      <c r="L487">
        <v>1348</v>
      </c>
      <c r="N487">
        <v>1009</v>
      </c>
      <c r="O487" t="s">
        <v>29</v>
      </c>
      <c r="P487" t="s">
        <v>29</v>
      </c>
      <c r="Q487">
        <v>1000</v>
      </c>
      <c r="X487">
        <v>5.0000000000000004E-6</v>
      </c>
      <c r="Y487">
        <v>30040</v>
      </c>
      <c r="Z487">
        <v>0</v>
      </c>
      <c r="AA487">
        <v>0</v>
      </c>
      <c r="AB487">
        <v>0</v>
      </c>
      <c r="AC487">
        <v>0</v>
      </c>
      <c r="AD487">
        <v>1</v>
      </c>
      <c r="AE487">
        <v>0</v>
      </c>
      <c r="AF487" t="s">
        <v>5</v>
      </c>
      <c r="AG487">
        <v>5.0000000000000004E-6</v>
      </c>
      <c r="AH487">
        <v>2</v>
      </c>
      <c r="AI487">
        <v>15092792</v>
      </c>
      <c r="AJ487">
        <v>487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>
      <c r="A488">
        <f>ROW(Source!A84)</f>
        <v>84</v>
      </c>
      <c r="B488">
        <v>15092793</v>
      </c>
      <c r="C488">
        <v>15092781</v>
      </c>
      <c r="D488">
        <v>12290863</v>
      </c>
      <c r="E488">
        <v>1</v>
      </c>
      <c r="F488">
        <v>1</v>
      </c>
      <c r="G488">
        <v>1</v>
      </c>
      <c r="H488">
        <v>3</v>
      </c>
      <c r="I488" t="s">
        <v>480</v>
      </c>
      <c r="J488" t="s">
        <v>481</v>
      </c>
      <c r="K488" t="s">
        <v>482</v>
      </c>
      <c r="L488">
        <v>1348</v>
      </c>
      <c r="N488">
        <v>1009</v>
      </c>
      <c r="O488" t="s">
        <v>29</v>
      </c>
      <c r="P488" t="s">
        <v>29</v>
      </c>
      <c r="Q488">
        <v>1000</v>
      </c>
      <c r="X488">
        <v>1.9999999999999999E-6</v>
      </c>
      <c r="Y488">
        <v>10580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0</v>
      </c>
      <c r="AF488" t="s">
        <v>5</v>
      </c>
      <c r="AG488">
        <v>1.9999999999999999E-6</v>
      </c>
      <c r="AH488">
        <v>2</v>
      </c>
      <c r="AI488">
        <v>15092793</v>
      </c>
      <c r="AJ488">
        <v>488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>
      <c r="A489">
        <f>ROW(Source!A84)</f>
        <v>84</v>
      </c>
      <c r="B489">
        <v>15092794</v>
      </c>
      <c r="C489">
        <v>15092781</v>
      </c>
      <c r="D489">
        <v>12292552</v>
      </c>
      <c r="E489">
        <v>1</v>
      </c>
      <c r="F489">
        <v>1</v>
      </c>
      <c r="G489">
        <v>1</v>
      </c>
      <c r="H489">
        <v>3</v>
      </c>
      <c r="I489" t="s">
        <v>483</v>
      </c>
      <c r="J489" t="s">
        <v>484</v>
      </c>
      <c r="K489" t="s">
        <v>485</v>
      </c>
      <c r="L489">
        <v>1346</v>
      </c>
      <c r="N489">
        <v>1009</v>
      </c>
      <c r="O489" t="s">
        <v>144</v>
      </c>
      <c r="P489" t="s">
        <v>144</v>
      </c>
      <c r="Q489">
        <v>1</v>
      </c>
      <c r="X489">
        <v>6.3E-5</v>
      </c>
      <c r="Y489">
        <v>5</v>
      </c>
      <c r="Z489">
        <v>0</v>
      </c>
      <c r="AA489">
        <v>0</v>
      </c>
      <c r="AB489">
        <v>0</v>
      </c>
      <c r="AC489">
        <v>0</v>
      </c>
      <c r="AD489">
        <v>1</v>
      </c>
      <c r="AE489">
        <v>0</v>
      </c>
      <c r="AF489" t="s">
        <v>5</v>
      </c>
      <c r="AG489">
        <v>6.3E-5</v>
      </c>
      <c r="AH489">
        <v>2</v>
      </c>
      <c r="AI489">
        <v>15092794</v>
      </c>
      <c r="AJ489">
        <v>489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>
      <c r="A490">
        <f>ROW(Source!A84)</f>
        <v>84</v>
      </c>
      <c r="B490">
        <v>15092795</v>
      </c>
      <c r="C490">
        <v>15092781</v>
      </c>
      <c r="D490">
        <v>12292687</v>
      </c>
      <c r="E490">
        <v>1</v>
      </c>
      <c r="F490">
        <v>1</v>
      </c>
      <c r="G490">
        <v>1</v>
      </c>
      <c r="H490">
        <v>3</v>
      </c>
      <c r="I490" t="s">
        <v>512</v>
      </c>
      <c r="J490" t="s">
        <v>513</v>
      </c>
      <c r="K490" t="s">
        <v>514</v>
      </c>
      <c r="L490">
        <v>1346</v>
      </c>
      <c r="N490">
        <v>1009</v>
      </c>
      <c r="O490" t="s">
        <v>144</v>
      </c>
      <c r="P490" t="s">
        <v>144</v>
      </c>
      <c r="Q490">
        <v>1</v>
      </c>
      <c r="X490">
        <v>5.9999999999999995E-4</v>
      </c>
      <c r="Y490">
        <v>42.4</v>
      </c>
      <c r="Z490">
        <v>0</v>
      </c>
      <c r="AA490">
        <v>0</v>
      </c>
      <c r="AB490">
        <v>0</v>
      </c>
      <c r="AC490">
        <v>0</v>
      </c>
      <c r="AD490">
        <v>1</v>
      </c>
      <c r="AE490">
        <v>0</v>
      </c>
      <c r="AF490" t="s">
        <v>5</v>
      </c>
      <c r="AG490">
        <v>5.9999999999999995E-4</v>
      </c>
      <c r="AH490">
        <v>2</v>
      </c>
      <c r="AI490">
        <v>15092795</v>
      </c>
      <c r="AJ490">
        <v>490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>
      <c r="A491">
        <f>ROW(Source!A84)</f>
        <v>84</v>
      </c>
      <c r="B491">
        <v>15092796</v>
      </c>
      <c r="C491">
        <v>15092781</v>
      </c>
      <c r="D491">
        <v>12297735</v>
      </c>
      <c r="E491">
        <v>1</v>
      </c>
      <c r="F491">
        <v>1</v>
      </c>
      <c r="G491">
        <v>1</v>
      </c>
      <c r="H491">
        <v>3</v>
      </c>
      <c r="I491" t="s">
        <v>544</v>
      </c>
      <c r="J491" t="s">
        <v>545</v>
      </c>
      <c r="K491" t="s">
        <v>546</v>
      </c>
      <c r="L491">
        <v>1504999</v>
      </c>
      <c r="N491">
        <v>1010</v>
      </c>
      <c r="O491" t="s">
        <v>184</v>
      </c>
      <c r="P491" t="s">
        <v>547</v>
      </c>
      <c r="Q491">
        <v>1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1</v>
      </c>
      <c r="AD491">
        <v>0</v>
      </c>
      <c r="AE491">
        <v>0</v>
      </c>
      <c r="AF491" t="s">
        <v>5</v>
      </c>
      <c r="AG491">
        <v>0</v>
      </c>
      <c r="AH491">
        <v>2</v>
      </c>
      <c r="AI491">
        <v>15092796</v>
      </c>
      <c r="AJ491">
        <v>491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>
      <c r="A492">
        <f>ROW(Source!A84)</f>
        <v>84</v>
      </c>
      <c r="B492">
        <v>15092797</v>
      </c>
      <c r="C492">
        <v>15092781</v>
      </c>
      <c r="D492">
        <v>12321136</v>
      </c>
      <c r="E492">
        <v>1</v>
      </c>
      <c r="F492">
        <v>1</v>
      </c>
      <c r="G492">
        <v>1</v>
      </c>
      <c r="H492">
        <v>3</v>
      </c>
      <c r="I492" t="s">
        <v>560</v>
      </c>
      <c r="J492" t="s">
        <v>561</v>
      </c>
      <c r="K492" t="s">
        <v>562</v>
      </c>
      <c r="L492">
        <v>1301</v>
      </c>
      <c r="N492">
        <v>1003</v>
      </c>
      <c r="O492" t="s">
        <v>100</v>
      </c>
      <c r="P492" t="s">
        <v>100</v>
      </c>
      <c r="Q492">
        <v>1</v>
      </c>
      <c r="X492">
        <v>1</v>
      </c>
      <c r="Y492">
        <v>44.8</v>
      </c>
      <c r="Z492">
        <v>0</v>
      </c>
      <c r="AA492">
        <v>0</v>
      </c>
      <c r="AB492">
        <v>0</v>
      </c>
      <c r="AC492">
        <v>0</v>
      </c>
      <c r="AD492">
        <v>1</v>
      </c>
      <c r="AE492">
        <v>0</v>
      </c>
      <c r="AF492" t="s">
        <v>5</v>
      </c>
      <c r="AG492">
        <v>1</v>
      </c>
      <c r="AH492">
        <v>2</v>
      </c>
      <c r="AI492">
        <v>15092797</v>
      </c>
      <c r="AJ492">
        <v>492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>
      <c r="A493">
        <f>ROW(Source!A84)</f>
        <v>84</v>
      </c>
      <c r="B493">
        <v>15092798</v>
      </c>
      <c r="C493">
        <v>15092781</v>
      </c>
      <c r="D493">
        <v>12327134</v>
      </c>
      <c r="E493">
        <v>1</v>
      </c>
      <c r="F493">
        <v>1</v>
      </c>
      <c r="G493">
        <v>1</v>
      </c>
      <c r="H493">
        <v>3</v>
      </c>
      <c r="I493" t="s">
        <v>495</v>
      </c>
      <c r="J493" t="s">
        <v>496</v>
      </c>
      <c r="K493" t="s">
        <v>497</v>
      </c>
      <c r="L493">
        <v>1339</v>
      </c>
      <c r="N493">
        <v>1007</v>
      </c>
      <c r="O493" t="s">
        <v>465</v>
      </c>
      <c r="P493" t="s">
        <v>465</v>
      </c>
      <c r="Q493">
        <v>1</v>
      </c>
      <c r="X493">
        <v>1.7600000000000001E-2</v>
      </c>
      <c r="Y493">
        <v>3.11</v>
      </c>
      <c r="Z493">
        <v>0</v>
      </c>
      <c r="AA493">
        <v>0</v>
      </c>
      <c r="AB493">
        <v>0</v>
      </c>
      <c r="AC493">
        <v>0</v>
      </c>
      <c r="AD493">
        <v>1</v>
      </c>
      <c r="AE493">
        <v>0</v>
      </c>
      <c r="AF493" t="s">
        <v>5</v>
      </c>
      <c r="AG493">
        <v>1.7600000000000001E-2</v>
      </c>
      <c r="AH493">
        <v>2</v>
      </c>
      <c r="AI493">
        <v>15092798</v>
      </c>
      <c r="AJ493">
        <v>493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>
      <c r="A494">
        <f>ROW(Source!A87)</f>
        <v>87</v>
      </c>
      <c r="B494">
        <v>15092802</v>
      </c>
      <c r="C494">
        <v>15092800</v>
      </c>
      <c r="D494">
        <v>7535122</v>
      </c>
      <c r="E494">
        <v>1</v>
      </c>
      <c r="F494">
        <v>1</v>
      </c>
      <c r="G494">
        <v>1</v>
      </c>
      <c r="H494">
        <v>1</v>
      </c>
      <c r="I494" t="s">
        <v>469</v>
      </c>
      <c r="J494" t="s">
        <v>5</v>
      </c>
      <c r="K494" t="s">
        <v>470</v>
      </c>
      <c r="L494">
        <v>1476</v>
      </c>
      <c r="N494">
        <v>1013</v>
      </c>
      <c r="O494" t="s">
        <v>450</v>
      </c>
      <c r="P494" t="s">
        <v>451</v>
      </c>
      <c r="Q494">
        <v>1</v>
      </c>
      <c r="X494">
        <v>1.21</v>
      </c>
      <c r="Y494">
        <v>0</v>
      </c>
      <c r="Z494">
        <v>0</v>
      </c>
      <c r="AA494">
        <v>0</v>
      </c>
      <c r="AB494">
        <v>12.04</v>
      </c>
      <c r="AC494">
        <v>0</v>
      </c>
      <c r="AD494">
        <v>1</v>
      </c>
      <c r="AE494">
        <v>1</v>
      </c>
      <c r="AF494" t="s">
        <v>96</v>
      </c>
      <c r="AG494">
        <v>2.3655499999999998</v>
      </c>
      <c r="AH494">
        <v>2</v>
      </c>
      <c r="AI494">
        <v>15092802</v>
      </c>
      <c r="AJ494">
        <v>494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>
      <c r="A495">
        <f>ROW(Source!A87)</f>
        <v>87</v>
      </c>
      <c r="B495">
        <v>15092803</v>
      </c>
      <c r="C495">
        <v>15092800</v>
      </c>
      <c r="D495">
        <v>121548</v>
      </c>
      <c r="E495">
        <v>1</v>
      </c>
      <c r="F495">
        <v>1</v>
      </c>
      <c r="G495">
        <v>1</v>
      </c>
      <c r="H495">
        <v>1</v>
      </c>
      <c r="I495" t="s">
        <v>31</v>
      </c>
      <c r="J495" t="s">
        <v>5</v>
      </c>
      <c r="K495" t="s">
        <v>452</v>
      </c>
      <c r="L495">
        <v>608254</v>
      </c>
      <c r="N495">
        <v>1013</v>
      </c>
      <c r="O495" t="s">
        <v>453</v>
      </c>
      <c r="P495" t="s">
        <v>453</v>
      </c>
      <c r="Q495">
        <v>1</v>
      </c>
      <c r="X495">
        <v>0.01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1</v>
      </c>
      <c r="AE495">
        <v>2</v>
      </c>
      <c r="AF495" t="s">
        <v>95</v>
      </c>
      <c r="AG495">
        <v>2.1250000000000002E-2</v>
      </c>
      <c r="AH495">
        <v>2</v>
      </c>
      <c r="AI495">
        <v>15092803</v>
      </c>
      <c r="AJ495">
        <v>495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>
      <c r="A496">
        <f>ROW(Source!A87)</f>
        <v>87</v>
      </c>
      <c r="B496">
        <v>15092804</v>
      </c>
      <c r="C496">
        <v>15092800</v>
      </c>
      <c r="D496">
        <v>12365682</v>
      </c>
      <c r="E496">
        <v>1</v>
      </c>
      <c r="F496">
        <v>1</v>
      </c>
      <c r="G496">
        <v>1</v>
      </c>
      <c r="H496">
        <v>2</v>
      </c>
      <c r="I496" t="s">
        <v>474</v>
      </c>
      <c r="J496" t="s">
        <v>475</v>
      </c>
      <c r="K496" t="s">
        <v>476</v>
      </c>
      <c r="L496">
        <v>1480</v>
      </c>
      <c r="N496">
        <v>1013</v>
      </c>
      <c r="O496" t="s">
        <v>457</v>
      </c>
      <c r="P496" t="s">
        <v>458</v>
      </c>
      <c r="Q496">
        <v>1</v>
      </c>
      <c r="X496">
        <v>0.01</v>
      </c>
      <c r="Y496">
        <v>0</v>
      </c>
      <c r="Z496">
        <v>134.07</v>
      </c>
      <c r="AA496">
        <v>16.329999999999998</v>
      </c>
      <c r="AB496">
        <v>0</v>
      </c>
      <c r="AC496">
        <v>0</v>
      </c>
      <c r="AD496">
        <v>1</v>
      </c>
      <c r="AE496">
        <v>0</v>
      </c>
      <c r="AF496" t="s">
        <v>95</v>
      </c>
      <c r="AG496">
        <v>2.1250000000000002E-2</v>
      </c>
      <c r="AH496">
        <v>2</v>
      </c>
      <c r="AI496">
        <v>15092804</v>
      </c>
      <c r="AJ496">
        <v>496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>
      <c r="A497">
        <f>ROW(Source!A87)</f>
        <v>87</v>
      </c>
      <c r="B497">
        <v>15092805</v>
      </c>
      <c r="C497">
        <v>15092800</v>
      </c>
      <c r="D497">
        <v>12367747</v>
      </c>
      <c r="E497">
        <v>1</v>
      </c>
      <c r="F497">
        <v>1</v>
      </c>
      <c r="G497">
        <v>1</v>
      </c>
      <c r="H497">
        <v>2</v>
      </c>
      <c r="I497" t="s">
        <v>500</v>
      </c>
      <c r="J497" t="s">
        <v>501</v>
      </c>
      <c r="K497" t="s">
        <v>502</v>
      </c>
      <c r="L497">
        <v>1480</v>
      </c>
      <c r="N497">
        <v>1013</v>
      </c>
      <c r="O497" t="s">
        <v>457</v>
      </c>
      <c r="P497" t="s">
        <v>458</v>
      </c>
      <c r="Q497">
        <v>1</v>
      </c>
      <c r="X497">
        <v>0.05</v>
      </c>
      <c r="Y497">
        <v>0</v>
      </c>
      <c r="Z497">
        <v>2.3199999999999998</v>
      </c>
      <c r="AA497">
        <v>0</v>
      </c>
      <c r="AB497">
        <v>0</v>
      </c>
      <c r="AC497">
        <v>0</v>
      </c>
      <c r="AD497">
        <v>1</v>
      </c>
      <c r="AE497">
        <v>0</v>
      </c>
      <c r="AF497" t="s">
        <v>95</v>
      </c>
      <c r="AG497">
        <v>0.10625</v>
      </c>
      <c r="AH497">
        <v>2</v>
      </c>
      <c r="AI497">
        <v>15092805</v>
      </c>
      <c r="AJ497">
        <v>497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>
      <c r="A498">
        <f>ROW(Source!A87)</f>
        <v>87</v>
      </c>
      <c r="B498">
        <v>15092806</v>
      </c>
      <c r="C498">
        <v>15092800</v>
      </c>
      <c r="D498">
        <v>12368313</v>
      </c>
      <c r="E498">
        <v>1</v>
      </c>
      <c r="F498">
        <v>1</v>
      </c>
      <c r="G498">
        <v>1</v>
      </c>
      <c r="H498">
        <v>2</v>
      </c>
      <c r="I498" t="s">
        <v>477</v>
      </c>
      <c r="J498" t="s">
        <v>478</v>
      </c>
      <c r="K498" t="s">
        <v>479</v>
      </c>
      <c r="L498">
        <v>1480</v>
      </c>
      <c r="N498">
        <v>1013</v>
      </c>
      <c r="O498" t="s">
        <v>457</v>
      </c>
      <c r="P498" t="s">
        <v>458</v>
      </c>
      <c r="Q498">
        <v>1</v>
      </c>
      <c r="X498">
        <v>7.0000000000000007E-2</v>
      </c>
      <c r="Y498">
        <v>0</v>
      </c>
      <c r="Z498">
        <v>96.34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95</v>
      </c>
      <c r="AG498">
        <v>0.14875000000000002</v>
      </c>
      <c r="AH498">
        <v>2</v>
      </c>
      <c r="AI498">
        <v>15092806</v>
      </c>
      <c r="AJ498">
        <v>498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>
      <c r="A499">
        <f>ROW(Source!A87)</f>
        <v>87</v>
      </c>
      <c r="B499">
        <v>15092807</v>
      </c>
      <c r="C499">
        <v>15092800</v>
      </c>
      <c r="D499">
        <v>12290033</v>
      </c>
      <c r="E499">
        <v>1</v>
      </c>
      <c r="F499">
        <v>1</v>
      </c>
      <c r="G499">
        <v>1</v>
      </c>
      <c r="H499">
        <v>3</v>
      </c>
      <c r="I499" t="s">
        <v>506</v>
      </c>
      <c r="J499" t="s">
        <v>507</v>
      </c>
      <c r="K499" t="s">
        <v>508</v>
      </c>
      <c r="L499">
        <v>1348</v>
      </c>
      <c r="N499">
        <v>1009</v>
      </c>
      <c r="O499" t="s">
        <v>29</v>
      </c>
      <c r="P499" t="s">
        <v>29</v>
      </c>
      <c r="Q499">
        <v>1000</v>
      </c>
      <c r="X499">
        <v>6.9999999999999994E-5</v>
      </c>
      <c r="Y499">
        <v>18320</v>
      </c>
      <c r="Z499">
        <v>0</v>
      </c>
      <c r="AA499">
        <v>0</v>
      </c>
      <c r="AB499">
        <v>0</v>
      </c>
      <c r="AC499">
        <v>0</v>
      </c>
      <c r="AD499">
        <v>1</v>
      </c>
      <c r="AE499">
        <v>0</v>
      </c>
      <c r="AF499" t="s">
        <v>5</v>
      </c>
      <c r="AG499">
        <v>6.9999999999999994E-5</v>
      </c>
      <c r="AH499">
        <v>2</v>
      </c>
      <c r="AI499">
        <v>15092807</v>
      </c>
      <c r="AJ499">
        <v>499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>
      <c r="A500">
        <f>ROW(Source!A87)</f>
        <v>87</v>
      </c>
      <c r="B500">
        <v>15092808</v>
      </c>
      <c r="C500">
        <v>15092800</v>
      </c>
      <c r="D500">
        <v>12290555</v>
      </c>
      <c r="E500">
        <v>1</v>
      </c>
      <c r="F500">
        <v>1</v>
      </c>
      <c r="G500">
        <v>1</v>
      </c>
      <c r="H500">
        <v>3</v>
      </c>
      <c r="I500" t="s">
        <v>509</v>
      </c>
      <c r="J500" t="s">
        <v>510</v>
      </c>
      <c r="K500" t="s">
        <v>511</v>
      </c>
      <c r="L500">
        <v>1348</v>
      </c>
      <c r="N500">
        <v>1009</v>
      </c>
      <c r="O500" t="s">
        <v>29</v>
      </c>
      <c r="P500" t="s">
        <v>29</v>
      </c>
      <c r="Q500">
        <v>1000</v>
      </c>
      <c r="X500">
        <v>4.0000000000000003E-5</v>
      </c>
      <c r="Y500">
        <v>30040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5</v>
      </c>
      <c r="AG500">
        <v>4.0000000000000003E-5</v>
      </c>
      <c r="AH500">
        <v>2</v>
      </c>
      <c r="AI500">
        <v>15092808</v>
      </c>
      <c r="AJ500">
        <v>500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>
      <c r="A501">
        <f>ROW(Source!A87)</f>
        <v>87</v>
      </c>
      <c r="B501">
        <v>15092809</v>
      </c>
      <c r="C501">
        <v>15092800</v>
      </c>
      <c r="D501">
        <v>12292687</v>
      </c>
      <c r="E501">
        <v>1</v>
      </c>
      <c r="F501">
        <v>1</v>
      </c>
      <c r="G501">
        <v>1</v>
      </c>
      <c r="H501">
        <v>3</v>
      </c>
      <c r="I501" t="s">
        <v>512</v>
      </c>
      <c r="J501" t="s">
        <v>513</v>
      </c>
      <c r="K501" t="s">
        <v>514</v>
      </c>
      <c r="L501">
        <v>1346</v>
      </c>
      <c r="N501">
        <v>1009</v>
      </c>
      <c r="O501" t="s">
        <v>144</v>
      </c>
      <c r="P501" t="s">
        <v>144</v>
      </c>
      <c r="Q501">
        <v>1</v>
      </c>
      <c r="X501">
        <v>0.04</v>
      </c>
      <c r="Y501">
        <v>42.4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5</v>
      </c>
      <c r="AG501">
        <v>0.04</v>
      </c>
      <c r="AH501">
        <v>2</v>
      </c>
      <c r="AI501">
        <v>15092809</v>
      </c>
      <c r="AJ501">
        <v>501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>
      <c r="A502">
        <f>ROW(Source!A87)</f>
        <v>87</v>
      </c>
      <c r="B502">
        <v>15092810</v>
      </c>
      <c r="C502">
        <v>15092800</v>
      </c>
      <c r="D502">
        <v>12316900</v>
      </c>
      <c r="E502">
        <v>1</v>
      </c>
      <c r="F502">
        <v>1</v>
      </c>
      <c r="G502">
        <v>1</v>
      </c>
      <c r="H502">
        <v>3</v>
      </c>
      <c r="I502" t="s">
        <v>563</v>
      </c>
      <c r="J502" t="s">
        <v>564</v>
      </c>
      <c r="K502" t="s">
        <v>565</v>
      </c>
      <c r="L502">
        <v>1348</v>
      </c>
      <c r="N502">
        <v>1009</v>
      </c>
      <c r="O502" t="s">
        <v>29</v>
      </c>
      <c r="P502" t="s">
        <v>29</v>
      </c>
      <c r="Q502">
        <v>1000</v>
      </c>
      <c r="X502">
        <v>4.0000000000000001E-3</v>
      </c>
      <c r="Y502">
        <v>13190</v>
      </c>
      <c r="Z502">
        <v>0</v>
      </c>
      <c r="AA502">
        <v>0</v>
      </c>
      <c r="AB502">
        <v>0</v>
      </c>
      <c r="AC502">
        <v>0</v>
      </c>
      <c r="AD502">
        <v>1</v>
      </c>
      <c r="AE502">
        <v>0</v>
      </c>
      <c r="AF502" t="s">
        <v>5</v>
      </c>
      <c r="AG502">
        <v>4.0000000000000001E-3</v>
      </c>
      <c r="AH502">
        <v>2</v>
      </c>
      <c r="AI502">
        <v>15092810</v>
      </c>
      <c r="AJ502">
        <v>502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>
      <c r="A503">
        <f>ROW(Source!A87)</f>
        <v>87</v>
      </c>
      <c r="B503">
        <v>15092811</v>
      </c>
      <c r="C503">
        <v>15092800</v>
      </c>
      <c r="D503">
        <v>12317800</v>
      </c>
      <c r="E503">
        <v>1</v>
      </c>
      <c r="F503">
        <v>1</v>
      </c>
      <c r="G503">
        <v>1</v>
      </c>
      <c r="H503">
        <v>3</v>
      </c>
      <c r="I503" t="s">
        <v>566</v>
      </c>
      <c r="J503" t="s">
        <v>567</v>
      </c>
      <c r="K503" t="s">
        <v>568</v>
      </c>
      <c r="L503">
        <v>1485</v>
      </c>
      <c r="N503">
        <v>1013</v>
      </c>
      <c r="O503" t="s">
        <v>175</v>
      </c>
      <c r="P503" t="s">
        <v>175</v>
      </c>
      <c r="Q503">
        <v>1</v>
      </c>
      <c r="X503">
        <v>1</v>
      </c>
      <c r="Y503">
        <v>423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0</v>
      </c>
      <c r="AF503" t="s">
        <v>5</v>
      </c>
      <c r="AG503">
        <v>1</v>
      </c>
      <c r="AH503">
        <v>2</v>
      </c>
      <c r="AI503">
        <v>15092811</v>
      </c>
      <c r="AJ503">
        <v>503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>
      <c r="A504">
        <f>ROW(Source!A87)</f>
        <v>87</v>
      </c>
      <c r="B504">
        <v>15092812</v>
      </c>
      <c r="C504">
        <v>15092800</v>
      </c>
      <c r="D504">
        <v>12325987</v>
      </c>
      <c r="E504">
        <v>1</v>
      </c>
      <c r="F504">
        <v>1</v>
      </c>
      <c r="G504">
        <v>1</v>
      </c>
      <c r="H504">
        <v>3</v>
      </c>
      <c r="I504" t="s">
        <v>492</v>
      </c>
      <c r="J504" t="s">
        <v>493</v>
      </c>
      <c r="K504" t="s">
        <v>494</v>
      </c>
      <c r="L504">
        <v>1339</v>
      </c>
      <c r="N504">
        <v>1007</v>
      </c>
      <c r="O504" t="s">
        <v>465</v>
      </c>
      <c r="P504" t="s">
        <v>465</v>
      </c>
      <c r="Q504">
        <v>1</v>
      </c>
      <c r="X504">
        <v>2.0000000000000001E-4</v>
      </c>
      <c r="Y504">
        <v>627</v>
      </c>
      <c r="Z504">
        <v>0</v>
      </c>
      <c r="AA504">
        <v>0</v>
      </c>
      <c r="AB504">
        <v>0</v>
      </c>
      <c r="AC504">
        <v>0</v>
      </c>
      <c r="AD504">
        <v>1</v>
      </c>
      <c r="AE504">
        <v>0</v>
      </c>
      <c r="AF504" t="s">
        <v>5</v>
      </c>
      <c r="AG504">
        <v>2.0000000000000001E-4</v>
      </c>
      <c r="AH504">
        <v>2</v>
      </c>
      <c r="AI504">
        <v>15092812</v>
      </c>
      <c r="AJ504">
        <v>504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>
      <c r="A505">
        <f>ROW(Source!A88)</f>
        <v>88</v>
      </c>
      <c r="B505">
        <v>15092815</v>
      </c>
      <c r="C505">
        <v>15092813</v>
      </c>
      <c r="D505">
        <v>7535122</v>
      </c>
      <c r="E505">
        <v>1</v>
      </c>
      <c r="F505">
        <v>1</v>
      </c>
      <c r="G505">
        <v>1</v>
      </c>
      <c r="H505">
        <v>1</v>
      </c>
      <c r="I505" t="s">
        <v>469</v>
      </c>
      <c r="J505" t="s">
        <v>5</v>
      </c>
      <c r="K505" t="s">
        <v>470</v>
      </c>
      <c r="L505">
        <v>1476</v>
      </c>
      <c r="N505">
        <v>1013</v>
      </c>
      <c r="O505" t="s">
        <v>450</v>
      </c>
      <c r="P505" t="s">
        <v>451</v>
      </c>
      <c r="Q505">
        <v>1</v>
      </c>
      <c r="X505">
        <v>2.92</v>
      </c>
      <c r="Y505">
        <v>0</v>
      </c>
      <c r="Z505">
        <v>0</v>
      </c>
      <c r="AA505">
        <v>0</v>
      </c>
      <c r="AB505">
        <v>12.04</v>
      </c>
      <c r="AC505">
        <v>0</v>
      </c>
      <c r="AD505">
        <v>1</v>
      </c>
      <c r="AE505">
        <v>1</v>
      </c>
      <c r="AF505" t="s">
        <v>96</v>
      </c>
      <c r="AG505">
        <v>5.7085999999999997</v>
      </c>
      <c r="AH505">
        <v>2</v>
      </c>
      <c r="AI505">
        <v>15092815</v>
      </c>
      <c r="AJ505">
        <v>505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>
      <c r="A506">
        <f>ROW(Source!A88)</f>
        <v>88</v>
      </c>
      <c r="B506">
        <v>15092816</v>
      </c>
      <c r="C506">
        <v>15092813</v>
      </c>
      <c r="D506">
        <v>121548</v>
      </c>
      <c r="E506">
        <v>1</v>
      </c>
      <c r="F506">
        <v>1</v>
      </c>
      <c r="G506">
        <v>1</v>
      </c>
      <c r="H506">
        <v>1</v>
      </c>
      <c r="I506" t="s">
        <v>31</v>
      </c>
      <c r="J506" t="s">
        <v>5</v>
      </c>
      <c r="K506" t="s">
        <v>452</v>
      </c>
      <c r="L506">
        <v>608254</v>
      </c>
      <c r="N506">
        <v>1013</v>
      </c>
      <c r="O506" t="s">
        <v>453</v>
      </c>
      <c r="P506" t="s">
        <v>453</v>
      </c>
      <c r="Q506">
        <v>1</v>
      </c>
      <c r="X506">
        <v>0.02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1</v>
      </c>
      <c r="AE506">
        <v>2</v>
      </c>
      <c r="AF506" t="s">
        <v>95</v>
      </c>
      <c r="AG506">
        <v>4.2500000000000003E-2</v>
      </c>
      <c r="AH506">
        <v>2</v>
      </c>
      <c r="AI506">
        <v>15092816</v>
      </c>
      <c r="AJ506">
        <v>506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>
      <c r="A507">
        <f>ROW(Source!A88)</f>
        <v>88</v>
      </c>
      <c r="B507">
        <v>15092817</v>
      </c>
      <c r="C507">
        <v>15092813</v>
      </c>
      <c r="D507">
        <v>12365682</v>
      </c>
      <c r="E507">
        <v>1</v>
      </c>
      <c r="F507">
        <v>1</v>
      </c>
      <c r="G507">
        <v>1</v>
      </c>
      <c r="H507">
        <v>2</v>
      </c>
      <c r="I507" t="s">
        <v>474</v>
      </c>
      <c r="J507" t="s">
        <v>475</v>
      </c>
      <c r="K507" t="s">
        <v>476</v>
      </c>
      <c r="L507">
        <v>1480</v>
      </c>
      <c r="N507">
        <v>1013</v>
      </c>
      <c r="O507" t="s">
        <v>457</v>
      </c>
      <c r="P507" t="s">
        <v>458</v>
      </c>
      <c r="Q507">
        <v>1</v>
      </c>
      <c r="X507">
        <v>0.02</v>
      </c>
      <c r="Y507">
        <v>0</v>
      </c>
      <c r="Z507">
        <v>134.07</v>
      </c>
      <c r="AA507">
        <v>16.329999999999998</v>
      </c>
      <c r="AB507">
        <v>0</v>
      </c>
      <c r="AC507">
        <v>0</v>
      </c>
      <c r="AD507">
        <v>1</v>
      </c>
      <c r="AE507">
        <v>0</v>
      </c>
      <c r="AF507" t="s">
        <v>95</v>
      </c>
      <c r="AG507">
        <v>4.2500000000000003E-2</v>
      </c>
      <c r="AH507">
        <v>2</v>
      </c>
      <c r="AI507">
        <v>15092817</v>
      </c>
      <c r="AJ507">
        <v>507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>
      <c r="A508">
        <f>ROW(Source!A88)</f>
        <v>88</v>
      </c>
      <c r="B508">
        <v>15092818</v>
      </c>
      <c r="C508">
        <v>15092813</v>
      </c>
      <c r="D508">
        <v>12365979</v>
      </c>
      <c r="E508">
        <v>1</v>
      </c>
      <c r="F508">
        <v>1</v>
      </c>
      <c r="G508">
        <v>1</v>
      </c>
      <c r="H508">
        <v>2</v>
      </c>
      <c r="I508" t="s">
        <v>569</v>
      </c>
      <c r="J508" t="s">
        <v>570</v>
      </c>
      <c r="K508" t="s">
        <v>571</v>
      </c>
      <c r="L508">
        <v>1480</v>
      </c>
      <c r="N508">
        <v>1013</v>
      </c>
      <c r="O508" t="s">
        <v>457</v>
      </c>
      <c r="P508" t="s">
        <v>458</v>
      </c>
      <c r="Q508">
        <v>1</v>
      </c>
      <c r="X508">
        <v>0.13</v>
      </c>
      <c r="Y508">
        <v>0</v>
      </c>
      <c r="Z508">
        <v>7.84</v>
      </c>
      <c r="AA508">
        <v>0</v>
      </c>
      <c r="AB508">
        <v>0</v>
      </c>
      <c r="AC508">
        <v>0</v>
      </c>
      <c r="AD508">
        <v>1</v>
      </c>
      <c r="AE508">
        <v>0</v>
      </c>
      <c r="AF508" t="s">
        <v>95</v>
      </c>
      <c r="AG508">
        <v>0.27625</v>
      </c>
      <c r="AH508">
        <v>2</v>
      </c>
      <c r="AI508">
        <v>15092818</v>
      </c>
      <c r="AJ508">
        <v>508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>
      <c r="A509">
        <f>ROW(Source!A88)</f>
        <v>88</v>
      </c>
      <c r="B509">
        <v>15092819</v>
      </c>
      <c r="C509">
        <v>15092813</v>
      </c>
      <c r="D509">
        <v>12367747</v>
      </c>
      <c r="E509">
        <v>1</v>
      </c>
      <c r="F509">
        <v>1</v>
      </c>
      <c r="G509">
        <v>1</v>
      </c>
      <c r="H509">
        <v>2</v>
      </c>
      <c r="I509" t="s">
        <v>500</v>
      </c>
      <c r="J509" t="s">
        <v>501</v>
      </c>
      <c r="K509" t="s">
        <v>502</v>
      </c>
      <c r="L509">
        <v>1480</v>
      </c>
      <c r="N509">
        <v>1013</v>
      </c>
      <c r="O509" t="s">
        <v>457</v>
      </c>
      <c r="P509" t="s">
        <v>458</v>
      </c>
      <c r="Q509">
        <v>1</v>
      </c>
      <c r="X509">
        <v>0.05</v>
      </c>
      <c r="Y509">
        <v>0</v>
      </c>
      <c r="Z509">
        <v>2.3199999999999998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95</v>
      </c>
      <c r="AG509">
        <v>0.10625</v>
      </c>
      <c r="AH509">
        <v>2</v>
      </c>
      <c r="AI509">
        <v>15092819</v>
      </c>
      <c r="AJ509">
        <v>509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>
      <c r="A510">
        <f>ROW(Source!A88)</f>
        <v>88</v>
      </c>
      <c r="B510">
        <v>15092820</v>
      </c>
      <c r="C510">
        <v>15092813</v>
      </c>
      <c r="D510">
        <v>12368313</v>
      </c>
      <c r="E510">
        <v>1</v>
      </c>
      <c r="F510">
        <v>1</v>
      </c>
      <c r="G510">
        <v>1</v>
      </c>
      <c r="H510">
        <v>2</v>
      </c>
      <c r="I510" t="s">
        <v>477</v>
      </c>
      <c r="J510" t="s">
        <v>478</v>
      </c>
      <c r="K510" t="s">
        <v>479</v>
      </c>
      <c r="L510">
        <v>1480</v>
      </c>
      <c r="N510">
        <v>1013</v>
      </c>
      <c r="O510" t="s">
        <v>457</v>
      </c>
      <c r="P510" t="s">
        <v>458</v>
      </c>
      <c r="Q510">
        <v>1</v>
      </c>
      <c r="X510">
        <v>7.0000000000000007E-2</v>
      </c>
      <c r="Y510">
        <v>0</v>
      </c>
      <c r="Z510">
        <v>96.34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95</v>
      </c>
      <c r="AG510">
        <v>0.14875000000000002</v>
      </c>
      <c r="AH510">
        <v>2</v>
      </c>
      <c r="AI510">
        <v>15092820</v>
      </c>
      <c r="AJ510">
        <v>510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>
      <c r="A511">
        <f>ROW(Source!A88)</f>
        <v>88</v>
      </c>
      <c r="B511">
        <v>15092821</v>
      </c>
      <c r="C511">
        <v>15092813</v>
      </c>
      <c r="D511">
        <v>12290033</v>
      </c>
      <c r="E511">
        <v>1</v>
      </c>
      <c r="F511">
        <v>1</v>
      </c>
      <c r="G511">
        <v>1</v>
      </c>
      <c r="H511">
        <v>3</v>
      </c>
      <c r="I511" t="s">
        <v>506</v>
      </c>
      <c r="J511" t="s">
        <v>507</v>
      </c>
      <c r="K511" t="s">
        <v>508</v>
      </c>
      <c r="L511">
        <v>1348</v>
      </c>
      <c r="N511">
        <v>1009</v>
      </c>
      <c r="O511" t="s">
        <v>29</v>
      </c>
      <c r="P511" t="s">
        <v>29</v>
      </c>
      <c r="Q511">
        <v>1000</v>
      </c>
      <c r="X511">
        <v>6.9999999999999994E-5</v>
      </c>
      <c r="Y511">
        <v>18320</v>
      </c>
      <c r="Z511">
        <v>0</v>
      </c>
      <c r="AA511">
        <v>0</v>
      </c>
      <c r="AB511">
        <v>0</v>
      </c>
      <c r="AC511">
        <v>0</v>
      </c>
      <c r="AD511">
        <v>1</v>
      </c>
      <c r="AE511">
        <v>0</v>
      </c>
      <c r="AF511" t="s">
        <v>5</v>
      </c>
      <c r="AG511">
        <v>6.9999999999999994E-5</v>
      </c>
      <c r="AH511">
        <v>2</v>
      </c>
      <c r="AI511">
        <v>15092821</v>
      </c>
      <c r="AJ511">
        <v>511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>
      <c r="A512">
        <f>ROW(Source!A88)</f>
        <v>88</v>
      </c>
      <c r="B512">
        <v>15092822</v>
      </c>
      <c r="C512">
        <v>15092813</v>
      </c>
      <c r="D512">
        <v>12290555</v>
      </c>
      <c r="E512">
        <v>1</v>
      </c>
      <c r="F512">
        <v>1</v>
      </c>
      <c r="G512">
        <v>1</v>
      </c>
      <c r="H512">
        <v>3</v>
      </c>
      <c r="I512" t="s">
        <v>509</v>
      </c>
      <c r="J512" t="s">
        <v>510</v>
      </c>
      <c r="K512" t="s">
        <v>511</v>
      </c>
      <c r="L512">
        <v>1348</v>
      </c>
      <c r="N512">
        <v>1009</v>
      </c>
      <c r="O512" t="s">
        <v>29</v>
      </c>
      <c r="P512" t="s">
        <v>29</v>
      </c>
      <c r="Q512">
        <v>1000</v>
      </c>
      <c r="X512">
        <v>4.0000000000000003E-5</v>
      </c>
      <c r="Y512">
        <v>30040</v>
      </c>
      <c r="Z512">
        <v>0</v>
      </c>
      <c r="AA512">
        <v>0</v>
      </c>
      <c r="AB512">
        <v>0</v>
      </c>
      <c r="AC512">
        <v>0</v>
      </c>
      <c r="AD512">
        <v>1</v>
      </c>
      <c r="AE512">
        <v>0</v>
      </c>
      <c r="AF512" t="s">
        <v>5</v>
      </c>
      <c r="AG512">
        <v>4.0000000000000003E-5</v>
      </c>
      <c r="AH512">
        <v>2</v>
      </c>
      <c r="AI512">
        <v>15092822</v>
      </c>
      <c r="AJ512">
        <v>512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>
      <c r="A513">
        <f>ROW(Source!A88)</f>
        <v>88</v>
      </c>
      <c r="B513">
        <v>15092823</v>
      </c>
      <c r="C513">
        <v>15092813</v>
      </c>
      <c r="D513">
        <v>12292388</v>
      </c>
      <c r="E513">
        <v>1</v>
      </c>
      <c r="F513">
        <v>1</v>
      </c>
      <c r="G513">
        <v>1</v>
      </c>
      <c r="H513">
        <v>3</v>
      </c>
      <c r="I513" t="s">
        <v>572</v>
      </c>
      <c r="J513" t="s">
        <v>573</v>
      </c>
      <c r="K513" t="s">
        <v>574</v>
      </c>
      <c r="L513">
        <v>1348</v>
      </c>
      <c r="N513">
        <v>1009</v>
      </c>
      <c r="O513" t="s">
        <v>29</v>
      </c>
      <c r="P513" t="s">
        <v>29</v>
      </c>
      <c r="Q513">
        <v>1000</v>
      </c>
      <c r="X513">
        <v>3.4000000000000002E-4</v>
      </c>
      <c r="Y513">
        <v>10660</v>
      </c>
      <c r="Z513">
        <v>0</v>
      </c>
      <c r="AA513">
        <v>0</v>
      </c>
      <c r="AB513">
        <v>0</v>
      </c>
      <c r="AC513">
        <v>0</v>
      </c>
      <c r="AD513">
        <v>1</v>
      </c>
      <c r="AE513">
        <v>0</v>
      </c>
      <c r="AF513" t="s">
        <v>5</v>
      </c>
      <c r="AG513">
        <v>3.4000000000000002E-4</v>
      </c>
      <c r="AH513">
        <v>2</v>
      </c>
      <c r="AI513">
        <v>15092823</v>
      </c>
      <c r="AJ513">
        <v>513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>
      <c r="A514">
        <f>ROW(Source!A88)</f>
        <v>88</v>
      </c>
      <c r="B514">
        <v>15092824</v>
      </c>
      <c r="C514">
        <v>15092813</v>
      </c>
      <c r="D514">
        <v>12292687</v>
      </c>
      <c r="E514">
        <v>1</v>
      </c>
      <c r="F514">
        <v>1</v>
      </c>
      <c r="G514">
        <v>1</v>
      </c>
      <c r="H514">
        <v>3</v>
      </c>
      <c r="I514" t="s">
        <v>512</v>
      </c>
      <c r="J514" t="s">
        <v>513</v>
      </c>
      <c r="K514" t="s">
        <v>514</v>
      </c>
      <c r="L514">
        <v>1346</v>
      </c>
      <c r="N514">
        <v>1009</v>
      </c>
      <c r="O514" t="s">
        <v>144</v>
      </c>
      <c r="P514" t="s">
        <v>144</v>
      </c>
      <c r="Q514">
        <v>1</v>
      </c>
      <c r="X514">
        <v>0.04</v>
      </c>
      <c r="Y514">
        <v>42.4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0</v>
      </c>
      <c r="AF514" t="s">
        <v>5</v>
      </c>
      <c r="AG514">
        <v>0.04</v>
      </c>
      <c r="AH514">
        <v>2</v>
      </c>
      <c r="AI514">
        <v>15092824</v>
      </c>
      <c r="AJ514">
        <v>514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>
      <c r="A515">
        <f>ROW(Source!A88)</f>
        <v>88</v>
      </c>
      <c r="B515">
        <v>15092825</v>
      </c>
      <c r="C515">
        <v>15092813</v>
      </c>
      <c r="D515">
        <v>12316900</v>
      </c>
      <c r="E515">
        <v>1</v>
      </c>
      <c r="F515">
        <v>1</v>
      </c>
      <c r="G515">
        <v>1</v>
      </c>
      <c r="H515">
        <v>3</v>
      </c>
      <c r="I515" t="s">
        <v>563</v>
      </c>
      <c r="J515" t="s">
        <v>564</v>
      </c>
      <c r="K515" t="s">
        <v>565</v>
      </c>
      <c r="L515">
        <v>1348</v>
      </c>
      <c r="N515">
        <v>1009</v>
      </c>
      <c r="O515" t="s">
        <v>29</v>
      </c>
      <c r="P515" t="s">
        <v>29</v>
      </c>
      <c r="Q515">
        <v>1000</v>
      </c>
      <c r="X515">
        <v>4.0000000000000001E-3</v>
      </c>
      <c r="Y515">
        <v>13190</v>
      </c>
      <c r="Z515">
        <v>0</v>
      </c>
      <c r="AA515">
        <v>0</v>
      </c>
      <c r="AB515">
        <v>0</v>
      </c>
      <c r="AC515">
        <v>0</v>
      </c>
      <c r="AD515">
        <v>1</v>
      </c>
      <c r="AE515">
        <v>0</v>
      </c>
      <c r="AF515" t="s">
        <v>5</v>
      </c>
      <c r="AG515">
        <v>4.0000000000000001E-3</v>
      </c>
      <c r="AH515">
        <v>2</v>
      </c>
      <c r="AI515">
        <v>15092825</v>
      </c>
      <c r="AJ515">
        <v>515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>
      <c r="A516">
        <f>ROW(Source!A88)</f>
        <v>88</v>
      </c>
      <c r="B516">
        <v>15092826</v>
      </c>
      <c r="C516">
        <v>15092813</v>
      </c>
      <c r="D516">
        <v>12317804</v>
      </c>
      <c r="E516">
        <v>1</v>
      </c>
      <c r="F516">
        <v>1</v>
      </c>
      <c r="G516">
        <v>1</v>
      </c>
      <c r="H516">
        <v>3</v>
      </c>
      <c r="I516" t="s">
        <v>575</v>
      </c>
      <c r="J516" t="s">
        <v>576</v>
      </c>
      <c r="K516" t="s">
        <v>577</v>
      </c>
      <c r="L516">
        <v>1485</v>
      </c>
      <c r="N516">
        <v>1013</v>
      </c>
      <c r="O516" t="s">
        <v>175</v>
      </c>
      <c r="P516" t="s">
        <v>175</v>
      </c>
      <c r="Q516">
        <v>1</v>
      </c>
      <c r="X516">
        <v>1</v>
      </c>
      <c r="Y516">
        <v>905</v>
      </c>
      <c r="Z516">
        <v>0</v>
      </c>
      <c r="AA516">
        <v>0</v>
      </c>
      <c r="AB516">
        <v>0</v>
      </c>
      <c r="AC516">
        <v>0</v>
      </c>
      <c r="AD516">
        <v>1</v>
      </c>
      <c r="AE516">
        <v>0</v>
      </c>
      <c r="AF516" t="s">
        <v>5</v>
      </c>
      <c r="AG516">
        <v>1</v>
      </c>
      <c r="AH516">
        <v>2</v>
      </c>
      <c r="AI516">
        <v>15092826</v>
      </c>
      <c r="AJ516">
        <v>516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>
      <c r="A517">
        <f>ROW(Source!A88)</f>
        <v>88</v>
      </c>
      <c r="B517">
        <v>15092827</v>
      </c>
      <c r="C517">
        <v>15092813</v>
      </c>
      <c r="D517">
        <v>12325987</v>
      </c>
      <c r="E517">
        <v>1</v>
      </c>
      <c r="F517">
        <v>1</v>
      </c>
      <c r="G517">
        <v>1</v>
      </c>
      <c r="H517">
        <v>3</v>
      </c>
      <c r="I517" t="s">
        <v>492</v>
      </c>
      <c r="J517" t="s">
        <v>493</v>
      </c>
      <c r="K517" t="s">
        <v>494</v>
      </c>
      <c r="L517">
        <v>1339</v>
      </c>
      <c r="N517">
        <v>1007</v>
      </c>
      <c r="O517" t="s">
        <v>465</v>
      </c>
      <c r="P517" t="s">
        <v>465</v>
      </c>
      <c r="Q517">
        <v>1</v>
      </c>
      <c r="X517">
        <v>2.0000000000000001E-4</v>
      </c>
      <c r="Y517">
        <v>627</v>
      </c>
      <c r="Z517">
        <v>0</v>
      </c>
      <c r="AA517">
        <v>0</v>
      </c>
      <c r="AB517">
        <v>0</v>
      </c>
      <c r="AC517">
        <v>0</v>
      </c>
      <c r="AD517">
        <v>1</v>
      </c>
      <c r="AE517">
        <v>0</v>
      </c>
      <c r="AF517" t="s">
        <v>5</v>
      </c>
      <c r="AG517">
        <v>2.0000000000000001E-4</v>
      </c>
      <c r="AH517">
        <v>2</v>
      </c>
      <c r="AI517">
        <v>15092827</v>
      </c>
      <c r="AJ517">
        <v>517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>
      <c r="A518">
        <f>ROW(Source!A89)</f>
        <v>89</v>
      </c>
      <c r="B518">
        <v>15092954</v>
      </c>
      <c r="C518">
        <v>15092953</v>
      </c>
      <c r="D518">
        <v>7535102</v>
      </c>
      <c r="E518">
        <v>1</v>
      </c>
      <c r="F518">
        <v>1</v>
      </c>
      <c r="G518">
        <v>1</v>
      </c>
      <c r="H518">
        <v>1</v>
      </c>
      <c r="I518" t="s">
        <v>498</v>
      </c>
      <c r="J518" t="s">
        <v>5</v>
      </c>
      <c r="K518" t="s">
        <v>499</v>
      </c>
      <c r="L518">
        <v>1476</v>
      </c>
      <c r="N518">
        <v>1013</v>
      </c>
      <c r="O518" t="s">
        <v>450</v>
      </c>
      <c r="P518" t="s">
        <v>451</v>
      </c>
      <c r="Q518">
        <v>1</v>
      </c>
      <c r="X518">
        <v>1.47</v>
      </c>
      <c r="Y518">
        <v>0</v>
      </c>
      <c r="Z518">
        <v>0</v>
      </c>
      <c r="AA518">
        <v>0</v>
      </c>
      <c r="AB518">
        <v>11.48</v>
      </c>
      <c r="AC518">
        <v>0</v>
      </c>
      <c r="AD518">
        <v>1</v>
      </c>
      <c r="AE518">
        <v>1</v>
      </c>
      <c r="AF518" t="s">
        <v>96</v>
      </c>
      <c r="AG518">
        <v>2.8738499999999996</v>
      </c>
      <c r="AH518">
        <v>2</v>
      </c>
      <c r="AI518">
        <v>15092954</v>
      </c>
      <c r="AJ518">
        <v>518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>
      <c r="A519">
        <f>ROW(Source!A89)</f>
        <v>89</v>
      </c>
      <c r="B519">
        <v>15092955</v>
      </c>
      <c r="C519">
        <v>15092953</v>
      </c>
      <c r="D519">
        <v>12365979</v>
      </c>
      <c r="E519">
        <v>1</v>
      </c>
      <c r="F519">
        <v>1</v>
      </c>
      <c r="G519">
        <v>1</v>
      </c>
      <c r="H519">
        <v>2</v>
      </c>
      <c r="I519" t="s">
        <v>569</v>
      </c>
      <c r="J519" t="s">
        <v>570</v>
      </c>
      <c r="K519" t="s">
        <v>571</v>
      </c>
      <c r="L519">
        <v>1480</v>
      </c>
      <c r="N519">
        <v>1013</v>
      </c>
      <c r="O519" t="s">
        <v>457</v>
      </c>
      <c r="P519" t="s">
        <v>458</v>
      </c>
      <c r="Q519">
        <v>1</v>
      </c>
      <c r="X519">
        <v>0.35</v>
      </c>
      <c r="Y519">
        <v>0</v>
      </c>
      <c r="Z519">
        <v>7.84</v>
      </c>
      <c r="AA519">
        <v>0</v>
      </c>
      <c r="AB519">
        <v>0</v>
      </c>
      <c r="AC519">
        <v>0</v>
      </c>
      <c r="AD519">
        <v>1</v>
      </c>
      <c r="AE519">
        <v>0</v>
      </c>
      <c r="AF519" t="s">
        <v>95</v>
      </c>
      <c r="AG519">
        <v>0.74375000000000002</v>
      </c>
      <c r="AH519">
        <v>2</v>
      </c>
      <c r="AI519">
        <v>15092955</v>
      </c>
      <c r="AJ519">
        <v>519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>
      <c r="A520">
        <f>ROW(Source!A89)</f>
        <v>89</v>
      </c>
      <c r="B520">
        <v>15092956</v>
      </c>
      <c r="C520">
        <v>15092953</v>
      </c>
      <c r="D520">
        <v>12368313</v>
      </c>
      <c r="E520">
        <v>1</v>
      </c>
      <c r="F520">
        <v>1</v>
      </c>
      <c r="G520">
        <v>1</v>
      </c>
      <c r="H520">
        <v>2</v>
      </c>
      <c r="I520" t="s">
        <v>477</v>
      </c>
      <c r="J520" t="s">
        <v>478</v>
      </c>
      <c r="K520" t="s">
        <v>479</v>
      </c>
      <c r="L520">
        <v>1480</v>
      </c>
      <c r="N520">
        <v>1013</v>
      </c>
      <c r="O520" t="s">
        <v>457</v>
      </c>
      <c r="P520" t="s">
        <v>458</v>
      </c>
      <c r="Q520">
        <v>1</v>
      </c>
      <c r="X520">
        <v>0.01</v>
      </c>
      <c r="Y520">
        <v>0</v>
      </c>
      <c r="Z520">
        <v>96.34</v>
      </c>
      <c r="AA520">
        <v>0</v>
      </c>
      <c r="AB520">
        <v>0</v>
      </c>
      <c r="AC520">
        <v>0</v>
      </c>
      <c r="AD520">
        <v>1</v>
      </c>
      <c r="AE520">
        <v>0</v>
      </c>
      <c r="AF520" t="s">
        <v>95</v>
      </c>
      <c r="AG520">
        <v>2.1250000000000002E-2</v>
      </c>
      <c r="AH520">
        <v>2</v>
      </c>
      <c r="AI520">
        <v>15092956</v>
      </c>
      <c r="AJ520">
        <v>520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>
      <c r="A521">
        <f>ROW(Source!A89)</f>
        <v>89</v>
      </c>
      <c r="B521">
        <v>15092957</v>
      </c>
      <c r="C521">
        <v>15092953</v>
      </c>
      <c r="D521">
        <v>12292388</v>
      </c>
      <c r="E521">
        <v>1</v>
      </c>
      <c r="F521">
        <v>1</v>
      </c>
      <c r="G521">
        <v>1</v>
      </c>
      <c r="H521">
        <v>3</v>
      </c>
      <c r="I521" t="s">
        <v>572</v>
      </c>
      <c r="J521" t="s">
        <v>573</v>
      </c>
      <c r="K521" t="s">
        <v>574</v>
      </c>
      <c r="L521">
        <v>1348</v>
      </c>
      <c r="N521">
        <v>1009</v>
      </c>
      <c r="O521" t="s">
        <v>29</v>
      </c>
      <c r="P521" t="s">
        <v>29</v>
      </c>
      <c r="Q521">
        <v>1000</v>
      </c>
      <c r="X521">
        <v>1.3999999999999999E-4</v>
      </c>
      <c r="Y521">
        <v>10660</v>
      </c>
      <c r="Z521">
        <v>0</v>
      </c>
      <c r="AA521">
        <v>0</v>
      </c>
      <c r="AB521">
        <v>0</v>
      </c>
      <c r="AC521">
        <v>0</v>
      </c>
      <c r="AD521">
        <v>1</v>
      </c>
      <c r="AE521">
        <v>0</v>
      </c>
      <c r="AF521" t="s">
        <v>5</v>
      </c>
      <c r="AG521">
        <v>1.3999999999999999E-4</v>
      </c>
      <c r="AH521">
        <v>2</v>
      </c>
      <c r="AI521">
        <v>15092957</v>
      </c>
      <c r="AJ521">
        <v>521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>
      <c r="A522">
        <f>ROW(Source!A89)</f>
        <v>89</v>
      </c>
      <c r="B522">
        <v>15092958</v>
      </c>
      <c r="C522">
        <v>15092953</v>
      </c>
      <c r="D522">
        <v>12315936</v>
      </c>
      <c r="E522">
        <v>1</v>
      </c>
      <c r="F522">
        <v>1</v>
      </c>
      <c r="G522">
        <v>1</v>
      </c>
      <c r="H522">
        <v>3</v>
      </c>
      <c r="I522" t="s">
        <v>578</v>
      </c>
      <c r="J522" t="s">
        <v>579</v>
      </c>
      <c r="K522" t="s">
        <v>580</v>
      </c>
      <c r="L522">
        <v>1348</v>
      </c>
      <c r="N522">
        <v>1009</v>
      </c>
      <c r="O522" t="s">
        <v>29</v>
      </c>
      <c r="P522" t="s">
        <v>29</v>
      </c>
      <c r="Q522">
        <v>1000</v>
      </c>
      <c r="X522">
        <v>1.1000000000000001E-3</v>
      </c>
      <c r="Y522">
        <v>12670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 t="s">
        <v>5</v>
      </c>
      <c r="AG522">
        <v>1.1000000000000001E-3</v>
      </c>
      <c r="AH522">
        <v>2</v>
      </c>
      <c r="AI522">
        <v>15092958</v>
      </c>
      <c r="AJ522">
        <v>522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>
      <c r="A523">
        <f>ROW(Source!A89)</f>
        <v>89</v>
      </c>
      <c r="B523">
        <v>15092959</v>
      </c>
      <c r="C523">
        <v>15092953</v>
      </c>
      <c r="D523">
        <v>12324442</v>
      </c>
      <c r="E523">
        <v>1</v>
      </c>
      <c r="F523">
        <v>1</v>
      </c>
      <c r="G523">
        <v>1</v>
      </c>
      <c r="H523">
        <v>3</v>
      </c>
      <c r="I523" t="s">
        <v>581</v>
      </c>
      <c r="J523" t="s">
        <v>582</v>
      </c>
      <c r="K523" t="s">
        <v>583</v>
      </c>
      <c r="L523">
        <v>1485</v>
      </c>
      <c r="N523">
        <v>1013</v>
      </c>
      <c r="O523" t="s">
        <v>175</v>
      </c>
      <c r="P523" t="s">
        <v>175</v>
      </c>
      <c r="Q523">
        <v>1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1</v>
      </c>
      <c r="AD523">
        <v>0</v>
      </c>
      <c r="AE523">
        <v>0</v>
      </c>
      <c r="AF523" t="s">
        <v>5</v>
      </c>
      <c r="AG523">
        <v>0</v>
      </c>
      <c r="AH523">
        <v>2</v>
      </c>
      <c r="AI523">
        <v>15092959</v>
      </c>
      <c r="AJ523">
        <v>523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>
      <c r="A524">
        <f>ROW(Source!A89)</f>
        <v>89</v>
      </c>
      <c r="B524">
        <v>15092960</v>
      </c>
      <c r="C524">
        <v>15092953</v>
      </c>
      <c r="D524">
        <v>12325007</v>
      </c>
      <c r="E524">
        <v>1</v>
      </c>
      <c r="F524">
        <v>1</v>
      </c>
      <c r="G524">
        <v>1</v>
      </c>
      <c r="H524">
        <v>3</v>
      </c>
      <c r="I524" t="s">
        <v>584</v>
      </c>
      <c r="J524" t="s">
        <v>585</v>
      </c>
      <c r="K524" t="s">
        <v>586</v>
      </c>
      <c r="L524">
        <v>1485</v>
      </c>
      <c r="N524">
        <v>1013</v>
      </c>
      <c r="O524" t="s">
        <v>175</v>
      </c>
      <c r="P524" t="s">
        <v>175</v>
      </c>
      <c r="Q524">
        <v>1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1</v>
      </c>
      <c r="AD524">
        <v>0</v>
      </c>
      <c r="AE524">
        <v>0</v>
      </c>
      <c r="AF524" t="s">
        <v>5</v>
      </c>
      <c r="AG524">
        <v>0</v>
      </c>
      <c r="AH524">
        <v>2</v>
      </c>
      <c r="AI524">
        <v>15092960</v>
      </c>
      <c r="AJ524">
        <v>524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>
      <c r="A525">
        <f>ROW(Source!A89)</f>
        <v>89</v>
      </c>
      <c r="B525">
        <v>15092961</v>
      </c>
      <c r="C525">
        <v>15092953</v>
      </c>
      <c r="D525">
        <v>12354868</v>
      </c>
      <c r="E525">
        <v>1</v>
      </c>
      <c r="F525">
        <v>1</v>
      </c>
      <c r="G525">
        <v>1</v>
      </c>
      <c r="H525">
        <v>3</v>
      </c>
      <c r="I525" t="s">
        <v>587</v>
      </c>
      <c r="J525" t="s">
        <v>588</v>
      </c>
      <c r="K525" t="s">
        <v>589</v>
      </c>
      <c r="L525">
        <v>12289363</v>
      </c>
      <c r="N525">
        <v>1013</v>
      </c>
      <c r="O525" t="s">
        <v>590</v>
      </c>
      <c r="P525" t="s">
        <v>591</v>
      </c>
      <c r="Q525">
        <v>1</v>
      </c>
      <c r="X525">
        <v>2E-3</v>
      </c>
      <c r="Y525">
        <v>2030</v>
      </c>
      <c r="Z525">
        <v>0</v>
      </c>
      <c r="AA525">
        <v>0</v>
      </c>
      <c r="AB525">
        <v>0</v>
      </c>
      <c r="AC525">
        <v>0</v>
      </c>
      <c r="AD525">
        <v>1</v>
      </c>
      <c r="AE525">
        <v>0</v>
      </c>
      <c r="AF525" t="s">
        <v>5</v>
      </c>
      <c r="AG525">
        <v>2E-3</v>
      </c>
      <c r="AH525">
        <v>2</v>
      </c>
      <c r="AI525">
        <v>15092961</v>
      </c>
      <c r="AJ525">
        <v>525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>
      <c r="A526">
        <f>ROW(Source!A92)</f>
        <v>92</v>
      </c>
      <c r="B526">
        <v>15092965</v>
      </c>
      <c r="C526">
        <v>15092964</v>
      </c>
      <c r="D526">
        <v>7535102</v>
      </c>
      <c r="E526">
        <v>1</v>
      </c>
      <c r="F526">
        <v>1</v>
      </c>
      <c r="G526">
        <v>1</v>
      </c>
      <c r="H526">
        <v>1</v>
      </c>
      <c r="I526" t="s">
        <v>498</v>
      </c>
      <c r="J526" t="s">
        <v>5</v>
      </c>
      <c r="K526" t="s">
        <v>499</v>
      </c>
      <c r="L526">
        <v>1476</v>
      </c>
      <c r="N526">
        <v>1013</v>
      </c>
      <c r="O526" t="s">
        <v>450</v>
      </c>
      <c r="P526" t="s">
        <v>451</v>
      </c>
      <c r="Q526">
        <v>1</v>
      </c>
      <c r="X526">
        <v>1.47</v>
      </c>
      <c r="Y526">
        <v>0</v>
      </c>
      <c r="Z526">
        <v>0</v>
      </c>
      <c r="AA526">
        <v>0</v>
      </c>
      <c r="AB526">
        <v>11.48</v>
      </c>
      <c r="AC526">
        <v>0</v>
      </c>
      <c r="AD526">
        <v>1</v>
      </c>
      <c r="AE526">
        <v>1</v>
      </c>
      <c r="AF526" t="s">
        <v>96</v>
      </c>
      <c r="AG526">
        <v>2.8738499999999996</v>
      </c>
      <c r="AH526">
        <v>2</v>
      </c>
      <c r="AI526">
        <v>15092965</v>
      </c>
      <c r="AJ526">
        <v>526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>
      <c r="A527">
        <f>ROW(Source!A92)</f>
        <v>92</v>
      </c>
      <c r="B527">
        <v>15092966</v>
      </c>
      <c r="C527">
        <v>15092964</v>
      </c>
      <c r="D527">
        <v>12365979</v>
      </c>
      <c r="E527">
        <v>1</v>
      </c>
      <c r="F527">
        <v>1</v>
      </c>
      <c r="G527">
        <v>1</v>
      </c>
      <c r="H527">
        <v>2</v>
      </c>
      <c r="I527" t="s">
        <v>569</v>
      </c>
      <c r="J527" t="s">
        <v>570</v>
      </c>
      <c r="K527" t="s">
        <v>571</v>
      </c>
      <c r="L527">
        <v>1480</v>
      </c>
      <c r="N527">
        <v>1013</v>
      </c>
      <c r="O527" t="s">
        <v>457</v>
      </c>
      <c r="P527" t="s">
        <v>458</v>
      </c>
      <c r="Q527">
        <v>1</v>
      </c>
      <c r="X527">
        <v>0.35</v>
      </c>
      <c r="Y527">
        <v>0</v>
      </c>
      <c r="Z527">
        <v>7.84</v>
      </c>
      <c r="AA527">
        <v>0</v>
      </c>
      <c r="AB527">
        <v>0</v>
      </c>
      <c r="AC527">
        <v>0</v>
      </c>
      <c r="AD527">
        <v>1</v>
      </c>
      <c r="AE527">
        <v>0</v>
      </c>
      <c r="AF527" t="s">
        <v>95</v>
      </c>
      <c r="AG527">
        <v>0.74375000000000002</v>
      </c>
      <c r="AH527">
        <v>2</v>
      </c>
      <c r="AI527">
        <v>15092966</v>
      </c>
      <c r="AJ527">
        <v>527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>
      <c r="A528">
        <f>ROW(Source!A92)</f>
        <v>92</v>
      </c>
      <c r="B528">
        <v>15092967</v>
      </c>
      <c r="C528">
        <v>15092964</v>
      </c>
      <c r="D528">
        <v>12368313</v>
      </c>
      <c r="E528">
        <v>1</v>
      </c>
      <c r="F528">
        <v>1</v>
      </c>
      <c r="G528">
        <v>1</v>
      </c>
      <c r="H528">
        <v>2</v>
      </c>
      <c r="I528" t="s">
        <v>477</v>
      </c>
      <c r="J528" t="s">
        <v>478</v>
      </c>
      <c r="K528" t="s">
        <v>479</v>
      </c>
      <c r="L528">
        <v>1480</v>
      </c>
      <c r="N528">
        <v>1013</v>
      </c>
      <c r="O528" t="s">
        <v>457</v>
      </c>
      <c r="P528" t="s">
        <v>458</v>
      </c>
      <c r="Q528">
        <v>1</v>
      </c>
      <c r="X528">
        <v>0.02</v>
      </c>
      <c r="Y528">
        <v>0</v>
      </c>
      <c r="Z528">
        <v>96.34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95</v>
      </c>
      <c r="AG528">
        <v>4.2500000000000003E-2</v>
      </c>
      <c r="AH528">
        <v>2</v>
      </c>
      <c r="AI528">
        <v>15092967</v>
      </c>
      <c r="AJ528">
        <v>528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>
      <c r="A529">
        <f>ROW(Source!A92)</f>
        <v>92</v>
      </c>
      <c r="B529">
        <v>15092968</v>
      </c>
      <c r="C529">
        <v>15092964</v>
      </c>
      <c r="D529">
        <v>12292388</v>
      </c>
      <c r="E529">
        <v>1</v>
      </c>
      <c r="F529">
        <v>1</v>
      </c>
      <c r="G529">
        <v>1</v>
      </c>
      <c r="H529">
        <v>3</v>
      </c>
      <c r="I529" t="s">
        <v>572</v>
      </c>
      <c r="J529" t="s">
        <v>573</v>
      </c>
      <c r="K529" t="s">
        <v>574</v>
      </c>
      <c r="L529">
        <v>1348</v>
      </c>
      <c r="N529">
        <v>1009</v>
      </c>
      <c r="O529" t="s">
        <v>29</v>
      </c>
      <c r="P529" t="s">
        <v>29</v>
      </c>
      <c r="Q529">
        <v>1000</v>
      </c>
      <c r="X529">
        <v>1.3999999999999999E-4</v>
      </c>
      <c r="Y529">
        <v>10660</v>
      </c>
      <c r="Z529">
        <v>0</v>
      </c>
      <c r="AA529">
        <v>0</v>
      </c>
      <c r="AB529">
        <v>0</v>
      </c>
      <c r="AC529">
        <v>0</v>
      </c>
      <c r="AD529">
        <v>1</v>
      </c>
      <c r="AE529">
        <v>0</v>
      </c>
      <c r="AF529" t="s">
        <v>5</v>
      </c>
      <c r="AG529">
        <v>1.3999999999999999E-4</v>
      </c>
      <c r="AH529">
        <v>2</v>
      </c>
      <c r="AI529">
        <v>15092968</v>
      </c>
      <c r="AJ529">
        <v>529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>
      <c r="A530">
        <f>ROW(Source!A92)</f>
        <v>92</v>
      </c>
      <c r="B530">
        <v>15092969</v>
      </c>
      <c r="C530">
        <v>15092964</v>
      </c>
      <c r="D530">
        <v>12315938</v>
      </c>
      <c r="E530">
        <v>1</v>
      </c>
      <c r="F530">
        <v>1</v>
      </c>
      <c r="G530">
        <v>1</v>
      </c>
      <c r="H530">
        <v>3</v>
      </c>
      <c r="I530" t="s">
        <v>592</v>
      </c>
      <c r="J530" t="s">
        <v>593</v>
      </c>
      <c r="K530" t="s">
        <v>594</v>
      </c>
      <c r="L530">
        <v>1348</v>
      </c>
      <c r="N530">
        <v>1009</v>
      </c>
      <c r="O530" t="s">
        <v>29</v>
      </c>
      <c r="P530" t="s">
        <v>29</v>
      </c>
      <c r="Q530">
        <v>1000</v>
      </c>
      <c r="X530">
        <v>1.1000000000000001E-3</v>
      </c>
      <c r="Y530">
        <v>20910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5</v>
      </c>
      <c r="AG530">
        <v>1.1000000000000001E-3</v>
      </c>
      <c r="AH530">
        <v>2</v>
      </c>
      <c r="AI530">
        <v>15092969</v>
      </c>
      <c r="AJ530">
        <v>530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>
      <c r="A531">
        <f>ROW(Source!A92)</f>
        <v>92</v>
      </c>
      <c r="B531">
        <v>15092970</v>
      </c>
      <c r="C531">
        <v>15092964</v>
      </c>
      <c r="D531">
        <v>12324442</v>
      </c>
      <c r="E531">
        <v>1</v>
      </c>
      <c r="F531">
        <v>1</v>
      </c>
      <c r="G531">
        <v>1</v>
      </c>
      <c r="H531">
        <v>3</v>
      </c>
      <c r="I531" t="s">
        <v>581</v>
      </c>
      <c r="J531" t="s">
        <v>582</v>
      </c>
      <c r="K531" t="s">
        <v>583</v>
      </c>
      <c r="L531">
        <v>1485</v>
      </c>
      <c r="N531">
        <v>1013</v>
      </c>
      <c r="O531" t="s">
        <v>175</v>
      </c>
      <c r="P531" t="s">
        <v>175</v>
      </c>
      <c r="Q531">
        <v>1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1</v>
      </c>
      <c r="AD531">
        <v>0</v>
      </c>
      <c r="AE531">
        <v>0</v>
      </c>
      <c r="AF531" t="s">
        <v>5</v>
      </c>
      <c r="AG531">
        <v>0</v>
      </c>
      <c r="AH531">
        <v>2</v>
      </c>
      <c r="AI531">
        <v>15092970</v>
      </c>
      <c r="AJ531">
        <v>531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>
      <c r="A532">
        <f>ROW(Source!A92)</f>
        <v>92</v>
      </c>
      <c r="B532">
        <v>15092971</v>
      </c>
      <c r="C532">
        <v>15092964</v>
      </c>
      <c r="D532">
        <v>12325007</v>
      </c>
      <c r="E532">
        <v>1</v>
      </c>
      <c r="F532">
        <v>1</v>
      </c>
      <c r="G532">
        <v>1</v>
      </c>
      <c r="H532">
        <v>3</v>
      </c>
      <c r="I532" t="s">
        <v>584</v>
      </c>
      <c r="J532" t="s">
        <v>585</v>
      </c>
      <c r="K532" t="s">
        <v>586</v>
      </c>
      <c r="L532">
        <v>1485</v>
      </c>
      <c r="N532">
        <v>1013</v>
      </c>
      <c r="O532" t="s">
        <v>175</v>
      </c>
      <c r="P532" t="s">
        <v>175</v>
      </c>
      <c r="Q532">
        <v>1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1</v>
      </c>
      <c r="AD532">
        <v>0</v>
      </c>
      <c r="AE532">
        <v>0</v>
      </c>
      <c r="AF532" t="s">
        <v>5</v>
      </c>
      <c r="AG532">
        <v>0</v>
      </c>
      <c r="AH532">
        <v>2</v>
      </c>
      <c r="AI532">
        <v>15092971</v>
      </c>
      <c r="AJ532">
        <v>532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>
      <c r="A533">
        <f>ROW(Source!A92)</f>
        <v>92</v>
      </c>
      <c r="B533">
        <v>15092972</v>
      </c>
      <c r="C533">
        <v>15092964</v>
      </c>
      <c r="D533">
        <v>12354868</v>
      </c>
      <c r="E533">
        <v>1</v>
      </c>
      <c r="F533">
        <v>1</v>
      </c>
      <c r="G533">
        <v>1</v>
      </c>
      <c r="H533">
        <v>3</v>
      </c>
      <c r="I533" t="s">
        <v>587</v>
      </c>
      <c r="J533" t="s">
        <v>588</v>
      </c>
      <c r="K533" t="s">
        <v>589</v>
      </c>
      <c r="L533">
        <v>12289363</v>
      </c>
      <c r="N533">
        <v>1013</v>
      </c>
      <c r="O533" t="s">
        <v>590</v>
      </c>
      <c r="P533" t="s">
        <v>591</v>
      </c>
      <c r="Q533">
        <v>1</v>
      </c>
      <c r="X533">
        <v>2E-3</v>
      </c>
      <c r="Y533">
        <v>2030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5</v>
      </c>
      <c r="AG533">
        <v>2E-3</v>
      </c>
      <c r="AH533">
        <v>2</v>
      </c>
      <c r="AI533">
        <v>15092972</v>
      </c>
      <c r="AJ533">
        <v>533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>
      <c r="A534">
        <f>ROW(Source!A97)</f>
        <v>97</v>
      </c>
      <c r="B534">
        <v>15092976</v>
      </c>
      <c r="C534">
        <v>15092975</v>
      </c>
      <c r="D534">
        <v>7535102</v>
      </c>
      <c r="E534">
        <v>1</v>
      </c>
      <c r="F534">
        <v>1</v>
      </c>
      <c r="G534">
        <v>1</v>
      </c>
      <c r="H534">
        <v>1</v>
      </c>
      <c r="I534" t="s">
        <v>498</v>
      </c>
      <c r="J534" t="s">
        <v>5</v>
      </c>
      <c r="K534" t="s">
        <v>499</v>
      </c>
      <c r="L534">
        <v>1476</v>
      </c>
      <c r="N534">
        <v>1013</v>
      </c>
      <c r="O534" t="s">
        <v>450</v>
      </c>
      <c r="P534" t="s">
        <v>451</v>
      </c>
      <c r="Q534">
        <v>1</v>
      </c>
      <c r="X534">
        <v>2.91</v>
      </c>
      <c r="Y534">
        <v>0</v>
      </c>
      <c r="Z534">
        <v>0</v>
      </c>
      <c r="AA534">
        <v>0</v>
      </c>
      <c r="AB534">
        <v>11.48</v>
      </c>
      <c r="AC534">
        <v>0</v>
      </c>
      <c r="AD534">
        <v>1</v>
      </c>
      <c r="AE534">
        <v>1</v>
      </c>
      <c r="AF534" t="s">
        <v>96</v>
      </c>
      <c r="AG534">
        <v>5.6890499999999999</v>
      </c>
      <c r="AH534">
        <v>2</v>
      </c>
      <c r="AI534">
        <v>15092976</v>
      </c>
      <c r="AJ534">
        <v>534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>
      <c r="A535">
        <f>ROW(Source!A97)</f>
        <v>97</v>
      </c>
      <c r="B535">
        <v>15092977</v>
      </c>
      <c r="C535">
        <v>15092975</v>
      </c>
      <c r="D535">
        <v>121548</v>
      </c>
      <c r="E535">
        <v>1</v>
      </c>
      <c r="F535">
        <v>1</v>
      </c>
      <c r="G535">
        <v>1</v>
      </c>
      <c r="H535">
        <v>1</v>
      </c>
      <c r="I535" t="s">
        <v>31</v>
      </c>
      <c r="J535" t="s">
        <v>5</v>
      </c>
      <c r="K535" t="s">
        <v>452</v>
      </c>
      <c r="L535">
        <v>608254</v>
      </c>
      <c r="N535">
        <v>1013</v>
      </c>
      <c r="O535" t="s">
        <v>453</v>
      </c>
      <c r="P535" t="s">
        <v>453</v>
      </c>
      <c r="Q535">
        <v>1</v>
      </c>
      <c r="X535">
        <v>0.02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2</v>
      </c>
      <c r="AF535" t="s">
        <v>95</v>
      </c>
      <c r="AG535">
        <v>4.2500000000000003E-2</v>
      </c>
      <c r="AH535">
        <v>2</v>
      </c>
      <c r="AI535">
        <v>15092977</v>
      </c>
      <c r="AJ535">
        <v>535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>
      <c r="A536">
        <f>ROW(Source!A97)</f>
        <v>97</v>
      </c>
      <c r="B536">
        <v>15092978</v>
      </c>
      <c r="C536">
        <v>15092975</v>
      </c>
      <c r="D536">
        <v>12365594</v>
      </c>
      <c r="E536">
        <v>1</v>
      </c>
      <c r="F536">
        <v>1</v>
      </c>
      <c r="G536">
        <v>1</v>
      </c>
      <c r="H536">
        <v>2</v>
      </c>
      <c r="I536" t="s">
        <v>471</v>
      </c>
      <c r="J536" t="s">
        <v>472</v>
      </c>
      <c r="K536" t="s">
        <v>473</v>
      </c>
      <c r="L536">
        <v>1480</v>
      </c>
      <c r="N536">
        <v>1013</v>
      </c>
      <c r="O536" t="s">
        <v>457</v>
      </c>
      <c r="P536" t="s">
        <v>458</v>
      </c>
      <c r="Q536">
        <v>1</v>
      </c>
      <c r="X536">
        <v>0.01</v>
      </c>
      <c r="Y536">
        <v>0</v>
      </c>
      <c r="Z536">
        <v>92.76</v>
      </c>
      <c r="AA536">
        <v>16.329999999999998</v>
      </c>
      <c r="AB536">
        <v>0</v>
      </c>
      <c r="AC536">
        <v>0</v>
      </c>
      <c r="AD536">
        <v>1</v>
      </c>
      <c r="AE536">
        <v>0</v>
      </c>
      <c r="AF536" t="s">
        <v>95</v>
      </c>
      <c r="AG536">
        <v>2.1250000000000002E-2</v>
      </c>
      <c r="AH536">
        <v>2</v>
      </c>
      <c r="AI536">
        <v>15092978</v>
      </c>
      <c r="AJ536">
        <v>536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>
      <c r="A537">
        <f>ROW(Source!A97)</f>
        <v>97</v>
      </c>
      <c r="B537">
        <v>15092979</v>
      </c>
      <c r="C537">
        <v>15092975</v>
      </c>
      <c r="D537">
        <v>12365682</v>
      </c>
      <c r="E537">
        <v>1</v>
      </c>
      <c r="F537">
        <v>1</v>
      </c>
      <c r="G537">
        <v>1</v>
      </c>
      <c r="H537">
        <v>2</v>
      </c>
      <c r="I537" t="s">
        <v>474</v>
      </c>
      <c r="J537" t="s">
        <v>475</v>
      </c>
      <c r="K537" t="s">
        <v>476</v>
      </c>
      <c r="L537">
        <v>1480</v>
      </c>
      <c r="N537">
        <v>1013</v>
      </c>
      <c r="O537" t="s">
        <v>457</v>
      </c>
      <c r="P537" t="s">
        <v>458</v>
      </c>
      <c r="Q537">
        <v>1</v>
      </c>
      <c r="X537">
        <v>0.01</v>
      </c>
      <c r="Y537">
        <v>0</v>
      </c>
      <c r="Z537">
        <v>134.07</v>
      </c>
      <c r="AA537">
        <v>16.329999999999998</v>
      </c>
      <c r="AB537">
        <v>0</v>
      </c>
      <c r="AC537">
        <v>0</v>
      </c>
      <c r="AD537">
        <v>1</v>
      </c>
      <c r="AE537">
        <v>0</v>
      </c>
      <c r="AF537" t="s">
        <v>95</v>
      </c>
      <c r="AG537">
        <v>2.1250000000000002E-2</v>
      </c>
      <c r="AH537">
        <v>2</v>
      </c>
      <c r="AI537">
        <v>15092979</v>
      </c>
      <c r="AJ537">
        <v>537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>
      <c r="A538">
        <f>ROW(Source!A97)</f>
        <v>97</v>
      </c>
      <c r="B538">
        <v>15092980</v>
      </c>
      <c r="C538">
        <v>15092975</v>
      </c>
      <c r="D538">
        <v>12365979</v>
      </c>
      <c r="E538">
        <v>1</v>
      </c>
      <c r="F538">
        <v>1</v>
      </c>
      <c r="G538">
        <v>1</v>
      </c>
      <c r="H538">
        <v>2</v>
      </c>
      <c r="I538" t="s">
        <v>569</v>
      </c>
      <c r="J538" t="s">
        <v>570</v>
      </c>
      <c r="K538" t="s">
        <v>571</v>
      </c>
      <c r="L538">
        <v>1480</v>
      </c>
      <c r="N538">
        <v>1013</v>
      </c>
      <c r="O538" t="s">
        <v>457</v>
      </c>
      <c r="P538" t="s">
        <v>458</v>
      </c>
      <c r="Q538">
        <v>1</v>
      </c>
      <c r="X538">
        <v>0.63</v>
      </c>
      <c r="Y538">
        <v>0</v>
      </c>
      <c r="Z538">
        <v>7.84</v>
      </c>
      <c r="AA538">
        <v>0</v>
      </c>
      <c r="AB538">
        <v>0</v>
      </c>
      <c r="AC538">
        <v>0</v>
      </c>
      <c r="AD538">
        <v>1</v>
      </c>
      <c r="AE538">
        <v>0</v>
      </c>
      <c r="AF538" t="s">
        <v>95</v>
      </c>
      <c r="AG538">
        <v>1.3387499999999999</v>
      </c>
      <c r="AH538">
        <v>2</v>
      </c>
      <c r="AI538">
        <v>15092980</v>
      </c>
      <c r="AJ538">
        <v>538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>
      <c r="A539">
        <f>ROW(Source!A97)</f>
        <v>97</v>
      </c>
      <c r="B539">
        <v>15092981</v>
      </c>
      <c r="C539">
        <v>15092975</v>
      </c>
      <c r="D539">
        <v>12368313</v>
      </c>
      <c r="E539">
        <v>1</v>
      </c>
      <c r="F539">
        <v>1</v>
      </c>
      <c r="G539">
        <v>1</v>
      </c>
      <c r="H539">
        <v>2</v>
      </c>
      <c r="I539" t="s">
        <v>477</v>
      </c>
      <c r="J539" t="s">
        <v>478</v>
      </c>
      <c r="K539" t="s">
        <v>479</v>
      </c>
      <c r="L539">
        <v>1480</v>
      </c>
      <c r="N539">
        <v>1013</v>
      </c>
      <c r="O539" t="s">
        <v>457</v>
      </c>
      <c r="P539" t="s">
        <v>458</v>
      </c>
      <c r="Q539">
        <v>1</v>
      </c>
      <c r="X539">
        <v>0.02</v>
      </c>
      <c r="Y539">
        <v>0</v>
      </c>
      <c r="Z539">
        <v>96.34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95</v>
      </c>
      <c r="AG539">
        <v>4.2500000000000003E-2</v>
      </c>
      <c r="AH539">
        <v>2</v>
      </c>
      <c r="AI539">
        <v>15092981</v>
      </c>
      <c r="AJ539">
        <v>539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>
      <c r="A540">
        <f>ROW(Source!A97)</f>
        <v>97</v>
      </c>
      <c r="B540">
        <v>15092982</v>
      </c>
      <c r="C540">
        <v>15092975</v>
      </c>
      <c r="D540">
        <v>12292388</v>
      </c>
      <c r="E540">
        <v>1</v>
      </c>
      <c r="F540">
        <v>1</v>
      </c>
      <c r="G540">
        <v>1</v>
      </c>
      <c r="H540">
        <v>3</v>
      </c>
      <c r="I540" t="s">
        <v>572</v>
      </c>
      <c r="J540" t="s">
        <v>573</v>
      </c>
      <c r="K540" t="s">
        <v>574</v>
      </c>
      <c r="L540">
        <v>1348</v>
      </c>
      <c r="N540">
        <v>1009</v>
      </c>
      <c r="O540" t="s">
        <v>29</v>
      </c>
      <c r="P540" t="s">
        <v>29</v>
      </c>
      <c r="Q540">
        <v>1000</v>
      </c>
      <c r="X540">
        <v>3.3E-4</v>
      </c>
      <c r="Y540">
        <v>10660</v>
      </c>
      <c r="Z540">
        <v>0</v>
      </c>
      <c r="AA540">
        <v>0</v>
      </c>
      <c r="AB540">
        <v>0</v>
      </c>
      <c r="AC540">
        <v>0</v>
      </c>
      <c r="AD540">
        <v>1</v>
      </c>
      <c r="AE540">
        <v>0</v>
      </c>
      <c r="AF540" t="s">
        <v>5</v>
      </c>
      <c r="AG540">
        <v>3.3E-4</v>
      </c>
      <c r="AH540">
        <v>2</v>
      </c>
      <c r="AI540">
        <v>15092982</v>
      </c>
      <c r="AJ540">
        <v>540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>
      <c r="A541">
        <f>ROW(Source!A97)</f>
        <v>97</v>
      </c>
      <c r="B541">
        <v>15092983</v>
      </c>
      <c r="C541">
        <v>15092975</v>
      </c>
      <c r="D541">
        <v>12315938</v>
      </c>
      <c r="E541">
        <v>1</v>
      </c>
      <c r="F541">
        <v>1</v>
      </c>
      <c r="G541">
        <v>1</v>
      </c>
      <c r="H541">
        <v>3</v>
      </c>
      <c r="I541" t="s">
        <v>592</v>
      </c>
      <c r="J541" t="s">
        <v>593</v>
      </c>
      <c r="K541" t="s">
        <v>594</v>
      </c>
      <c r="L541">
        <v>1348</v>
      </c>
      <c r="N541">
        <v>1009</v>
      </c>
      <c r="O541" t="s">
        <v>29</v>
      </c>
      <c r="P541" t="s">
        <v>29</v>
      </c>
      <c r="Q541">
        <v>1000</v>
      </c>
      <c r="X541">
        <v>2.0699999999999998E-3</v>
      </c>
      <c r="Y541">
        <v>20910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5</v>
      </c>
      <c r="AG541">
        <v>2.0699999999999998E-3</v>
      </c>
      <c r="AH541">
        <v>2</v>
      </c>
      <c r="AI541">
        <v>15092983</v>
      </c>
      <c r="AJ541">
        <v>541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>
      <c r="A542">
        <f>ROW(Source!A97)</f>
        <v>97</v>
      </c>
      <c r="B542">
        <v>15092984</v>
      </c>
      <c r="C542">
        <v>15092975</v>
      </c>
      <c r="D542">
        <v>12324442</v>
      </c>
      <c r="E542">
        <v>1</v>
      </c>
      <c r="F542">
        <v>1</v>
      </c>
      <c r="G542">
        <v>1</v>
      </c>
      <c r="H542">
        <v>3</v>
      </c>
      <c r="I542" t="s">
        <v>581</v>
      </c>
      <c r="J542" t="s">
        <v>582</v>
      </c>
      <c r="K542" t="s">
        <v>583</v>
      </c>
      <c r="L542">
        <v>1485</v>
      </c>
      <c r="N542">
        <v>1013</v>
      </c>
      <c r="O542" t="s">
        <v>175</v>
      </c>
      <c r="P542" t="s">
        <v>175</v>
      </c>
      <c r="Q542">
        <v>1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1</v>
      </c>
      <c r="AD542">
        <v>0</v>
      </c>
      <c r="AE542">
        <v>0</v>
      </c>
      <c r="AF542" t="s">
        <v>5</v>
      </c>
      <c r="AG542">
        <v>0</v>
      </c>
      <c r="AH542">
        <v>2</v>
      </c>
      <c r="AI542">
        <v>15092984</v>
      </c>
      <c r="AJ542">
        <v>542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>
      <c r="A543">
        <f>ROW(Source!A97)</f>
        <v>97</v>
      </c>
      <c r="B543">
        <v>15092985</v>
      </c>
      <c r="C543">
        <v>15092975</v>
      </c>
      <c r="D543">
        <v>12325007</v>
      </c>
      <c r="E543">
        <v>1</v>
      </c>
      <c r="F543">
        <v>1</v>
      </c>
      <c r="G543">
        <v>1</v>
      </c>
      <c r="H543">
        <v>3</v>
      </c>
      <c r="I543" t="s">
        <v>584</v>
      </c>
      <c r="J543" t="s">
        <v>585</v>
      </c>
      <c r="K543" t="s">
        <v>586</v>
      </c>
      <c r="L543">
        <v>1485</v>
      </c>
      <c r="N543">
        <v>1013</v>
      </c>
      <c r="O543" t="s">
        <v>175</v>
      </c>
      <c r="P543" t="s">
        <v>175</v>
      </c>
      <c r="Q543">
        <v>1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1</v>
      </c>
      <c r="AD543">
        <v>0</v>
      </c>
      <c r="AE543">
        <v>0</v>
      </c>
      <c r="AF543" t="s">
        <v>5</v>
      </c>
      <c r="AG543">
        <v>0</v>
      </c>
      <c r="AH543">
        <v>2</v>
      </c>
      <c r="AI543">
        <v>15092985</v>
      </c>
      <c r="AJ543">
        <v>543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>
      <c r="A544">
        <f>ROW(Source!A97)</f>
        <v>97</v>
      </c>
      <c r="B544">
        <v>15092986</v>
      </c>
      <c r="C544">
        <v>15092975</v>
      </c>
      <c r="D544">
        <v>12354870</v>
      </c>
      <c r="E544">
        <v>1</v>
      </c>
      <c r="F544">
        <v>1</v>
      </c>
      <c r="G544">
        <v>1</v>
      </c>
      <c r="H544">
        <v>3</v>
      </c>
      <c r="I544" t="s">
        <v>595</v>
      </c>
      <c r="J544" t="s">
        <v>596</v>
      </c>
      <c r="K544" t="s">
        <v>597</v>
      </c>
      <c r="L544">
        <v>12289363</v>
      </c>
      <c r="N544">
        <v>1013</v>
      </c>
      <c r="O544" t="s">
        <v>590</v>
      </c>
      <c r="P544" t="s">
        <v>591</v>
      </c>
      <c r="Q544">
        <v>1</v>
      </c>
      <c r="X544">
        <v>2E-3</v>
      </c>
      <c r="Y544">
        <v>3250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0</v>
      </c>
      <c r="AF544" t="s">
        <v>5</v>
      </c>
      <c r="AG544">
        <v>2E-3</v>
      </c>
      <c r="AH544">
        <v>2</v>
      </c>
      <c r="AI544">
        <v>15092986</v>
      </c>
      <c r="AJ544">
        <v>544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>
      <c r="A545">
        <f>ROW(Source!A100)</f>
        <v>100</v>
      </c>
      <c r="B545">
        <v>15093295</v>
      </c>
      <c r="C545">
        <v>15093286</v>
      </c>
      <c r="D545">
        <v>7535102</v>
      </c>
      <c r="E545">
        <v>1</v>
      </c>
      <c r="F545">
        <v>1</v>
      </c>
      <c r="G545">
        <v>1</v>
      </c>
      <c r="H545">
        <v>1</v>
      </c>
      <c r="I545" t="s">
        <v>498</v>
      </c>
      <c r="J545" t="s">
        <v>5</v>
      </c>
      <c r="K545" t="s">
        <v>499</v>
      </c>
      <c r="L545">
        <v>1476</v>
      </c>
      <c r="N545">
        <v>1013</v>
      </c>
      <c r="O545" t="s">
        <v>450</v>
      </c>
      <c r="P545" t="s">
        <v>451</v>
      </c>
      <c r="Q545">
        <v>1</v>
      </c>
      <c r="X545">
        <v>1.47</v>
      </c>
      <c r="Y545">
        <v>0</v>
      </c>
      <c r="Z545">
        <v>0</v>
      </c>
      <c r="AA545">
        <v>0</v>
      </c>
      <c r="AB545">
        <v>11.48</v>
      </c>
      <c r="AC545">
        <v>0</v>
      </c>
      <c r="AD545">
        <v>1</v>
      </c>
      <c r="AE545">
        <v>1</v>
      </c>
      <c r="AF545" t="s">
        <v>96</v>
      </c>
      <c r="AG545">
        <v>2.8738499999999996</v>
      </c>
      <c r="AH545">
        <v>2</v>
      </c>
      <c r="AI545">
        <v>15093287</v>
      </c>
      <c r="AJ545">
        <v>545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>
      <c r="A546">
        <f>ROW(Source!A100)</f>
        <v>100</v>
      </c>
      <c r="B546">
        <v>15093296</v>
      </c>
      <c r="C546">
        <v>15093286</v>
      </c>
      <c r="D546">
        <v>12365979</v>
      </c>
      <c r="E546">
        <v>1</v>
      </c>
      <c r="F546">
        <v>1</v>
      </c>
      <c r="G546">
        <v>1</v>
      </c>
      <c r="H546">
        <v>2</v>
      </c>
      <c r="I546" t="s">
        <v>569</v>
      </c>
      <c r="J546" t="s">
        <v>570</v>
      </c>
      <c r="K546" t="s">
        <v>571</v>
      </c>
      <c r="L546">
        <v>1480</v>
      </c>
      <c r="N546">
        <v>1013</v>
      </c>
      <c r="O546" t="s">
        <v>457</v>
      </c>
      <c r="P546" t="s">
        <v>458</v>
      </c>
      <c r="Q546">
        <v>1</v>
      </c>
      <c r="X546">
        <v>0.35</v>
      </c>
      <c r="Y546">
        <v>0</v>
      </c>
      <c r="Z546">
        <v>7.84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95</v>
      </c>
      <c r="AG546">
        <v>0.74375000000000002</v>
      </c>
      <c r="AH546">
        <v>2</v>
      </c>
      <c r="AI546">
        <v>15093288</v>
      </c>
      <c r="AJ546">
        <v>546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>
      <c r="A547">
        <f>ROW(Source!A100)</f>
        <v>100</v>
      </c>
      <c r="B547">
        <v>15093297</v>
      </c>
      <c r="C547">
        <v>15093286</v>
      </c>
      <c r="D547">
        <v>12368313</v>
      </c>
      <c r="E547">
        <v>1</v>
      </c>
      <c r="F547">
        <v>1</v>
      </c>
      <c r="G547">
        <v>1</v>
      </c>
      <c r="H547">
        <v>2</v>
      </c>
      <c r="I547" t="s">
        <v>477</v>
      </c>
      <c r="J547" t="s">
        <v>478</v>
      </c>
      <c r="K547" t="s">
        <v>479</v>
      </c>
      <c r="L547">
        <v>1480</v>
      </c>
      <c r="N547">
        <v>1013</v>
      </c>
      <c r="O547" t="s">
        <v>457</v>
      </c>
      <c r="P547" t="s">
        <v>458</v>
      </c>
      <c r="Q547">
        <v>1</v>
      </c>
      <c r="X547">
        <v>0.01</v>
      </c>
      <c r="Y547">
        <v>0</v>
      </c>
      <c r="Z547">
        <v>96.34</v>
      </c>
      <c r="AA547">
        <v>0</v>
      </c>
      <c r="AB547">
        <v>0</v>
      </c>
      <c r="AC547">
        <v>0</v>
      </c>
      <c r="AD547">
        <v>1</v>
      </c>
      <c r="AE547">
        <v>0</v>
      </c>
      <c r="AF547" t="s">
        <v>95</v>
      </c>
      <c r="AG547">
        <v>2.1250000000000002E-2</v>
      </c>
      <c r="AH547">
        <v>2</v>
      </c>
      <c r="AI547">
        <v>15093289</v>
      </c>
      <c r="AJ547">
        <v>547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>
      <c r="A548">
        <f>ROW(Source!A100)</f>
        <v>100</v>
      </c>
      <c r="B548">
        <v>15093298</v>
      </c>
      <c r="C548">
        <v>15093286</v>
      </c>
      <c r="D548">
        <v>12292388</v>
      </c>
      <c r="E548">
        <v>1</v>
      </c>
      <c r="F548">
        <v>1</v>
      </c>
      <c r="G548">
        <v>1</v>
      </c>
      <c r="H548">
        <v>3</v>
      </c>
      <c r="I548" t="s">
        <v>572</v>
      </c>
      <c r="J548" t="s">
        <v>573</v>
      </c>
      <c r="K548" t="s">
        <v>574</v>
      </c>
      <c r="L548">
        <v>1348</v>
      </c>
      <c r="N548">
        <v>1009</v>
      </c>
      <c r="O548" t="s">
        <v>29</v>
      </c>
      <c r="P548" t="s">
        <v>29</v>
      </c>
      <c r="Q548">
        <v>1000</v>
      </c>
      <c r="X548">
        <v>1.3999999999999999E-4</v>
      </c>
      <c r="Y548">
        <v>10660</v>
      </c>
      <c r="Z548">
        <v>0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5</v>
      </c>
      <c r="AG548">
        <v>1.3999999999999999E-4</v>
      </c>
      <c r="AH548">
        <v>2</v>
      </c>
      <c r="AI548">
        <v>15093290</v>
      </c>
      <c r="AJ548">
        <v>548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>
      <c r="A549">
        <f>ROW(Source!A100)</f>
        <v>100</v>
      </c>
      <c r="B549">
        <v>15093299</v>
      </c>
      <c r="C549">
        <v>15093286</v>
      </c>
      <c r="D549">
        <v>12315936</v>
      </c>
      <c r="E549">
        <v>1</v>
      </c>
      <c r="F549">
        <v>1</v>
      </c>
      <c r="G549">
        <v>1</v>
      </c>
      <c r="H549">
        <v>3</v>
      </c>
      <c r="I549" t="s">
        <v>578</v>
      </c>
      <c r="J549" t="s">
        <v>579</v>
      </c>
      <c r="K549" t="s">
        <v>580</v>
      </c>
      <c r="L549">
        <v>1348</v>
      </c>
      <c r="N549">
        <v>1009</v>
      </c>
      <c r="O549" t="s">
        <v>29</v>
      </c>
      <c r="P549" t="s">
        <v>29</v>
      </c>
      <c r="Q549">
        <v>1000</v>
      </c>
      <c r="X549">
        <v>1.1000000000000001E-3</v>
      </c>
      <c r="Y549">
        <v>12670</v>
      </c>
      <c r="Z549">
        <v>0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5</v>
      </c>
      <c r="AG549">
        <v>1.1000000000000001E-3</v>
      </c>
      <c r="AH549">
        <v>2</v>
      </c>
      <c r="AI549">
        <v>15093291</v>
      </c>
      <c r="AJ549">
        <v>549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>
      <c r="A550">
        <f>ROW(Source!A100)</f>
        <v>100</v>
      </c>
      <c r="B550">
        <v>15093300</v>
      </c>
      <c r="C550">
        <v>15093286</v>
      </c>
      <c r="D550">
        <v>12324442</v>
      </c>
      <c r="E550">
        <v>1</v>
      </c>
      <c r="F550">
        <v>1</v>
      </c>
      <c r="G550">
        <v>1</v>
      </c>
      <c r="H550">
        <v>3</v>
      </c>
      <c r="I550" t="s">
        <v>581</v>
      </c>
      <c r="J550" t="s">
        <v>582</v>
      </c>
      <c r="K550" t="s">
        <v>583</v>
      </c>
      <c r="L550">
        <v>1485</v>
      </c>
      <c r="N550">
        <v>1013</v>
      </c>
      <c r="O550" t="s">
        <v>175</v>
      </c>
      <c r="P550" t="s">
        <v>175</v>
      </c>
      <c r="Q550">
        <v>1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1</v>
      </c>
      <c r="AD550">
        <v>0</v>
      </c>
      <c r="AE550">
        <v>0</v>
      </c>
      <c r="AF550" t="s">
        <v>5</v>
      </c>
      <c r="AG550">
        <v>0</v>
      </c>
      <c r="AH550">
        <v>2</v>
      </c>
      <c r="AI550">
        <v>15093292</v>
      </c>
      <c r="AJ550">
        <v>550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>
      <c r="A551">
        <f>ROW(Source!A100)</f>
        <v>100</v>
      </c>
      <c r="B551">
        <v>15093301</v>
      </c>
      <c r="C551">
        <v>15093286</v>
      </c>
      <c r="D551">
        <v>12325007</v>
      </c>
      <c r="E551">
        <v>1</v>
      </c>
      <c r="F551">
        <v>1</v>
      </c>
      <c r="G551">
        <v>1</v>
      </c>
      <c r="H551">
        <v>3</v>
      </c>
      <c r="I551" t="s">
        <v>584</v>
      </c>
      <c r="J551" t="s">
        <v>585</v>
      </c>
      <c r="K551" t="s">
        <v>586</v>
      </c>
      <c r="L551">
        <v>1485</v>
      </c>
      <c r="N551">
        <v>1013</v>
      </c>
      <c r="O551" t="s">
        <v>175</v>
      </c>
      <c r="P551" t="s">
        <v>175</v>
      </c>
      <c r="Q551">
        <v>1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1</v>
      </c>
      <c r="AD551">
        <v>0</v>
      </c>
      <c r="AE551">
        <v>0</v>
      </c>
      <c r="AF551" t="s">
        <v>5</v>
      </c>
      <c r="AG551">
        <v>0</v>
      </c>
      <c r="AH551">
        <v>2</v>
      </c>
      <c r="AI551">
        <v>15093293</v>
      </c>
      <c r="AJ551">
        <v>551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>
      <c r="A552">
        <f>ROW(Source!A100)</f>
        <v>100</v>
      </c>
      <c r="B552">
        <v>15093302</v>
      </c>
      <c r="C552">
        <v>15093286</v>
      </c>
      <c r="D552">
        <v>12354868</v>
      </c>
      <c r="E552">
        <v>1</v>
      </c>
      <c r="F552">
        <v>1</v>
      </c>
      <c r="G552">
        <v>1</v>
      </c>
      <c r="H552">
        <v>3</v>
      </c>
      <c r="I552" t="s">
        <v>587</v>
      </c>
      <c r="J552" t="s">
        <v>588</v>
      </c>
      <c r="K552" t="s">
        <v>589</v>
      </c>
      <c r="L552">
        <v>12289363</v>
      </c>
      <c r="N552">
        <v>1013</v>
      </c>
      <c r="O552" t="s">
        <v>590</v>
      </c>
      <c r="P552" t="s">
        <v>591</v>
      </c>
      <c r="Q552">
        <v>1</v>
      </c>
      <c r="X552">
        <v>2E-3</v>
      </c>
      <c r="Y552">
        <v>2030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5</v>
      </c>
      <c r="AG552">
        <v>2E-3</v>
      </c>
      <c r="AH552">
        <v>2</v>
      </c>
      <c r="AI552">
        <v>15093294</v>
      </c>
      <c r="AJ552">
        <v>552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>
      <c r="A553">
        <f>ROW(Source!A103)</f>
        <v>103</v>
      </c>
      <c r="B553">
        <v>15093313</v>
      </c>
      <c r="C553">
        <v>15093304</v>
      </c>
      <c r="D553">
        <v>7535102</v>
      </c>
      <c r="E553">
        <v>1</v>
      </c>
      <c r="F553">
        <v>1</v>
      </c>
      <c r="G553">
        <v>1</v>
      </c>
      <c r="H553">
        <v>1</v>
      </c>
      <c r="I553" t="s">
        <v>498</v>
      </c>
      <c r="J553" t="s">
        <v>5</v>
      </c>
      <c r="K553" t="s">
        <v>499</v>
      </c>
      <c r="L553">
        <v>1476</v>
      </c>
      <c r="N553">
        <v>1013</v>
      </c>
      <c r="O553" t="s">
        <v>450</v>
      </c>
      <c r="P553" t="s">
        <v>451</v>
      </c>
      <c r="Q553">
        <v>1</v>
      </c>
      <c r="X553">
        <v>1.47</v>
      </c>
      <c r="Y553">
        <v>0</v>
      </c>
      <c r="Z553">
        <v>0</v>
      </c>
      <c r="AA553">
        <v>0</v>
      </c>
      <c r="AB553">
        <v>11.48</v>
      </c>
      <c r="AC553">
        <v>0</v>
      </c>
      <c r="AD553">
        <v>1</v>
      </c>
      <c r="AE553">
        <v>1</v>
      </c>
      <c r="AF553" t="s">
        <v>96</v>
      </c>
      <c r="AG553">
        <v>2.8738499999999996</v>
      </c>
      <c r="AH553">
        <v>2</v>
      </c>
      <c r="AI553">
        <v>15093305</v>
      </c>
      <c r="AJ553">
        <v>553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>
      <c r="A554">
        <f>ROW(Source!A103)</f>
        <v>103</v>
      </c>
      <c r="B554">
        <v>15093314</v>
      </c>
      <c r="C554">
        <v>15093304</v>
      </c>
      <c r="D554">
        <v>12365979</v>
      </c>
      <c r="E554">
        <v>1</v>
      </c>
      <c r="F554">
        <v>1</v>
      </c>
      <c r="G554">
        <v>1</v>
      </c>
      <c r="H554">
        <v>2</v>
      </c>
      <c r="I554" t="s">
        <v>569</v>
      </c>
      <c r="J554" t="s">
        <v>570</v>
      </c>
      <c r="K554" t="s">
        <v>571</v>
      </c>
      <c r="L554">
        <v>1480</v>
      </c>
      <c r="N554">
        <v>1013</v>
      </c>
      <c r="O554" t="s">
        <v>457</v>
      </c>
      <c r="P554" t="s">
        <v>458</v>
      </c>
      <c r="Q554">
        <v>1</v>
      </c>
      <c r="X554">
        <v>0.35</v>
      </c>
      <c r="Y554">
        <v>0</v>
      </c>
      <c r="Z554">
        <v>7.84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95</v>
      </c>
      <c r="AG554">
        <v>0.74375000000000002</v>
      </c>
      <c r="AH554">
        <v>2</v>
      </c>
      <c r="AI554">
        <v>15093306</v>
      </c>
      <c r="AJ554">
        <v>554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>
      <c r="A555">
        <f>ROW(Source!A103)</f>
        <v>103</v>
      </c>
      <c r="B555">
        <v>15093315</v>
      </c>
      <c r="C555">
        <v>15093304</v>
      </c>
      <c r="D555">
        <v>12368313</v>
      </c>
      <c r="E555">
        <v>1</v>
      </c>
      <c r="F555">
        <v>1</v>
      </c>
      <c r="G555">
        <v>1</v>
      </c>
      <c r="H555">
        <v>2</v>
      </c>
      <c r="I555" t="s">
        <v>477</v>
      </c>
      <c r="J555" t="s">
        <v>478</v>
      </c>
      <c r="K555" t="s">
        <v>479</v>
      </c>
      <c r="L555">
        <v>1480</v>
      </c>
      <c r="N555">
        <v>1013</v>
      </c>
      <c r="O555" t="s">
        <v>457</v>
      </c>
      <c r="P555" t="s">
        <v>458</v>
      </c>
      <c r="Q555">
        <v>1</v>
      </c>
      <c r="X555">
        <v>0.02</v>
      </c>
      <c r="Y555">
        <v>0</v>
      </c>
      <c r="Z555">
        <v>96.34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95</v>
      </c>
      <c r="AG555">
        <v>4.2500000000000003E-2</v>
      </c>
      <c r="AH555">
        <v>2</v>
      </c>
      <c r="AI555">
        <v>15093307</v>
      </c>
      <c r="AJ555">
        <v>555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>
      <c r="A556">
        <f>ROW(Source!A103)</f>
        <v>103</v>
      </c>
      <c r="B556">
        <v>15093316</v>
      </c>
      <c r="C556">
        <v>15093304</v>
      </c>
      <c r="D556">
        <v>12292388</v>
      </c>
      <c r="E556">
        <v>1</v>
      </c>
      <c r="F556">
        <v>1</v>
      </c>
      <c r="G556">
        <v>1</v>
      </c>
      <c r="H556">
        <v>3</v>
      </c>
      <c r="I556" t="s">
        <v>572</v>
      </c>
      <c r="J556" t="s">
        <v>573</v>
      </c>
      <c r="K556" t="s">
        <v>574</v>
      </c>
      <c r="L556">
        <v>1348</v>
      </c>
      <c r="N556">
        <v>1009</v>
      </c>
      <c r="O556" t="s">
        <v>29</v>
      </c>
      <c r="P556" t="s">
        <v>29</v>
      </c>
      <c r="Q556">
        <v>1000</v>
      </c>
      <c r="X556">
        <v>1.3999999999999999E-4</v>
      </c>
      <c r="Y556">
        <v>10660</v>
      </c>
      <c r="Z556">
        <v>0</v>
      </c>
      <c r="AA556">
        <v>0</v>
      </c>
      <c r="AB556">
        <v>0</v>
      </c>
      <c r="AC556">
        <v>0</v>
      </c>
      <c r="AD556">
        <v>1</v>
      </c>
      <c r="AE556">
        <v>0</v>
      </c>
      <c r="AF556" t="s">
        <v>5</v>
      </c>
      <c r="AG556">
        <v>1.3999999999999999E-4</v>
      </c>
      <c r="AH556">
        <v>2</v>
      </c>
      <c r="AI556">
        <v>15093308</v>
      </c>
      <c r="AJ556">
        <v>556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>
      <c r="A557">
        <f>ROW(Source!A103)</f>
        <v>103</v>
      </c>
      <c r="B557">
        <v>15093317</v>
      </c>
      <c r="C557">
        <v>15093304</v>
      </c>
      <c r="D557">
        <v>12315938</v>
      </c>
      <c r="E557">
        <v>1</v>
      </c>
      <c r="F557">
        <v>1</v>
      </c>
      <c r="G557">
        <v>1</v>
      </c>
      <c r="H557">
        <v>3</v>
      </c>
      <c r="I557" t="s">
        <v>592</v>
      </c>
      <c r="J557" t="s">
        <v>593</v>
      </c>
      <c r="K557" t="s">
        <v>594</v>
      </c>
      <c r="L557">
        <v>1348</v>
      </c>
      <c r="N557">
        <v>1009</v>
      </c>
      <c r="O557" t="s">
        <v>29</v>
      </c>
      <c r="P557" t="s">
        <v>29</v>
      </c>
      <c r="Q557">
        <v>1000</v>
      </c>
      <c r="X557">
        <v>1.1000000000000001E-3</v>
      </c>
      <c r="Y557">
        <v>20910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5</v>
      </c>
      <c r="AG557">
        <v>1.1000000000000001E-3</v>
      </c>
      <c r="AH557">
        <v>2</v>
      </c>
      <c r="AI557">
        <v>15093309</v>
      </c>
      <c r="AJ557">
        <v>557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>
      <c r="A558">
        <f>ROW(Source!A103)</f>
        <v>103</v>
      </c>
      <c r="B558">
        <v>15093318</v>
      </c>
      <c r="C558">
        <v>15093304</v>
      </c>
      <c r="D558">
        <v>12324442</v>
      </c>
      <c r="E558">
        <v>1</v>
      </c>
      <c r="F558">
        <v>1</v>
      </c>
      <c r="G558">
        <v>1</v>
      </c>
      <c r="H558">
        <v>3</v>
      </c>
      <c r="I558" t="s">
        <v>581</v>
      </c>
      <c r="J558" t="s">
        <v>582</v>
      </c>
      <c r="K558" t="s">
        <v>583</v>
      </c>
      <c r="L558">
        <v>1485</v>
      </c>
      <c r="N558">
        <v>1013</v>
      </c>
      <c r="O558" t="s">
        <v>175</v>
      </c>
      <c r="P558" t="s">
        <v>175</v>
      </c>
      <c r="Q558">
        <v>1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1</v>
      </c>
      <c r="AD558">
        <v>0</v>
      </c>
      <c r="AE558">
        <v>0</v>
      </c>
      <c r="AF558" t="s">
        <v>5</v>
      </c>
      <c r="AG558">
        <v>0</v>
      </c>
      <c r="AH558">
        <v>2</v>
      </c>
      <c r="AI558">
        <v>15093310</v>
      </c>
      <c r="AJ558">
        <v>558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>
      <c r="A559">
        <f>ROW(Source!A103)</f>
        <v>103</v>
      </c>
      <c r="B559">
        <v>15093319</v>
      </c>
      <c r="C559">
        <v>15093304</v>
      </c>
      <c r="D559">
        <v>12325007</v>
      </c>
      <c r="E559">
        <v>1</v>
      </c>
      <c r="F559">
        <v>1</v>
      </c>
      <c r="G559">
        <v>1</v>
      </c>
      <c r="H559">
        <v>3</v>
      </c>
      <c r="I559" t="s">
        <v>584</v>
      </c>
      <c r="J559" t="s">
        <v>585</v>
      </c>
      <c r="K559" t="s">
        <v>586</v>
      </c>
      <c r="L559">
        <v>1485</v>
      </c>
      <c r="N559">
        <v>1013</v>
      </c>
      <c r="O559" t="s">
        <v>175</v>
      </c>
      <c r="P559" t="s">
        <v>175</v>
      </c>
      <c r="Q559">
        <v>1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1</v>
      </c>
      <c r="AD559">
        <v>0</v>
      </c>
      <c r="AE559">
        <v>0</v>
      </c>
      <c r="AF559" t="s">
        <v>5</v>
      </c>
      <c r="AG559">
        <v>0</v>
      </c>
      <c r="AH559">
        <v>2</v>
      </c>
      <c r="AI559">
        <v>15093311</v>
      </c>
      <c r="AJ559">
        <v>559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>
      <c r="A560">
        <f>ROW(Source!A103)</f>
        <v>103</v>
      </c>
      <c r="B560">
        <v>15093320</v>
      </c>
      <c r="C560">
        <v>15093304</v>
      </c>
      <c r="D560">
        <v>12354868</v>
      </c>
      <c r="E560">
        <v>1</v>
      </c>
      <c r="F560">
        <v>1</v>
      </c>
      <c r="G560">
        <v>1</v>
      </c>
      <c r="H560">
        <v>3</v>
      </c>
      <c r="I560" t="s">
        <v>587</v>
      </c>
      <c r="J560" t="s">
        <v>588</v>
      </c>
      <c r="K560" t="s">
        <v>589</v>
      </c>
      <c r="L560">
        <v>12289363</v>
      </c>
      <c r="N560">
        <v>1013</v>
      </c>
      <c r="O560" t="s">
        <v>590</v>
      </c>
      <c r="P560" t="s">
        <v>591</v>
      </c>
      <c r="Q560">
        <v>1</v>
      </c>
      <c r="X560">
        <v>2E-3</v>
      </c>
      <c r="Y560">
        <v>2030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5</v>
      </c>
      <c r="AG560">
        <v>2E-3</v>
      </c>
      <c r="AH560">
        <v>2</v>
      </c>
      <c r="AI560">
        <v>15093312</v>
      </c>
      <c r="AJ560">
        <v>560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>
      <c r="A561">
        <f>ROW(Source!A106)</f>
        <v>106</v>
      </c>
      <c r="B561">
        <v>15093348</v>
      </c>
      <c r="C561">
        <v>15093330</v>
      </c>
      <c r="D561">
        <v>7535102</v>
      </c>
      <c r="E561">
        <v>1</v>
      </c>
      <c r="F561">
        <v>1</v>
      </c>
      <c r="G561">
        <v>1</v>
      </c>
      <c r="H561">
        <v>1</v>
      </c>
      <c r="I561" t="s">
        <v>498</v>
      </c>
      <c r="J561" t="s">
        <v>5</v>
      </c>
      <c r="K561" t="s">
        <v>499</v>
      </c>
      <c r="L561">
        <v>1476</v>
      </c>
      <c r="N561">
        <v>1013</v>
      </c>
      <c r="O561" t="s">
        <v>450</v>
      </c>
      <c r="P561" t="s">
        <v>451</v>
      </c>
      <c r="Q561">
        <v>1</v>
      </c>
      <c r="X561">
        <v>2.91</v>
      </c>
      <c r="Y561">
        <v>0</v>
      </c>
      <c r="Z561">
        <v>0</v>
      </c>
      <c r="AA561">
        <v>0</v>
      </c>
      <c r="AB561">
        <v>11.48</v>
      </c>
      <c r="AC561">
        <v>0</v>
      </c>
      <c r="AD561">
        <v>1</v>
      </c>
      <c r="AE561">
        <v>1</v>
      </c>
      <c r="AF561" t="s">
        <v>96</v>
      </c>
      <c r="AG561">
        <v>5.6890499999999999</v>
      </c>
      <c r="AH561">
        <v>2</v>
      </c>
      <c r="AI561">
        <v>15093348</v>
      </c>
      <c r="AJ561">
        <v>561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>
      <c r="A562">
        <f>ROW(Source!A106)</f>
        <v>106</v>
      </c>
      <c r="B562">
        <v>15093349</v>
      </c>
      <c r="C562">
        <v>15093330</v>
      </c>
      <c r="D562">
        <v>121548</v>
      </c>
      <c r="E562">
        <v>1</v>
      </c>
      <c r="F562">
        <v>1</v>
      </c>
      <c r="G562">
        <v>1</v>
      </c>
      <c r="H562">
        <v>1</v>
      </c>
      <c r="I562" t="s">
        <v>31</v>
      </c>
      <c r="J562" t="s">
        <v>5</v>
      </c>
      <c r="K562" t="s">
        <v>452</v>
      </c>
      <c r="L562">
        <v>608254</v>
      </c>
      <c r="N562">
        <v>1013</v>
      </c>
      <c r="O562" t="s">
        <v>453</v>
      </c>
      <c r="P562" t="s">
        <v>453</v>
      </c>
      <c r="Q562">
        <v>1</v>
      </c>
      <c r="X562">
        <v>0.02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1</v>
      </c>
      <c r="AE562">
        <v>2</v>
      </c>
      <c r="AF562" t="s">
        <v>95</v>
      </c>
      <c r="AG562">
        <v>4.2500000000000003E-2</v>
      </c>
      <c r="AH562">
        <v>2</v>
      </c>
      <c r="AI562">
        <v>15093349</v>
      </c>
      <c r="AJ562">
        <v>562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>
      <c r="A563">
        <f>ROW(Source!A106)</f>
        <v>106</v>
      </c>
      <c r="B563">
        <v>15093350</v>
      </c>
      <c r="C563">
        <v>15093330</v>
      </c>
      <c r="D563">
        <v>12365594</v>
      </c>
      <c r="E563">
        <v>1</v>
      </c>
      <c r="F563">
        <v>1</v>
      </c>
      <c r="G563">
        <v>1</v>
      </c>
      <c r="H563">
        <v>2</v>
      </c>
      <c r="I563" t="s">
        <v>471</v>
      </c>
      <c r="J563" t="s">
        <v>472</v>
      </c>
      <c r="K563" t="s">
        <v>473</v>
      </c>
      <c r="L563">
        <v>1480</v>
      </c>
      <c r="N563">
        <v>1013</v>
      </c>
      <c r="O563" t="s">
        <v>457</v>
      </c>
      <c r="P563" t="s">
        <v>458</v>
      </c>
      <c r="Q563">
        <v>1</v>
      </c>
      <c r="X563">
        <v>0.01</v>
      </c>
      <c r="Y563">
        <v>0</v>
      </c>
      <c r="Z563">
        <v>92.76</v>
      </c>
      <c r="AA563">
        <v>16.329999999999998</v>
      </c>
      <c r="AB563">
        <v>0</v>
      </c>
      <c r="AC563">
        <v>0</v>
      </c>
      <c r="AD563">
        <v>1</v>
      </c>
      <c r="AE563">
        <v>0</v>
      </c>
      <c r="AF563" t="s">
        <v>95</v>
      </c>
      <c r="AG563">
        <v>2.1250000000000002E-2</v>
      </c>
      <c r="AH563">
        <v>2</v>
      </c>
      <c r="AI563">
        <v>15093350</v>
      </c>
      <c r="AJ563">
        <v>563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>
      <c r="A564">
        <f>ROW(Source!A106)</f>
        <v>106</v>
      </c>
      <c r="B564">
        <v>15093351</v>
      </c>
      <c r="C564">
        <v>15093330</v>
      </c>
      <c r="D564">
        <v>12365682</v>
      </c>
      <c r="E564">
        <v>1</v>
      </c>
      <c r="F564">
        <v>1</v>
      </c>
      <c r="G564">
        <v>1</v>
      </c>
      <c r="H564">
        <v>2</v>
      </c>
      <c r="I564" t="s">
        <v>474</v>
      </c>
      <c r="J564" t="s">
        <v>475</v>
      </c>
      <c r="K564" t="s">
        <v>476</v>
      </c>
      <c r="L564">
        <v>1480</v>
      </c>
      <c r="N564">
        <v>1013</v>
      </c>
      <c r="O564" t="s">
        <v>457</v>
      </c>
      <c r="P564" t="s">
        <v>458</v>
      </c>
      <c r="Q564">
        <v>1</v>
      </c>
      <c r="X564">
        <v>0.01</v>
      </c>
      <c r="Y564">
        <v>0</v>
      </c>
      <c r="Z564">
        <v>134.07</v>
      </c>
      <c r="AA564">
        <v>16.329999999999998</v>
      </c>
      <c r="AB564">
        <v>0</v>
      </c>
      <c r="AC564">
        <v>0</v>
      </c>
      <c r="AD564">
        <v>1</v>
      </c>
      <c r="AE564">
        <v>0</v>
      </c>
      <c r="AF564" t="s">
        <v>95</v>
      </c>
      <c r="AG564">
        <v>2.1250000000000002E-2</v>
      </c>
      <c r="AH564">
        <v>2</v>
      </c>
      <c r="AI564">
        <v>15093351</v>
      </c>
      <c r="AJ564">
        <v>564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>
      <c r="A565">
        <f>ROW(Source!A106)</f>
        <v>106</v>
      </c>
      <c r="B565">
        <v>15093352</v>
      </c>
      <c r="C565">
        <v>15093330</v>
      </c>
      <c r="D565">
        <v>12365979</v>
      </c>
      <c r="E565">
        <v>1</v>
      </c>
      <c r="F565">
        <v>1</v>
      </c>
      <c r="G565">
        <v>1</v>
      </c>
      <c r="H565">
        <v>2</v>
      </c>
      <c r="I565" t="s">
        <v>569</v>
      </c>
      <c r="J565" t="s">
        <v>570</v>
      </c>
      <c r="K565" t="s">
        <v>571</v>
      </c>
      <c r="L565">
        <v>1480</v>
      </c>
      <c r="N565">
        <v>1013</v>
      </c>
      <c r="O565" t="s">
        <v>457</v>
      </c>
      <c r="P565" t="s">
        <v>458</v>
      </c>
      <c r="Q565">
        <v>1</v>
      </c>
      <c r="X565">
        <v>0.63</v>
      </c>
      <c r="Y565">
        <v>0</v>
      </c>
      <c r="Z565">
        <v>7.84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95</v>
      </c>
      <c r="AG565">
        <v>1.3387499999999999</v>
      </c>
      <c r="AH565">
        <v>2</v>
      </c>
      <c r="AI565">
        <v>15093352</v>
      </c>
      <c r="AJ565">
        <v>565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>
      <c r="A566">
        <f>ROW(Source!A106)</f>
        <v>106</v>
      </c>
      <c r="B566">
        <v>15093353</v>
      </c>
      <c r="C566">
        <v>15093330</v>
      </c>
      <c r="D566">
        <v>12368313</v>
      </c>
      <c r="E566">
        <v>1</v>
      </c>
      <c r="F566">
        <v>1</v>
      </c>
      <c r="G566">
        <v>1</v>
      </c>
      <c r="H566">
        <v>2</v>
      </c>
      <c r="I566" t="s">
        <v>477</v>
      </c>
      <c r="J566" t="s">
        <v>478</v>
      </c>
      <c r="K566" t="s">
        <v>479</v>
      </c>
      <c r="L566">
        <v>1480</v>
      </c>
      <c r="N566">
        <v>1013</v>
      </c>
      <c r="O566" t="s">
        <v>457</v>
      </c>
      <c r="P566" t="s">
        <v>458</v>
      </c>
      <c r="Q566">
        <v>1</v>
      </c>
      <c r="X566">
        <v>0.02</v>
      </c>
      <c r="Y566">
        <v>0</v>
      </c>
      <c r="Z566">
        <v>96.34</v>
      </c>
      <c r="AA566">
        <v>0</v>
      </c>
      <c r="AB566">
        <v>0</v>
      </c>
      <c r="AC566">
        <v>0</v>
      </c>
      <c r="AD566">
        <v>1</v>
      </c>
      <c r="AE566">
        <v>0</v>
      </c>
      <c r="AF566" t="s">
        <v>95</v>
      </c>
      <c r="AG566">
        <v>4.2500000000000003E-2</v>
      </c>
      <c r="AH566">
        <v>2</v>
      </c>
      <c r="AI566">
        <v>15093353</v>
      </c>
      <c r="AJ566">
        <v>566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>
      <c r="A567">
        <f>ROW(Source!A106)</f>
        <v>106</v>
      </c>
      <c r="B567">
        <v>15093354</v>
      </c>
      <c r="C567">
        <v>15093330</v>
      </c>
      <c r="D567">
        <v>12292388</v>
      </c>
      <c r="E567">
        <v>1</v>
      </c>
      <c r="F567">
        <v>1</v>
      </c>
      <c r="G567">
        <v>1</v>
      </c>
      <c r="H567">
        <v>3</v>
      </c>
      <c r="I567" t="s">
        <v>572</v>
      </c>
      <c r="J567" t="s">
        <v>573</v>
      </c>
      <c r="K567" t="s">
        <v>574</v>
      </c>
      <c r="L567">
        <v>1348</v>
      </c>
      <c r="N567">
        <v>1009</v>
      </c>
      <c r="O567" t="s">
        <v>29</v>
      </c>
      <c r="P567" t="s">
        <v>29</v>
      </c>
      <c r="Q567">
        <v>1000</v>
      </c>
      <c r="X567">
        <v>3.3E-4</v>
      </c>
      <c r="Y567">
        <v>10660</v>
      </c>
      <c r="Z567">
        <v>0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5</v>
      </c>
      <c r="AG567">
        <v>3.3E-4</v>
      </c>
      <c r="AH567">
        <v>2</v>
      </c>
      <c r="AI567">
        <v>15093354</v>
      </c>
      <c r="AJ567">
        <v>567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>
      <c r="A568">
        <f>ROW(Source!A106)</f>
        <v>106</v>
      </c>
      <c r="B568">
        <v>15093355</v>
      </c>
      <c r="C568">
        <v>15093330</v>
      </c>
      <c r="D568">
        <v>12315938</v>
      </c>
      <c r="E568">
        <v>1</v>
      </c>
      <c r="F568">
        <v>1</v>
      </c>
      <c r="G568">
        <v>1</v>
      </c>
      <c r="H568">
        <v>3</v>
      </c>
      <c r="I568" t="s">
        <v>592</v>
      </c>
      <c r="J568" t="s">
        <v>593</v>
      </c>
      <c r="K568" t="s">
        <v>594</v>
      </c>
      <c r="L568">
        <v>1348</v>
      </c>
      <c r="N568">
        <v>1009</v>
      </c>
      <c r="O568" t="s">
        <v>29</v>
      </c>
      <c r="P568" t="s">
        <v>29</v>
      </c>
      <c r="Q568">
        <v>1000</v>
      </c>
      <c r="X568">
        <v>2.0699999999999998E-3</v>
      </c>
      <c r="Y568">
        <v>20910</v>
      </c>
      <c r="Z568">
        <v>0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5</v>
      </c>
      <c r="AG568">
        <v>2.0699999999999998E-3</v>
      </c>
      <c r="AH568">
        <v>2</v>
      </c>
      <c r="AI568">
        <v>15093355</v>
      </c>
      <c r="AJ568">
        <v>568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>
      <c r="A569">
        <f>ROW(Source!A106)</f>
        <v>106</v>
      </c>
      <c r="B569">
        <v>15093356</v>
      </c>
      <c r="C569">
        <v>15093330</v>
      </c>
      <c r="D569">
        <v>12324442</v>
      </c>
      <c r="E569">
        <v>1</v>
      </c>
      <c r="F569">
        <v>1</v>
      </c>
      <c r="G569">
        <v>1</v>
      </c>
      <c r="H569">
        <v>3</v>
      </c>
      <c r="I569" t="s">
        <v>581</v>
      </c>
      <c r="J569" t="s">
        <v>582</v>
      </c>
      <c r="K569" t="s">
        <v>583</v>
      </c>
      <c r="L569">
        <v>1485</v>
      </c>
      <c r="N569">
        <v>1013</v>
      </c>
      <c r="O569" t="s">
        <v>175</v>
      </c>
      <c r="P569" t="s">
        <v>175</v>
      </c>
      <c r="Q569">
        <v>1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1</v>
      </c>
      <c r="AD569">
        <v>0</v>
      </c>
      <c r="AE569">
        <v>0</v>
      </c>
      <c r="AF569" t="s">
        <v>5</v>
      </c>
      <c r="AG569">
        <v>0</v>
      </c>
      <c r="AH569">
        <v>2</v>
      </c>
      <c r="AI569">
        <v>15093356</v>
      </c>
      <c r="AJ569">
        <v>569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>
      <c r="A570">
        <f>ROW(Source!A106)</f>
        <v>106</v>
      </c>
      <c r="B570">
        <v>15093357</v>
      </c>
      <c r="C570">
        <v>15093330</v>
      </c>
      <c r="D570">
        <v>12325007</v>
      </c>
      <c r="E570">
        <v>1</v>
      </c>
      <c r="F570">
        <v>1</v>
      </c>
      <c r="G570">
        <v>1</v>
      </c>
      <c r="H570">
        <v>3</v>
      </c>
      <c r="I570" t="s">
        <v>584</v>
      </c>
      <c r="J570" t="s">
        <v>585</v>
      </c>
      <c r="K570" t="s">
        <v>586</v>
      </c>
      <c r="L570">
        <v>1485</v>
      </c>
      <c r="N570">
        <v>1013</v>
      </c>
      <c r="O570" t="s">
        <v>175</v>
      </c>
      <c r="P570" t="s">
        <v>175</v>
      </c>
      <c r="Q570">
        <v>1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1</v>
      </c>
      <c r="AD570">
        <v>0</v>
      </c>
      <c r="AE570">
        <v>0</v>
      </c>
      <c r="AF570" t="s">
        <v>5</v>
      </c>
      <c r="AG570">
        <v>0</v>
      </c>
      <c r="AH570">
        <v>2</v>
      </c>
      <c r="AI570">
        <v>15093357</v>
      </c>
      <c r="AJ570">
        <v>570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>
      <c r="A571">
        <f>ROW(Source!A106)</f>
        <v>106</v>
      </c>
      <c r="B571">
        <v>15093358</v>
      </c>
      <c r="C571">
        <v>15093330</v>
      </c>
      <c r="D571">
        <v>12354870</v>
      </c>
      <c r="E571">
        <v>1</v>
      </c>
      <c r="F571">
        <v>1</v>
      </c>
      <c r="G571">
        <v>1</v>
      </c>
      <c r="H571">
        <v>3</v>
      </c>
      <c r="I571" t="s">
        <v>595</v>
      </c>
      <c r="J571" t="s">
        <v>596</v>
      </c>
      <c r="K571" t="s">
        <v>597</v>
      </c>
      <c r="L571">
        <v>12289363</v>
      </c>
      <c r="N571">
        <v>1013</v>
      </c>
      <c r="O571" t="s">
        <v>590</v>
      </c>
      <c r="P571" t="s">
        <v>591</v>
      </c>
      <c r="Q571">
        <v>1</v>
      </c>
      <c r="X571">
        <v>2E-3</v>
      </c>
      <c r="Y571">
        <v>3250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5</v>
      </c>
      <c r="AG571">
        <v>2E-3</v>
      </c>
      <c r="AH571">
        <v>2</v>
      </c>
      <c r="AI571">
        <v>15093358</v>
      </c>
      <c r="AJ571">
        <v>571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>
      <c r="A572">
        <f>ROW(Source!A109)</f>
        <v>109</v>
      </c>
      <c r="B572">
        <v>15093368</v>
      </c>
      <c r="C572">
        <v>15093366</v>
      </c>
      <c r="D572">
        <v>7535132</v>
      </c>
      <c r="E572">
        <v>1</v>
      </c>
      <c r="F572">
        <v>1</v>
      </c>
      <c r="G572">
        <v>1</v>
      </c>
      <c r="H572">
        <v>1</v>
      </c>
      <c r="I572" t="s">
        <v>598</v>
      </c>
      <c r="J572" t="s">
        <v>5</v>
      </c>
      <c r="K572" t="s">
        <v>599</v>
      </c>
      <c r="L572">
        <v>1476</v>
      </c>
      <c r="N572">
        <v>1013</v>
      </c>
      <c r="O572" t="s">
        <v>450</v>
      </c>
      <c r="P572" t="s">
        <v>451</v>
      </c>
      <c r="Q572">
        <v>1</v>
      </c>
      <c r="X572">
        <v>3.52</v>
      </c>
      <c r="Y572">
        <v>0</v>
      </c>
      <c r="Z572">
        <v>0</v>
      </c>
      <c r="AA572">
        <v>0</v>
      </c>
      <c r="AB572">
        <v>12.54</v>
      </c>
      <c r="AC572">
        <v>0</v>
      </c>
      <c r="AD572">
        <v>1</v>
      </c>
      <c r="AE572">
        <v>1</v>
      </c>
      <c r="AF572" t="s">
        <v>96</v>
      </c>
      <c r="AG572">
        <v>6.8815999999999997</v>
      </c>
      <c r="AH572">
        <v>2</v>
      </c>
      <c r="AI572">
        <v>15093368</v>
      </c>
      <c r="AJ572">
        <v>572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>
      <c r="A573">
        <f>ROW(Source!A109)</f>
        <v>109</v>
      </c>
      <c r="B573">
        <v>15093369</v>
      </c>
      <c r="C573">
        <v>15093366</v>
      </c>
      <c r="D573">
        <v>12367873</v>
      </c>
      <c r="E573">
        <v>1</v>
      </c>
      <c r="F573">
        <v>1</v>
      </c>
      <c r="G573">
        <v>1</v>
      </c>
      <c r="H573">
        <v>2</v>
      </c>
      <c r="I573" t="s">
        <v>600</v>
      </c>
      <c r="J573" t="s">
        <v>601</v>
      </c>
      <c r="K573" t="s">
        <v>602</v>
      </c>
      <c r="L573">
        <v>1480</v>
      </c>
      <c r="N573">
        <v>1013</v>
      </c>
      <c r="O573" t="s">
        <v>457</v>
      </c>
      <c r="P573" t="s">
        <v>458</v>
      </c>
      <c r="Q573">
        <v>1</v>
      </c>
      <c r="X573">
        <v>0.39</v>
      </c>
      <c r="Y573">
        <v>0</v>
      </c>
      <c r="Z573">
        <v>1.99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95</v>
      </c>
      <c r="AG573">
        <v>0.8287500000000001</v>
      </c>
      <c r="AH573">
        <v>2</v>
      </c>
      <c r="AI573">
        <v>15093369</v>
      </c>
      <c r="AJ573">
        <v>573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>
      <c r="A574">
        <f>ROW(Source!A109)</f>
        <v>109</v>
      </c>
      <c r="B574">
        <v>15093370</v>
      </c>
      <c r="C574">
        <v>15093366</v>
      </c>
      <c r="D574">
        <v>12368313</v>
      </c>
      <c r="E574">
        <v>1</v>
      </c>
      <c r="F574">
        <v>1</v>
      </c>
      <c r="G574">
        <v>1</v>
      </c>
      <c r="H574">
        <v>2</v>
      </c>
      <c r="I574" t="s">
        <v>477</v>
      </c>
      <c r="J574" t="s">
        <v>478</v>
      </c>
      <c r="K574" t="s">
        <v>479</v>
      </c>
      <c r="L574">
        <v>1480</v>
      </c>
      <c r="N574">
        <v>1013</v>
      </c>
      <c r="O574" t="s">
        <v>457</v>
      </c>
      <c r="P574" t="s">
        <v>458</v>
      </c>
      <c r="Q574">
        <v>1</v>
      </c>
      <c r="X574">
        <v>0.25</v>
      </c>
      <c r="Y574">
        <v>0</v>
      </c>
      <c r="Z574">
        <v>96.34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95</v>
      </c>
      <c r="AG574">
        <v>0.53125</v>
      </c>
      <c r="AH574">
        <v>2</v>
      </c>
      <c r="AI574">
        <v>15093370</v>
      </c>
      <c r="AJ574">
        <v>574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>
      <c r="A575">
        <f>ROW(Source!A109)</f>
        <v>109</v>
      </c>
      <c r="B575">
        <v>15093371</v>
      </c>
      <c r="C575">
        <v>15093366</v>
      </c>
      <c r="D575">
        <v>12298708</v>
      </c>
      <c r="E575">
        <v>1</v>
      </c>
      <c r="F575">
        <v>1</v>
      </c>
      <c r="G575">
        <v>1</v>
      </c>
      <c r="H575">
        <v>3</v>
      </c>
      <c r="I575" t="s">
        <v>603</v>
      </c>
      <c r="J575" t="s">
        <v>604</v>
      </c>
      <c r="K575" t="s">
        <v>605</v>
      </c>
      <c r="L575">
        <v>1296</v>
      </c>
      <c r="N575">
        <v>1002</v>
      </c>
      <c r="O575" t="s">
        <v>299</v>
      </c>
      <c r="P575" t="s">
        <v>299</v>
      </c>
      <c r="Q575">
        <v>1</v>
      </c>
      <c r="X575">
        <v>0.14299999999999999</v>
      </c>
      <c r="Y575">
        <v>255</v>
      </c>
      <c r="Z575">
        <v>0</v>
      </c>
      <c r="AA575">
        <v>0</v>
      </c>
      <c r="AB575">
        <v>0</v>
      </c>
      <c r="AC575">
        <v>0</v>
      </c>
      <c r="AD575">
        <v>1</v>
      </c>
      <c r="AE575">
        <v>0</v>
      </c>
      <c r="AF575" t="s">
        <v>5</v>
      </c>
      <c r="AG575">
        <v>0.14299999999999999</v>
      </c>
      <c r="AH575">
        <v>2</v>
      </c>
      <c r="AI575">
        <v>15093371</v>
      </c>
      <c r="AJ575">
        <v>575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>
      <c r="A576">
        <f>ROW(Source!A109)</f>
        <v>109</v>
      </c>
      <c r="B576">
        <v>15093372</v>
      </c>
      <c r="C576">
        <v>15093366</v>
      </c>
      <c r="D576">
        <v>12298712</v>
      </c>
      <c r="E576">
        <v>1</v>
      </c>
      <c r="F576">
        <v>1</v>
      </c>
      <c r="G576">
        <v>1</v>
      </c>
      <c r="H576">
        <v>3</v>
      </c>
      <c r="I576" t="s">
        <v>606</v>
      </c>
      <c r="J576" t="s">
        <v>607</v>
      </c>
      <c r="K576" t="s">
        <v>608</v>
      </c>
      <c r="L576">
        <v>1296</v>
      </c>
      <c r="N576">
        <v>1002</v>
      </c>
      <c r="O576" t="s">
        <v>299</v>
      </c>
      <c r="P576" t="s">
        <v>299</v>
      </c>
      <c r="Q576">
        <v>1</v>
      </c>
      <c r="X576">
        <v>0.02</v>
      </c>
      <c r="Y576">
        <v>279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5</v>
      </c>
      <c r="AG576">
        <v>0.02</v>
      </c>
      <c r="AH576">
        <v>2</v>
      </c>
      <c r="AI576">
        <v>15093372</v>
      </c>
      <c r="AJ576">
        <v>576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>
      <c r="A577">
        <f>ROW(Source!A109)</f>
        <v>109</v>
      </c>
      <c r="B577">
        <v>15093373</v>
      </c>
      <c r="C577">
        <v>15093366</v>
      </c>
      <c r="D577">
        <v>12298714</v>
      </c>
      <c r="E577">
        <v>1</v>
      </c>
      <c r="F577">
        <v>1</v>
      </c>
      <c r="G577">
        <v>1</v>
      </c>
      <c r="H577">
        <v>3</v>
      </c>
      <c r="I577" t="s">
        <v>609</v>
      </c>
      <c r="J577" t="s">
        <v>610</v>
      </c>
      <c r="K577" t="s">
        <v>611</v>
      </c>
      <c r="L577">
        <v>1296</v>
      </c>
      <c r="N577">
        <v>1002</v>
      </c>
      <c r="O577" t="s">
        <v>299</v>
      </c>
      <c r="P577" t="s">
        <v>299</v>
      </c>
      <c r="Q577">
        <v>1</v>
      </c>
      <c r="X577">
        <v>1.4379999999999999</v>
      </c>
      <c r="Y577">
        <v>353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5</v>
      </c>
      <c r="AG577">
        <v>1.4379999999999999</v>
      </c>
      <c r="AH577">
        <v>2</v>
      </c>
      <c r="AI577">
        <v>15093373</v>
      </c>
      <c r="AJ577">
        <v>577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>
      <c r="A578">
        <f>ROW(Source!A109)</f>
        <v>109</v>
      </c>
      <c r="B578">
        <v>15093374</v>
      </c>
      <c r="C578">
        <v>15093366</v>
      </c>
      <c r="D578">
        <v>12298716</v>
      </c>
      <c r="E578">
        <v>1</v>
      </c>
      <c r="F578">
        <v>1</v>
      </c>
      <c r="G578">
        <v>1</v>
      </c>
      <c r="H578">
        <v>3</v>
      </c>
      <c r="I578" t="s">
        <v>612</v>
      </c>
      <c r="J578" t="s">
        <v>613</v>
      </c>
      <c r="K578" t="s">
        <v>614</v>
      </c>
      <c r="L578">
        <v>1301</v>
      </c>
      <c r="N578">
        <v>1003</v>
      </c>
      <c r="O578" t="s">
        <v>100</v>
      </c>
      <c r="P578" t="s">
        <v>100</v>
      </c>
      <c r="Q578">
        <v>1</v>
      </c>
      <c r="X578">
        <v>15</v>
      </c>
      <c r="Y578">
        <v>20.9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5</v>
      </c>
      <c r="AG578">
        <v>15</v>
      </c>
      <c r="AH578">
        <v>2</v>
      </c>
      <c r="AI578">
        <v>15093374</v>
      </c>
      <c r="AJ578">
        <v>578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>
      <c r="A579">
        <f>ROW(Source!A109)</f>
        <v>109</v>
      </c>
      <c r="B579">
        <v>15093375</v>
      </c>
      <c r="C579">
        <v>15093366</v>
      </c>
      <c r="D579">
        <v>12298942</v>
      </c>
      <c r="E579">
        <v>1</v>
      </c>
      <c r="F579">
        <v>1</v>
      </c>
      <c r="G579">
        <v>1</v>
      </c>
      <c r="H579">
        <v>3</v>
      </c>
      <c r="I579" t="s">
        <v>615</v>
      </c>
      <c r="J579" t="s">
        <v>616</v>
      </c>
      <c r="K579" t="s">
        <v>617</v>
      </c>
      <c r="L579">
        <v>1301</v>
      </c>
      <c r="N579">
        <v>1003</v>
      </c>
      <c r="O579" t="s">
        <v>100</v>
      </c>
      <c r="P579" t="s">
        <v>100</v>
      </c>
      <c r="Q579">
        <v>1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1</v>
      </c>
      <c r="AD579">
        <v>0</v>
      </c>
      <c r="AE579">
        <v>0</v>
      </c>
      <c r="AF579" t="s">
        <v>5</v>
      </c>
      <c r="AG579">
        <v>0</v>
      </c>
      <c r="AH579">
        <v>2</v>
      </c>
      <c r="AI579">
        <v>15093375</v>
      </c>
      <c r="AJ579">
        <v>579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>
      <c r="A580">
        <f>ROW(Source!A109)</f>
        <v>109</v>
      </c>
      <c r="B580">
        <v>15093376</v>
      </c>
      <c r="C580">
        <v>15093366</v>
      </c>
      <c r="D580">
        <v>12299088</v>
      </c>
      <c r="E580">
        <v>1</v>
      </c>
      <c r="F580">
        <v>1</v>
      </c>
      <c r="G580">
        <v>1</v>
      </c>
      <c r="H580">
        <v>3</v>
      </c>
      <c r="I580" t="s">
        <v>618</v>
      </c>
      <c r="J580" t="s">
        <v>619</v>
      </c>
      <c r="K580" t="s">
        <v>620</v>
      </c>
      <c r="L580">
        <v>1485</v>
      </c>
      <c r="N580">
        <v>1013</v>
      </c>
      <c r="O580" t="s">
        <v>175</v>
      </c>
      <c r="P580" t="s">
        <v>175</v>
      </c>
      <c r="Q580">
        <v>1</v>
      </c>
      <c r="X580">
        <v>30</v>
      </c>
      <c r="Y580">
        <v>0.84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5</v>
      </c>
      <c r="AG580">
        <v>30</v>
      </c>
      <c r="AH580">
        <v>2</v>
      </c>
      <c r="AI580">
        <v>15093376</v>
      </c>
      <c r="AJ580">
        <v>580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>
      <c r="A581">
        <f>ROW(Source!A109)</f>
        <v>109</v>
      </c>
      <c r="B581">
        <v>15093377</v>
      </c>
      <c r="C581">
        <v>15093366</v>
      </c>
      <c r="D581">
        <v>12348846</v>
      </c>
      <c r="E581">
        <v>1</v>
      </c>
      <c r="F581">
        <v>1</v>
      </c>
      <c r="G581">
        <v>1</v>
      </c>
      <c r="H581">
        <v>3</v>
      </c>
      <c r="I581" t="s">
        <v>621</v>
      </c>
      <c r="J581" t="s">
        <v>622</v>
      </c>
      <c r="K581" t="s">
        <v>623</v>
      </c>
      <c r="L581">
        <v>1346</v>
      </c>
      <c r="N581">
        <v>1009</v>
      </c>
      <c r="O581" t="s">
        <v>144</v>
      </c>
      <c r="P581" t="s">
        <v>144</v>
      </c>
      <c r="Q581">
        <v>1</v>
      </c>
      <c r="X581">
        <v>3.3000000000000002E-2</v>
      </c>
      <c r="Y581">
        <v>60</v>
      </c>
      <c r="Z581">
        <v>0</v>
      </c>
      <c r="AA581">
        <v>0</v>
      </c>
      <c r="AB581">
        <v>0</v>
      </c>
      <c r="AC581">
        <v>0</v>
      </c>
      <c r="AD581">
        <v>1</v>
      </c>
      <c r="AE581">
        <v>0</v>
      </c>
      <c r="AF581" t="s">
        <v>5</v>
      </c>
      <c r="AG581">
        <v>3.3000000000000002E-2</v>
      </c>
      <c r="AH581">
        <v>2</v>
      </c>
      <c r="AI581">
        <v>15093377</v>
      </c>
      <c r="AJ581">
        <v>581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>
      <c r="A582">
        <f>ROW(Source!A113)</f>
        <v>113</v>
      </c>
      <c r="B582">
        <v>15093444</v>
      </c>
      <c r="C582">
        <v>15093443</v>
      </c>
      <c r="D582">
        <v>12253588</v>
      </c>
      <c r="E582">
        <v>1</v>
      </c>
      <c r="F582">
        <v>1</v>
      </c>
      <c r="G582">
        <v>1</v>
      </c>
      <c r="H582">
        <v>1</v>
      </c>
      <c r="I582" t="s">
        <v>624</v>
      </c>
      <c r="J582" t="s">
        <v>5</v>
      </c>
      <c r="K582" t="s">
        <v>625</v>
      </c>
      <c r="L582">
        <v>1476</v>
      </c>
      <c r="N582">
        <v>1013</v>
      </c>
      <c r="O582" t="s">
        <v>450</v>
      </c>
      <c r="P582" t="s">
        <v>451</v>
      </c>
      <c r="Q582">
        <v>1</v>
      </c>
      <c r="X582">
        <v>5.31</v>
      </c>
      <c r="Y582">
        <v>0</v>
      </c>
      <c r="Z582">
        <v>0</v>
      </c>
      <c r="AA582">
        <v>0</v>
      </c>
      <c r="AB582">
        <v>14.54</v>
      </c>
      <c r="AC582">
        <v>0</v>
      </c>
      <c r="AD582">
        <v>1</v>
      </c>
      <c r="AE582">
        <v>1</v>
      </c>
      <c r="AF582" t="s">
        <v>96</v>
      </c>
      <c r="AG582">
        <v>10.381049999999998</v>
      </c>
      <c r="AH582">
        <v>2</v>
      </c>
      <c r="AI582">
        <v>15093444</v>
      </c>
      <c r="AJ582">
        <v>582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>
      <c r="A583">
        <f>ROW(Source!A113)</f>
        <v>113</v>
      </c>
      <c r="B583">
        <v>15093445</v>
      </c>
      <c r="C583">
        <v>15093443</v>
      </c>
      <c r="D583">
        <v>121548</v>
      </c>
      <c r="E583">
        <v>1</v>
      </c>
      <c r="F583">
        <v>1</v>
      </c>
      <c r="G583">
        <v>1</v>
      </c>
      <c r="H583">
        <v>1</v>
      </c>
      <c r="I583" t="s">
        <v>31</v>
      </c>
      <c r="J583" t="s">
        <v>5</v>
      </c>
      <c r="K583" t="s">
        <v>452</v>
      </c>
      <c r="L583">
        <v>608254</v>
      </c>
      <c r="N583">
        <v>1013</v>
      </c>
      <c r="O583" t="s">
        <v>453</v>
      </c>
      <c r="P583" t="s">
        <v>453</v>
      </c>
      <c r="Q583">
        <v>1</v>
      </c>
      <c r="X583">
        <v>0.01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1</v>
      </c>
      <c r="AE583">
        <v>2</v>
      </c>
      <c r="AF583" t="s">
        <v>95</v>
      </c>
      <c r="AG583">
        <v>2.1250000000000002E-2</v>
      </c>
      <c r="AH583">
        <v>2</v>
      </c>
      <c r="AI583">
        <v>15093445</v>
      </c>
      <c r="AJ583">
        <v>583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>
      <c r="A584">
        <f>ROW(Source!A113)</f>
        <v>113</v>
      </c>
      <c r="B584">
        <v>15093446</v>
      </c>
      <c r="C584">
        <v>15093443</v>
      </c>
      <c r="D584">
        <v>12365809</v>
      </c>
      <c r="E584">
        <v>1</v>
      </c>
      <c r="F584">
        <v>1</v>
      </c>
      <c r="G584">
        <v>1</v>
      </c>
      <c r="H584">
        <v>2</v>
      </c>
      <c r="I584" t="s">
        <v>626</v>
      </c>
      <c r="J584" t="s">
        <v>627</v>
      </c>
      <c r="K584" t="s">
        <v>628</v>
      </c>
      <c r="L584">
        <v>1480</v>
      </c>
      <c r="N584">
        <v>1013</v>
      </c>
      <c r="O584" t="s">
        <v>457</v>
      </c>
      <c r="P584" t="s">
        <v>458</v>
      </c>
      <c r="Q584">
        <v>1</v>
      </c>
      <c r="X584">
        <v>0.01</v>
      </c>
      <c r="Y584">
        <v>0</v>
      </c>
      <c r="Z584">
        <v>111.55</v>
      </c>
      <c r="AA584">
        <v>12.17</v>
      </c>
      <c r="AB584">
        <v>0</v>
      </c>
      <c r="AC584">
        <v>0</v>
      </c>
      <c r="AD584">
        <v>1</v>
      </c>
      <c r="AE584">
        <v>0</v>
      </c>
      <c r="AF584" t="s">
        <v>95</v>
      </c>
      <c r="AG584">
        <v>2.1250000000000002E-2</v>
      </c>
      <c r="AH584">
        <v>2</v>
      </c>
      <c r="AI584">
        <v>15093446</v>
      </c>
      <c r="AJ584">
        <v>584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>
      <c r="A585">
        <f>ROW(Source!A113)</f>
        <v>113</v>
      </c>
      <c r="B585">
        <v>15093447</v>
      </c>
      <c r="C585">
        <v>15093443</v>
      </c>
      <c r="D585">
        <v>12365838</v>
      </c>
      <c r="E585">
        <v>1</v>
      </c>
      <c r="F585">
        <v>1</v>
      </c>
      <c r="G585">
        <v>1</v>
      </c>
      <c r="H585">
        <v>2</v>
      </c>
      <c r="I585" t="s">
        <v>629</v>
      </c>
      <c r="J585" t="s">
        <v>630</v>
      </c>
      <c r="K585" t="s">
        <v>631</v>
      </c>
      <c r="L585">
        <v>1480</v>
      </c>
      <c r="N585">
        <v>1013</v>
      </c>
      <c r="O585" t="s">
        <v>457</v>
      </c>
      <c r="P585" t="s">
        <v>458</v>
      </c>
      <c r="Q585">
        <v>1</v>
      </c>
      <c r="X585">
        <v>0.01</v>
      </c>
      <c r="Y585">
        <v>0</v>
      </c>
      <c r="Z585">
        <v>2.31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95</v>
      </c>
      <c r="AG585">
        <v>2.1250000000000002E-2</v>
      </c>
      <c r="AH585">
        <v>2</v>
      </c>
      <c r="AI585">
        <v>15093447</v>
      </c>
      <c r="AJ585">
        <v>585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>
      <c r="A586">
        <f>ROW(Source!A113)</f>
        <v>113</v>
      </c>
      <c r="B586">
        <v>15093448</v>
      </c>
      <c r="C586">
        <v>15093443</v>
      </c>
      <c r="D586">
        <v>12367934</v>
      </c>
      <c r="E586">
        <v>1</v>
      </c>
      <c r="F586">
        <v>1</v>
      </c>
      <c r="G586">
        <v>1</v>
      </c>
      <c r="H586">
        <v>2</v>
      </c>
      <c r="I586" t="s">
        <v>632</v>
      </c>
      <c r="J586" t="s">
        <v>633</v>
      </c>
      <c r="K586" t="s">
        <v>634</v>
      </c>
      <c r="L586">
        <v>1480</v>
      </c>
      <c r="N586">
        <v>1013</v>
      </c>
      <c r="O586" t="s">
        <v>457</v>
      </c>
      <c r="P586" t="s">
        <v>458</v>
      </c>
      <c r="Q586">
        <v>1</v>
      </c>
      <c r="X586">
        <v>1.1200000000000001</v>
      </c>
      <c r="Y586">
        <v>0</v>
      </c>
      <c r="Z586">
        <v>7.12</v>
      </c>
      <c r="AA586">
        <v>0</v>
      </c>
      <c r="AB586">
        <v>0</v>
      </c>
      <c r="AC586">
        <v>0</v>
      </c>
      <c r="AD586">
        <v>1</v>
      </c>
      <c r="AE586">
        <v>0</v>
      </c>
      <c r="AF586" t="s">
        <v>95</v>
      </c>
      <c r="AG586">
        <v>2.3800000000000003</v>
      </c>
      <c r="AH586">
        <v>2</v>
      </c>
      <c r="AI586">
        <v>15093448</v>
      </c>
      <c r="AJ586">
        <v>586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>
      <c r="A587">
        <f>ROW(Source!A113)</f>
        <v>113</v>
      </c>
      <c r="B587">
        <v>15093449</v>
      </c>
      <c r="C587">
        <v>15093443</v>
      </c>
      <c r="D587">
        <v>12368313</v>
      </c>
      <c r="E587">
        <v>1</v>
      </c>
      <c r="F587">
        <v>1</v>
      </c>
      <c r="G587">
        <v>1</v>
      </c>
      <c r="H587">
        <v>2</v>
      </c>
      <c r="I587" t="s">
        <v>477</v>
      </c>
      <c r="J587" t="s">
        <v>478</v>
      </c>
      <c r="K587" t="s">
        <v>479</v>
      </c>
      <c r="L587">
        <v>1480</v>
      </c>
      <c r="N587">
        <v>1013</v>
      </c>
      <c r="O587" t="s">
        <v>457</v>
      </c>
      <c r="P587" t="s">
        <v>458</v>
      </c>
      <c r="Q587">
        <v>1</v>
      </c>
      <c r="X587">
        <v>0.01</v>
      </c>
      <c r="Y587">
        <v>0</v>
      </c>
      <c r="Z587">
        <v>96.34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95</v>
      </c>
      <c r="AG587">
        <v>2.1250000000000002E-2</v>
      </c>
      <c r="AH587">
        <v>2</v>
      </c>
      <c r="AI587">
        <v>15093449</v>
      </c>
      <c r="AJ587">
        <v>587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>
      <c r="A588">
        <f>ROW(Source!A113)</f>
        <v>113</v>
      </c>
      <c r="B588">
        <v>15093450</v>
      </c>
      <c r="C588">
        <v>15093443</v>
      </c>
      <c r="D588">
        <v>12301150</v>
      </c>
      <c r="E588">
        <v>1</v>
      </c>
      <c r="F588">
        <v>1</v>
      </c>
      <c r="G588">
        <v>1</v>
      </c>
      <c r="H588">
        <v>3</v>
      </c>
      <c r="I588" t="s">
        <v>635</v>
      </c>
      <c r="J588" t="s">
        <v>636</v>
      </c>
      <c r="K588" t="s">
        <v>637</v>
      </c>
      <c r="L588">
        <v>1348</v>
      </c>
      <c r="N588">
        <v>1009</v>
      </c>
      <c r="O588" t="s">
        <v>29</v>
      </c>
      <c r="P588" t="s">
        <v>29</v>
      </c>
      <c r="Q588">
        <v>1000</v>
      </c>
      <c r="X588">
        <v>1.2E-2</v>
      </c>
      <c r="Y588">
        <v>18440</v>
      </c>
      <c r="Z588">
        <v>0</v>
      </c>
      <c r="AA588">
        <v>0</v>
      </c>
      <c r="AB588">
        <v>0</v>
      </c>
      <c r="AC588">
        <v>0</v>
      </c>
      <c r="AD588">
        <v>1</v>
      </c>
      <c r="AE588">
        <v>0</v>
      </c>
      <c r="AF588" t="s">
        <v>5</v>
      </c>
      <c r="AG588">
        <v>1.2E-2</v>
      </c>
      <c r="AH588">
        <v>2</v>
      </c>
      <c r="AI588">
        <v>15093450</v>
      </c>
      <c r="AJ588">
        <v>588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>
      <c r="A589">
        <f>ROW(Source!A113)</f>
        <v>113</v>
      </c>
      <c r="B589">
        <v>15093451</v>
      </c>
      <c r="C589">
        <v>15093443</v>
      </c>
      <c r="D589">
        <v>12301261</v>
      </c>
      <c r="E589">
        <v>1</v>
      </c>
      <c r="F589">
        <v>1</v>
      </c>
      <c r="G589">
        <v>1</v>
      </c>
      <c r="H589">
        <v>3</v>
      </c>
      <c r="I589" t="s">
        <v>638</v>
      </c>
      <c r="J589" t="s">
        <v>639</v>
      </c>
      <c r="K589" t="s">
        <v>640</v>
      </c>
      <c r="L589">
        <v>1348</v>
      </c>
      <c r="N589">
        <v>1009</v>
      </c>
      <c r="O589" t="s">
        <v>29</v>
      </c>
      <c r="P589" t="s">
        <v>29</v>
      </c>
      <c r="Q589">
        <v>1000</v>
      </c>
      <c r="X589">
        <v>2E-3</v>
      </c>
      <c r="Y589">
        <v>14540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5</v>
      </c>
      <c r="AG589">
        <v>2E-3</v>
      </c>
      <c r="AH589">
        <v>2</v>
      </c>
      <c r="AI589">
        <v>15093451</v>
      </c>
      <c r="AJ589">
        <v>589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>
      <c r="A590">
        <f>ROW(Source!A114)</f>
        <v>114</v>
      </c>
      <c r="B590">
        <v>15093454</v>
      </c>
      <c r="C590">
        <v>15093453</v>
      </c>
      <c r="D590">
        <v>12253581</v>
      </c>
      <c r="E590">
        <v>1</v>
      </c>
      <c r="F590">
        <v>1</v>
      </c>
      <c r="G590">
        <v>1</v>
      </c>
      <c r="H590">
        <v>1</v>
      </c>
      <c r="I590" t="s">
        <v>641</v>
      </c>
      <c r="J590" t="s">
        <v>5</v>
      </c>
      <c r="K590" t="s">
        <v>499</v>
      </c>
      <c r="L590">
        <v>1476</v>
      </c>
      <c r="N590">
        <v>1013</v>
      </c>
      <c r="O590" t="s">
        <v>450</v>
      </c>
      <c r="P590" t="s">
        <v>451</v>
      </c>
      <c r="Q590">
        <v>1</v>
      </c>
      <c r="X590">
        <v>2.48</v>
      </c>
      <c r="Y590">
        <v>0</v>
      </c>
      <c r="Z590">
        <v>0</v>
      </c>
      <c r="AA590">
        <v>0</v>
      </c>
      <c r="AB590">
        <v>12.4</v>
      </c>
      <c r="AC590">
        <v>0</v>
      </c>
      <c r="AD590">
        <v>1</v>
      </c>
      <c r="AE590">
        <v>1</v>
      </c>
      <c r="AF590" t="s">
        <v>96</v>
      </c>
      <c r="AG590">
        <v>4.8483999999999998</v>
      </c>
      <c r="AH590">
        <v>2</v>
      </c>
      <c r="AI590">
        <v>15093454</v>
      </c>
      <c r="AJ590">
        <v>590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>
      <c r="A591">
        <f>ROW(Source!A114)</f>
        <v>114</v>
      </c>
      <c r="B591">
        <v>15093455</v>
      </c>
      <c r="C591">
        <v>15093453</v>
      </c>
      <c r="D591">
        <v>121548</v>
      </c>
      <c r="E591">
        <v>1</v>
      </c>
      <c r="F591">
        <v>1</v>
      </c>
      <c r="G591">
        <v>1</v>
      </c>
      <c r="H591">
        <v>1</v>
      </c>
      <c r="I591" t="s">
        <v>31</v>
      </c>
      <c r="J591" t="s">
        <v>5</v>
      </c>
      <c r="K591" t="s">
        <v>452</v>
      </c>
      <c r="L591">
        <v>608254</v>
      </c>
      <c r="N591">
        <v>1013</v>
      </c>
      <c r="O591" t="s">
        <v>453</v>
      </c>
      <c r="P591" t="s">
        <v>453</v>
      </c>
      <c r="Q591">
        <v>1</v>
      </c>
      <c r="X591">
        <v>0.01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1</v>
      </c>
      <c r="AE591">
        <v>2</v>
      </c>
      <c r="AF591" t="s">
        <v>95</v>
      </c>
      <c r="AG591">
        <v>2.1250000000000002E-2</v>
      </c>
      <c r="AH591">
        <v>2</v>
      </c>
      <c r="AI591">
        <v>15093455</v>
      </c>
      <c r="AJ591">
        <v>591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>
      <c r="A592">
        <f>ROW(Source!A114)</f>
        <v>114</v>
      </c>
      <c r="B592">
        <v>15093456</v>
      </c>
      <c r="C592">
        <v>15093453</v>
      </c>
      <c r="D592">
        <v>12365809</v>
      </c>
      <c r="E592">
        <v>1</v>
      </c>
      <c r="F592">
        <v>1</v>
      </c>
      <c r="G592">
        <v>1</v>
      </c>
      <c r="H592">
        <v>2</v>
      </c>
      <c r="I592" t="s">
        <v>626</v>
      </c>
      <c r="J592" t="s">
        <v>627</v>
      </c>
      <c r="K592" t="s">
        <v>628</v>
      </c>
      <c r="L592">
        <v>1480</v>
      </c>
      <c r="N592">
        <v>1013</v>
      </c>
      <c r="O592" t="s">
        <v>457</v>
      </c>
      <c r="P592" t="s">
        <v>458</v>
      </c>
      <c r="Q592">
        <v>1</v>
      </c>
      <c r="X592">
        <v>0.01</v>
      </c>
      <c r="Y592">
        <v>0</v>
      </c>
      <c r="Z592">
        <v>111.55</v>
      </c>
      <c r="AA592">
        <v>12.17</v>
      </c>
      <c r="AB592">
        <v>0</v>
      </c>
      <c r="AC592">
        <v>0</v>
      </c>
      <c r="AD592">
        <v>1</v>
      </c>
      <c r="AE592">
        <v>0</v>
      </c>
      <c r="AF592" t="s">
        <v>95</v>
      </c>
      <c r="AG592">
        <v>2.1250000000000002E-2</v>
      </c>
      <c r="AH592">
        <v>2</v>
      </c>
      <c r="AI592">
        <v>15093456</v>
      </c>
      <c r="AJ592">
        <v>592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>
      <c r="A593">
        <f>ROW(Source!A114)</f>
        <v>114</v>
      </c>
      <c r="B593">
        <v>15093457</v>
      </c>
      <c r="C593">
        <v>15093453</v>
      </c>
      <c r="D593">
        <v>12365838</v>
      </c>
      <c r="E593">
        <v>1</v>
      </c>
      <c r="F593">
        <v>1</v>
      </c>
      <c r="G593">
        <v>1</v>
      </c>
      <c r="H593">
        <v>2</v>
      </c>
      <c r="I593" t="s">
        <v>629</v>
      </c>
      <c r="J593" t="s">
        <v>630</v>
      </c>
      <c r="K593" t="s">
        <v>631</v>
      </c>
      <c r="L593">
        <v>1480</v>
      </c>
      <c r="N593">
        <v>1013</v>
      </c>
      <c r="O593" t="s">
        <v>457</v>
      </c>
      <c r="P593" t="s">
        <v>458</v>
      </c>
      <c r="Q593">
        <v>1</v>
      </c>
      <c r="X593">
        <v>0.01</v>
      </c>
      <c r="Y593">
        <v>0</v>
      </c>
      <c r="Z593">
        <v>2.31</v>
      </c>
      <c r="AA593">
        <v>0</v>
      </c>
      <c r="AB593">
        <v>0</v>
      </c>
      <c r="AC593">
        <v>0</v>
      </c>
      <c r="AD593">
        <v>1</v>
      </c>
      <c r="AE593">
        <v>0</v>
      </c>
      <c r="AF593" t="s">
        <v>95</v>
      </c>
      <c r="AG593">
        <v>2.1250000000000002E-2</v>
      </c>
      <c r="AH593">
        <v>2</v>
      </c>
      <c r="AI593">
        <v>15093457</v>
      </c>
      <c r="AJ593">
        <v>593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>
      <c r="A594">
        <f>ROW(Source!A114)</f>
        <v>114</v>
      </c>
      <c r="B594">
        <v>15093458</v>
      </c>
      <c r="C594">
        <v>15093453</v>
      </c>
      <c r="D594">
        <v>12367934</v>
      </c>
      <c r="E594">
        <v>1</v>
      </c>
      <c r="F594">
        <v>1</v>
      </c>
      <c r="G594">
        <v>1</v>
      </c>
      <c r="H594">
        <v>2</v>
      </c>
      <c r="I594" t="s">
        <v>632</v>
      </c>
      <c r="J594" t="s">
        <v>633</v>
      </c>
      <c r="K594" t="s">
        <v>634</v>
      </c>
      <c r="L594">
        <v>1480</v>
      </c>
      <c r="N594">
        <v>1013</v>
      </c>
      <c r="O594" t="s">
        <v>457</v>
      </c>
      <c r="P594" t="s">
        <v>458</v>
      </c>
      <c r="Q594">
        <v>1</v>
      </c>
      <c r="X594">
        <v>1.1200000000000001</v>
      </c>
      <c r="Y594">
        <v>0</v>
      </c>
      <c r="Z594">
        <v>7.12</v>
      </c>
      <c r="AA594">
        <v>0</v>
      </c>
      <c r="AB594">
        <v>0</v>
      </c>
      <c r="AC594">
        <v>0</v>
      </c>
      <c r="AD594">
        <v>1</v>
      </c>
      <c r="AE594">
        <v>0</v>
      </c>
      <c r="AF594" t="s">
        <v>95</v>
      </c>
      <c r="AG594">
        <v>2.3800000000000003</v>
      </c>
      <c r="AH594">
        <v>2</v>
      </c>
      <c r="AI594">
        <v>15093458</v>
      </c>
      <c r="AJ594">
        <v>594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>
      <c r="A595">
        <f>ROW(Source!A114)</f>
        <v>114</v>
      </c>
      <c r="B595">
        <v>15093459</v>
      </c>
      <c r="C595">
        <v>15093453</v>
      </c>
      <c r="D595">
        <v>12368313</v>
      </c>
      <c r="E595">
        <v>1</v>
      </c>
      <c r="F595">
        <v>1</v>
      </c>
      <c r="G595">
        <v>1</v>
      </c>
      <c r="H595">
        <v>2</v>
      </c>
      <c r="I595" t="s">
        <v>477</v>
      </c>
      <c r="J595" t="s">
        <v>478</v>
      </c>
      <c r="K595" t="s">
        <v>479</v>
      </c>
      <c r="L595">
        <v>1480</v>
      </c>
      <c r="N595">
        <v>1013</v>
      </c>
      <c r="O595" t="s">
        <v>457</v>
      </c>
      <c r="P595" t="s">
        <v>458</v>
      </c>
      <c r="Q595">
        <v>1</v>
      </c>
      <c r="X595">
        <v>0.01</v>
      </c>
      <c r="Y595">
        <v>0</v>
      </c>
      <c r="Z595">
        <v>96.34</v>
      </c>
      <c r="AA595">
        <v>0</v>
      </c>
      <c r="AB595">
        <v>0</v>
      </c>
      <c r="AC595">
        <v>0</v>
      </c>
      <c r="AD595">
        <v>1</v>
      </c>
      <c r="AE595">
        <v>0</v>
      </c>
      <c r="AF595" t="s">
        <v>95</v>
      </c>
      <c r="AG595">
        <v>2.1250000000000002E-2</v>
      </c>
      <c r="AH595">
        <v>2</v>
      </c>
      <c r="AI595">
        <v>15093459</v>
      </c>
      <c r="AJ595">
        <v>595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>
      <c r="A596">
        <f>ROW(Source!A114)</f>
        <v>114</v>
      </c>
      <c r="B596">
        <v>15093460</v>
      </c>
      <c r="C596">
        <v>15093453</v>
      </c>
      <c r="D596">
        <v>12301346</v>
      </c>
      <c r="E596">
        <v>1</v>
      </c>
      <c r="F596">
        <v>1</v>
      </c>
      <c r="G596">
        <v>1</v>
      </c>
      <c r="H596">
        <v>3</v>
      </c>
      <c r="I596" t="s">
        <v>642</v>
      </c>
      <c r="J596" t="s">
        <v>643</v>
      </c>
      <c r="K596" t="s">
        <v>644</v>
      </c>
      <c r="L596">
        <v>1348</v>
      </c>
      <c r="N596">
        <v>1009</v>
      </c>
      <c r="O596" t="s">
        <v>29</v>
      </c>
      <c r="P596" t="s">
        <v>29</v>
      </c>
      <c r="Q596">
        <v>1000</v>
      </c>
      <c r="X596">
        <v>4.6999999999999999E-4</v>
      </c>
      <c r="Y596">
        <v>57500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5</v>
      </c>
      <c r="AG596">
        <v>4.6999999999999999E-4</v>
      </c>
      <c r="AH596">
        <v>2</v>
      </c>
      <c r="AI596">
        <v>15093460</v>
      </c>
      <c r="AJ596">
        <v>596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>
      <c r="A597">
        <f>ROW(Source!A114)</f>
        <v>114</v>
      </c>
      <c r="B597">
        <v>15093461</v>
      </c>
      <c r="C597">
        <v>15093453</v>
      </c>
      <c r="D597">
        <v>12301410</v>
      </c>
      <c r="E597">
        <v>1</v>
      </c>
      <c r="F597">
        <v>1</v>
      </c>
      <c r="G597">
        <v>1</v>
      </c>
      <c r="H597">
        <v>3</v>
      </c>
      <c r="I597" t="s">
        <v>645</v>
      </c>
      <c r="J597" t="s">
        <v>646</v>
      </c>
      <c r="K597" t="s">
        <v>647</v>
      </c>
      <c r="L597">
        <v>1348</v>
      </c>
      <c r="N597">
        <v>1009</v>
      </c>
      <c r="O597" t="s">
        <v>29</v>
      </c>
      <c r="P597" t="s">
        <v>29</v>
      </c>
      <c r="Q597">
        <v>1000</v>
      </c>
      <c r="X597">
        <v>2.3999999999999998E-3</v>
      </c>
      <c r="Y597">
        <v>21620</v>
      </c>
      <c r="Z597">
        <v>0</v>
      </c>
      <c r="AA597">
        <v>0</v>
      </c>
      <c r="AB597">
        <v>0</v>
      </c>
      <c r="AC597">
        <v>0</v>
      </c>
      <c r="AD597">
        <v>1</v>
      </c>
      <c r="AE597">
        <v>0</v>
      </c>
      <c r="AF597" t="s">
        <v>5</v>
      </c>
      <c r="AG597">
        <v>2.3999999999999998E-3</v>
      </c>
      <c r="AH597">
        <v>2</v>
      </c>
      <c r="AI597">
        <v>15093461</v>
      </c>
      <c r="AJ597">
        <v>597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>
      <c r="A598">
        <f>ROW(Source!A114)</f>
        <v>114</v>
      </c>
      <c r="B598">
        <v>15093462</v>
      </c>
      <c r="C598">
        <v>15093453</v>
      </c>
      <c r="D598">
        <v>12301491</v>
      </c>
      <c r="E598">
        <v>1</v>
      </c>
      <c r="F598">
        <v>1</v>
      </c>
      <c r="G598">
        <v>1</v>
      </c>
      <c r="H598">
        <v>3</v>
      </c>
      <c r="I598" t="s">
        <v>648</v>
      </c>
      <c r="J598" t="s">
        <v>649</v>
      </c>
      <c r="K598" t="s">
        <v>650</v>
      </c>
      <c r="L598">
        <v>1348</v>
      </c>
      <c r="N598">
        <v>1009</v>
      </c>
      <c r="O598" t="s">
        <v>29</v>
      </c>
      <c r="P598" t="s">
        <v>29</v>
      </c>
      <c r="Q598">
        <v>1000</v>
      </c>
      <c r="X598">
        <v>1.4999999999999999E-2</v>
      </c>
      <c r="Y598">
        <v>46240</v>
      </c>
      <c r="Z598">
        <v>0</v>
      </c>
      <c r="AA598">
        <v>0</v>
      </c>
      <c r="AB598">
        <v>0</v>
      </c>
      <c r="AC598">
        <v>0</v>
      </c>
      <c r="AD598">
        <v>1</v>
      </c>
      <c r="AE598">
        <v>0</v>
      </c>
      <c r="AF598" t="s">
        <v>5</v>
      </c>
      <c r="AG598">
        <v>1.4999999999999999E-2</v>
      </c>
      <c r="AH598">
        <v>2</v>
      </c>
      <c r="AI598">
        <v>15093462</v>
      </c>
      <c r="AJ598">
        <v>598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>
      <c r="A599">
        <f>ROW(Source!A115)</f>
        <v>115</v>
      </c>
      <c r="B599">
        <v>15140181</v>
      </c>
      <c r="C599">
        <v>15140180</v>
      </c>
      <c r="D599">
        <v>7535132</v>
      </c>
      <c r="E599">
        <v>1</v>
      </c>
      <c r="F599">
        <v>1</v>
      </c>
      <c r="G599">
        <v>1</v>
      </c>
      <c r="H599">
        <v>1</v>
      </c>
      <c r="I599" t="s">
        <v>598</v>
      </c>
      <c r="J599" t="s">
        <v>5</v>
      </c>
      <c r="K599" t="s">
        <v>599</v>
      </c>
      <c r="L599">
        <v>1476</v>
      </c>
      <c r="N599">
        <v>1013</v>
      </c>
      <c r="O599" t="s">
        <v>450</v>
      </c>
      <c r="P599" t="s">
        <v>451</v>
      </c>
      <c r="Q599">
        <v>1</v>
      </c>
      <c r="X599">
        <v>0.22</v>
      </c>
      <c r="Y599">
        <v>0</v>
      </c>
      <c r="Z599">
        <v>0</v>
      </c>
      <c r="AA599">
        <v>0</v>
      </c>
      <c r="AB599">
        <v>12.54</v>
      </c>
      <c r="AC599">
        <v>0</v>
      </c>
      <c r="AD599">
        <v>1</v>
      </c>
      <c r="AE599">
        <v>1</v>
      </c>
      <c r="AF599" t="s">
        <v>294</v>
      </c>
      <c r="AG599">
        <v>0.374</v>
      </c>
      <c r="AH599">
        <v>2</v>
      </c>
      <c r="AI599">
        <v>15140181</v>
      </c>
      <c r="AJ599">
        <v>599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>
      <c r="A600">
        <f>ROW(Source!A115)</f>
        <v>115</v>
      </c>
      <c r="B600">
        <v>15140182</v>
      </c>
      <c r="C600">
        <v>15140180</v>
      </c>
      <c r="D600">
        <v>12294854</v>
      </c>
      <c r="E600">
        <v>1</v>
      </c>
      <c r="F600">
        <v>1</v>
      </c>
      <c r="G600">
        <v>1</v>
      </c>
      <c r="H600">
        <v>3</v>
      </c>
      <c r="I600" t="s">
        <v>651</v>
      </c>
      <c r="J600" t="s">
        <v>652</v>
      </c>
      <c r="K600" t="s">
        <v>653</v>
      </c>
      <c r="L600">
        <v>1296</v>
      </c>
      <c r="N600">
        <v>1002</v>
      </c>
      <c r="O600" t="s">
        <v>299</v>
      </c>
      <c r="P600" t="s">
        <v>299</v>
      </c>
      <c r="Q600">
        <v>1</v>
      </c>
      <c r="X600">
        <v>2E-3</v>
      </c>
      <c r="Y600">
        <v>25.4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0</v>
      </c>
      <c r="AF600" t="s">
        <v>5</v>
      </c>
      <c r="AG600">
        <v>2E-3</v>
      </c>
      <c r="AH600">
        <v>2</v>
      </c>
      <c r="AI600">
        <v>15140182</v>
      </c>
      <c r="AJ600">
        <v>600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>
      <c r="A601">
        <f>ROW(Source!A115)</f>
        <v>115</v>
      </c>
      <c r="B601">
        <v>15140183</v>
      </c>
      <c r="C601">
        <v>15140180</v>
      </c>
      <c r="D601">
        <v>12301903</v>
      </c>
      <c r="E601">
        <v>1</v>
      </c>
      <c r="F601">
        <v>1</v>
      </c>
      <c r="G601">
        <v>1</v>
      </c>
      <c r="H601">
        <v>3</v>
      </c>
      <c r="I601" t="s">
        <v>297</v>
      </c>
      <c r="J601" t="s">
        <v>300</v>
      </c>
      <c r="K601" t="s">
        <v>298</v>
      </c>
      <c r="L601">
        <v>1296</v>
      </c>
      <c r="N601">
        <v>1002</v>
      </c>
      <c r="O601" t="s">
        <v>299</v>
      </c>
      <c r="P601" t="s">
        <v>299</v>
      </c>
      <c r="Q601">
        <v>1</v>
      </c>
      <c r="X601">
        <v>1E-3</v>
      </c>
      <c r="Y601">
        <v>0</v>
      </c>
      <c r="Z601">
        <v>0</v>
      </c>
      <c r="AA601">
        <v>0</v>
      </c>
      <c r="AB601">
        <v>0</v>
      </c>
      <c r="AC601">
        <v>1</v>
      </c>
      <c r="AD601">
        <v>0</v>
      </c>
      <c r="AE601">
        <v>0</v>
      </c>
      <c r="AF601" t="s">
        <v>5</v>
      </c>
      <c r="AG601">
        <v>1E-3</v>
      </c>
      <c r="AH601">
        <v>2</v>
      </c>
      <c r="AI601">
        <v>15140183</v>
      </c>
      <c r="AJ601">
        <v>601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>
      <c r="A602">
        <f>ROW(Source!A115)</f>
        <v>115</v>
      </c>
      <c r="B602">
        <v>15140184</v>
      </c>
      <c r="C602">
        <v>15140180</v>
      </c>
      <c r="D602">
        <v>12301905</v>
      </c>
      <c r="E602">
        <v>1</v>
      </c>
      <c r="F602">
        <v>1</v>
      </c>
      <c r="G602">
        <v>1</v>
      </c>
      <c r="H602">
        <v>3</v>
      </c>
      <c r="I602" t="s">
        <v>654</v>
      </c>
      <c r="J602" t="s">
        <v>655</v>
      </c>
      <c r="K602" t="s">
        <v>656</v>
      </c>
      <c r="L602">
        <v>1346</v>
      </c>
      <c r="N602">
        <v>1009</v>
      </c>
      <c r="O602" t="s">
        <v>144</v>
      </c>
      <c r="P602" t="s">
        <v>144</v>
      </c>
      <c r="Q602">
        <v>1</v>
      </c>
      <c r="X602">
        <v>6.9999999999999994E-5</v>
      </c>
      <c r="Y602">
        <v>5.6</v>
      </c>
      <c r="Z602">
        <v>0</v>
      </c>
      <c r="AA602">
        <v>0</v>
      </c>
      <c r="AB602">
        <v>0</v>
      </c>
      <c r="AC602">
        <v>0</v>
      </c>
      <c r="AD602">
        <v>1</v>
      </c>
      <c r="AE602">
        <v>0</v>
      </c>
      <c r="AF602" t="s">
        <v>5</v>
      </c>
      <c r="AG602">
        <v>6.9999999999999994E-5</v>
      </c>
      <c r="AH602">
        <v>2</v>
      </c>
      <c r="AI602">
        <v>15140184</v>
      </c>
      <c r="AJ602">
        <v>602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>
      <c r="A603">
        <f>ROW(Source!A115)</f>
        <v>115</v>
      </c>
      <c r="B603">
        <v>15140185</v>
      </c>
      <c r="C603">
        <v>15140180</v>
      </c>
      <c r="D603">
        <v>12327134</v>
      </c>
      <c r="E603">
        <v>1</v>
      </c>
      <c r="F603">
        <v>1</v>
      </c>
      <c r="G603">
        <v>1</v>
      </c>
      <c r="H603">
        <v>3</v>
      </c>
      <c r="I603" t="s">
        <v>495</v>
      </c>
      <c r="J603" t="s">
        <v>496</v>
      </c>
      <c r="K603" t="s">
        <v>497</v>
      </c>
      <c r="L603">
        <v>1339</v>
      </c>
      <c r="N603">
        <v>1007</v>
      </c>
      <c r="O603" t="s">
        <v>465</v>
      </c>
      <c r="P603" t="s">
        <v>465</v>
      </c>
      <c r="Q603">
        <v>1</v>
      </c>
      <c r="X603">
        <v>1.0000000000000001E-5</v>
      </c>
      <c r="Y603">
        <v>3.11</v>
      </c>
      <c r="Z603">
        <v>0</v>
      </c>
      <c r="AA603">
        <v>0</v>
      </c>
      <c r="AB603">
        <v>0</v>
      </c>
      <c r="AC603">
        <v>0</v>
      </c>
      <c r="AD603">
        <v>1</v>
      </c>
      <c r="AE603">
        <v>0</v>
      </c>
      <c r="AF603" t="s">
        <v>5</v>
      </c>
      <c r="AG603">
        <v>1.0000000000000001E-5</v>
      </c>
      <c r="AH603">
        <v>2</v>
      </c>
      <c r="AI603">
        <v>15140185</v>
      </c>
      <c r="AJ603">
        <v>603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>
      <c r="A604">
        <f>ROW(Source!A115)</f>
        <v>115</v>
      </c>
      <c r="B604">
        <v>15140186</v>
      </c>
      <c r="C604">
        <v>15140180</v>
      </c>
      <c r="D604">
        <v>12335982</v>
      </c>
      <c r="E604">
        <v>1</v>
      </c>
      <c r="F604">
        <v>1</v>
      </c>
      <c r="G604">
        <v>1</v>
      </c>
      <c r="H604">
        <v>3</v>
      </c>
      <c r="I604" t="s">
        <v>657</v>
      </c>
      <c r="J604" t="s">
        <v>658</v>
      </c>
      <c r="K604" t="s">
        <v>659</v>
      </c>
      <c r="L604">
        <v>1327</v>
      </c>
      <c r="N604">
        <v>1005</v>
      </c>
      <c r="O604" t="s">
        <v>660</v>
      </c>
      <c r="P604" t="s">
        <v>660</v>
      </c>
      <c r="Q604">
        <v>1</v>
      </c>
      <c r="X604">
        <v>3.5000000000000003E-2</v>
      </c>
      <c r="Y604">
        <v>7.25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5</v>
      </c>
      <c r="AG604">
        <v>3.5000000000000003E-2</v>
      </c>
      <c r="AH604">
        <v>2</v>
      </c>
      <c r="AI604">
        <v>15140186</v>
      </c>
      <c r="AJ604">
        <v>604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>
      <c r="A605">
        <f>ROW(Source!A117)</f>
        <v>117</v>
      </c>
      <c r="B605">
        <v>15140189</v>
      </c>
      <c r="C605">
        <v>15140188</v>
      </c>
      <c r="D605">
        <v>7535132</v>
      </c>
      <c r="E605">
        <v>1</v>
      </c>
      <c r="F605">
        <v>1</v>
      </c>
      <c r="G605">
        <v>1</v>
      </c>
      <c r="H605">
        <v>1</v>
      </c>
      <c r="I605" t="s">
        <v>598</v>
      </c>
      <c r="J605" t="s">
        <v>5</v>
      </c>
      <c r="K605" t="s">
        <v>599</v>
      </c>
      <c r="L605">
        <v>1476</v>
      </c>
      <c r="N605">
        <v>1013</v>
      </c>
      <c r="O605" t="s">
        <v>450</v>
      </c>
      <c r="P605" t="s">
        <v>451</v>
      </c>
      <c r="Q605">
        <v>1</v>
      </c>
      <c r="X605">
        <v>0.3</v>
      </c>
      <c r="Y605">
        <v>0</v>
      </c>
      <c r="Z605">
        <v>0</v>
      </c>
      <c r="AA605">
        <v>0</v>
      </c>
      <c r="AB605">
        <v>12.54</v>
      </c>
      <c r="AC605">
        <v>0</v>
      </c>
      <c r="AD605">
        <v>1</v>
      </c>
      <c r="AE605">
        <v>1</v>
      </c>
      <c r="AF605" t="s">
        <v>294</v>
      </c>
      <c r="AG605">
        <v>0.51</v>
      </c>
      <c r="AH605">
        <v>2</v>
      </c>
      <c r="AI605">
        <v>15140189</v>
      </c>
      <c r="AJ605">
        <v>605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>
      <c r="A606">
        <f>ROW(Source!A117)</f>
        <v>117</v>
      </c>
      <c r="B606">
        <v>15140190</v>
      </c>
      <c r="C606">
        <v>15140188</v>
      </c>
      <c r="D606">
        <v>12294854</v>
      </c>
      <c r="E606">
        <v>1</v>
      </c>
      <c r="F606">
        <v>1</v>
      </c>
      <c r="G606">
        <v>1</v>
      </c>
      <c r="H606">
        <v>3</v>
      </c>
      <c r="I606" t="s">
        <v>651</v>
      </c>
      <c r="J606" t="s">
        <v>652</v>
      </c>
      <c r="K606" t="s">
        <v>653</v>
      </c>
      <c r="L606">
        <v>1296</v>
      </c>
      <c r="N606">
        <v>1002</v>
      </c>
      <c r="O606" t="s">
        <v>299</v>
      </c>
      <c r="P606" t="s">
        <v>299</v>
      </c>
      <c r="Q606">
        <v>1</v>
      </c>
      <c r="X606">
        <v>4.0000000000000001E-3</v>
      </c>
      <c r="Y606">
        <v>25.4</v>
      </c>
      <c r="Z606">
        <v>0</v>
      </c>
      <c r="AA606">
        <v>0</v>
      </c>
      <c r="AB606">
        <v>0</v>
      </c>
      <c r="AC606">
        <v>0</v>
      </c>
      <c r="AD606">
        <v>1</v>
      </c>
      <c r="AE606">
        <v>0</v>
      </c>
      <c r="AF606" t="s">
        <v>5</v>
      </c>
      <c r="AG606">
        <v>4.0000000000000001E-3</v>
      </c>
      <c r="AH606">
        <v>2</v>
      </c>
      <c r="AI606">
        <v>15140190</v>
      </c>
      <c r="AJ606">
        <v>606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>
      <c r="A607">
        <f>ROW(Source!A117)</f>
        <v>117</v>
      </c>
      <c r="B607">
        <v>15140191</v>
      </c>
      <c r="C607">
        <v>15140188</v>
      </c>
      <c r="D607">
        <v>12301903</v>
      </c>
      <c r="E607">
        <v>1</v>
      </c>
      <c r="F607">
        <v>1</v>
      </c>
      <c r="G607">
        <v>1</v>
      </c>
      <c r="H607">
        <v>3</v>
      </c>
      <c r="I607" t="s">
        <v>297</v>
      </c>
      <c r="J607" t="s">
        <v>300</v>
      </c>
      <c r="K607" t="s">
        <v>298</v>
      </c>
      <c r="L607">
        <v>1296</v>
      </c>
      <c r="N607">
        <v>1002</v>
      </c>
      <c r="O607" t="s">
        <v>299</v>
      </c>
      <c r="P607" t="s">
        <v>299</v>
      </c>
      <c r="Q607">
        <v>1</v>
      </c>
      <c r="X607">
        <v>2E-3</v>
      </c>
      <c r="Y607">
        <v>0</v>
      </c>
      <c r="Z607">
        <v>0</v>
      </c>
      <c r="AA607">
        <v>0</v>
      </c>
      <c r="AB607">
        <v>0</v>
      </c>
      <c r="AC607">
        <v>1</v>
      </c>
      <c r="AD607">
        <v>0</v>
      </c>
      <c r="AE607">
        <v>0</v>
      </c>
      <c r="AF607" t="s">
        <v>5</v>
      </c>
      <c r="AG607">
        <v>2E-3</v>
      </c>
      <c r="AH607">
        <v>2</v>
      </c>
      <c r="AI607">
        <v>15140191</v>
      </c>
      <c r="AJ607">
        <v>607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>
      <c r="A608">
        <f>ROW(Source!A117)</f>
        <v>117</v>
      </c>
      <c r="B608">
        <v>15140192</v>
      </c>
      <c r="C608">
        <v>15140188</v>
      </c>
      <c r="D608">
        <v>12301905</v>
      </c>
      <c r="E608">
        <v>1</v>
      </c>
      <c r="F608">
        <v>1</v>
      </c>
      <c r="G608">
        <v>1</v>
      </c>
      <c r="H608">
        <v>3</v>
      </c>
      <c r="I608" t="s">
        <v>654</v>
      </c>
      <c r="J608" t="s">
        <v>655</v>
      </c>
      <c r="K608" t="s">
        <v>656</v>
      </c>
      <c r="L608">
        <v>1346</v>
      </c>
      <c r="N608">
        <v>1009</v>
      </c>
      <c r="O608" t="s">
        <v>144</v>
      </c>
      <c r="P608" t="s">
        <v>144</v>
      </c>
      <c r="Q608">
        <v>1</v>
      </c>
      <c r="X608">
        <v>1.2E-4</v>
      </c>
      <c r="Y608">
        <v>5.6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0</v>
      </c>
      <c r="AF608" t="s">
        <v>5</v>
      </c>
      <c r="AG608">
        <v>1.2E-4</v>
      </c>
      <c r="AH608">
        <v>2</v>
      </c>
      <c r="AI608">
        <v>15140192</v>
      </c>
      <c r="AJ608">
        <v>608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>
      <c r="A609">
        <f>ROW(Source!A117)</f>
        <v>117</v>
      </c>
      <c r="B609">
        <v>15140193</v>
      </c>
      <c r="C609">
        <v>15140188</v>
      </c>
      <c r="D609">
        <v>12327134</v>
      </c>
      <c r="E609">
        <v>1</v>
      </c>
      <c r="F609">
        <v>1</v>
      </c>
      <c r="G609">
        <v>1</v>
      </c>
      <c r="H609">
        <v>3</v>
      </c>
      <c r="I609" t="s">
        <v>495</v>
      </c>
      <c r="J609" t="s">
        <v>496</v>
      </c>
      <c r="K609" t="s">
        <v>497</v>
      </c>
      <c r="L609">
        <v>1339</v>
      </c>
      <c r="N609">
        <v>1007</v>
      </c>
      <c r="O609" t="s">
        <v>465</v>
      </c>
      <c r="P609" t="s">
        <v>465</v>
      </c>
      <c r="Q609">
        <v>1</v>
      </c>
      <c r="X609">
        <v>1.0000000000000001E-5</v>
      </c>
      <c r="Y609">
        <v>3.11</v>
      </c>
      <c r="Z609">
        <v>0</v>
      </c>
      <c r="AA609">
        <v>0</v>
      </c>
      <c r="AB609">
        <v>0</v>
      </c>
      <c r="AC609">
        <v>0</v>
      </c>
      <c r="AD609">
        <v>1</v>
      </c>
      <c r="AE609">
        <v>0</v>
      </c>
      <c r="AF609" t="s">
        <v>5</v>
      </c>
      <c r="AG609">
        <v>1.0000000000000001E-5</v>
      </c>
      <c r="AH609">
        <v>2</v>
      </c>
      <c r="AI609">
        <v>15140193</v>
      </c>
      <c r="AJ609">
        <v>609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>
      <c r="A610">
        <f>ROW(Source!A117)</f>
        <v>117</v>
      </c>
      <c r="B610">
        <v>15140194</v>
      </c>
      <c r="C610">
        <v>15140188</v>
      </c>
      <c r="D610">
        <v>12335982</v>
      </c>
      <c r="E610">
        <v>1</v>
      </c>
      <c r="F610">
        <v>1</v>
      </c>
      <c r="G610">
        <v>1</v>
      </c>
      <c r="H610">
        <v>3</v>
      </c>
      <c r="I610" t="s">
        <v>657</v>
      </c>
      <c r="J610" t="s">
        <v>658</v>
      </c>
      <c r="K610" t="s">
        <v>659</v>
      </c>
      <c r="L610">
        <v>1327</v>
      </c>
      <c r="N610">
        <v>1005</v>
      </c>
      <c r="O610" t="s">
        <v>660</v>
      </c>
      <c r="P610" t="s">
        <v>660</v>
      </c>
      <c r="Q610">
        <v>1</v>
      </c>
      <c r="X610">
        <v>0.06</v>
      </c>
      <c r="Y610">
        <v>7.25</v>
      </c>
      <c r="Z610">
        <v>0</v>
      </c>
      <c r="AA610">
        <v>0</v>
      </c>
      <c r="AB610">
        <v>0</v>
      </c>
      <c r="AC610">
        <v>0</v>
      </c>
      <c r="AD610">
        <v>1</v>
      </c>
      <c r="AE610">
        <v>0</v>
      </c>
      <c r="AF610" t="s">
        <v>5</v>
      </c>
      <c r="AG610">
        <v>0.06</v>
      </c>
      <c r="AH610">
        <v>2</v>
      </c>
      <c r="AI610">
        <v>15140194</v>
      </c>
      <c r="AJ610">
        <v>610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>
      <c r="A611">
        <f>ROW(Source!A119)</f>
        <v>119</v>
      </c>
      <c r="B611">
        <v>15140197</v>
      </c>
      <c r="C611">
        <v>15140196</v>
      </c>
      <c r="D611">
        <v>7535132</v>
      </c>
      <c r="E611">
        <v>1</v>
      </c>
      <c r="F611">
        <v>1</v>
      </c>
      <c r="G611">
        <v>1</v>
      </c>
      <c r="H611">
        <v>1</v>
      </c>
      <c r="I611" t="s">
        <v>598</v>
      </c>
      <c r="J611" t="s">
        <v>5</v>
      </c>
      <c r="K611" t="s">
        <v>599</v>
      </c>
      <c r="L611">
        <v>1476</v>
      </c>
      <c r="N611">
        <v>1013</v>
      </c>
      <c r="O611" t="s">
        <v>450</v>
      </c>
      <c r="P611" t="s">
        <v>451</v>
      </c>
      <c r="Q611">
        <v>1</v>
      </c>
      <c r="X611">
        <v>0.37</v>
      </c>
      <c r="Y611">
        <v>0</v>
      </c>
      <c r="Z611">
        <v>0</v>
      </c>
      <c r="AA611">
        <v>0</v>
      </c>
      <c r="AB611">
        <v>12.54</v>
      </c>
      <c r="AC611">
        <v>0</v>
      </c>
      <c r="AD611">
        <v>1</v>
      </c>
      <c r="AE611">
        <v>1</v>
      </c>
      <c r="AF611" t="s">
        <v>294</v>
      </c>
      <c r="AG611">
        <v>0.629</v>
      </c>
      <c r="AH611">
        <v>2</v>
      </c>
      <c r="AI611">
        <v>15140197</v>
      </c>
      <c r="AJ611">
        <v>611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>
      <c r="A612">
        <f>ROW(Source!A119)</f>
        <v>119</v>
      </c>
      <c r="B612">
        <v>15140198</v>
      </c>
      <c r="C612">
        <v>15140196</v>
      </c>
      <c r="D612">
        <v>12294854</v>
      </c>
      <c r="E612">
        <v>1</v>
      </c>
      <c r="F612">
        <v>1</v>
      </c>
      <c r="G612">
        <v>1</v>
      </c>
      <c r="H612">
        <v>3</v>
      </c>
      <c r="I612" t="s">
        <v>651</v>
      </c>
      <c r="J612" t="s">
        <v>652</v>
      </c>
      <c r="K612" t="s">
        <v>653</v>
      </c>
      <c r="L612">
        <v>1296</v>
      </c>
      <c r="N612">
        <v>1002</v>
      </c>
      <c r="O612" t="s">
        <v>299</v>
      </c>
      <c r="P612" t="s">
        <v>299</v>
      </c>
      <c r="Q612">
        <v>1</v>
      </c>
      <c r="X612">
        <v>6.0000000000000001E-3</v>
      </c>
      <c r="Y612">
        <v>25.4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5</v>
      </c>
      <c r="AG612">
        <v>6.0000000000000001E-3</v>
      </c>
      <c r="AH612">
        <v>2</v>
      </c>
      <c r="AI612">
        <v>15140198</v>
      </c>
      <c r="AJ612">
        <v>612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>
      <c r="A613">
        <f>ROW(Source!A119)</f>
        <v>119</v>
      </c>
      <c r="B613">
        <v>15140199</v>
      </c>
      <c r="C613">
        <v>15140196</v>
      </c>
      <c r="D613">
        <v>12301903</v>
      </c>
      <c r="E613">
        <v>1</v>
      </c>
      <c r="F613">
        <v>1</v>
      </c>
      <c r="G613">
        <v>1</v>
      </c>
      <c r="H613">
        <v>3</v>
      </c>
      <c r="I613" t="s">
        <v>297</v>
      </c>
      <c r="J613" t="s">
        <v>300</v>
      </c>
      <c r="K613" t="s">
        <v>298</v>
      </c>
      <c r="L613">
        <v>1296</v>
      </c>
      <c r="N613">
        <v>1002</v>
      </c>
      <c r="O613" t="s">
        <v>299</v>
      </c>
      <c r="P613" t="s">
        <v>299</v>
      </c>
      <c r="Q613">
        <v>1</v>
      </c>
      <c r="X613">
        <v>3.0000000000000001E-3</v>
      </c>
      <c r="Y613">
        <v>0</v>
      </c>
      <c r="Z613">
        <v>0</v>
      </c>
      <c r="AA613">
        <v>0</v>
      </c>
      <c r="AB613">
        <v>0</v>
      </c>
      <c r="AC613">
        <v>1</v>
      </c>
      <c r="AD613">
        <v>0</v>
      </c>
      <c r="AE613">
        <v>0</v>
      </c>
      <c r="AF613" t="s">
        <v>5</v>
      </c>
      <c r="AG613">
        <v>3.0000000000000001E-3</v>
      </c>
      <c r="AH613">
        <v>2</v>
      </c>
      <c r="AI613">
        <v>15140199</v>
      </c>
      <c r="AJ613">
        <v>613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>
      <c r="A614">
        <f>ROW(Source!A119)</f>
        <v>119</v>
      </c>
      <c r="B614">
        <v>15140200</v>
      </c>
      <c r="C614">
        <v>15140196</v>
      </c>
      <c r="D614">
        <v>12301905</v>
      </c>
      <c r="E614">
        <v>1</v>
      </c>
      <c r="F614">
        <v>1</v>
      </c>
      <c r="G614">
        <v>1</v>
      </c>
      <c r="H614">
        <v>3</v>
      </c>
      <c r="I614" t="s">
        <v>654</v>
      </c>
      <c r="J614" t="s">
        <v>655</v>
      </c>
      <c r="K614" t="s">
        <v>656</v>
      </c>
      <c r="L614">
        <v>1346</v>
      </c>
      <c r="N614">
        <v>1009</v>
      </c>
      <c r="O614" t="s">
        <v>144</v>
      </c>
      <c r="P614" t="s">
        <v>144</v>
      </c>
      <c r="Q614">
        <v>1</v>
      </c>
      <c r="X614">
        <v>2.0000000000000001E-4</v>
      </c>
      <c r="Y614">
        <v>5.6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5</v>
      </c>
      <c r="AG614">
        <v>2.0000000000000001E-4</v>
      </c>
      <c r="AH614">
        <v>2</v>
      </c>
      <c r="AI614">
        <v>15140200</v>
      </c>
      <c r="AJ614">
        <v>614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>
      <c r="A615">
        <f>ROW(Source!A119)</f>
        <v>119</v>
      </c>
      <c r="B615">
        <v>15140201</v>
      </c>
      <c r="C615">
        <v>15140196</v>
      </c>
      <c r="D615">
        <v>12327134</v>
      </c>
      <c r="E615">
        <v>1</v>
      </c>
      <c r="F615">
        <v>1</v>
      </c>
      <c r="G615">
        <v>1</v>
      </c>
      <c r="H615">
        <v>3</v>
      </c>
      <c r="I615" t="s">
        <v>495</v>
      </c>
      <c r="J615" t="s">
        <v>496</v>
      </c>
      <c r="K615" t="s">
        <v>497</v>
      </c>
      <c r="L615">
        <v>1339</v>
      </c>
      <c r="N615">
        <v>1007</v>
      </c>
      <c r="O615" t="s">
        <v>465</v>
      </c>
      <c r="P615" t="s">
        <v>465</v>
      </c>
      <c r="Q615">
        <v>1</v>
      </c>
      <c r="X615">
        <v>2.0000000000000002E-5</v>
      </c>
      <c r="Y615">
        <v>3.11</v>
      </c>
      <c r="Z615">
        <v>0</v>
      </c>
      <c r="AA615">
        <v>0</v>
      </c>
      <c r="AB615">
        <v>0</v>
      </c>
      <c r="AC615">
        <v>0</v>
      </c>
      <c r="AD615">
        <v>1</v>
      </c>
      <c r="AE615">
        <v>0</v>
      </c>
      <c r="AF615" t="s">
        <v>5</v>
      </c>
      <c r="AG615">
        <v>2.0000000000000002E-5</v>
      </c>
      <c r="AH615">
        <v>2</v>
      </c>
      <c r="AI615">
        <v>15140201</v>
      </c>
      <c r="AJ615">
        <v>615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>
      <c r="A616">
        <f>ROW(Source!A119)</f>
        <v>119</v>
      </c>
      <c r="B616">
        <v>15140202</v>
      </c>
      <c r="C616">
        <v>15140196</v>
      </c>
      <c r="D616">
        <v>12335982</v>
      </c>
      <c r="E616">
        <v>1</v>
      </c>
      <c r="F616">
        <v>1</v>
      </c>
      <c r="G616">
        <v>1</v>
      </c>
      <c r="H616">
        <v>3</v>
      </c>
      <c r="I616" t="s">
        <v>657</v>
      </c>
      <c r="J616" t="s">
        <v>658</v>
      </c>
      <c r="K616" t="s">
        <v>659</v>
      </c>
      <c r="L616">
        <v>1327</v>
      </c>
      <c r="N616">
        <v>1005</v>
      </c>
      <c r="O616" t="s">
        <v>660</v>
      </c>
      <c r="P616" t="s">
        <v>660</v>
      </c>
      <c r="Q616">
        <v>1</v>
      </c>
      <c r="X616">
        <v>0.1</v>
      </c>
      <c r="Y616">
        <v>7.25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0</v>
      </c>
      <c r="AF616" t="s">
        <v>5</v>
      </c>
      <c r="AG616">
        <v>0.1</v>
      </c>
      <c r="AH616">
        <v>2</v>
      </c>
      <c r="AI616">
        <v>15140202</v>
      </c>
      <c r="AJ616">
        <v>616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>
      <c r="A617">
        <f>ROW(Source!A121)</f>
        <v>121</v>
      </c>
      <c r="B617">
        <v>15141136</v>
      </c>
      <c r="C617">
        <v>15141116</v>
      </c>
      <c r="D617">
        <v>7535140</v>
      </c>
      <c r="E617">
        <v>1</v>
      </c>
      <c r="F617">
        <v>1</v>
      </c>
      <c r="G617">
        <v>1</v>
      </c>
      <c r="H617">
        <v>1</v>
      </c>
      <c r="I617" t="s">
        <v>661</v>
      </c>
      <c r="J617" t="s">
        <v>5</v>
      </c>
      <c r="K617" t="s">
        <v>662</v>
      </c>
      <c r="L617">
        <v>1476</v>
      </c>
      <c r="N617">
        <v>1013</v>
      </c>
      <c r="O617" t="s">
        <v>450</v>
      </c>
      <c r="P617" t="s">
        <v>451</v>
      </c>
      <c r="Q617">
        <v>1</v>
      </c>
      <c r="X617">
        <v>1.2</v>
      </c>
      <c r="Y617">
        <v>0</v>
      </c>
      <c r="Z617">
        <v>0</v>
      </c>
      <c r="AA617">
        <v>0</v>
      </c>
      <c r="AB617">
        <v>16.329999999999998</v>
      </c>
      <c r="AC617">
        <v>0</v>
      </c>
      <c r="AD617">
        <v>1</v>
      </c>
      <c r="AE617">
        <v>1</v>
      </c>
      <c r="AF617" t="s">
        <v>315</v>
      </c>
      <c r="AG617">
        <v>2.04</v>
      </c>
      <c r="AH617">
        <v>2</v>
      </c>
      <c r="AI617">
        <v>15141136</v>
      </c>
      <c r="AJ617">
        <v>617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>
      <c r="A618">
        <f>ROW(Source!A121)</f>
        <v>121</v>
      </c>
      <c r="B618">
        <v>15141137</v>
      </c>
      <c r="C618">
        <v>15141116</v>
      </c>
      <c r="D618">
        <v>12366002</v>
      </c>
      <c r="E618">
        <v>1</v>
      </c>
      <c r="F618">
        <v>1</v>
      </c>
      <c r="G618">
        <v>1</v>
      </c>
      <c r="H618">
        <v>2</v>
      </c>
      <c r="I618" t="s">
        <v>663</v>
      </c>
      <c r="J618" t="s">
        <v>664</v>
      </c>
      <c r="K618" t="s">
        <v>665</v>
      </c>
      <c r="L618">
        <v>1480</v>
      </c>
      <c r="N618">
        <v>1013</v>
      </c>
      <c r="O618" t="s">
        <v>457</v>
      </c>
      <c r="P618" t="s">
        <v>458</v>
      </c>
      <c r="Q618">
        <v>1</v>
      </c>
      <c r="X618">
        <v>0.43</v>
      </c>
      <c r="Y618">
        <v>0</v>
      </c>
      <c r="Z618">
        <v>5.17</v>
      </c>
      <c r="AA618">
        <v>0</v>
      </c>
      <c r="AB618">
        <v>0</v>
      </c>
      <c r="AC618">
        <v>0</v>
      </c>
      <c r="AD618">
        <v>1</v>
      </c>
      <c r="AE618">
        <v>0</v>
      </c>
      <c r="AF618" t="s">
        <v>315</v>
      </c>
      <c r="AG618">
        <v>0.73099999999999998</v>
      </c>
      <c r="AH618">
        <v>2</v>
      </c>
      <c r="AI618">
        <v>15141137</v>
      </c>
      <c r="AJ618">
        <v>618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>
      <c r="A619">
        <f>ROW(Source!A121)</f>
        <v>121</v>
      </c>
      <c r="B619">
        <v>15141138</v>
      </c>
      <c r="C619">
        <v>15141116</v>
      </c>
      <c r="D619">
        <v>12293383</v>
      </c>
      <c r="E619">
        <v>1</v>
      </c>
      <c r="F619">
        <v>1</v>
      </c>
      <c r="G619">
        <v>1</v>
      </c>
      <c r="H619">
        <v>3</v>
      </c>
      <c r="I619" t="s">
        <v>666</v>
      </c>
      <c r="J619" t="s">
        <v>667</v>
      </c>
      <c r="K619" t="s">
        <v>668</v>
      </c>
      <c r="L619">
        <v>1346</v>
      </c>
      <c r="N619">
        <v>1009</v>
      </c>
      <c r="O619" t="s">
        <v>144</v>
      </c>
      <c r="P619" t="s">
        <v>144</v>
      </c>
      <c r="Q619">
        <v>1</v>
      </c>
      <c r="X619">
        <v>1.9E-3</v>
      </c>
      <c r="Y619">
        <v>103</v>
      </c>
      <c r="Z619">
        <v>0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5</v>
      </c>
      <c r="AG619">
        <v>1.9E-3</v>
      </c>
      <c r="AH619">
        <v>2</v>
      </c>
      <c r="AI619">
        <v>15141138</v>
      </c>
      <c r="AJ619">
        <v>619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>
      <c r="A620">
        <f>ROW(Source!A121)</f>
        <v>121</v>
      </c>
      <c r="B620">
        <v>15141139</v>
      </c>
      <c r="C620">
        <v>15141116</v>
      </c>
      <c r="D620">
        <v>12294849</v>
      </c>
      <c r="E620">
        <v>1</v>
      </c>
      <c r="F620">
        <v>1</v>
      </c>
      <c r="G620">
        <v>1</v>
      </c>
      <c r="H620">
        <v>3</v>
      </c>
      <c r="I620" t="s">
        <v>669</v>
      </c>
      <c r="J620" t="s">
        <v>670</v>
      </c>
      <c r="K620" t="s">
        <v>671</v>
      </c>
      <c r="L620">
        <v>1332</v>
      </c>
      <c r="N620">
        <v>1005</v>
      </c>
      <c r="O620" t="s">
        <v>672</v>
      </c>
      <c r="P620" t="s">
        <v>672</v>
      </c>
      <c r="Q620">
        <v>0.01</v>
      </c>
      <c r="X620">
        <v>0.96</v>
      </c>
      <c r="Y620">
        <v>8.3000000000000007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5</v>
      </c>
      <c r="AG620">
        <v>0.96</v>
      </c>
      <c r="AH620">
        <v>2</v>
      </c>
      <c r="AI620">
        <v>15141139</v>
      </c>
      <c r="AJ620">
        <v>620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>
      <c r="A621">
        <f>ROW(Source!A121)</f>
        <v>121</v>
      </c>
      <c r="B621">
        <v>15141140</v>
      </c>
      <c r="C621">
        <v>15141116</v>
      </c>
      <c r="D621">
        <v>12294854</v>
      </c>
      <c r="E621">
        <v>1</v>
      </c>
      <c r="F621">
        <v>1</v>
      </c>
      <c r="G621">
        <v>1</v>
      </c>
      <c r="H621">
        <v>3</v>
      </c>
      <c r="I621" t="s">
        <v>651</v>
      </c>
      <c r="J621" t="s">
        <v>652</v>
      </c>
      <c r="K621" t="s">
        <v>653</v>
      </c>
      <c r="L621">
        <v>1296</v>
      </c>
      <c r="N621">
        <v>1002</v>
      </c>
      <c r="O621" t="s">
        <v>299</v>
      </c>
      <c r="P621" t="s">
        <v>299</v>
      </c>
      <c r="Q621">
        <v>1</v>
      </c>
      <c r="X621">
        <v>9.5999999999999992E-3</v>
      </c>
      <c r="Y621">
        <v>25.4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5</v>
      </c>
      <c r="AG621">
        <v>9.5999999999999992E-3</v>
      </c>
      <c r="AH621">
        <v>2</v>
      </c>
      <c r="AI621">
        <v>15141140</v>
      </c>
      <c r="AJ621">
        <v>621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>
      <c r="A622">
        <f>ROW(Source!A121)</f>
        <v>121</v>
      </c>
      <c r="B622">
        <v>15141141</v>
      </c>
      <c r="C622">
        <v>15141116</v>
      </c>
      <c r="D622">
        <v>12294856</v>
      </c>
      <c r="E622">
        <v>1</v>
      </c>
      <c r="F622">
        <v>1</v>
      </c>
      <c r="G622">
        <v>1</v>
      </c>
      <c r="H622">
        <v>3</v>
      </c>
      <c r="I622" t="s">
        <v>673</v>
      </c>
      <c r="J622" t="s">
        <v>674</v>
      </c>
      <c r="K622" t="s">
        <v>675</v>
      </c>
      <c r="L622">
        <v>1296</v>
      </c>
      <c r="N622">
        <v>1002</v>
      </c>
      <c r="O622" t="s">
        <v>299</v>
      </c>
      <c r="P622" t="s">
        <v>299</v>
      </c>
      <c r="Q622">
        <v>1</v>
      </c>
      <c r="X622">
        <v>9.5999999999999992E-3</v>
      </c>
      <c r="Y622">
        <v>18.5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5</v>
      </c>
      <c r="AG622">
        <v>9.5999999999999992E-3</v>
      </c>
      <c r="AH622">
        <v>2</v>
      </c>
      <c r="AI622">
        <v>15141141</v>
      </c>
      <c r="AJ622">
        <v>622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>
      <c r="A623">
        <f>ROW(Source!A121)</f>
        <v>121</v>
      </c>
      <c r="B623">
        <v>15141142</v>
      </c>
      <c r="C623">
        <v>15141116</v>
      </c>
      <c r="D623">
        <v>12301907</v>
      </c>
      <c r="E623">
        <v>1</v>
      </c>
      <c r="F623">
        <v>1</v>
      </c>
      <c r="G623">
        <v>1</v>
      </c>
      <c r="H623">
        <v>3</v>
      </c>
      <c r="I623" t="s">
        <v>676</v>
      </c>
      <c r="J623" t="s">
        <v>677</v>
      </c>
      <c r="K623" t="s">
        <v>678</v>
      </c>
      <c r="L623">
        <v>1346</v>
      </c>
      <c r="N623">
        <v>1009</v>
      </c>
      <c r="O623" t="s">
        <v>144</v>
      </c>
      <c r="P623" t="s">
        <v>144</v>
      </c>
      <c r="Q623">
        <v>1</v>
      </c>
      <c r="X623">
        <v>2.9E-4</v>
      </c>
      <c r="Y623">
        <v>18.899999999999999</v>
      </c>
      <c r="Z623">
        <v>0</v>
      </c>
      <c r="AA623">
        <v>0</v>
      </c>
      <c r="AB623">
        <v>0</v>
      </c>
      <c r="AC623">
        <v>0</v>
      </c>
      <c r="AD623">
        <v>1</v>
      </c>
      <c r="AE623">
        <v>0</v>
      </c>
      <c r="AF623" t="s">
        <v>5</v>
      </c>
      <c r="AG623">
        <v>2.9E-4</v>
      </c>
      <c r="AH623">
        <v>2</v>
      </c>
      <c r="AI623">
        <v>15141142</v>
      </c>
      <c r="AJ623">
        <v>623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>
      <c r="A624">
        <f>ROW(Source!A121)</f>
        <v>121</v>
      </c>
      <c r="B624">
        <v>15141143</v>
      </c>
      <c r="C624">
        <v>15141116</v>
      </c>
      <c r="D624">
        <v>12327134</v>
      </c>
      <c r="E624">
        <v>1</v>
      </c>
      <c r="F624">
        <v>1</v>
      </c>
      <c r="G624">
        <v>1</v>
      </c>
      <c r="H624">
        <v>3</v>
      </c>
      <c r="I624" t="s">
        <v>495</v>
      </c>
      <c r="J624" t="s">
        <v>496</v>
      </c>
      <c r="K624" t="s">
        <v>497</v>
      </c>
      <c r="L624">
        <v>1339</v>
      </c>
      <c r="N624">
        <v>1007</v>
      </c>
      <c r="O624" t="s">
        <v>465</v>
      </c>
      <c r="P624" t="s">
        <v>465</v>
      </c>
      <c r="Q624">
        <v>1</v>
      </c>
      <c r="X624">
        <v>1E-4</v>
      </c>
      <c r="Y624">
        <v>3.11</v>
      </c>
      <c r="Z624">
        <v>0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5</v>
      </c>
      <c r="AG624">
        <v>1E-4</v>
      </c>
      <c r="AH624">
        <v>2</v>
      </c>
      <c r="AI624">
        <v>15141143</v>
      </c>
      <c r="AJ624">
        <v>624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>
      <c r="A625">
        <f>ROW(Source!A122)</f>
        <v>122</v>
      </c>
      <c r="B625">
        <v>15141180</v>
      </c>
      <c r="C625">
        <v>15141150</v>
      </c>
      <c r="D625">
        <v>7535140</v>
      </c>
      <c r="E625">
        <v>1</v>
      </c>
      <c r="F625">
        <v>1</v>
      </c>
      <c r="G625">
        <v>1</v>
      </c>
      <c r="H625">
        <v>1</v>
      </c>
      <c r="I625" t="s">
        <v>661</v>
      </c>
      <c r="J625" t="s">
        <v>5</v>
      </c>
      <c r="K625" t="s">
        <v>662</v>
      </c>
      <c r="L625">
        <v>1476</v>
      </c>
      <c r="N625">
        <v>1013</v>
      </c>
      <c r="O625" t="s">
        <v>450</v>
      </c>
      <c r="P625" t="s">
        <v>451</v>
      </c>
      <c r="Q625">
        <v>1</v>
      </c>
      <c r="X625">
        <v>1.3</v>
      </c>
      <c r="Y625">
        <v>0</v>
      </c>
      <c r="Z625">
        <v>0</v>
      </c>
      <c r="AA625">
        <v>0</v>
      </c>
      <c r="AB625">
        <v>16.329999999999998</v>
      </c>
      <c r="AC625">
        <v>0</v>
      </c>
      <c r="AD625">
        <v>1</v>
      </c>
      <c r="AE625">
        <v>1</v>
      </c>
      <c r="AF625" t="s">
        <v>294</v>
      </c>
      <c r="AG625">
        <v>2.21</v>
      </c>
      <c r="AH625">
        <v>2</v>
      </c>
      <c r="AI625">
        <v>15141180</v>
      </c>
      <c r="AJ625">
        <v>625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>
      <c r="A626">
        <f>ROW(Source!A122)</f>
        <v>122</v>
      </c>
      <c r="B626">
        <v>15141181</v>
      </c>
      <c r="C626">
        <v>15141150</v>
      </c>
      <c r="D626">
        <v>12366002</v>
      </c>
      <c r="E626">
        <v>1</v>
      </c>
      <c r="F626">
        <v>1</v>
      </c>
      <c r="G626">
        <v>1</v>
      </c>
      <c r="H626">
        <v>2</v>
      </c>
      <c r="I626" t="s">
        <v>663</v>
      </c>
      <c r="J626" t="s">
        <v>664</v>
      </c>
      <c r="K626" t="s">
        <v>665</v>
      </c>
      <c r="L626">
        <v>1480</v>
      </c>
      <c r="N626">
        <v>1013</v>
      </c>
      <c r="O626" t="s">
        <v>457</v>
      </c>
      <c r="P626" t="s">
        <v>458</v>
      </c>
      <c r="Q626">
        <v>1</v>
      </c>
      <c r="X626">
        <v>0.47</v>
      </c>
      <c r="Y626">
        <v>0</v>
      </c>
      <c r="Z626">
        <v>5.17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294</v>
      </c>
      <c r="AG626">
        <v>0.79899999999999993</v>
      </c>
      <c r="AH626">
        <v>2</v>
      </c>
      <c r="AI626">
        <v>15141181</v>
      </c>
      <c r="AJ626">
        <v>626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>
      <c r="A627">
        <f>ROW(Source!A122)</f>
        <v>122</v>
      </c>
      <c r="B627">
        <v>15141182</v>
      </c>
      <c r="C627">
        <v>15141150</v>
      </c>
      <c r="D627">
        <v>12293383</v>
      </c>
      <c r="E627">
        <v>1</v>
      </c>
      <c r="F627">
        <v>1</v>
      </c>
      <c r="G627">
        <v>1</v>
      </c>
      <c r="H627">
        <v>3</v>
      </c>
      <c r="I627" t="s">
        <v>666</v>
      </c>
      <c r="J627" t="s">
        <v>667</v>
      </c>
      <c r="K627" t="s">
        <v>668</v>
      </c>
      <c r="L627">
        <v>1346</v>
      </c>
      <c r="N627">
        <v>1009</v>
      </c>
      <c r="O627" t="s">
        <v>144</v>
      </c>
      <c r="P627" t="s">
        <v>144</v>
      </c>
      <c r="Q627">
        <v>1</v>
      </c>
      <c r="X627">
        <v>2.3999999999999998E-3</v>
      </c>
      <c r="Y627">
        <v>103</v>
      </c>
      <c r="Z627">
        <v>0</v>
      </c>
      <c r="AA627">
        <v>0</v>
      </c>
      <c r="AB627">
        <v>0</v>
      </c>
      <c r="AC627">
        <v>0</v>
      </c>
      <c r="AD627">
        <v>1</v>
      </c>
      <c r="AE627">
        <v>0</v>
      </c>
      <c r="AF627" t="s">
        <v>5</v>
      </c>
      <c r="AG627">
        <v>2.3999999999999998E-3</v>
      </c>
      <c r="AH627">
        <v>2</v>
      </c>
      <c r="AI627">
        <v>15141182</v>
      </c>
      <c r="AJ627">
        <v>627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>
      <c r="A628">
        <f>ROW(Source!A122)</f>
        <v>122</v>
      </c>
      <c r="B628">
        <v>15141183</v>
      </c>
      <c r="C628">
        <v>15141150</v>
      </c>
      <c r="D628">
        <v>12294849</v>
      </c>
      <c r="E628">
        <v>1</v>
      </c>
      <c r="F628">
        <v>1</v>
      </c>
      <c r="G628">
        <v>1</v>
      </c>
      <c r="H628">
        <v>3</v>
      </c>
      <c r="I628" t="s">
        <v>669</v>
      </c>
      <c r="J628" t="s">
        <v>670</v>
      </c>
      <c r="K628" t="s">
        <v>671</v>
      </c>
      <c r="L628">
        <v>1332</v>
      </c>
      <c r="N628">
        <v>1005</v>
      </c>
      <c r="O628" t="s">
        <v>672</v>
      </c>
      <c r="P628" t="s">
        <v>672</v>
      </c>
      <c r="Q628">
        <v>0.01</v>
      </c>
      <c r="X628">
        <v>1.2</v>
      </c>
      <c r="Y628">
        <v>8.3000000000000007</v>
      </c>
      <c r="Z628">
        <v>0</v>
      </c>
      <c r="AA628">
        <v>0</v>
      </c>
      <c r="AB628">
        <v>0</v>
      </c>
      <c r="AC628">
        <v>0</v>
      </c>
      <c r="AD628">
        <v>1</v>
      </c>
      <c r="AE628">
        <v>0</v>
      </c>
      <c r="AF628" t="s">
        <v>5</v>
      </c>
      <c r="AG628">
        <v>1.2</v>
      </c>
      <c r="AH628">
        <v>2</v>
      </c>
      <c r="AI628">
        <v>15141183</v>
      </c>
      <c r="AJ628">
        <v>628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>
      <c r="A629">
        <f>ROW(Source!A122)</f>
        <v>122</v>
      </c>
      <c r="B629">
        <v>15141184</v>
      </c>
      <c r="C629">
        <v>15141150</v>
      </c>
      <c r="D629">
        <v>12294854</v>
      </c>
      <c r="E629">
        <v>1</v>
      </c>
      <c r="F629">
        <v>1</v>
      </c>
      <c r="G629">
        <v>1</v>
      </c>
      <c r="H629">
        <v>3</v>
      </c>
      <c r="I629" t="s">
        <v>651</v>
      </c>
      <c r="J629" t="s">
        <v>652</v>
      </c>
      <c r="K629" t="s">
        <v>653</v>
      </c>
      <c r="L629">
        <v>1296</v>
      </c>
      <c r="N629">
        <v>1002</v>
      </c>
      <c r="O629" t="s">
        <v>299</v>
      </c>
      <c r="P629" t="s">
        <v>299</v>
      </c>
      <c r="Q629">
        <v>1</v>
      </c>
      <c r="X629">
        <v>1.2E-2</v>
      </c>
      <c r="Y629">
        <v>25.4</v>
      </c>
      <c r="Z629">
        <v>0</v>
      </c>
      <c r="AA629">
        <v>0</v>
      </c>
      <c r="AB629">
        <v>0</v>
      </c>
      <c r="AC629">
        <v>0</v>
      </c>
      <c r="AD629">
        <v>1</v>
      </c>
      <c r="AE629">
        <v>0</v>
      </c>
      <c r="AF629" t="s">
        <v>5</v>
      </c>
      <c r="AG629">
        <v>1.2E-2</v>
      </c>
      <c r="AH629">
        <v>2</v>
      </c>
      <c r="AI629">
        <v>15141184</v>
      </c>
      <c r="AJ629">
        <v>629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>
      <c r="A630">
        <f>ROW(Source!A122)</f>
        <v>122</v>
      </c>
      <c r="B630">
        <v>15141185</v>
      </c>
      <c r="C630">
        <v>15141150</v>
      </c>
      <c r="D630">
        <v>12294856</v>
      </c>
      <c r="E630">
        <v>1</v>
      </c>
      <c r="F630">
        <v>1</v>
      </c>
      <c r="G630">
        <v>1</v>
      </c>
      <c r="H630">
        <v>3</v>
      </c>
      <c r="I630" t="s">
        <v>673</v>
      </c>
      <c r="J630" t="s">
        <v>674</v>
      </c>
      <c r="K630" t="s">
        <v>675</v>
      </c>
      <c r="L630">
        <v>1296</v>
      </c>
      <c r="N630">
        <v>1002</v>
      </c>
      <c r="O630" t="s">
        <v>299</v>
      </c>
      <c r="P630" t="s">
        <v>299</v>
      </c>
      <c r="Q630">
        <v>1</v>
      </c>
      <c r="X630">
        <v>1.2E-2</v>
      </c>
      <c r="Y630">
        <v>18.5</v>
      </c>
      <c r="Z630">
        <v>0</v>
      </c>
      <c r="AA630">
        <v>0</v>
      </c>
      <c r="AB630">
        <v>0</v>
      </c>
      <c r="AC630">
        <v>0</v>
      </c>
      <c r="AD630">
        <v>1</v>
      </c>
      <c r="AE630">
        <v>0</v>
      </c>
      <c r="AF630" t="s">
        <v>5</v>
      </c>
      <c r="AG630">
        <v>1.2E-2</v>
      </c>
      <c r="AH630">
        <v>2</v>
      </c>
      <c r="AI630">
        <v>15141185</v>
      </c>
      <c r="AJ630">
        <v>630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>
      <c r="A631">
        <f>ROW(Source!A122)</f>
        <v>122</v>
      </c>
      <c r="B631">
        <v>15141186</v>
      </c>
      <c r="C631">
        <v>15141150</v>
      </c>
      <c r="D631">
        <v>12301907</v>
      </c>
      <c r="E631">
        <v>1</v>
      </c>
      <c r="F631">
        <v>1</v>
      </c>
      <c r="G631">
        <v>1</v>
      </c>
      <c r="H631">
        <v>3</v>
      </c>
      <c r="I631" t="s">
        <v>676</v>
      </c>
      <c r="J631" t="s">
        <v>677</v>
      </c>
      <c r="K631" t="s">
        <v>678</v>
      </c>
      <c r="L631">
        <v>1346</v>
      </c>
      <c r="N631">
        <v>1009</v>
      </c>
      <c r="O631" t="s">
        <v>144</v>
      </c>
      <c r="P631" t="s">
        <v>144</v>
      </c>
      <c r="Q631">
        <v>1</v>
      </c>
      <c r="X631">
        <v>3.6000000000000002E-4</v>
      </c>
      <c r="Y631">
        <v>18.899999999999999</v>
      </c>
      <c r="Z631">
        <v>0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5</v>
      </c>
      <c r="AG631">
        <v>3.6000000000000002E-4</v>
      </c>
      <c r="AH631">
        <v>2</v>
      </c>
      <c r="AI631">
        <v>15141186</v>
      </c>
      <c r="AJ631">
        <v>631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>
      <c r="A632">
        <f>ROW(Source!A122)</f>
        <v>122</v>
      </c>
      <c r="B632">
        <v>15141187</v>
      </c>
      <c r="C632">
        <v>15141150</v>
      </c>
      <c r="D632">
        <v>12327134</v>
      </c>
      <c r="E632">
        <v>1</v>
      </c>
      <c r="F632">
        <v>1</v>
      </c>
      <c r="G632">
        <v>1</v>
      </c>
      <c r="H632">
        <v>3</v>
      </c>
      <c r="I632" t="s">
        <v>495</v>
      </c>
      <c r="J632" t="s">
        <v>496</v>
      </c>
      <c r="K632" t="s">
        <v>497</v>
      </c>
      <c r="L632">
        <v>1339</v>
      </c>
      <c r="N632">
        <v>1007</v>
      </c>
      <c r="O632" t="s">
        <v>465</v>
      </c>
      <c r="P632" t="s">
        <v>465</v>
      </c>
      <c r="Q632">
        <v>1</v>
      </c>
      <c r="X632">
        <v>1.2E-4</v>
      </c>
      <c r="Y632">
        <v>3.11</v>
      </c>
      <c r="Z632">
        <v>0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5</v>
      </c>
      <c r="AG632">
        <v>1.2E-4</v>
      </c>
      <c r="AH632">
        <v>2</v>
      </c>
      <c r="AI632">
        <v>15141187</v>
      </c>
      <c r="AJ632">
        <v>632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>
      <c r="A633">
        <f>ROW(Source!A123)</f>
        <v>123</v>
      </c>
      <c r="B633">
        <v>15140072</v>
      </c>
      <c r="C633">
        <v>15140070</v>
      </c>
      <c r="D633">
        <v>7535145</v>
      </c>
      <c r="E633">
        <v>1</v>
      </c>
      <c r="F633">
        <v>1</v>
      </c>
      <c r="G633">
        <v>1</v>
      </c>
      <c r="H633">
        <v>1</v>
      </c>
      <c r="I633" t="s">
        <v>679</v>
      </c>
      <c r="J633" t="s">
        <v>5</v>
      </c>
      <c r="K633" t="s">
        <v>680</v>
      </c>
      <c r="L633">
        <v>1476</v>
      </c>
      <c r="N633">
        <v>1013</v>
      </c>
      <c r="O633" t="s">
        <v>450</v>
      </c>
      <c r="P633" t="s">
        <v>451</v>
      </c>
      <c r="Q633">
        <v>1</v>
      </c>
      <c r="X633">
        <v>0.08</v>
      </c>
      <c r="Y633">
        <v>0</v>
      </c>
      <c r="Z633">
        <v>0</v>
      </c>
      <c r="AA633">
        <v>0</v>
      </c>
      <c r="AB633">
        <v>14.02</v>
      </c>
      <c r="AC633">
        <v>0</v>
      </c>
      <c r="AD633">
        <v>1</v>
      </c>
      <c r="AE633">
        <v>1</v>
      </c>
      <c r="AF633" t="s">
        <v>315</v>
      </c>
      <c r="AG633">
        <v>0.13600000000000001</v>
      </c>
      <c r="AH633">
        <v>2</v>
      </c>
      <c r="AI633">
        <v>15140072</v>
      </c>
      <c r="AJ633">
        <v>633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>
      <c r="A634">
        <f>ROW(Source!A124)</f>
        <v>124</v>
      </c>
      <c r="B634">
        <v>15140075</v>
      </c>
      <c r="C634">
        <v>15140073</v>
      </c>
      <c r="D634">
        <v>7535145</v>
      </c>
      <c r="E634">
        <v>1</v>
      </c>
      <c r="F634">
        <v>1</v>
      </c>
      <c r="G634">
        <v>1</v>
      </c>
      <c r="H634">
        <v>1</v>
      </c>
      <c r="I634" t="s">
        <v>679</v>
      </c>
      <c r="J634" t="s">
        <v>5</v>
      </c>
      <c r="K634" t="s">
        <v>680</v>
      </c>
      <c r="L634">
        <v>1476</v>
      </c>
      <c r="N634">
        <v>1013</v>
      </c>
      <c r="O634" t="s">
        <v>450</v>
      </c>
      <c r="P634" t="s">
        <v>451</v>
      </c>
      <c r="Q634">
        <v>1</v>
      </c>
      <c r="X634">
        <v>0.1</v>
      </c>
      <c r="Y634">
        <v>0</v>
      </c>
      <c r="Z634">
        <v>0</v>
      </c>
      <c r="AA634">
        <v>0</v>
      </c>
      <c r="AB634">
        <v>14.02</v>
      </c>
      <c r="AC634">
        <v>0</v>
      </c>
      <c r="AD634">
        <v>1</v>
      </c>
      <c r="AE634">
        <v>1</v>
      </c>
      <c r="AF634" t="s">
        <v>315</v>
      </c>
      <c r="AG634">
        <v>0.17</v>
      </c>
      <c r="AH634">
        <v>2</v>
      </c>
      <c r="AI634">
        <v>15140075</v>
      </c>
      <c r="AJ634">
        <v>634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>
      <c r="A635">
        <f>ROW(Source!A125)</f>
        <v>125</v>
      </c>
      <c r="B635">
        <v>15140078</v>
      </c>
      <c r="C635">
        <v>15140076</v>
      </c>
      <c r="D635">
        <v>7535145</v>
      </c>
      <c r="E635">
        <v>1</v>
      </c>
      <c r="F635">
        <v>1</v>
      </c>
      <c r="G635">
        <v>1</v>
      </c>
      <c r="H635">
        <v>1</v>
      </c>
      <c r="I635" t="s">
        <v>679</v>
      </c>
      <c r="J635" t="s">
        <v>5</v>
      </c>
      <c r="K635" t="s">
        <v>680</v>
      </c>
      <c r="L635">
        <v>1476</v>
      </c>
      <c r="N635">
        <v>1013</v>
      </c>
      <c r="O635" t="s">
        <v>450</v>
      </c>
      <c r="P635" t="s">
        <v>451</v>
      </c>
      <c r="Q635">
        <v>1</v>
      </c>
      <c r="X635">
        <v>0.16</v>
      </c>
      <c r="Y635">
        <v>0</v>
      </c>
      <c r="Z635">
        <v>0</v>
      </c>
      <c r="AA635">
        <v>0</v>
      </c>
      <c r="AB635">
        <v>14.02</v>
      </c>
      <c r="AC635">
        <v>0</v>
      </c>
      <c r="AD635">
        <v>1</v>
      </c>
      <c r="AE635">
        <v>1</v>
      </c>
      <c r="AF635" t="s">
        <v>315</v>
      </c>
      <c r="AG635">
        <v>0.27200000000000002</v>
      </c>
      <c r="AH635">
        <v>2</v>
      </c>
      <c r="AI635">
        <v>15140078</v>
      </c>
      <c r="AJ635">
        <v>635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>
      <c r="A636">
        <f>ROW(Source!A126)</f>
        <v>126</v>
      </c>
      <c r="B636">
        <v>15140081</v>
      </c>
      <c r="C636">
        <v>15140079</v>
      </c>
      <c r="D636">
        <v>7535145</v>
      </c>
      <c r="E636">
        <v>1</v>
      </c>
      <c r="F636">
        <v>1</v>
      </c>
      <c r="G636">
        <v>1</v>
      </c>
      <c r="H636">
        <v>1</v>
      </c>
      <c r="I636" t="s">
        <v>679</v>
      </c>
      <c r="J636" t="s">
        <v>5</v>
      </c>
      <c r="K636" t="s">
        <v>680</v>
      </c>
      <c r="L636">
        <v>1476</v>
      </c>
      <c r="N636">
        <v>1013</v>
      </c>
      <c r="O636" t="s">
        <v>450</v>
      </c>
      <c r="P636" t="s">
        <v>451</v>
      </c>
      <c r="Q636">
        <v>1</v>
      </c>
      <c r="X636">
        <v>0.12</v>
      </c>
      <c r="Y636">
        <v>0</v>
      </c>
      <c r="Z636">
        <v>0</v>
      </c>
      <c r="AA636">
        <v>0</v>
      </c>
      <c r="AB636">
        <v>14.02</v>
      </c>
      <c r="AC636">
        <v>0</v>
      </c>
      <c r="AD636">
        <v>1</v>
      </c>
      <c r="AE636">
        <v>1</v>
      </c>
      <c r="AF636" t="s">
        <v>315</v>
      </c>
      <c r="AG636">
        <v>0.20399999999999999</v>
      </c>
      <c r="AH636">
        <v>2</v>
      </c>
      <c r="AI636">
        <v>15140081</v>
      </c>
      <c r="AJ636">
        <v>636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>
      <c r="A637">
        <f>ROW(Source!A136)</f>
        <v>136</v>
      </c>
      <c r="B637">
        <v>15140099</v>
      </c>
      <c r="C637">
        <v>15140097</v>
      </c>
      <c r="D637">
        <v>7535129</v>
      </c>
      <c r="E637">
        <v>1</v>
      </c>
      <c r="F637">
        <v>1</v>
      </c>
      <c r="G637">
        <v>1</v>
      </c>
      <c r="H637">
        <v>1</v>
      </c>
      <c r="I637" t="s">
        <v>681</v>
      </c>
      <c r="J637" t="s">
        <v>5</v>
      </c>
      <c r="K637" t="s">
        <v>682</v>
      </c>
      <c r="L637">
        <v>1476</v>
      </c>
      <c r="N637">
        <v>1013</v>
      </c>
      <c r="O637" t="s">
        <v>450</v>
      </c>
      <c r="P637" t="s">
        <v>451</v>
      </c>
      <c r="Q637">
        <v>1</v>
      </c>
      <c r="X637">
        <v>97.13</v>
      </c>
      <c r="Y637">
        <v>0</v>
      </c>
      <c r="Z637">
        <v>0</v>
      </c>
      <c r="AA637">
        <v>0</v>
      </c>
      <c r="AB637">
        <v>11.62</v>
      </c>
      <c r="AC637">
        <v>0</v>
      </c>
      <c r="AD637">
        <v>1</v>
      </c>
      <c r="AE637">
        <v>1</v>
      </c>
      <c r="AF637" t="s">
        <v>368</v>
      </c>
      <c r="AG637">
        <v>145.69499999999999</v>
      </c>
      <c r="AH637">
        <v>2</v>
      </c>
      <c r="AI637">
        <v>15140099</v>
      </c>
      <c r="AJ637">
        <v>637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>
      <c r="A638">
        <f>ROW(Source!A136)</f>
        <v>136</v>
      </c>
      <c r="B638">
        <v>15140100</v>
      </c>
      <c r="C638">
        <v>15140097</v>
      </c>
      <c r="D638">
        <v>121548</v>
      </c>
      <c r="E638">
        <v>1</v>
      </c>
      <c r="F638">
        <v>1</v>
      </c>
      <c r="G638">
        <v>1</v>
      </c>
      <c r="H638">
        <v>1</v>
      </c>
      <c r="I638" t="s">
        <v>31</v>
      </c>
      <c r="J638" t="s">
        <v>5</v>
      </c>
      <c r="K638" t="s">
        <v>452</v>
      </c>
      <c r="L638">
        <v>608254</v>
      </c>
      <c r="N638">
        <v>1013</v>
      </c>
      <c r="O638" t="s">
        <v>453</v>
      </c>
      <c r="P638" t="s">
        <v>453</v>
      </c>
      <c r="Q638">
        <v>1</v>
      </c>
      <c r="X638">
        <v>28.42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2</v>
      </c>
      <c r="AF638" t="s">
        <v>368</v>
      </c>
      <c r="AG638">
        <v>42.63</v>
      </c>
      <c r="AH638">
        <v>2</v>
      </c>
      <c r="AI638">
        <v>15140100</v>
      </c>
      <c r="AJ638">
        <v>638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>
      <c r="A639">
        <f>ROW(Source!A136)</f>
        <v>136</v>
      </c>
      <c r="B639">
        <v>15140101</v>
      </c>
      <c r="C639">
        <v>15140097</v>
      </c>
      <c r="D639">
        <v>12366034</v>
      </c>
      <c r="E639">
        <v>1</v>
      </c>
      <c r="F639">
        <v>1</v>
      </c>
      <c r="G639">
        <v>1</v>
      </c>
      <c r="H639">
        <v>2</v>
      </c>
      <c r="I639" t="s">
        <v>683</v>
      </c>
      <c r="J639" t="s">
        <v>684</v>
      </c>
      <c r="K639" t="s">
        <v>685</v>
      </c>
      <c r="L639">
        <v>1480</v>
      </c>
      <c r="N639">
        <v>1013</v>
      </c>
      <c r="O639" t="s">
        <v>457</v>
      </c>
      <c r="P639" t="s">
        <v>458</v>
      </c>
      <c r="Q639">
        <v>1</v>
      </c>
      <c r="X639">
        <v>28.42</v>
      </c>
      <c r="Y639">
        <v>0</v>
      </c>
      <c r="Z639">
        <v>63.37</v>
      </c>
      <c r="AA639">
        <v>12.17</v>
      </c>
      <c r="AB639">
        <v>0</v>
      </c>
      <c r="AC639">
        <v>0</v>
      </c>
      <c r="AD639">
        <v>1</v>
      </c>
      <c r="AE639">
        <v>0</v>
      </c>
      <c r="AF639" t="s">
        <v>368</v>
      </c>
      <c r="AG639">
        <v>42.63</v>
      </c>
      <c r="AH639">
        <v>2</v>
      </c>
      <c r="AI639">
        <v>15140101</v>
      </c>
      <c r="AJ639">
        <v>639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>
      <c r="A640">
        <f>ROW(Source!A136)</f>
        <v>136</v>
      </c>
      <c r="B640">
        <v>15140102</v>
      </c>
      <c r="C640">
        <v>15140097</v>
      </c>
      <c r="D640">
        <v>12367847</v>
      </c>
      <c r="E640">
        <v>1</v>
      </c>
      <c r="F640">
        <v>1</v>
      </c>
      <c r="G640">
        <v>1</v>
      </c>
      <c r="H640">
        <v>2</v>
      </c>
      <c r="I640" t="s">
        <v>686</v>
      </c>
      <c r="J640" t="s">
        <v>687</v>
      </c>
      <c r="K640" t="s">
        <v>688</v>
      </c>
      <c r="L640">
        <v>1480</v>
      </c>
      <c r="N640">
        <v>1013</v>
      </c>
      <c r="O640" t="s">
        <v>457</v>
      </c>
      <c r="P640" t="s">
        <v>458</v>
      </c>
      <c r="Q640">
        <v>1</v>
      </c>
      <c r="X640">
        <v>56.84</v>
      </c>
      <c r="Y640">
        <v>0</v>
      </c>
      <c r="Z640">
        <v>2.0099999999999998</v>
      </c>
      <c r="AA640">
        <v>0</v>
      </c>
      <c r="AB640">
        <v>0</v>
      </c>
      <c r="AC640">
        <v>0</v>
      </c>
      <c r="AD640">
        <v>1</v>
      </c>
      <c r="AE640">
        <v>0</v>
      </c>
      <c r="AF640" t="s">
        <v>368</v>
      </c>
      <c r="AG640">
        <v>85.26</v>
      </c>
      <c r="AH640">
        <v>2</v>
      </c>
      <c r="AI640">
        <v>15140102</v>
      </c>
      <c r="AJ640">
        <v>640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>
      <c r="A641">
        <f>ROW(Source!A137)</f>
        <v>137</v>
      </c>
      <c r="B641">
        <v>15140105</v>
      </c>
      <c r="C641">
        <v>15140103</v>
      </c>
      <c r="D641">
        <v>7535126</v>
      </c>
      <c r="E641">
        <v>1</v>
      </c>
      <c r="F641">
        <v>1</v>
      </c>
      <c r="G641">
        <v>1</v>
      </c>
      <c r="H641">
        <v>1</v>
      </c>
      <c r="I641" t="s">
        <v>539</v>
      </c>
      <c r="J641" t="s">
        <v>5</v>
      </c>
      <c r="K641" t="s">
        <v>540</v>
      </c>
      <c r="L641">
        <v>1476</v>
      </c>
      <c r="N641">
        <v>1013</v>
      </c>
      <c r="O641" t="s">
        <v>450</v>
      </c>
      <c r="P641" t="s">
        <v>451</v>
      </c>
      <c r="Q641">
        <v>1</v>
      </c>
      <c r="X641">
        <v>26.4</v>
      </c>
      <c r="Y641">
        <v>0</v>
      </c>
      <c r="Z641">
        <v>0</v>
      </c>
      <c r="AA641">
        <v>0</v>
      </c>
      <c r="AB641">
        <v>12.17</v>
      </c>
      <c r="AC641">
        <v>0</v>
      </c>
      <c r="AD641">
        <v>1</v>
      </c>
      <c r="AE641">
        <v>1</v>
      </c>
      <c r="AF641" t="s">
        <v>368</v>
      </c>
      <c r="AG641">
        <v>39.599999999999994</v>
      </c>
      <c r="AH641">
        <v>2</v>
      </c>
      <c r="AI641">
        <v>15140105</v>
      </c>
      <c r="AJ641">
        <v>641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>
      <c r="A642">
        <f>ROW(Source!A137)</f>
        <v>137</v>
      </c>
      <c r="B642">
        <v>15140106</v>
      </c>
      <c r="C642">
        <v>15140103</v>
      </c>
      <c r="D642">
        <v>121548</v>
      </c>
      <c r="E642">
        <v>1</v>
      </c>
      <c r="F642">
        <v>1</v>
      </c>
      <c r="G642">
        <v>1</v>
      </c>
      <c r="H642">
        <v>1</v>
      </c>
      <c r="I642" t="s">
        <v>31</v>
      </c>
      <c r="J642" t="s">
        <v>5</v>
      </c>
      <c r="K642" t="s">
        <v>452</v>
      </c>
      <c r="L642">
        <v>608254</v>
      </c>
      <c r="N642">
        <v>1013</v>
      </c>
      <c r="O642" t="s">
        <v>453</v>
      </c>
      <c r="P642" t="s">
        <v>453</v>
      </c>
      <c r="Q642">
        <v>1</v>
      </c>
      <c r="X642">
        <v>24.7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1</v>
      </c>
      <c r="AE642">
        <v>2</v>
      </c>
      <c r="AF642" t="s">
        <v>368</v>
      </c>
      <c r="AG642">
        <v>37.049999999999997</v>
      </c>
      <c r="AH642">
        <v>2</v>
      </c>
      <c r="AI642">
        <v>15140106</v>
      </c>
      <c r="AJ642">
        <v>642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>
      <c r="A643">
        <f>ROW(Source!A137)</f>
        <v>137</v>
      </c>
      <c r="B643">
        <v>15140107</v>
      </c>
      <c r="C643">
        <v>15140103</v>
      </c>
      <c r="D643">
        <v>12367757</v>
      </c>
      <c r="E643">
        <v>1</v>
      </c>
      <c r="F643">
        <v>1</v>
      </c>
      <c r="G643">
        <v>1</v>
      </c>
      <c r="H643">
        <v>2</v>
      </c>
      <c r="I643" t="s">
        <v>689</v>
      </c>
      <c r="J643" t="s">
        <v>690</v>
      </c>
      <c r="K643" t="s">
        <v>691</v>
      </c>
      <c r="L643">
        <v>1480</v>
      </c>
      <c r="N643">
        <v>1013</v>
      </c>
      <c r="O643" t="s">
        <v>457</v>
      </c>
      <c r="P643" t="s">
        <v>458</v>
      </c>
      <c r="Q643">
        <v>1</v>
      </c>
      <c r="X643">
        <v>24.7</v>
      </c>
      <c r="Y643">
        <v>0</v>
      </c>
      <c r="Z643">
        <v>21.44</v>
      </c>
      <c r="AA643">
        <v>14.02</v>
      </c>
      <c r="AB643">
        <v>0</v>
      </c>
      <c r="AC643">
        <v>0</v>
      </c>
      <c r="AD643">
        <v>1</v>
      </c>
      <c r="AE643">
        <v>0</v>
      </c>
      <c r="AF643" t="s">
        <v>368</v>
      </c>
      <c r="AG643">
        <v>37.049999999999997</v>
      </c>
      <c r="AH643">
        <v>2</v>
      </c>
      <c r="AI643">
        <v>15140107</v>
      </c>
      <c r="AJ643">
        <v>643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>
      <c r="A644">
        <f>ROW(Source!A137)</f>
        <v>137</v>
      </c>
      <c r="B644">
        <v>15140108</v>
      </c>
      <c r="C644">
        <v>15140103</v>
      </c>
      <c r="D644">
        <v>12368313</v>
      </c>
      <c r="E644">
        <v>1</v>
      </c>
      <c r="F644">
        <v>1</v>
      </c>
      <c r="G644">
        <v>1</v>
      </c>
      <c r="H644">
        <v>2</v>
      </c>
      <c r="I644" t="s">
        <v>477</v>
      </c>
      <c r="J644" t="s">
        <v>478</v>
      </c>
      <c r="K644" t="s">
        <v>479</v>
      </c>
      <c r="L644">
        <v>1480</v>
      </c>
      <c r="N644">
        <v>1013</v>
      </c>
      <c r="O644" t="s">
        <v>457</v>
      </c>
      <c r="P644" t="s">
        <v>458</v>
      </c>
      <c r="Q644">
        <v>1</v>
      </c>
      <c r="X644">
        <v>1.8</v>
      </c>
      <c r="Y644">
        <v>0</v>
      </c>
      <c r="Z644">
        <v>96.34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368</v>
      </c>
      <c r="AG644">
        <v>2.7</v>
      </c>
      <c r="AH644">
        <v>2</v>
      </c>
      <c r="AI644">
        <v>15140108</v>
      </c>
      <c r="AJ644">
        <v>644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>
      <c r="A645">
        <f>ROW(Source!A137)</f>
        <v>137</v>
      </c>
      <c r="B645">
        <v>15140109</v>
      </c>
      <c r="C645">
        <v>15140103</v>
      </c>
      <c r="D645">
        <v>12293170</v>
      </c>
      <c r="E645">
        <v>1</v>
      </c>
      <c r="F645">
        <v>1</v>
      </c>
      <c r="G645">
        <v>1</v>
      </c>
      <c r="H645">
        <v>3</v>
      </c>
      <c r="I645" t="s">
        <v>692</v>
      </c>
      <c r="J645" t="s">
        <v>693</v>
      </c>
      <c r="K645" t="s">
        <v>694</v>
      </c>
      <c r="L645">
        <v>1485</v>
      </c>
      <c r="N645">
        <v>1013</v>
      </c>
      <c r="O645" t="s">
        <v>175</v>
      </c>
      <c r="P645" t="s">
        <v>175</v>
      </c>
      <c r="Q645">
        <v>1</v>
      </c>
      <c r="X645">
        <v>2.02</v>
      </c>
      <c r="Y645">
        <v>1980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5</v>
      </c>
      <c r="AG645">
        <v>2.02</v>
      </c>
      <c r="AH645">
        <v>2</v>
      </c>
      <c r="AI645">
        <v>15140109</v>
      </c>
      <c r="AJ645">
        <v>645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>
      <c r="A646">
        <f>ROW(Source!A137)</f>
        <v>137</v>
      </c>
      <c r="B646">
        <v>15140110</v>
      </c>
      <c r="C646">
        <v>15140103</v>
      </c>
      <c r="D646">
        <v>12327134</v>
      </c>
      <c r="E646">
        <v>1</v>
      </c>
      <c r="F646">
        <v>1</v>
      </c>
      <c r="G646">
        <v>1</v>
      </c>
      <c r="H646">
        <v>3</v>
      </c>
      <c r="I646" t="s">
        <v>495</v>
      </c>
      <c r="J646" t="s">
        <v>496</v>
      </c>
      <c r="K646" t="s">
        <v>497</v>
      </c>
      <c r="L646">
        <v>1339</v>
      </c>
      <c r="N646">
        <v>1007</v>
      </c>
      <c r="O646" t="s">
        <v>465</v>
      </c>
      <c r="P646" t="s">
        <v>465</v>
      </c>
      <c r="Q646">
        <v>1</v>
      </c>
      <c r="X646">
        <v>3.78</v>
      </c>
      <c r="Y646">
        <v>3.11</v>
      </c>
      <c r="Z646">
        <v>0</v>
      </c>
      <c r="AA646">
        <v>0</v>
      </c>
      <c r="AB646">
        <v>0</v>
      </c>
      <c r="AC646">
        <v>0</v>
      </c>
      <c r="AD646">
        <v>1</v>
      </c>
      <c r="AE646">
        <v>0</v>
      </c>
      <c r="AF646" t="s">
        <v>5</v>
      </c>
      <c r="AG646">
        <v>3.78</v>
      </c>
      <c r="AH646">
        <v>2</v>
      </c>
      <c r="AI646">
        <v>15140110</v>
      </c>
      <c r="AJ646">
        <v>646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>
      <c r="A647">
        <f>ROW(Source!A138)</f>
        <v>138</v>
      </c>
      <c r="B647">
        <v>15140113</v>
      </c>
      <c r="C647">
        <v>15140111</v>
      </c>
      <c r="D647">
        <v>7535126</v>
      </c>
      <c r="E647">
        <v>1</v>
      </c>
      <c r="F647">
        <v>1</v>
      </c>
      <c r="G647">
        <v>1</v>
      </c>
      <c r="H647">
        <v>1</v>
      </c>
      <c r="I647" t="s">
        <v>539</v>
      </c>
      <c r="J647" t="s">
        <v>5</v>
      </c>
      <c r="K647" t="s">
        <v>540</v>
      </c>
      <c r="L647">
        <v>1476</v>
      </c>
      <c r="N647">
        <v>1013</v>
      </c>
      <c r="O647" t="s">
        <v>450</v>
      </c>
      <c r="P647" t="s">
        <v>451</v>
      </c>
      <c r="Q647">
        <v>1</v>
      </c>
      <c r="X647">
        <v>1.32</v>
      </c>
      <c r="Y647">
        <v>0</v>
      </c>
      <c r="Z647">
        <v>0</v>
      </c>
      <c r="AA647">
        <v>0</v>
      </c>
      <c r="AB647">
        <v>12.17</v>
      </c>
      <c r="AC647">
        <v>0</v>
      </c>
      <c r="AD647">
        <v>1</v>
      </c>
      <c r="AE647">
        <v>1</v>
      </c>
      <c r="AF647" t="s">
        <v>380</v>
      </c>
      <c r="AG647">
        <v>118.8</v>
      </c>
      <c r="AH647">
        <v>2</v>
      </c>
      <c r="AI647">
        <v>15140113</v>
      </c>
      <c r="AJ647">
        <v>647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>
      <c r="A648">
        <f>ROW(Source!A138)</f>
        <v>138</v>
      </c>
      <c r="B648">
        <v>15140114</v>
      </c>
      <c r="C648">
        <v>15140111</v>
      </c>
      <c r="D648">
        <v>121548</v>
      </c>
      <c r="E648">
        <v>1</v>
      </c>
      <c r="F648">
        <v>1</v>
      </c>
      <c r="G648">
        <v>1</v>
      </c>
      <c r="H648">
        <v>1</v>
      </c>
      <c r="I648" t="s">
        <v>31</v>
      </c>
      <c r="J648" t="s">
        <v>5</v>
      </c>
      <c r="K648" t="s">
        <v>452</v>
      </c>
      <c r="L648">
        <v>608254</v>
      </c>
      <c r="N648">
        <v>1013</v>
      </c>
      <c r="O648" t="s">
        <v>453</v>
      </c>
      <c r="P648" t="s">
        <v>453</v>
      </c>
      <c r="Q648">
        <v>1</v>
      </c>
      <c r="X648">
        <v>1.24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1</v>
      </c>
      <c r="AE648">
        <v>2</v>
      </c>
      <c r="AF648" t="s">
        <v>380</v>
      </c>
      <c r="AG648">
        <v>111.6</v>
      </c>
      <c r="AH648">
        <v>2</v>
      </c>
      <c r="AI648">
        <v>15140114</v>
      </c>
      <c r="AJ648">
        <v>648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>
      <c r="A649">
        <f>ROW(Source!A138)</f>
        <v>138</v>
      </c>
      <c r="B649">
        <v>15140115</v>
      </c>
      <c r="C649">
        <v>15140111</v>
      </c>
      <c r="D649">
        <v>12367757</v>
      </c>
      <c r="E649">
        <v>1</v>
      </c>
      <c r="F649">
        <v>1</v>
      </c>
      <c r="G649">
        <v>1</v>
      </c>
      <c r="H649">
        <v>2</v>
      </c>
      <c r="I649" t="s">
        <v>689</v>
      </c>
      <c r="J649" t="s">
        <v>690</v>
      </c>
      <c r="K649" t="s">
        <v>691</v>
      </c>
      <c r="L649">
        <v>1480</v>
      </c>
      <c r="N649">
        <v>1013</v>
      </c>
      <c r="O649" t="s">
        <v>457</v>
      </c>
      <c r="P649" t="s">
        <v>458</v>
      </c>
      <c r="Q649">
        <v>1</v>
      </c>
      <c r="X649">
        <v>1.24</v>
      </c>
      <c r="Y649">
        <v>0</v>
      </c>
      <c r="Z649">
        <v>21.44</v>
      </c>
      <c r="AA649">
        <v>14.02</v>
      </c>
      <c r="AB649">
        <v>0</v>
      </c>
      <c r="AC649">
        <v>0</v>
      </c>
      <c r="AD649">
        <v>1</v>
      </c>
      <c r="AE649">
        <v>0</v>
      </c>
      <c r="AF649" t="s">
        <v>380</v>
      </c>
      <c r="AG649">
        <v>111.6</v>
      </c>
      <c r="AH649">
        <v>2</v>
      </c>
      <c r="AI649">
        <v>15140115</v>
      </c>
      <c r="AJ649">
        <v>649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>
      <c r="A650">
        <f>ROW(Source!A138)</f>
        <v>138</v>
      </c>
      <c r="B650">
        <v>15140116</v>
      </c>
      <c r="C650">
        <v>15140111</v>
      </c>
      <c r="D650">
        <v>12293170</v>
      </c>
      <c r="E650">
        <v>1</v>
      </c>
      <c r="F650">
        <v>1</v>
      </c>
      <c r="G650">
        <v>1</v>
      </c>
      <c r="H650">
        <v>3</v>
      </c>
      <c r="I650" t="s">
        <v>692</v>
      </c>
      <c r="J650" t="s">
        <v>693</v>
      </c>
      <c r="K650" t="s">
        <v>694</v>
      </c>
      <c r="L650">
        <v>1485</v>
      </c>
      <c r="N650">
        <v>1013</v>
      </c>
      <c r="O650" t="s">
        <v>175</v>
      </c>
      <c r="P650" t="s">
        <v>175</v>
      </c>
      <c r="Q650">
        <v>1</v>
      </c>
      <c r="X650">
        <v>0.10100000000000001</v>
      </c>
      <c r="Y650">
        <v>1980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0</v>
      </c>
      <c r="AF650" t="s">
        <v>379</v>
      </c>
      <c r="AG650">
        <v>6.0600000000000005</v>
      </c>
      <c r="AH650">
        <v>2</v>
      </c>
      <c r="AI650">
        <v>15140116</v>
      </c>
      <c r="AJ650">
        <v>650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>
      <c r="A651">
        <f>ROW(Source!A138)</f>
        <v>138</v>
      </c>
      <c r="B651">
        <v>15140117</v>
      </c>
      <c r="C651">
        <v>15140111</v>
      </c>
      <c r="D651">
        <v>12327134</v>
      </c>
      <c r="E651">
        <v>1</v>
      </c>
      <c r="F651">
        <v>1</v>
      </c>
      <c r="G651">
        <v>1</v>
      </c>
      <c r="H651">
        <v>3</v>
      </c>
      <c r="I651" t="s">
        <v>495</v>
      </c>
      <c r="J651" t="s">
        <v>496</v>
      </c>
      <c r="K651" t="s">
        <v>497</v>
      </c>
      <c r="L651">
        <v>1339</v>
      </c>
      <c r="N651">
        <v>1007</v>
      </c>
      <c r="O651" t="s">
        <v>465</v>
      </c>
      <c r="P651" t="s">
        <v>465</v>
      </c>
      <c r="Q651">
        <v>1</v>
      </c>
      <c r="X651">
        <v>0.189</v>
      </c>
      <c r="Y651">
        <v>3.11</v>
      </c>
      <c r="Z651">
        <v>0</v>
      </c>
      <c r="AA651">
        <v>0</v>
      </c>
      <c r="AB651">
        <v>0</v>
      </c>
      <c r="AC651">
        <v>0</v>
      </c>
      <c r="AD651">
        <v>1</v>
      </c>
      <c r="AE651">
        <v>0</v>
      </c>
      <c r="AF651" t="s">
        <v>379</v>
      </c>
      <c r="AG651">
        <v>11.34</v>
      </c>
      <c r="AH651">
        <v>2</v>
      </c>
      <c r="AI651">
        <v>15140117</v>
      </c>
      <c r="AJ651">
        <v>651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>
      <c r="A652">
        <f>ROW(Source!A139)</f>
        <v>139</v>
      </c>
      <c r="B652">
        <v>15140120</v>
      </c>
      <c r="C652">
        <v>15140118</v>
      </c>
      <c r="D652">
        <v>7535102</v>
      </c>
      <c r="E652">
        <v>1</v>
      </c>
      <c r="F652">
        <v>1</v>
      </c>
      <c r="G652">
        <v>1</v>
      </c>
      <c r="H652">
        <v>1</v>
      </c>
      <c r="I652" t="s">
        <v>498</v>
      </c>
      <c r="J652" t="s">
        <v>5</v>
      </c>
      <c r="K652" t="s">
        <v>499</v>
      </c>
      <c r="L652">
        <v>1476</v>
      </c>
      <c r="N652">
        <v>1013</v>
      </c>
      <c r="O652" t="s">
        <v>450</v>
      </c>
      <c r="P652" t="s">
        <v>451</v>
      </c>
      <c r="Q652">
        <v>1</v>
      </c>
      <c r="X652">
        <v>63.22</v>
      </c>
      <c r="Y652">
        <v>0</v>
      </c>
      <c r="Z652">
        <v>0</v>
      </c>
      <c r="AA652">
        <v>0</v>
      </c>
      <c r="AB652">
        <v>11.48</v>
      </c>
      <c r="AC652">
        <v>0</v>
      </c>
      <c r="AD652">
        <v>1</v>
      </c>
      <c r="AE652">
        <v>1</v>
      </c>
      <c r="AF652" t="s">
        <v>386</v>
      </c>
      <c r="AG652">
        <v>123.59509999999997</v>
      </c>
      <c r="AH652">
        <v>2</v>
      </c>
      <c r="AI652">
        <v>15140120</v>
      </c>
      <c r="AJ652">
        <v>652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>
      <c r="A653">
        <f>ROW(Source!A139)</f>
        <v>139</v>
      </c>
      <c r="B653">
        <v>15140121</v>
      </c>
      <c r="C653">
        <v>15140118</v>
      </c>
      <c r="D653">
        <v>121548</v>
      </c>
      <c r="E653">
        <v>1</v>
      </c>
      <c r="F653">
        <v>1</v>
      </c>
      <c r="G653">
        <v>1</v>
      </c>
      <c r="H653">
        <v>1</v>
      </c>
      <c r="I653" t="s">
        <v>31</v>
      </c>
      <c r="J653" t="s">
        <v>5</v>
      </c>
      <c r="K653" t="s">
        <v>452</v>
      </c>
      <c r="L653">
        <v>608254</v>
      </c>
      <c r="N653">
        <v>1013</v>
      </c>
      <c r="O653" t="s">
        <v>453</v>
      </c>
      <c r="P653" t="s">
        <v>453</v>
      </c>
      <c r="Q653">
        <v>1</v>
      </c>
      <c r="X653">
        <v>0.15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1</v>
      </c>
      <c r="AE653">
        <v>2</v>
      </c>
      <c r="AF653" t="s">
        <v>385</v>
      </c>
      <c r="AG653">
        <v>0.31874999999999998</v>
      </c>
      <c r="AH653">
        <v>2</v>
      </c>
      <c r="AI653">
        <v>15140121</v>
      </c>
      <c r="AJ653">
        <v>653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>
      <c r="A654">
        <f>ROW(Source!A139)</f>
        <v>139</v>
      </c>
      <c r="B654">
        <v>15140122</v>
      </c>
      <c r="C654">
        <v>15140118</v>
      </c>
      <c r="D654">
        <v>12365682</v>
      </c>
      <c r="E654">
        <v>1</v>
      </c>
      <c r="F654">
        <v>1</v>
      </c>
      <c r="G654">
        <v>1</v>
      </c>
      <c r="H654">
        <v>2</v>
      </c>
      <c r="I654" t="s">
        <v>474</v>
      </c>
      <c r="J654" t="s">
        <v>475</v>
      </c>
      <c r="K654" t="s">
        <v>476</v>
      </c>
      <c r="L654">
        <v>1480</v>
      </c>
      <c r="N654">
        <v>1013</v>
      </c>
      <c r="O654" t="s">
        <v>457</v>
      </c>
      <c r="P654" t="s">
        <v>458</v>
      </c>
      <c r="Q654">
        <v>1</v>
      </c>
      <c r="X654">
        <v>0.15</v>
      </c>
      <c r="Y654">
        <v>0</v>
      </c>
      <c r="Z654">
        <v>134.07</v>
      </c>
      <c r="AA654">
        <v>16.329999999999998</v>
      </c>
      <c r="AB654">
        <v>0</v>
      </c>
      <c r="AC654">
        <v>0</v>
      </c>
      <c r="AD654">
        <v>1</v>
      </c>
      <c r="AE654">
        <v>0</v>
      </c>
      <c r="AF654" t="s">
        <v>385</v>
      </c>
      <c r="AG654">
        <v>0.31874999999999998</v>
      </c>
      <c r="AH654">
        <v>2</v>
      </c>
      <c r="AI654">
        <v>15140122</v>
      </c>
      <c r="AJ654">
        <v>654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>
      <c r="A655">
        <f>ROW(Source!A139)</f>
        <v>139</v>
      </c>
      <c r="B655">
        <v>15140123</v>
      </c>
      <c r="C655">
        <v>15140118</v>
      </c>
      <c r="D655">
        <v>12368313</v>
      </c>
      <c r="E655">
        <v>1</v>
      </c>
      <c r="F655">
        <v>1</v>
      </c>
      <c r="G655">
        <v>1</v>
      </c>
      <c r="H655">
        <v>2</v>
      </c>
      <c r="I655" t="s">
        <v>477</v>
      </c>
      <c r="J655" t="s">
        <v>478</v>
      </c>
      <c r="K655" t="s">
        <v>479</v>
      </c>
      <c r="L655">
        <v>1480</v>
      </c>
      <c r="N655">
        <v>1013</v>
      </c>
      <c r="O655" t="s">
        <v>457</v>
      </c>
      <c r="P655" t="s">
        <v>458</v>
      </c>
      <c r="Q655">
        <v>1</v>
      </c>
      <c r="X655">
        <v>0.21</v>
      </c>
      <c r="Y655">
        <v>0</v>
      </c>
      <c r="Z655">
        <v>96.34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385</v>
      </c>
      <c r="AG655">
        <v>0.44624999999999998</v>
      </c>
      <c r="AH655">
        <v>2</v>
      </c>
      <c r="AI655">
        <v>15140123</v>
      </c>
      <c r="AJ655">
        <v>655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>
      <c r="A656">
        <f>ROW(Source!A139)</f>
        <v>139</v>
      </c>
      <c r="B656">
        <v>15140124</v>
      </c>
      <c r="C656">
        <v>15140118</v>
      </c>
      <c r="D656">
        <v>12311281</v>
      </c>
      <c r="E656">
        <v>1</v>
      </c>
      <c r="F656">
        <v>1</v>
      </c>
      <c r="G656">
        <v>1</v>
      </c>
      <c r="H656">
        <v>3</v>
      </c>
      <c r="I656" t="s">
        <v>695</v>
      </c>
      <c r="J656" t="s">
        <v>696</v>
      </c>
      <c r="K656" t="s">
        <v>697</v>
      </c>
      <c r="L656">
        <v>1348</v>
      </c>
      <c r="N656">
        <v>1009</v>
      </c>
      <c r="O656" t="s">
        <v>29</v>
      </c>
      <c r="P656" t="s">
        <v>29</v>
      </c>
      <c r="Q656">
        <v>1000</v>
      </c>
      <c r="X656">
        <v>1</v>
      </c>
      <c r="Y656">
        <v>10410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5</v>
      </c>
      <c r="AG656">
        <v>1</v>
      </c>
      <c r="AH656">
        <v>2</v>
      </c>
      <c r="AI656">
        <v>15140124</v>
      </c>
      <c r="AJ656">
        <v>656</v>
      </c>
      <c r="AK656">
        <v>2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>
      <c r="A657">
        <f>ROW(Source!A141)</f>
        <v>141</v>
      </c>
      <c r="B657">
        <v>15140130</v>
      </c>
      <c r="C657">
        <v>15140128</v>
      </c>
      <c r="D657">
        <v>7535107</v>
      </c>
      <c r="E657">
        <v>1</v>
      </c>
      <c r="F657">
        <v>1</v>
      </c>
      <c r="G657">
        <v>1</v>
      </c>
      <c r="H657">
        <v>1</v>
      </c>
      <c r="I657" t="s">
        <v>698</v>
      </c>
      <c r="J657" t="s">
        <v>5</v>
      </c>
      <c r="K657" t="s">
        <v>699</v>
      </c>
      <c r="L657">
        <v>1476</v>
      </c>
      <c r="N657">
        <v>1013</v>
      </c>
      <c r="O657" t="s">
        <v>450</v>
      </c>
      <c r="P657" t="s">
        <v>451</v>
      </c>
      <c r="Q657">
        <v>1</v>
      </c>
      <c r="X657">
        <v>78.66</v>
      </c>
      <c r="Y657">
        <v>0</v>
      </c>
      <c r="Z657">
        <v>0</v>
      </c>
      <c r="AA657">
        <v>0</v>
      </c>
      <c r="AB657">
        <v>10.78</v>
      </c>
      <c r="AC657">
        <v>0</v>
      </c>
      <c r="AD657">
        <v>1</v>
      </c>
      <c r="AE657">
        <v>1</v>
      </c>
      <c r="AF657" t="s">
        <v>368</v>
      </c>
      <c r="AG657">
        <v>117.99</v>
      </c>
      <c r="AH657">
        <v>2</v>
      </c>
      <c r="AI657">
        <v>15140130</v>
      </c>
      <c r="AJ657">
        <v>657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>
      <c r="A658">
        <f>ROW(Source!A141)</f>
        <v>141</v>
      </c>
      <c r="B658">
        <v>15140131</v>
      </c>
      <c r="C658">
        <v>15140128</v>
      </c>
      <c r="D658">
        <v>121548</v>
      </c>
      <c r="E658">
        <v>1</v>
      </c>
      <c r="F658">
        <v>1</v>
      </c>
      <c r="G658">
        <v>1</v>
      </c>
      <c r="H658">
        <v>1</v>
      </c>
      <c r="I658" t="s">
        <v>31</v>
      </c>
      <c r="J658" t="s">
        <v>5</v>
      </c>
      <c r="K658" t="s">
        <v>452</v>
      </c>
      <c r="L658">
        <v>608254</v>
      </c>
      <c r="N658">
        <v>1013</v>
      </c>
      <c r="O658" t="s">
        <v>453</v>
      </c>
      <c r="P658" t="s">
        <v>453</v>
      </c>
      <c r="Q658">
        <v>1</v>
      </c>
      <c r="X658">
        <v>0.05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1</v>
      </c>
      <c r="AE658">
        <v>2</v>
      </c>
      <c r="AF658" t="s">
        <v>368</v>
      </c>
      <c r="AG658">
        <v>7.5000000000000011E-2</v>
      </c>
      <c r="AH658">
        <v>2</v>
      </c>
      <c r="AI658">
        <v>15140131</v>
      </c>
      <c r="AJ658">
        <v>658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>
      <c r="A659">
        <f>ROW(Source!A141)</f>
        <v>141</v>
      </c>
      <c r="B659">
        <v>15140132</v>
      </c>
      <c r="C659">
        <v>15140128</v>
      </c>
      <c r="D659">
        <v>12365887</v>
      </c>
      <c r="E659">
        <v>1</v>
      </c>
      <c r="F659">
        <v>1</v>
      </c>
      <c r="G659">
        <v>1</v>
      </c>
      <c r="H659">
        <v>2</v>
      </c>
      <c r="I659" t="s">
        <v>454</v>
      </c>
      <c r="J659" t="s">
        <v>455</v>
      </c>
      <c r="K659" t="s">
        <v>456</v>
      </c>
      <c r="L659">
        <v>1480</v>
      </c>
      <c r="N659">
        <v>1013</v>
      </c>
      <c r="O659" t="s">
        <v>457</v>
      </c>
      <c r="P659" t="s">
        <v>458</v>
      </c>
      <c r="Q659">
        <v>1</v>
      </c>
      <c r="X659">
        <v>0.05</v>
      </c>
      <c r="Y659">
        <v>0</v>
      </c>
      <c r="Z659">
        <v>21.63</v>
      </c>
      <c r="AA659">
        <v>10.78</v>
      </c>
      <c r="AB659">
        <v>0</v>
      </c>
      <c r="AC659">
        <v>0</v>
      </c>
      <c r="AD659">
        <v>1</v>
      </c>
      <c r="AE659">
        <v>0</v>
      </c>
      <c r="AF659" t="s">
        <v>368</v>
      </c>
      <c r="AG659">
        <v>7.5000000000000011E-2</v>
      </c>
      <c r="AH659">
        <v>2</v>
      </c>
      <c r="AI659">
        <v>15140132</v>
      </c>
      <c r="AJ659">
        <v>659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>
      <c r="A660">
        <f>ROW(Source!A141)</f>
        <v>141</v>
      </c>
      <c r="B660">
        <v>15140133</v>
      </c>
      <c r="C660">
        <v>15140128</v>
      </c>
      <c r="D660">
        <v>12289583</v>
      </c>
      <c r="E660">
        <v>1</v>
      </c>
      <c r="F660">
        <v>1</v>
      </c>
      <c r="G660">
        <v>1</v>
      </c>
      <c r="H660">
        <v>3</v>
      </c>
      <c r="I660" t="s">
        <v>700</v>
      </c>
      <c r="J660" t="s">
        <v>701</v>
      </c>
      <c r="K660" t="s">
        <v>702</v>
      </c>
      <c r="L660">
        <v>1348</v>
      </c>
      <c r="N660">
        <v>1009</v>
      </c>
      <c r="O660" t="s">
        <v>29</v>
      </c>
      <c r="P660" t="s">
        <v>29</v>
      </c>
      <c r="Q660">
        <v>1000</v>
      </c>
      <c r="X660">
        <v>5.0000000000000001E-4</v>
      </c>
      <c r="Y660">
        <v>10840</v>
      </c>
      <c r="Z660">
        <v>0</v>
      </c>
      <c r="AA660">
        <v>0</v>
      </c>
      <c r="AB660">
        <v>0</v>
      </c>
      <c r="AC660">
        <v>0</v>
      </c>
      <c r="AD660">
        <v>1</v>
      </c>
      <c r="AE660">
        <v>0</v>
      </c>
      <c r="AF660" t="s">
        <v>5</v>
      </c>
      <c r="AG660">
        <v>5.0000000000000001E-4</v>
      </c>
      <c r="AH660">
        <v>2</v>
      </c>
      <c r="AI660">
        <v>15140133</v>
      </c>
      <c r="AJ660">
        <v>660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>
      <c r="A661">
        <f>ROW(Source!A141)</f>
        <v>141</v>
      </c>
      <c r="B661">
        <v>15140134</v>
      </c>
      <c r="C661">
        <v>15140128</v>
      </c>
      <c r="D661">
        <v>12295251</v>
      </c>
      <c r="E661">
        <v>1</v>
      </c>
      <c r="F661">
        <v>1</v>
      </c>
      <c r="G661">
        <v>1</v>
      </c>
      <c r="H661">
        <v>3</v>
      </c>
      <c r="I661" t="s">
        <v>703</v>
      </c>
      <c r="J661" t="s">
        <v>704</v>
      </c>
      <c r="K661" t="s">
        <v>705</v>
      </c>
      <c r="L661">
        <v>1339</v>
      </c>
      <c r="N661">
        <v>1007</v>
      </c>
      <c r="O661" t="s">
        <v>465</v>
      </c>
      <c r="P661" t="s">
        <v>465</v>
      </c>
      <c r="Q661">
        <v>1</v>
      </c>
      <c r="X661">
        <v>0.2</v>
      </c>
      <c r="Y661">
        <v>1020</v>
      </c>
      <c r="Z661">
        <v>0</v>
      </c>
      <c r="AA661">
        <v>0</v>
      </c>
      <c r="AB661">
        <v>0</v>
      </c>
      <c r="AC661">
        <v>0</v>
      </c>
      <c r="AD661">
        <v>1</v>
      </c>
      <c r="AE661">
        <v>0</v>
      </c>
      <c r="AF661" t="s">
        <v>5</v>
      </c>
      <c r="AG661">
        <v>0.2</v>
      </c>
      <c r="AH661">
        <v>2</v>
      </c>
      <c r="AI661">
        <v>15140134</v>
      </c>
      <c r="AJ661">
        <v>661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>
      <c r="A662">
        <f>ROW(Source!A141)</f>
        <v>141</v>
      </c>
      <c r="B662">
        <v>15140135</v>
      </c>
      <c r="C662">
        <v>15140128</v>
      </c>
      <c r="D662">
        <v>12325991</v>
      </c>
      <c r="E662">
        <v>1</v>
      </c>
      <c r="F662">
        <v>1</v>
      </c>
      <c r="G662">
        <v>1</v>
      </c>
      <c r="H662">
        <v>3</v>
      </c>
      <c r="I662" t="s">
        <v>706</v>
      </c>
      <c r="J662" t="s">
        <v>707</v>
      </c>
      <c r="K662" t="s">
        <v>708</v>
      </c>
      <c r="L662">
        <v>1339</v>
      </c>
      <c r="N662">
        <v>1007</v>
      </c>
      <c r="O662" t="s">
        <v>465</v>
      </c>
      <c r="P662" t="s">
        <v>465</v>
      </c>
      <c r="Q662">
        <v>1</v>
      </c>
      <c r="X662">
        <v>0.2</v>
      </c>
      <c r="Y662">
        <v>699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0</v>
      </c>
      <c r="AF662" t="s">
        <v>5</v>
      </c>
      <c r="AG662">
        <v>0.2</v>
      </c>
      <c r="AH662">
        <v>2</v>
      </c>
      <c r="AI662">
        <v>15140135</v>
      </c>
      <c r="AJ662">
        <v>662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>
      <c r="A663">
        <f>ROW(Source!A142)</f>
        <v>142</v>
      </c>
      <c r="B663">
        <v>15140138</v>
      </c>
      <c r="C663">
        <v>15140136</v>
      </c>
      <c r="D663">
        <v>7535107</v>
      </c>
      <c r="E663">
        <v>1</v>
      </c>
      <c r="F663">
        <v>1</v>
      </c>
      <c r="G663">
        <v>1</v>
      </c>
      <c r="H663">
        <v>1</v>
      </c>
      <c r="I663" t="s">
        <v>698</v>
      </c>
      <c r="J663" t="s">
        <v>5</v>
      </c>
      <c r="K663" t="s">
        <v>699</v>
      </c>
      <c r="L663">
        <v>1476</v>
      </c>
      <c r="N663">
        <v>1013</v>
      </c>
      <c r="O663" t="s">
        <v>450</v>
      </c>
      <c r="P663" t="s">
        <v>451</v>
      </c>
      <c r="Q663">
        <v>1</v>
      </c>
      <c r="X663">
        <v>60.65</v>
      </c>
      <c r="Y663">
        <v>0</v>
      </c>
      <c r="Z663">
        <v>0</v>
      </c>
      <c r="AA663">
        <v>0</v>
      </c>
      <c r="AB663">
        <v>10.78</v>
      </c>
      <c r="AC663">
        <v>0</v>
      </c>
      <c r="AD663">
        <v>1</v>
      </c>
      <c r="AE663">
        <v>1</v>
      </c>
      <c r="AF663" t="s">
        <v>368</v>
      </c>
      <c r="AG663">
        <v>90.974999999999994</v>
      </c>
      <c r="AH663">
        <v>2</v>
      </c>
      <c r="AI663">
        <v>15140138</v>
      </c>
      <c r="AJ663">
        <v>663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>
      <c r="A664">
        <f>ROW(Source!A142)</f>
        <v>142</v>
      </c>
      <c r="B664">
        <v>15140139</v>
      </c>
      <c r="C664">
        <v>15140136</v>
      </c>
      <c r="D664">
        <v>121548</v>
      </c>
      <c r="E664">
        <v>1</v>
      </c>
      <c r="F664">
        <v>1</v>
      </c>
      <c r="G664">
        <v>1</v>
      </c>
      <c r="H664">
        <v>1</v>
      </c>
      <c r="I664" t="s">
        <v>31</v>
      </c>
      <c r="J664" t="s">
        <v>5</v>
      </c>
      <c r="K664" t="s">
        <v>452</v>
      </c>
      <c r="L664">
        <v>608254</v>
      </c>
      <c r="N664">
        <v>1013</v>
      </c>
      <c r="O664" t="s">
        <v>453</v>
      </c>
      <c r="P664" t="s">
        <v>453</v>
      </c>
      <c r="Q664">
        <v>1</v>
      </c>
      <c r="X664">
        <v>0.08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1</v>
      </c>
      <c r="AE664">
        <v>2</v>
      </c>
      <c r="AF664" t="s">
        <v>368</v>
      </c>
      <c r="AG664">
        <v>0.12</v>
      </c>
      <c r="AH664">
        <v>2</v>
      </c>
      <c r="AI664">
        <v>15140139</v>
      </c>
      <c r="AJ664">
        <v>664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>
      <c r="A665">
        <f>ROW(Source!A142)</f>
        <v>142</v>
      </c>
      <c r="B665">
        <v>15140140</v>
      </c>
      <c r="C665">
        <v>15140136</v>
      </c>
      <c r="D665">
        <v>12365887</v>
      </c>
      <c r="E665">
        <v>1</v>
      </c>
      <c r="F665">
        <v>1</v>
      </c>
      <c r="G665">
        <v>1</v>
      </c>
      <c r="H665">
        <v>2</v>
      </c>
      <c r="I665" t="s">
        <v>454</v>
      </c>
      <c r="J665" t="s">
        <v>455</v>
      </c>
      <c r="K665" t="s">
        <v>456</v>
      </c>
      <c r="L665">
        <v>1480</v>
      </c>
      <c r="N665">
        <v>1013</v>
      </c>
      <c r="O665" t="s">
        <v>457</v>
      </c>
      <c r="P665" t="s">
        <v>458</v>
      </c>
      <c r="Q665">
        <v>1</v>
      </c>
      <c r="X665">
        <v>0.08</v>
      </c>
      <c r="Y665">
        <v>0</v>
      </c>
      <c r="Z665">
        <v>21.63</v>
      </c>
      <c r="AA665">
        <v>10.78</v>
      </c>
      <c r="AB665">
        <v>0</v>
      </c>
      <c r="AC665">
        <v>0</v>
      </c>
      <c r="AD665">
        <v>1</v>
      </c>
      <c r="AE665">
        <v>0</v>
      </c>
      <c r="AF665" t="s">
        <v>368</v>
      </c>
      <c r="AG665">
        <v>0.12</v>
      </c>
      <c r="AH665">
        <v>2</v>
      </c>
      <c r="AI665">
        <v>15140140</v>
      </c>
      <c r="AJ665">
        <v>665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>
      <c r="A666">
        <f>ROW(Source!A142)</f>
        <v>142</v>
      </c>
      <c r="B666">
        <v>15140141</v>
      </c>
      <c r="C666">
        <v>15140136</v>
      </c>
      <c r="D666">
        <v>12289583</v>
      </c>
      <c r="E666">
        <v>1</v>
      </c>
      <c r="F666">
        <v>1</v>
      </c>
      <c r="G666">
        <v>1</v>
      </c>
      <c r="H666">
        <v>3</v>
      </c>
      <c r="I666" t="s">
        <v>700</v>
      </c>
      <c r="J666" t="s">
        <v>701</v>
      </c>
      <c r="K666" t="s">
        <v>702</v>
      </c>
      <c r="L666">
        <v>1348</v>
      </c>
      <c r="N666">
        <v>1009</v>
      </c>
      <c r="O666" t="s">
        <v>29</v>
      </c>
      <c r="P666" t="s">
        <v>29</v>
      </c>
      <c r="Q666">
        <v>1000</v>
      </c>
      <c r="X666">
        <v>5.0000000000000001E-4</v>
      </c>
      <c r="Y666">
        <v>10840</v>
      </c>
      <c r="Z666">
        <v>0</v>
      </c>
      <c r="AA666">
        <v>0</v>
      </c>
      <c r="AB666">
        <v>0</v>
      </c>
      <c r="AC666">
        <v>0</v>
      </c>
      <c r="AD666">
        <v>1</v>
      </c>
      <c r="AE666">
        <v>0</v>
      </c>
      <c r="AF666" t="s">
        <v>5</v>
      </c>
      <c r="AG666">
        <v>5.0000000000000001E-4</v>
      </c>
      <c r="AH666">
        <v>2</v>
      </c>
      <c r="AI666">
        <v>15140141</v>
      </c>
      <c r="AJ666">
        <v>666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>
      <c r="A667">
        <f>ROW(Source!A142)</f>
        <v>142</v>
      </c>
      <c r="B667">
        <v>15140142</v>
      </c>
      <c r="C667">
        <v>15140136</v>
      </c>
      <c r="D667">
        <v>12295251</v>
      </c>
      <c r="E667">
        <v>1</v>
      </c>
      <c r="F667">
        <v>1</v>
      </c>
      <c r="G667">
        <v>1</v>
      </c>
      <c r="H667">
        <v>3</v>
      </c>
      <c r="I667" t="s">
        <v>703</v>
      </c>
      <c r="J667" t="s">
        <v>704</v>
      </c>
      <c r="K667" t="s">
        <v>705</v>
      </c>
      <c r="L667">
        <v>1339</v>
      </c>
      <c r="N667">
        <v>1007</v>
      </c>
      <c r="O667" t="s">
        <v>465</v>
      </c>
      <c r="P667" t="s">
        <v>465</v>
      </c>
      <c r="Q667">
        <v>1</v>
      </c>
      <c r="X667">
        <v>0.2</v>
      </c>
      <c r="Y667">
        <v>1020</v>
      </c>
      <c r="Z667">
        <v>0</v>
      </c>
      <c r="AA667">
        <v>0</v>
      </c>
      <c r="AB667">
        <v>0</v>
      </c>
      <c r="AC667">
        <v>0</v>
      </c>
      <c r="AD667">
        <v>1</v>
      </c>
      <c r="AE667">
        <v>0</v>
      </c>
      <c r="AF667" t="s">
        <v>5</v>
      </c>
      <c r="AG667">
        <v>0.2</v>
      </c>
      <c r="AH667">
        <v>2</v>
      </c>
      <c r="AI667">
        <v>15140142</v>
      </c>
      <c r="AJ667">
        <v>667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>
      <c r="A668">
        <f>ROW(Source!A142)</f>
        <v>142</v>
      </c>
      <c r="B668">
        <v>15140143</v>
      </c>
      <c r="C668">
        <v>15140136</v>
      </c>
      <c r="D668">
        <v>12325991</v>
      </c>
      <c r="E668">
        <v>1</v>
      </c>
      <c r="F668">
        <v>1</v>
      </c>
      <c r="G668">
        <v>1</v>
      </c>
      <c r="H668">
        <v>3</v>
      </c>
      <c r="I668" t="s">
        <v>706</v>
      </c>
      <c r="J668" t="s">
        <v>707</v>
      </c>
      <c r="K668" t="s">
        <v>708</v>
      </c>
      <c r="L668">
        <v>1339</v>
      </c>
      <c r="N668">
        <v>1007</v>
      </c>
      <c r="O668" t="s">
        <v>465</v>
      </c>
      <c r="P668" t="s">
        <v>465</v>
      </c>
      <c r="Q668">
        <v>1</v>
      </c>
      <c r="X668">
        <v>0.3</v>
      </c>
      <c r="Y668">
        <v>699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0</v>
      </c>
      <c r="AF668" t="s">
        <v>5</v>
      </c>
      <c r="AG668">
        <v>0.3</v>
      </c>
      <c r="AH668">
        <v>2</v>
      </c>
      <c r="AI668">
        <v>15140143</v>
      </c>
      <c r="AJ668">
        <v>668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>
      <c r="A669">
        <f>ROW(Source!A143)</f>
        <v>143</v>
      </c>
      <c r="B669">
        <v>15140145</v>
      </c>
      <c r="C669">
        <v>15140144</v>
      </c>
      <c r="D669">
        <v>7535122</v>
      </c>
      <c r="E669">
        <v>1</v>
      </c>
      <c r="F669">
        <v>1</v>
      </c>
      <c r="G669">
        <v>1</v>
      </c>
      <c r="H669">
        <v>1</v>
      </c>
      <c r="I669" t="s">
        <v>469</v>
      </c>
      <c r="J669" t="s">
        <v>5</v>
      </c>
      <c r="K669" t="s">
        <v>470</v>
      </c>
      <c r="L669">
        <v>1476</v>
      </c>
      <c r="N669">
        <v>1013</v>
      </c>
      <c r="O669" t="s">
        <v>450</v>
      </c>
      <c r="P669" t="s">
        <v>451</v>
      </c>
      <c r="Q669">
        <v>1</v>
      </c>
      <c r="X669">
        <v>11.99</v>
      </c>
      <c r="Y669">
        <v>0</v>
      </c>
      <c r="Z669">
        <v>0</v>
      </c>
      <c r="AA669">
        <v>0</v>
      </c>
      <c r="AB669">
        <v>12.04</v>
      </c>
      <c r="AC669">
        <v>0</v>
      </c>
      <c r="AD669">
        <v>1</v>
      </c>
      <c r="AE669">
        <v>1</v>
      </c>
      <c r="AF669" t="s">
        <v>386</v>
      </c>
      <c r="AG669">
        <v>23.440449999999998</v>
      </c>
      <c r="AH669">
        <v>2</v>
      </c>
      <c r="AI669">
        <v>15140145</v>
      </c>
      <c r="AJ669">
        <v>669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>
      <c r="A670">
        <f>ROW(Source!A143)</f>
        <v>143</v>
      </c>
      <c r="B670">
        <v>15140146</v>
      </c>
      <c r="C670">
        <v>15140144</v>
      </c>
      <c r="D670">
        <v>121548</v>
      </c>
      <c r="E670">
        <v>1</v>
      </c>
      <c r="F670">
        <v>1</v>
      </c>
      <c r="G670">
        <v>1</v>
      </c>
      <c r="H670">
        <v>1</v>
      </c>
      <c r="I670" t="s">
        <v>31</v>
      </c>
      <c r="J670" t="s">
        <v>5</v>
      </c>
      <c r="K670" t="s">
        <v>452</v>
      </c>
      <c r="L670">
        <v>608254</v>
      </c>
      <c r="N670">
        <v>1013</v>
      </c>
      <c r="O670" t="s">
        <v>453</v>
      </c>
      <c r="P670" t="s">
        <v>453</v>
      </c>
      <c r="Q670">
        <v>1</v>
      </c>
      <c r="X670">
        <v>0.01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1</v>
      </c>
      <c r="AE670">
        <v>2</v>
      </c>
      <c r="AF670" t="s">
        <v>385</v>
      </c>
      <c r="AG670">
        <v>2.1250000000000002E-2</v>
      </c>
      <c r="AH670">
        <v>2</v>
      </c>
      <c r="AI670">
        <v>15140146</v>
      </c>
      <c r="AJ670">
        <v>670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>
      <c r="A671">
        <f>ROW(Source!A143)</f>
        <v>143</v>
      </c>
      <c r="B671">
        <v>15140147</v>
      </c>
      <c r="C671">
        <v>15140144</v>
      </c>
      <c r="D671">
        <v>12365887</v>
      </c>
      <c r="E671">
        <v>1</v>
      </c>
      <c r="F671">
        <v>1</v>
      </c>
      <c r="G671">
        <v>1</v>
      </c>
      <c r="H671">
        <v>2</v>
      </c>
      <c r="I671" t="s">
        <v>454</v>
      </c>
      <c r="J671" t="s">
        <v>455</v>
      </c>
      <c r="K671" t="s">
        <v>456</v>
      </c>
      <c r="L671">
        <v>1480</v>
      </c>
      <c r="N671">
        <v>1013</v>
      </c>
      <c r="O671" t="s">
        <v>457</v>
      </c>
      <c r="P671" t="s">
        <v>458</v>
      </c>
      <c r="Q671">
        <v>1</v>
      </c>
      <c r="X671">
        <v>0.01</v>
      </c>
      <c r="Y671">
        <v>0</v>
      </c>
      <c r="Z671">
        <v>21.63</v>
      </c>
      <c r="AA671">
        <v>10.78</v>
      </c>
      <c r="AB671">
        <v>0</v>
      </c>
      <c r="AC671">
        <v>0</v>
      </c>
      <c r="AD671">
        <v>1</v>
      </c>
      <c r="AE671">
        <v>0</v>
      </c>
      <c r="AF671" t="s">
        <v>385</v>
      </c>
      <c r="AG671">
        <v>2.1250000000000002E-2</v>
      </c>
      <c r="AH671">
        <v>2</v>
      </c>
      <c r="AI671">
        <v>15140147</v>
      </c>
      <c r="AJ671">
        <v>671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>
      <c r="A672">
        <f>ROW(Source!A143)</f>
        <v>143</v>
      </c>
      <c r="B672">
        <v>15140148</v>
      </c>
      <c r="C672">
        <v>15140144</v>
      </c>
      <c r="D672">
        <v>12368313</v>
      </c>
      <c r="E672">
        <v>1</v>
      </c>
      <c r="F672">
        <v>1</v>
      </c>
      <c r="G672">
        <v>1</v>
      </c>
      <c r="H672">
        <v>2</v>
      </c>
      <c r="I672" t="s">
        <v>477</v>
      </c>
      <c r="J672" t="s">
        <v>478</v>
      </c>
      <c r="K672" t="s">
        <v>479</v>
      </c>
      <c r="L672">
        <v>1480</v>
      </c>
      <c r="N672">
        <v>1013</v>
      </c>
      <c r="O672" t="s">
        <v>457</v>
      </c>
      <c r="P672" t="s">
        <v>458</v>
      </c>
      <c r="Q672">
        <v>1</v>
      </c>
      <c r="X672">
        <v>0.03</v>
      </c>
      <c r="Y672">
        <v>0</v>
      </c>
      <c r="Z672">
        <v>96.34</v>
      </c>
      <c r="AA672">
        <v>0</v>
      </c>
      <c r="AB672">
        <v>0</v>
      </c>
      <c r="AC672">
        <v>0</v>
      </c>
      <c r="AD672">
        <v>1</v>
      </c>
      <c r="AE672">
        <v>0</v>
      </c>
      <c r="AF672" t="s">
        <v>385</v>
      </c>
      <c r="AG672">
        <v>6.3750000000000001E-2</v>
      </c>
      <c r="AH672">
        <v>2</v>
      </c>
      <c r="AI672">
        <v>15140148</v>
      </c>
      <c r="AJ672">
        <v>672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>
      <c r="A673">
        <f>ROW(Source!A143)</f>
        <v>143</v>
      </c>
      <c r="B673">
        <v>15140149</v>
      </c>
      <c r="C673">
        <v>15140144</v>
      </c>
      <c r="D673">
        <v>12292547</v>
      </c>
      <c r="E673">
        <v>1</v>
      </c>
      <c r="F673">
        <v>1</v>
      </c>
      <c r="G673">
        <v>1</v>
      </c>
      <c r="H673">
        <v>3</v>
      </c>
      <c r="I673" t="s">
        <v>709</v>
      </c>
      <c r="J673" t="s">
        <v>710</v>
      </c>
      <c r="K673" t="s">
        <v>711</v>
      </c>
      <c r="L673">
        <v>1327</v>
      </c>
      <c r="N673">
        <v>1005</v>
      </c>
      <c r="O673" t="s">
        <v>660</v>
      </c>
      <c r="P673" t="s">
        <v>660</v>
      </c>
      <c r="Q673">
        <v>1</v>
      </c>
      <c r="X673">
        <v>4.4000000000000002E-4</v>
      </c>
      <c r="Y673">
        <v>38.700000000000003</v>
      </c>
      <c r="Z673">
        <v>0</v>
      </c>
      <c r="AA673">
        <v>0</v>
      </c>
      <c r="AB673">
        <v>0</v>
      </c>
      <c r="AC673">
        <v>0</v>
      </c>
      <c r="AD673">
        <v>1</v>
      </c>
      <c r="AE673">
        <v>0</v>
      </c>
      <c r="AF673" t="s">
        <v>5</v>
      </c>
      <c r="AG673">
        <v>4.4000000000000002E-4</v>
      </c>
      <c r="AH673">
        <v>2</v>
      </c>
      <c r="AI673">
        <v>15140149</v>
      </c>
      <c r="AJ673">
        <v>673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>
      <c r="A674">
        <f>ROW(Source!A143)</f>
        <v>143</v>
      </c>
      <c r="B674">
        <v>15140150</v>
      </c>
      <c r="C674">
        <v>15140144</v>
      </c>
      <c r="D674">
        <v>12292684</v>
      </c>
      <c r="E674">
        <v>1</v>
      </c>
      <c r="F674">
        <v>1</v>
      </c>
      <c r="G674">
        <v>1</v>
      </c>
      <c r="H674">
        <v>3</v>
      </c>
      <c r="I674" t="s">
        <v>712</v>
      </c>
      <c r="J674" t="s">
        <v>713</v>
      </c>
      <c r="K674" t="s">
        <v>714</v>
      </c>
      <c r="L674">
        <v>1348</v>
      </c>
      <c r="N674">
        <v>1009</v>
      </c>
      <c r="O674" t="s">
        <v>29</v>
      </c>
      <c r="P674" t="s">
        <v>29</v>
      </c>
      <c r="Q674">
        <v>1000</v>
      </c>
      <c r="X674">
        <v>2.9000000000000001E-2</v>
      </c>
      <c r="Y674">
        <v>3830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0</v>
      </c>
      <c r="AF674" t="s">
        <v>5</v>
      </c>
      <c r="AG674">
        <v>2.9000000000000001E-2</v>
      </c>
      <c r="AH674">
        <v>2</v>
      </c>
      <c r="AI674">
        <v>15140150</v>
      </c>
      <c r="AJ674">
        <v>674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>
      <c r="A675">
        <f>ROW(Source!A143)</f>
        <v>143</v>
      </c>
      <c r="B675">
        <v>15140151</v>
      </c>
      <c r="C675">
        <v>15140144</v>
      </c>
      <c r="D675">
        <v>12292865</v>
      </c>
      <c r="E675">
        <v>1</v>
      </c>
      <c r="F675">
        <v>1</v>
      </c>
      <c r="G675">
        <v>1</v>
      </c>
      <c r="H675">
        <v>3</v>
      </c>
      <c r="I675" t="s">
        <v>715</v>
      </c>
      <c r="J675" t="s">
        <v>716</v>
      </c>
      <c r="K675" t="s">
        <v>717</v>
      </c>
      <c r="L675">
        <v>1346</v>
      </c>
      <c r="N675">
        <v>1009</v>
      </c>
      <c r="O675" t="s">
        <v>144</v>
      </c>
      <c r="P675" t="s">
        <v>144</v>
      </c>
      <c r="Q675">
        <v>1</v>
      </c>
      <c r="X675">
        <v>0.15</v>
      </c>
      <c r="Y675">
        <v>7.02</v>
      </c>
      <c r="Z675">
        <v>0</v>
      </c>
      <c r="AA675">
        <v>0</v>
      </c>
      <c r="AB675">
        <v>0</v>
      </c>
      <c r="AC675">
        <v>0</v>
      </c>
      <c r="AD675">
        <v>1</v>
      </c>
      <c r="AE675">
        <v>0</v>
      </c>
      <c r="AF675" t="s">
        <v>5</v>
      </c>
      <c r="AG675">
        <v>0.15</v>
      </c>
      <c r="AH675">
        <v>2</v>
      </c>
      <c r="AI675">
        <v>15140151</v>
      </c>
      <c r="AJ675">
        <v>675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Лист1</vt:lpstr>
      <vt:lpstr>Source</vt:lpstr>
      <vt:lpstr>SmtRes</vt:lpstr>
      <vt:lpstr>EtalonRes</vt:lpstr>
      <vt:lpstr>ClcRes</vt:lpstr>
      <vt:lpstr>Лист1!Заголовки_для_печати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knm2935</cp:lastModifiedBy>
  <cp:lastPrinted>2012-05-02T08:26:17Z</cp:lastPrinted>
  <dcterms:created xsi:type="dcterms:W3CDTF">2012-05-02T08:12:21Z</dcterms:created>
  <dcterms:modified xsi:type="dcterms:W3CDTF">2012-05-02T08:26:20Z</dcterms:modified>
</cp:coreProperties>
</file>