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1340" windowHeight="9345"/>
  </bookViews>
  <sheets>
    <sheet name="НМЦ" sheetId="2" r:id="rId1"/>
  </sheets>
  <calcPr calcId="145621"/>
</workbook>
</file>

<file path=xl/calcChain.xml><?xml version="1.0" encoding="utf-8"?>
<calcChain xmlns="http://schemas.openxmlformats.org/spreadsheetml/2006/main">
  <c r="H14" i="2" l="1"/>
  <c r="H13" i="2"/>
  <c r="I13" i="2" s="1"/>
  <c r="J13" i="2" s="1"/>
  <c r="J14" i="2" l="1"/>
  <c r="H10" i="2"/>
  <c r="H11" i="2"/>
  <c r="H9" i="2"/>
  <c r="H15" i="2"/>
  <c r="I15" i="2" s="1"/>
  <c r="H16" i="2"/>
  <c r="I16" i="2" s="1"/>
  <c r="H8" i="2"/>
  <c r="J8" i="2" s="1"/>
  <c r="J10" i="2" l="1"/>
  <c r="J9" i="2"/>
  <c r="J16" i="2"/>
  <c r="J15" i="2"/>
  <c r="J11" i="2"/>
  <c r="H12" i="2"/>
  <c r="I12" i="2" s="1"/>
  <c r="J12" i="2" l="1"/>
  <c r="J17" i="2" s="1"/>
  <c r="J18" i="2" s="1"/>
  <c r="J19" i="2" s="1"/>
</calcChain>
</file>

<file path=xl/sharedStrings.xml><?xml version="1.0" encoding="utf-8"?>
<sst xmlns="http://schemas.openxmlformats.org/spreadsheetml/2006/main" count="61" uniqueCount="60">
  <si>
    <t>г. Лесной ФГУП "Комбинат "Электрохимприбор"</t>
  </si>
  <si>
    <t>Расчет начальной (максимальной) цены</t>
  </si>
  <si>
    <t>Текущая стоимость на момент определения начальной (максимальной) цены</t>
  </si>
  <si>
    <t>№ обосновывающего расчета</t>
  </si>
  <si>
    <t>НДС 18%</t>
  </si>
  <si>
    <t>Всего с НДС</t>
  </si>
  <si>
    <t>Л.Г.Бушманова</t>
  </si>
  <si>
    <t>№ п/п</t>
  </si>
  <si>
    <t xml:space="preserve">№ инвентарный </t>
  </si>
  <si>
    <t>Наименование  видов работ</t>
  </si>
  <si>
    <t>ИТОГО</t>
  </si>
  <si>
    <t>Начальник отдела капитального строительства</t>
  </si>
  <si>
    <t>Наименование объекта</t>
  </si>
  <si>
    <t>№ здания</t>
  </si>
  <si>
    <t>пр-во, цех, отд.</t>
  </si>
  <si>
    <t>Отдел 028</t>
  </si>
  <si>
    <t>В.В.Моляков</t>
  </si>
  <si>
    <t xml:space="preserve"> руб.</t>
  </si>
  <si>
    <t xml:space="preserve">Составлен в ценах по состоянию на 01.01.2000 г. с переводом в текущие цены (ред.2009года)        </t>
  </si>
  <si>
    <t>Инженер по проектно-сметной работе  2 кат.</t>
  </si>
  <si>
    <t>Сметная стоимость СМР в базисных ценах на 01.01.2001</t>
  </si>
  <si>
    <t>Сметная стоимость оборудования в базисных ценах на 01.01.2001</t>
  </si>
  <si>
    <t>Ремонт кровли</t>
  </si>
  <si>
    <t>Сметная стоимость в текущих ценах с коэфф.5,98</t>
  </si>
  <si>
    <t>Непредвиденные затраты</t>
  </si>
  <si>
    <t>001</t>
  </si>
  <si>
    <t>006</t>
  </si>
  <si>
    <t>004</t>
  </si>
  <si>
    <t xml:space="preserve"> 22</t>
  </si>
  <si>
    <t>5000017</t>
  </si>
  <si>
    <t>109гн-14</t>
  </si>
  <si>
    <t>складские помещения на 8ой площ.</t>
  </si>
  <si>
    <t>101гн-14</t>
  </si>
  <si>
    <t>17А</t>
  </si>
  <si>
    <t>7412305</t>
  </si>
  <si>
    <t>111гн-14</t>
  </si>
  <si>
    <t>112гн-14</t>
  </si>
  <si>
    <t>здание склада14</t>
  </si>
  <si>
    <t>5800017</t>
  </si>
  <si>
    <t>97гн-14</t>
  </si>
  <si>
    <t>361</t>
  </si>
  <si>
    <t>7306856</t>
  </si>
  <si>
    <t>98гн-14</t>
  </si>
  <si>
    <t xml:space="preserve">зд.бытовое 66 (АБК </t>
  </si>
  <si>
    <t>6400223</t>
  </si>
  <si>
    <t>57гн-14</t>
  </si>
  <si>
    <t>ограждение базы снабжения</t>
  </si>
  <si>
    <t>5601307</t>
  </si>
  <si>
    <t>64гн-14</t>
  </si>
  <si>
    <t>362</t>
  </si>
  <si>
    <t>8511007</t>
  </si>
  <si>
    <t>49гн-14</t>
  </si>
  <si>
    <t>Замена оконных блоков и ремонт  кровли</t>
  </si>
  <si>
    <t>Ремонт   эстакады</t>
  </si>
  <si>
    <t>Замена оконных блоков и внутренняя отделка помещений</t>
  </si>
  <si>
    <t>Ремонт ограждения</t>
  </si>
  <si>
    <t>Покраска возуховодов вент. систем, вн. отделка, замена оконных и дверных блоков</t>
  </si>
  <si>
    <t>Замена оконных блоков, ремонт внутренней отделки</t>
  </si>
  <si>
    <t>Ремонт фасада, внутренней отделки</t>
  </si>
  <si>
    <t xml:space="preserve">на выполнение работ по ремонту  зданий цеха  001, 004, 006 и 071  ФГУП «Комбинат «Электрохимприбор»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</si>
</sst>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_-* #,##0.000_р_._-;\-* #,##0.000_р_._-;_-* &quot;-&quot;??_р_._-;_-@_-"/>
  </numFmts>
  <fonts count="18" x14ac:knownFonts="1">
    <font>
      <sz val="10"/>
      <name val="Arial Cyr"/>
      <charset val="204"/>
    </font>
    <font>
      <sz val="8"/>
      <name val="Arial Cyr"/>
      <charset val="204"/>
    </font>
    <font>
      <sz val="10"/>
      <name val="Arial Cyr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1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i/>
      <sz val="1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0" fontId="8" fillId="0" borderId="0">
      <alignment horizontal="left" vertical="center"/>
    </xf>
    <xf numFmtId="0" fontId="8" fillId="0" borderId="0">
      <alignment horizontal="center" vertical="center"/>
    </xf>
    <xf numFmtId="0" fontId="9" fillId="0" borderId="0">
      <alignment horizontal="center" vertical="center"/>
    </xf>
    <xf numFmtId="0" fontId="9" fillId="0" borderId="0">
      <alignment horizontal="left" vertical="center"/>
    </xf>
    <xf numFmtId="0" fontId="2" fillId="0" borderId="0"/>
    <xf numFmtId="0" fontId="3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 applyAlignment="0"/>
    <xf numFmtId="0" fontId="3" fillId="0" borderId="0"/>
  </cellStyleXfs>
  <cellXfs count="79">
    <xf numFmtId="0" fontId="0" fillId="0" borderId="0" xfId="0"/>
    <xf numFmtId="0" fontId="4" fillId="0" borderId="0" xfId="6" applyFont="1" applyFill="1"/>
    <xf numFmtId="0" fontId="2" fillId="0" borderId="0" xfId="6" applyFont="1" applyFill="1"/>
    <xf numFmtId="0" fontId="2" fillId="0" borderId="0" xfId="6" applyFont="1" applyFill="1" applyAlignment="1">
      <alignment horizontal="center" vertical="center"/>
    </xf>
    <xf numFmtId="0" fontId="4" fillId="0" borderId="0" xfId="6" applyFont="1" applyFill="1" applyAlignment="1">
      <alignment horizontal="center" vertical="center"/>
    </xf>
    <xf numFmtId="0" fontId="4" fillId="0" borderId="0" xfId="6" applyFont="1" applyFill="1" applyBorder="1"/>
    <xf numFmtId="0" fontId="4" fillId="0" borderId="0" xfId="0" applyFont="1"/>
    <xf numFmtId="164" fontId="10" fillId="2" borderId="0" xfId="7" applyNumberFormat="1" applyFont="1" applyFill="1" applyBorder="1" applyAlignment="1">
      <alignment horizontal="center" vertical="center" wrapText="1"/>
    </xf>
    <xf numFmtId="0" fontId="0" fillId="0" borderId="0" xfId="0"/>
    <xf numFmtId="0" fontId="0" fillId="0" borderId="0" xfId="0" applyBorder="1" applyAlignment="1">
      <alignment horizontal="right"/>
    </xf>
    <xf numFmtId="0" fontId="4" fillId="0" borderId="0" xfId="6" applyFont="1" applyFill="1" applyBorder="1" applyAlignment="1">
      <alignment horizontal="center" vertical="center"/>
    </xf>
    <xf numFmtId="0" fontId="4" fillId="0" borderId="0" xfId="0" applyFont="1" applyBorder="1"/>
    <xf numFmtId="43" fontId="0" fillId="0" borderId="0" xfId="0" applyNumberFormat="1"/>
    <xf numFmtId="0" fontId="12" fillId="2" borderId="0" xfId="1" applyFont="1" applyFill="1" applyBorder="1" applyAlignment="1">
      <alignment horizontal="right" vertical="center" wrapText="1"/>
    </xf>
    <xf numFmtId="0" fontId="12" fillId="2" borderId="0" xfId="1" applyFont="1" applyFill="1" applyBorder="1" applyAlignment="1">
      <alignment horizontal="center" vertical="top" wrapText="1"/>
    </xf>
    <xf numFmtId="43" fontId="7" fillId="2" borderId="0" xfId="7" applyFont="1" applyFill="1" applyBorder="1" applyAlignment="1">
      <alignment horizontal="left" vertical="top" wrapText="1"/>
    </xf>
    <xf numFmtId="0" fontId="6" fillId="0" borderId="0" xfId="5" applyFont="1" applyBorder="1" applyAlignment="1">
      <alignment horizontal="center" vertical="center"/>
    </xf>
    <xf numFmtId="0" fontId="13" fillId="2" borderId="0" xfId="5" applyFont="1" applyFill="1" applyBorder="1" applyAlignment="1">
      <alignment horizontal="right" vertical="center" wrapText="1"/>
    </xf>
    <xf numFmtId="0" fontId="6" fillId="0" borderId="0" xfId="5" applyFont="1" applyBorder="1" applyAlignment="1">
      <alignment horizontal="center" vertical="top" wrapText="1"/>
    </xf>
    <xf numFmtId="43" fontId="10" fillId="2" borderId="0" xfId="7" quotePrefix="1" applyFont="1" applyFill="1" applyBorder="1" applyAlignment="1">
      <alignment horizontal="left" vertical="top" wrapText="1"/>
    </xf>
    <xf numFmtId="0" fontId="6" fillId="0" borderId="0" xfId="5" applyFont="1" applyBorder="1" applyAlignment="1">
      <alignment vertical="center"/>
    </xf>
    <xf numFmtId="0" fontId="6" fillId="0" borderId="0" xfId="0" applyFont="1"/>
    <xf numFmtId="43" fontId="6" fillId="0" borderId="0" xfId="0" applyNumberFormat="1" applyFont="1"/>
    <xf numFmtId="0" fontId="2" fillId="0" borderId="0" xfId="0" applyFont="1" applyBorder="1" applyAlignment="1">
      <alignment wrapText="1"/>
    </xf>
    <xf numFmtId="0" fontId="11" fillId="3" borderId="1" xfId="5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164" fontId="10" fillId="2" borderId="0" xfId="7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right"/>
    </xf>
    <xf numFmtId="0" fontId="11" fillId="0" borderId="1" xfId="0" applyFont="1" applyBorder="1" applyAlignment="1">
      <alignment horizontal="center" vertical="center" wrapText="1"/>
    </xf>
    <xf numFmtId="164" fontId="10" fillId="2" borderId="5" xfId="7" applyNumberFormat="1" applyFont="1" applyFill="1" applyBorder="1" applyAlignment="1">
      <alignment horizontal="right" vertical="center" wrapText="1"/>
    </xf>
    <xf numFmtId="0" fontId="0" fillId="0" borderId="5" xfId="0" applyBorder="1" applyAlignment="1">
      <alignment horizontal="right"/>
    </xf>
    <xf numFmtId="0" fontId="4" fillId="0" borderId="0" xfId="6" applyFont="1" applyFill="1" applyAlignment="1">
      <alignment horizontal="center" vertical="center"/>
    </xf>
    <xf numFmtId="0" fontId="4" fillId="0" borderId="0" xfId="0" applyFont="1" applyAlignment="1"/>
    <xf numFmtId="49" fontId="5" fillId="0" borderId="0" xfId="6" applyNumberFormat="1" applyFont="1" applyFill="1" applyAlignment="1">
      <alignment horizontal="center" vertical="center"/>
    </xf>
    <xf numFmtId="0" fontId="11" fillId="0" borderId="0" xfId="6" applyFont="1" applyFill="1" applyBorder="1" applyAlignment="1">
      <alignment wrapText="1"/>
    </xf>
    <xf numFmtId="0" fontId="2" fillId="0" borderId="0" xfId="0" applyFont="1" applyBorder="1" applyAlignment="1">
      <alignment wrapText="1"/>
    </xf>
    <xf numFmtId="0" fontId="11" fillId="0" borderId="2" xfId="0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49" fontId="14" fillId="2" borderId="1" xfId="1" applyNumberFormat="1" applyFont="1" applyFill="1" applyBorder="1" applyAlignment="1">
      <alignment horizontal="center" vertical="center" wrapText="1"/>
    </xf>
    <xf numFmtId="49" fontId="14" fillId="2" borderId="1" xfId="7" quotePrefix="1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49" fontId="14" fillId="2" borderId="1" xfId="3" applyNumberFormat="1" applyFont="1" applyFill="1" applyBorder="1" applyAlignment="1">
      <alignment horizontal="center" vertical="center" wrapText="1"/>
    </xf>
    <xf numFmtId="49" fontId="14" fillId="2" borderId="1" xfId="7" applyNumberFormat="1" applyFont="1" applyFill="1" applyBorder="1" applyAlignment="1">
      <alignment horizontal="center" vertical="center" wrapText="1"/>
    </xf>
    <xf numFmtId="49" fontId="14" fillId="2" borderId="7" xfId="1" applyNumberFormat="1" applyFont="1" applyFill="1" applyBorder="1" applyAlignment="1">
      <alignment horizontal="center" vertical="center" wrapText="1"/>
    </xf>
    <xf numFmtId="49" fontId="14" fillId="0" borderId="1" xfId="3" applyNumberFormat="1" applyFont="1" applyFill="1" applyBorder="1" applyAlignment="1">
      <alignment horizontal="center" vertical="center" wrapText="1"/>
    </xf>
    <xf numFmtId="49" fontId="14" fillId="0" borderId="1" xfId="7" applyNumberFormat="1" applyFont="1" applyFill="1" applyBorder="1" applyAlignment="1">
      <alignment horizontal="center" vertical="center" wrapText="1"/>
    </xf>
    <xf numFmtId="49" fontId="14" fillId="2" borderId="1" xfId="3" quotePrefix="1" applyNumberFormat="1" applyFont="1" applyFill="1" applyBorder="1" applyAlignment="1">
      <alignment horizontal="center" vertical="center" wrapText="1"/>
    </xf>
    <xf numFmtId="0" fontId="14" fillId="2" borderId="1" xfId="3" applyFont="1" applyFill="1" applyBorder="1" applyAlignment="1">
      <alignment vertical="top" wrapText="1"/>
    </xf>
    <xf numFmtId="0" fontId="11" fillId="0" borderId="1" xfId="0" applyFont="1" applyBorder="1" applyAlignment="1">
      <alignment vertical="top"/>
    </xf>
    <xf numFmtId="0" fontId="14" fillId="2" borderId="1" xfId="4" applyFont="1" applyFill="1" applyBorder="1" applyAlignment="1">
      <alignment vertical="top" wrapText="1"/>
    </xf>
    <xf numFmtId="0" fontId="11" fillId="0" borderId="1" xfId="0" applyFont="1" applyBorder="1" applyAlignment="1">
      <alignment vertical="top" wrapText="1"/>
    </xf>
    <xf numFmtId="0" fontId="15" fillId="0" borderId="1" xfId="5" applyFont="1" applyBorder="1" applyAlignment="1">
      <alignment horizontal="center" vertical="center" wrapText="1"/>
    </xf>
    <xf numFmtId="0" fontId="15" fillId="0" borderId="1" xfId="6" applyFont="1" applyFill="1" applyBorder="1" applyAlignment="1">
      <alignment horizontal="center" vertical="center" wrapText="1"/>
    </xf>
    <xf numFmtId="0" fontId="16" fillId="2" borderId="1" xfId="2" applyFont="1" applyFill="1" applyBorder="1" applyAlignment="1">
      <alignment horizontal="center" vertical="center" wrapText="1"/>
    </xf>
    <xf numFmtId="49" fontId="15" fillId="0" borderId="1" xfId="6" applyNumberFormat="1" applyFont="1" applyFill="1" applyBorder="1" applyAlignment="1">
      <alignment horizontal="center" vertical="center" wrapText="1"/>
    </xf>
    <xf numFmtId="49" fontId="15" fillId="0" borderId="2" xfId="6" applyNumberFormat="1" applyFont="1" applyFill="1" applyBorder="1" applyAlignment="1">
      <alignment horizontal="center" vertical="center" wrapText="1"/>
    </xf>
    <xf numFmtId="0" fontId="16" fillId="2" borderId="2" xfId="2" applyFont="1" applyFill="1" applyBorder="1" applyAlignment="1">
      <alignment horizontal="center" vertical="center" wrapText="1"/>
    </xf>
    <xf numFmtId="0" fontId="16" fillId="2" borderId="1" xfId="2" applyFont="1" applyFill="1" applyBorder="1" applyAlignment="1">
      <alignment horizontal="center" vertical="center" wrapText="1"/>
    </xf>
    <xf numFmtId="49" fontId="11" fillId="2" borderId="1" xfId="5" applyNumberFormat="1" applyFont="1" applyFill="1" applyBorder="1" applyAlignment="1">
      <alignment horizontal="center" vertical="center" wrapText="1"/>
    </xf>
    <xf numFmtId="43" fontId="11" fillId="0" borderId="1" xfId="8" applyFont="1" applyFill="1" applyBorder="1" applyAlignment="1">
      <alignment horizontal="center" vertical="center" wrapText="1"/>
    </xf>
    <xf numFmtId="43" fontId="11" fillId="2" borderId="1" xfId="7" quotePrefix="1" applyFont="1" applyFill="1" applyBorder="1" applyAlignment="1">
      <alignment horizontal="center" vertical="center" wrapText="1"/>
    </xf>
    <xf numFmtId="43" fontId="11" fillId="2" borderId="6" xfId="7" quotePrefix="1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49" fontId="11" fillId="0" borderId="4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6" fillId="0" borderId="0" xfId="6" applyFont="1" applyFill="1"/>
    <xf numFmtId="0" fontId="6" fillId="0" borderId="0" xfId="6" applyFont="1" applyFill="1" applyAlignment="1">
      <alignment horizontal="left" indent="1"/>
    </xf>
    <xf numFmtId="0" fontId="6" fillId="0" borderId="0" xfId="6" applyFont="1" applyFill="1" applyBorder="1"/>
    <xf numFmtId="0" fontId="6" fillId="0" borderId="0" xfId="6" applyFont="1" applyFill="1" applyAlignment="1">
      <alignment horizontal="center" vertical="center"/>
    </xf>
    <xf numFmtId="0" fontId="17" fillId="0" borderId="0" xfId="6" applyFont="1" applyFill="1"/>
    <xf numFmtId="0" fontId="17" fillId="0" borderId="0" xfId="6" applyFont="1" applyFill="1" applyAlignment="1">
      <alignment horizontal="center" vertical="center"/>
    </xf>
    <xf numFmtId="0" fontId="17" fillId="0" borderId="0" xfId="0" applyFont="1"/>
    <xf numFmtId="49" fontId="7" fillId="0" borderId="0" xfId="6" applyNumberFormat="1" applyFont="1" applyFill="1" applyAlignment="1">
      <alignment horizontal="center" vertical="center" wrapText="1"/>
    </xf>
    <xf numFmtId="0" fontId="6" fillId="0" borderId="0" xfId="0" applyFont="1" applyAlignment="1">
      <alignment wrapText="1"/>
    </xf>
    <xf numFmtId="49" fontId="7" fillId="0" borderId="0" xfId="6" applyNumberFormat="1" applyFont="1" applyFill="1" applyAlignment="1">
      <alignment horizontal="center" vertical="center" wrapText="1"/>
    </xf>
    <xf numFmtId="0" fontId="6" fillId="0" borderId="0" xfId="0" applyFont="1" applyAlignment="1">
      <alignment wrapText="1"/>
    </xf>
  </cellXfs>
  <cellStyles count="11">
    <cellStyle name="S10" xfId="1"/>
    <cellStyle name="S5" xfId="2"/>
    <cellStyle name="S7" xfId="3"/>
    <cellStyle name="S8" xfId="4"/>
    <cellStyle name="Обычный" xfId="0" builtinId="0"/>
    <cellStyle name="Обычный 2" xfId="5"/>
    <cellStyle name="Обычный 2 2" xfId="9"/>
    <cellStyle name="Обычный_Сводка затрат 153 с НМЦ для Катаева" xfId="6"/>
    <cellStyle name="Стиль 1" xfId="10"/>
    <cellStyle name="Финансовый" xfId="8" builtinId="3"/>
    <cellStyle name="Финансовый 2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abSelected="1" topLeftCell="A7" workbookViewId="0">
      <selection activeCell="A16" sqref="A16:XFD16"/>
    </sheetView>
  </sheetViews>
  <sheetFormatPr defaultRowHeight="12.75" x14ac:dyDescent="0.2"/>
  <cols>
    <col min="1" max="1" width="4" style="2" customWidth="1"/>
    <col min="2" max="2" width="8.5703125" style="2" customWidth="1"/>
    <col min="3" max="3" width="10.85546875" style="2" customWidth="1"/>
    <col min="4" max="4" width="11.28515625" style="3" customWidth="1"/>
    <col min="5" max="5" width="10.42578125" customWidth="1"/>
    <col min="6" max="6" width="14.28515625" style="8" customWidth="1"/>
    <col min="7" max="7" width="15.5703125" style="8" customWidth="1"/>
    <col min="8" max="8" width="15.5703125" customWidth="1"/>
    <col min="9" max="9" width="11.42578125" style="8" customWidth="1"/>
    <col min="10" max="10" width="19.140625" style="8" customWidth="1"/>
    <col min="11" max="11" width="24.7109375" customWidth="1"/>
    <col min="12" max="12" width="14.5703125" bestFit="1" customWidth="1"/>
  </cols>
  <sheetData>
    <row r="1" spans="1:12" ht="15.75" x14ac:dyDescent="0.25">
      <c r="A1" s="31" t="s">
        <v>0</v>
      </c>
      <c r="B1" s="31"/>
      <c r="C1" s="31"/>
      <c r="D1" s="31"/>
      <c r="E1" s="32"/>
      <c r="F1" s="32"/>
      <c r="G1" s="32"/>
      <c r="H1" s="32"/>
      <c r="I1" s="32"/>
      <c r="J1" s="32"/>
      <c r="K1" s="32"/>
    </row>
    <row r="2" spans="1:12" ht="15.75" x14ac:dyDescent="0.25">
      <c r="A2" s="33" t="s">
        <v>1</v>
      </c>
      <c r="B2" s="33"/>
      <c r="C2" s="33"/>
      <c r="D2" s="33"/>
      <c r="E2" s="32"/>
      <c r="F2" s="32"/>
      <c r="G2" s="32"/>
      <c r="H2" s="32"/>
      <c r="I2" s="32"/>
      <c r="J2" s="32"/>
      <c r="K2" s="32"/>
    </row>
    <row r="3" spans="1:12" ht="14.25" customHeight="1" x14ac:dyDescent="0.25">
      <c r="A3" s="75" t="s">
        <v>59</v>
      </c>
      <c r="B3" s="75"/>
      <c r="C3" s="75"/>
      <c r="D3" s="75"/>
      <c r="E3" s="76"/>
      <c r="F3" s="76"/>
      <c r="G3" s="76"/>
      <c r="H3" s="76"/>
      <c r="I3" s="76"/>
      <c r="J3" s="76"/>
      <c r="K3" s="76"/>
    </row>
    <row r="4" spans="1:12" s="8" customFormat="1" ht="14.25" customHeight="1" x14ac:dyDescent="0.25">
      <c r="A4" s="77"/>
      <c r="B4" s="77"/>
      <c r="C4" s="77"/>
      <c r="D4" s="77"/>
      <c r="E4" s="78"/>
      <c r="F4" s="78"/>
      <c r="G4" s="78"/>
      <c r="H4" s="78"/>
      <c r="I4" s="78"/>
      <c r="J4" s="78"/>
      <c r="K4" s="78"/>
    </row>
    <row r="5" spans="1:12" ht="14.25" customHeight="1" x14ac:dyDescent="0.2">
      <c r="A5" s="34" t="s">
        <v>18</v>
      </c>
      <c r="B5" s="35"/>
      <c r="C5" s="35"/>
      <c r="D5" s="35"/>
      <c r="E5" s="35"/>
      <c r="F5" s="35"/>
      <c r="G5" s="35"/>
      <c r="H5" s="35"/>
      <c r="I5" s="23"/>
      <c r="J5" s="23"/>
      <c r="K5" s="9" t="s">
        <v>17</v>
      </c>
    </row>
    <row r="6" spans="1:12" ht="46.5" customHeight="1" x14ac:dyDescent="0.2">
      <c r="A6" s="52" t="s">
        <v>7</v>
      </c>
      <c r="B6" s="53" t="s">
        <v>12</v>
      </c>
      <c r="C6" s="53"/>
      <c r="D6" s="54" t="s">
        <v>8</v>
      </c>
      <c r="E6" s="55" t="s">
        <v>3</v>
      </c>
      <c r="F6" s="56" t="s">
        <v>20</v>
      </c>
      <c r="G6" s="56" t="s">
        <v>21</v>
      </c>
      <c r="H6" s="54" t="s">
        <v>23</v>
      </c>
      <c r="I6" s="57" t="s">
        <v>24</v>
      </c>
      <c r="J6" s="54" t="s">
        <v>2</v>
      </c>
      <c r="K6" s="54" t="s">
        <v>9</v>
      </c>
    </row>
    <row r="7" spans="1:12" ht="30.75" customHeight="1" x14ac:dyDescent="0.2">
      <c r="A7" s="52"/>
      <c r="B7" s="58" t="s">
        <v>14</v>
      </c>
      <c r="C7" s="58" t="s">
        <v>13</v>
      </c>
      <c r="D7" s="54"/>
      <c r="E7" s="28"/>
      <c r="F7" s="63"/>
      <c r="G7" s="63"/>
      <c r="H7" s="54"/>
      <c r="I7" s="64"/>
      <c r="J7" s="54"/>
      <c r="K7" s="54"/>
    </row>
    <row r="8" spans="1:12" s="8" customFormat="1" ht="25.5" x14ac:dyDescent="0.2">
      <c r="A8" s="24">
        <v>1</v>
      </c>
      <c r="B8" s="59" t="s">
        <v>25</v>
      </c>
      <c r="C8" s="38" t="s">
        <v>28</v>
      </c>
      <c r="D8" s="38" t="s">
        <v>29</v>
      </c>
      <c r="E8" s="39" t="s">
        <v>30</v>
      </c>
      <c r="F8" s="60">
        <v>150501.67000000001</v>
      </c>
      <c r="G8" s="60">
        <v>0</v>
      </c>
      <c r="H8" s="61">
        <f>ROUND(F8*5.98,0)</f>
        <v>900000</v>
      </c>
      <c r="I8" s="61">
        <v>0</v>
      </c>
      <c r="J8" s="61">
        <f>ROUND(H8+I8,0)</f>
        <v>900000</v>
      </c>
      <c r="K8" s="48" t="s">
        <v>57</v>
      </c>
      <c r="L8" s="12"/>
    </row>
    <row r="9" spans="1:12" s="8" customFormat="1" ht="51" x14ac:dyDescent="0.2">
      <c r="A9" s="24">
        <v>2</v>
      </c>
      <c r="B9" s="65" t="s">
        <v>27</v>
      </c>
      <c r="C9" s="25" t="s">
        <v>31</v>
      </c>
      <c r="D9" s="40">
        <v>6912455</v>
      </c>
      <c r="E9" s="41" t="s">
        <v>32</v>
      </c>
      <c r="F9" s="60">
        <v>58528</v>
      </c>
      <c r="G9" s="60">
        <v>0</v>
      </c>
      <c r="H9" s="61">
        <f>ROUND(F9*5.98,0)</f>
        <v>349997</v>
      </c>
      <c r="I9" s="61">
        <v>0</v>
      </c>
      <c r="J9" s="61">
        <f t="shared" ref="J9:J16" si="0">ROUND(H9+I9,0)</f>
        <v>349997</v>
      </c>
      <c r="K9" s="49" t="s">
        <v>22</v>
      </c>
    </row>
    <row r="10" spans="1:12" s="8" customFormat="1" ht="25.5" x14ac:dyDescent="0.2">
      <c r="A10" s="24">
        <v>3</v>
      </c>
      <c r="B10" s="37" t="s">
        <v>26</v>
      </c>
      <c r="C10" s="42" t="s">
        <v>33</v>
      </c>
      <c r="D10" s="42" t="s">
        <v>34</v>
      </c>
      <c r="E10" s="43" t="s">
        <v>35</v>
      </c>
      <c r="F10" s="60">
        <v>158862.87</v>
      </c>
      <c r="G10" s="60">
        <v>0</v>
      </c>
      <c r="H10" s="61">
        <f t="shared" ref="H10:H11" si="1">ROUND(F10*5.98,0)</f>
        <v>950000</v>
      </c>
      <c r="I10" s="61">
        <v>0</v>
      </c>
      <c r="J10" s="61">
        <f t="shared" si="0"/>
        <v>950000</v>
      </c>
      <c r="K10" s="50" t="s">
        <v>52</v>
      </c>
    </row>
    <row r="11" spans="1:12" s="8" customFormat="1" x14ac:dyDescent="0.2">
      <c r="A11" s="24">
        <v>4</v>
      </c>
      <c r="B11" s="66"/>
      <c r="C11" s="25">
        <v>18</v>
      </c>
      <c r="D11" s="25">
        <v>5000032</v>
      </c>
      <c r="E11" s="41" t="s">
        <v>36</v>
      </c>
      <c r="F11" s="60">
        <v>115149</v>
      </c>
      <c r="G11" s="60">
        <v>0</v>
      </c>
      <c r="H11" s="61">
        <f t="shared" si="1"/>
        <v>688591</v>
      </c>
      <c r="I11" s="61">
        <v>0</v>
      </c>
      <c r="J11" s="61">
        <f t="shared" si="0"/>
        <v>688591</v>
      </c>
      <c r="K11" s="51" t="s">
        <v>22</v>
      </c>
    </row>
    <row r="12" spans="1:12" s="8" customFormat="1" ht="26.25" customHeight="1" x14ac:dyDescent="0.2">
      <c r="A12" s="24">
        <v>5</v>
      </c>
      <c r="B12" s="36">
        <v>71</v>
      </c>
      <c r="C12" s="38" t="s">
        <v>37</v>
      </c>
      <c r="D12" s="38" t="s">
        <v>38</v>
      </c>
      <c r="E12" s="39" t="s">
        <v>39</v>
      </c>
      <c r="F12" s="60">
        <v>122970</v>
      </c>
      <c r="G12" s="60">
        <v>0</v>
      </c>
      <c r="H12" s="61">
        <f>ROUND(F12*5.98,0)</f>
        <v>735361</v>
      </c>
      <c r="I12" s="62">
        <f>ROUND(H12*0.03,0)</f>
        <v>22061</v>
      </c>
      <c r="J12" s="61">
        <f t="shared" si="0"/>
        <v>757422</v>
      </c>
      <c r="K12" s="48" t="s">
        <v>58</v>
      </c>
    </row>
    <row r="13" spans="1:12" s="8" customFormat="1" ht="15.75" customHeight="1" x14ac:dyDescent="0.2">
      <c r="A13" s="24">
        <v>6</v>
      </c>
      <c r="B13" s="67"/>
      <c r="C13" s="38" t="s">
        <v>40</v>
      </c>
      <c r="D13" s="44" t="s">
        <v>41</v>
      </c>
      <c r="E13" s="39" t="s">
        <v>42</v>
      </c>
      <c r="F13" s="60">
        <v>88088</v>
      </c>
      <c r="G13" s="60">
        <v>0</v>
      </c>
      <c r="H13" s="61">
        <f>ROUND(F13*5.98,0)</f>
        <v>526766</v>
      </c>
      <c r="I13" s="62">
        <f>ROUND(H13*0.03,0)</f>
        <v>15803</v>
      </c>
      <c r="J13" s="61">
        <f t="shared" si="0"/>
        <v>542569</v>
      </c>
      <c r="K13" s="48" t="s">
        <v>53</v>
      </c>
    </row>
    <row r="14" spans="1:12" s="8" customFormat="1" ht="39" customHeight="1" x14ac:dyDescent="0.2">
      <c r="A14" s="24">
        <v>7</v>
      </c>
      <c r="B14" s="67"/>
      <c r="C14" s="45" t="s">
        <v>43</v>
      </c>
      <c r="D14" s="45" t="s">
        <v>44</v>
      </c>
      <c r="E14" s="46" t="s">
        <v>45</v>
      </c>
      <c r="F14" s="60">
        <v>225778.09</v>
      </c>
      <c r="G14" s="60">
        <v>0</v>
      </c>
      <c r="H14" s="61">
        <f>ROUND(F14*5.98,0)</f>
        <v>1350153</v>
      </c>
      <c r="I14" s="62">
        <v>0</v>
      </c>
      <c r="J14" s="61">
        <f t="shared" si="0"/>
        <v>1350153</v>
      </c>
      <c r="K14" s="50" t="s">
        <v>54</v>
      </c>
    </row>
    <row r="15" spans="1:12" s="8" customFormat="1" ht="38.25" x14ac:dyDescent="0.2">
      <c r="A15" s="24">
        <v>8</v>
      </c>
      <c r="B15" s="67"/>
      <c r="C15" s="47" t="s">
        <v>46</v>
      </c>
      <c r="D15" s="47" t="s">
        <v>47</v>
      </c>
      <c r="E15" s="39" t="s">
        <v>48</v>
      </c>
      <c r="F15" s="60">
        <v>72008</v>
      </c>
      <c r="G15" s="60">
        <v>0</v>
      </c>
      <c r="H15" s="61">
        <f>ROUND(F15*5.98,0)</f>
        <v>430608</v>
      </c>
      <c r="I15" s="62">
        <f t="shared" ref="I15:I16" si="2">ROUND(H15*0.03,0)</f>
        <v>12918</v>
      </c>
      <c r="J15" s="61">
        <f t="shared" si="0"/>
        <v>443526</v>
      </c>
      <c r="K15" s="50" t="s">
        <v>55</v>
      </c>
    </row>
    <row r="16" spans="1:12" s="8" customFormat="1" ht="38.25" x14ac:dyDescent="0.2">
      <c r="A16" s="24">
        <v>9</v>
      </c>
      <c r="B16" s="64"/>
      <c r="C16" s="42" t="s">
        <v>49</v>
      </c>
      <c r="D16" s="42" t="s">
        <v>50</v>
      </c>
      <c r="E16" s="39" t="s">
        <v>51</v>
      </c>
      <c r="F16" s="60">
        <v>130908</v>
      </c>
      <c r="G16" s="60">
        <v>0</v>
      </c>
      <c r="H16" s="61">
        <f>ROUND(F16*5.98,0)</f>
        <v>782830</v>
      </c>
      <c r="I16" s="62">
        <f t="shared" si="2"/>
        <v>23485</v>
      </c>
      <c r="J16" s="61">
        <f t="shared" si="0"/>
        <v>806315</v>
      </c>
      <c r="K16" s="50" t="s">
        <v>56</v>
      </c>
    </row>
    <row r="17" spans="1:11" s="8" customFormat="1" ht="15" customHeight="1" x14ac:dyDescent="0.25">
      <c r="A17" s="13"/>
      <c r="B17" s="20"/>
      <c r="C17" s="20"/>
      <c r="D17" s="14"/>
      <c r="E17" s="21"/>
      <c r="G17" s="7"/>
      <c r="H17" s="29" t="s">
        <v>10</v>
      </c>
      <c r="I17" s="30"/>
      <c r="J17" s="22">
        <f>SUM(J8:J16)</f>
        <v>6788573</v>
      </c>
      <c r="K17" s="15"/>
    </row>
    <row r="18" spans="1:11" s="8" customFormat="1" ht="15" x14ac:dyDescent="0.25">
      <c r="A18" s="16"/>
      <c r="B18" s="17"/>
      <c r="C18" s="18"/>
      <c r="D18" s="18"/>
      <c r="E18" s="21"/>
      <c r="G18" s="7"/>
      <c r="H18" s="26" t="s">
        <v>4</v>
      </c>
      <c r="I18" s="27"/>
      <c r="J18" s="22">
        <f>J17*0.18</f>
        <v>1221943.1399999999</v>
      </c>
      <c r="K18" s="19"/>
    </row>
    <row r="19" spans="1:11" s="8" customFormat="1" ht="18" customHeight="1" x14ac:dyDescent="0.25">
      <c r="A19" s="16"/>
      <c r="B19" s="17"/>
      <c r="C19" s="18"/>
      <c r="D19" s="18"/>
      <c r="E19" s="21"/>
      <c r="G19" s="7"/>
      <c r="H19" s="26" t="s">
        <v>5</v>
      </c>
      <c r="I19" s="27"/>
      <c r="J19" s="22">
        <f>J17+J18</f>
        <v>8010516.1399999997</v>
      </c>
      <c r="K19" s="19"/>
    </row>
    <row r="20" spans="1:11" ht="15.75" x14ac:dyDescent="0.25">
      <c r="A20" s="5"/>
      <c r="B20" s="5"/>
      <c r="C20" s="5"/>
      <c r="D20" s="10"/>
      <c r="E20" s="11"/>
      <c r="F20" s="11"/>
      <c r="G20" s="11"/>
      <c r="H20" s="11"/>
      <c r="I20" s="11"/>
      <c r="J20" s="11"/>
      <c r="K20" s="11"/>
    </row>
    <row r="21" spans="1:11" ht="15.75" x14ac:dyDescent="0.25">
      <c r="A21" s="1"/>
      <c r="B21" s="1"/>
      <c r="C21" s="1"/>
      <c r="D21" s="4"/>
      <c r="E21" s="6"/>
      <c r="F21" s="6"/>
      <c r="G21" s="6"/>
      <c r="H21" s="6"/>
      <c r="I21" s="6"/>
      <c r="J21" s="6"/>
      <c r="K21" s="6"/>
    </row>
    <row r="22" spans="1:11" ht="15.75" x14ac:dyDescent="0.25">
      <c r="A22" s="1"/>
      <c r="B22" s="68" t="s">
        <v>11</v>
      </c>
      <c r="C22" s="68"/>
      <c r="D22" s="68"/>
      <c r="E22" s="21"/>
      <c r="F22" s="21"/>
      <c r="G22" s="21"/>
      <c r="H22" s="21"/>
      <c r="I22" s="69" t="s">
        <v>16</v>
      </c>
      <c r="J22" s="21"/>
    </row>
    <row r="23" spans="1:11" ht="15.75" x14ac:dyDescent="0.25">
      <c r="A23" s="1"/>
      <c r="B23" s="68"/>
      <c r="C23" s="68"/>
      <c r="D23" s="69"/>
      <c r="E23" s="21"/>
      <c r="F23" s="21"/>
      <c r="G23" s="21"/>
      <c r="H23" s="21"/>
      <c r="I23" s="21"/>
      <c r="J23" s="21"/>
    </row>
    <row r="24" spans="1:11" ht="15.75" x14ac:dyDescent="0.25">
      <c r="A24" s="1"/>
      <c r="B24" s="68" t="s">
        <v>19</v>
      </c>
      <c r="C24" s="70"/>
      <c r="D24" s="71"/>
      <c r="E24" s="21"/>
      <c r="F24" s="21"/>
      <c r="G24" s="21"/>
      <c r="H24" s="21"/>
      <c r="I24" s="69" t="s">
        <v>6</v>
      </c>
      <c r="J24" s="21"/>
    </row>
    <row r="25" spans="1:11" ht="14.25" x14ac:dyDescent="0.2">
      <c r="B25" s="72"/>
      <c r="C25" s="72"/>
      <c r="D25" s="73"/>
      <c r="E25" s="74"/>
      <c r="F25" s="74"/>
      <c r="G25" s="74"/>
      <c r="H25" s="74"/>
      <c r="I25" s="74"/>
      <c r="J25" s="74"/>
    </row>
    <row r="26" spans="1:11" ht="15" x14ac:dyDescent="0.25">
      <c r="B26" s="68" t="s">
        <v>15</v>
      </c>
      <c r="C26" s="72"/>
      <c r="D26" s="73"/>
      <c r="E26" s="74"/>
      <c r="F26" s="74"/>
      <c r="G26" s="74"/>
      <c r="H26" s="74"/>
      <c r="I26" s="74"/>
      <c r="J26" s="74"/>
    </row>
  </sheetData>
  <mergeCells count="19">
    <mergeCell ref="B10:B11"/>
    <mergeCell ref="B12:B16"/>
    <mergeCell ref="A1:K1"/>
    <mergeCell ref="A2:K2"/>
    <mergeCell ref="A3:K3"/>
    <mergeCell ref="K6:K7"/>
    <mergeCell ref="B6:C6"/>
    <mergeCell ref="E6:E7"/>
    <mergeCell ref="A6:A7"/>
    <mergeCell ref="D6:D7"/>
    <mergeCell ref="H6:H7"/>
    <mergeCell ref="A5:H5"/>
    <mergeCell ref="G6:G7"/>
    <mergeCell ref="H18:I18"/>
    <mergeCell ref="H19:I19"/>
    <mergeCell ref="J6:J7"/>
    <mergeCell ref="I6:I7"/>
    <mergeCell ref="H17:I17"/>
    <mergeCell ref="F6:F7"/>
  </mergeCells>
  <phoneticPr fontId="1" type="noConversion"/>
  <pageMargins left="0.11811023622047245" right="0.11811023622047245" top="0.15748031496062992" bottom="0.15748031496062992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072-Tatyanina</dc:creator>
  <cp:lastModifiedBy>072-Bushmanova</cp:lastModifiedBy>
  <cp:lastPrinted>2014-01-21T08:02:17Z</cp:lastPrinted>
  <dcterms:created xsi:type="dcterms:W3CDTF">2002-02-11T05:58:42Z</dcterms:created>
  <dcterms:modified xsi:type="dcterms:W3CDTF">2014-01-21T08:10:52Z</dcterms:modified>
</cp:coreProperties>
</file>