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2" windowWidth="11340" windowHeight="9048" tabRatio="866" activeTab="1"/>
  </bookViews>
  <sheets>
    <sheet name="25144" sheetId="69" r:id="rId1"/>
    <sheet name="25174" sheetId="90" r:id="rId2"/>
    <sheet name="7081" sheetId="88" r:id="rId3"/>
    <sheet name="7082" sheetId="89" r:id="rId4"/>
    <sheet name="СМР" sheetId="79" r:id="rId5"/>
    <sheet name="НМЦ договора" sheetId="80" r:id="rId6"/>
  </sheets>
  <externalReferences>
    <externalReference r:id="rId7"/>
  </externalReferences>
  <definedNames>
    <definedName name="Constr" localSheetId="0">'25144'!$A$1</definedName>
    <definedName name="FOT" localSheetId="0">'25144'!$B$20</definedName>
    <definedName name="Ind" localSheetId="0">'25144'!$D$9</definedName>
    <definedName name="Obj" localSheetId="0">'25144'!#REF!</definedName>
    <definedName name="Obosn" localSheetId="0">'25144'!$B$15</definedName>
    <definedName name="SmPr" localSheetId="0">'25144'!$B$16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'25144'!$29:$29</definedName>
    <definedName name="_xlnm.Print_Titles" localSheetId="4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4">СМР!$A$1:$O$28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R10" i="79" l="1"/>
  <c r="R9" i="79"/>
  <c r="B9" i="79" l="1"/>
  <c r="E10" i="79"/>
  <c r="B10" i="79" s="1"/>
  <c r="E9" i="79"/>
  <c r="I9" i="79" s="1"/>
  <c r="R11" i="79"/>
  <c r="R12" i="79" s="1"/>
  <c r="R13" i="79" s="1"/>
  <c r="F19" i="80" s="1"/>
  <c r="G19" i="80" l="1"/>
  <c r="D19" i="80"/>
  <c r="F9" i="79"/>
  <c r="M9" i="79"/>
  <c r="I11" i="79"/>
  <c r="I10" i="79"/>
  <c r="E11" i="79"/>
  <c r="R14" i="79"/>
  <c r="R15" i="79" s="1"/>
  <c r="Q12" i="79"/>
  <c r="H11" i="79"/>
  <c r="L11" i="79"/>
  <c r="P8" i="79"/>
  <c r="Q8" i="79"/>
  <c r="J8" i="79"/>
  <c r="L8" i="79"/>
  <c r="K8" i="79"/>
  <c r="F8" i="79"/>
  <c r="H8" i="79"/>
  <c r="G8" i="79"/>
  <c r="B8" i="79"/>
  <c r="C8" i="79"/>
  <c r="C7" i="79"/>
  <c r="J67" i="69"/>
  <c r="J63" i="69"/>
  <c r="K17" i="69"/>
  <c r="M11" i="79" l="1"/>
  <c r="J9" i="79"/>
  <c r="F10" i="79"/>
  <c r="M10" i="79"/>
  <c r="J10" i="79" s="1"/>
  <c r="D11" i="79"/>
  <c r="C11" i="79" l="1"/>
  <c r="H7" i="79" l="1"/>
  <c r="L7" i="79" s="1"/>
  <c r="I7" i="79"/>
  <c r="B11" i="79"/>
  <c r="G7" i="79"/>
  <c r="Q11" i="79" l="1"/>
  <c r="K7" i="79"/>
  <c r="B7" i="79"/>
  <c r="F7" i="79"/>
  <c r="G11" i="79" l="1"/>
  <c r="F11" i="79" s="1"/>
  <c r="P7" i="79"/>
  <c r="Q13" i="79"/>
  <c r="K11" i="79"/>
  <c r="C19" i="80"/>
  <c r="P11" i="79" l="1"/>
  <c r="Q14" i="79"/>
  <c r="Q15" i="79" s="1"/>
  <c r="D18" i="80"/>
  <c r="G18" i="80"/>
  <c r="F18" i="80" s="1"/>
  <c r="C18" i="80"/>
  <c r="J7" i="79"/>
  <c r="P12" i="79" l="1"/>
  <c r="N11" i="79"/>
  <c r="J11" i="79"/>
  <c r="C17" i="80" l="1"/>
  <c r="C20" i="80" s="1"/>
  <c r="P13" i="79" l="1"/>
  <c r="N13" i="79" l="1"/>
  <c r="P14" i="79"/>
  <c r="N14" i="79" s="1"/>
  <c r="D21" i="80" s="1"/>
  <c r="G17" i="80"/>
  <c r="N12" i="79"/>
  <c r="D20" i="80" l="1"/>
  <c r="G20" i="80"/>
  <c r="F20" i="80"/>
  <c r="G21" i="80"/>
  <c r="G22" i="80" s="1"/>
  <c r="F17" i="80"/>
  <c r="P15" i="79"/>
  <c r="N15" i="79" s="1"/>
  <c r="D22" i="80" s="1"/>
  <c r="F21" i="80" l="1"/>
  <c r="F22" i="80" s="1"/>
  <c r="D17" i="80"/>
</calcChain>
</file>

<file path=xl/sharedStrings.xml><?xml version="1.0" encoding="utf-8"?>
<sst xmlns="http://schemas.openxmlformats.org/spreadsheetml/2006/main" count="985" uniqueCount="532">
  <si>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</si>
  <si>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</si>
  <si>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</si>
  <si>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</si>
  <si>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</si>
  <si>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</si>
  <si>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</si>
  <si>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</si>
  <si>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</si>
  <si>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</si>
  <si>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</si>
  <si>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</si>
  <si>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</si>
  <si>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</si>
  <si>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</si>
  <si>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</si>
  <si>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</si>
  <si>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</si>
  <si>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</si>
  <si>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</si>
  <si>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</si>
  <si>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</si>
  <si>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</si>
  <si>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</si>
  <si>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</si>
  <si>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</si>
  <si>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</si>
  <si>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</si>
  <si>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</si>
  <si>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</si>
  <si>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</si>
  <si>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</si>
  <si>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</si>
  <si>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</si>
  <si>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</si>
  <si>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</si>
  <si>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</si>
  <si>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</si>
  <si>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</si>
  <si>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</si>
  <si>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</si>
  <si>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</si>
  <si>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</si>
  <si>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</si>
  <si>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</si>
  <si>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</si>
  <si>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</si>
  <si>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</si>
  <si>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</si>
  <si>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</si>
  <si>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</si>
  <si>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</si>
  <si>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</si>
  <si>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</si>
  <si>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Начальник отдела капитального строительства</t>
  </si>
  <si>
    <t>(должность, подпись, расшифровка)</t>
  </si>
  <si>
    <t>шт.</t>
  </si>
  <si>
    <t>1 шт.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</si>
  <si>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</si>
  <si>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</si>
  <si>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</si>
  <si>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</si>
  <si>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</si>
  <si>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</si>
  <si>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</si>
  <si>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</si>
  <si>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</si>
  <si>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</si>
  <si>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</si>
  <si>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</si>
  <si>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Т/з мех. на ед.</t>
  </si>
  <si>
    <t>Т/з мех.
Всего</t>
  </si>
  <si>
    <t>м</t>
  </si>
  <si>
    <t>1000 м</t>
  </si>
  <si>
    <t>100 м</t>
  </si>
  <si>
    <t>100 шт.</t>
  </si>
  <si>
    <t>Итого прямые затраты по смете с учетом коэффициентов к итогам</t>
  </si>
  <si>
    <t>компл.</t>
  </si>
  <si>
    <t>10 шт.</t>
  </si>
  <si>
    <t>Н.А. Басова</t>
  </si>
  <si>
    <t>СОГЛАСОВАНО:</t>
  </si>
  <si>
    <t>УТВЕРЖДАЮ:</t>
  </si>
  <si>
    <t>_________________</t>
  </si>
  <si>
    <t>"______ " _______________2014 г.</t>
  </si>
  <si>
    <t>ФССЦ-501-8443</t>
  </si>
  <si>
    <t>Итого с индексом инфляции**:</t>
  </si>
  <si>
    <t>2015 год</t>
  </si>
  <si>
    <t xml:space="preserve">** В расчете использован индекс-дефлятор по инвестициям в основной капитал  2015/2014 - 1,051 по письмам: Минэкономразвития России от 25.09.2013 № 20402-АК/ДОЗи, Госкорпорации "Росатом" от 10.02.2014 № 1-12.8/4385  </t>
  </si>
  <si>
    <t>2015г.</t>
  </si>
  <si>
    <t xml:space="preserve">** В расчете использован индекс-дефлятор по инвестициям в основной капитал 2015/2014 - 1,051 по письмам: Минэкономразвития России от 25.09.2013 № 20402-АК/ДОЗи, Госкорпорации "Росатом" от 10.02.2014 № 1-12.8/4385  </t>
  </si>
  <si>
    <t>Зам. генерального директора</t>
  </si>
  <si>
    <t>Е.В.Гордеев</t>
  </si>
  <si>
    <t>" _____ " ________________ 2013 г.</t>
  </si>
  <si>
    <t>"______ " __________2013 г.</t>
  </si>
  <si>
    <t>ЛОКАЛЬНЫЙ СМЕТНЫЙ РАСЧЕТ № 25144</t>
  </si>
  <si>
    <t>монтажные работы по реконструкции электрического освещения вентиляционных камер.</t>
  </si>
  <si>
    <r>
      <t xml:space="preserve">Площадка 1. Здание 311 </t>
    </r>
    <r>
      <rPr>
        <b/>
        <i/>
        <sz val="10"/>
        <rFont val="Arial"/>
        <family val="2"/>
        <charset val="204"/>
      </rPr>
      <t>Инв.№ 8512331</t>
    </r>
  </si>
  <si>
    <t>Основание: проект № 24770-13-ЭМО</t>
  </si>
  <si>
    <t>Сметная стоимость монтажных работ _______________________________________________________________________________________________</t>
  </si>
  <si>
    <t>___________________________9,657</t>
  </si>
  <si>
    <t>___________________________1,299</t>
  </si>
  <si>
    <t>_______________________________________________________________________________________________70,62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</si>
  <si>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</si>
  <si>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</si>
  <si>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</si>
  <si>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>Обоснование</t>
  </si>
  <si>
    <t>Цена поставщика</t>
  </si>
  <si>
    <t>Щиток гаражный без зарядного устройства и счетчика</t>
  </si>
  <si>
    <r>
      <t>31,26</t>
    </r>
    <r>
      <rPr>
        <i/>
        <sz val="5"/>
        <rFont val="Arial"/>
        <family val="2"/>
        <charset val="204"/>
      </rPr>
      <t xml:space="preserve">
205,10/1,18/5,56</t>
    </r>
  </si>
  <si>
    <t>ТЕРм08-03-599-10</t>
  </si>
  <si>
    <t>Щитки осветительные, устанавливаемые на стене распорными дюбелями, масса щитка до 15 кг</t>
  </si>
  <si>
    <t>ВС20-1-0-ГБ выкл 1кл о/у  IP44 (цвет клавиши: белый) ГЕРМЕС (цвет клавиши: белый) EVM10-K01-10-44-EC</t>
  </si>
  <si>
    <r>
      <t>19,43</t>
    </r>
    <r>
      <rPr>
        <i/>
        <sz val="5"/>
        <rFont val="Arial"/>
        <family val="2"/>
        <charset val="204"/>
      </rPr>
      <t xml:space="preserve">
127,48/1,18/5,56</t>
    </r>
  </si>
  <si>
    <t>ТЕРм08-03-591-01</t>
  </si>
  <si>
    <t>Выключатель одноклавишный неутопленного типа при открытой проводке</t>
  </si>
  <si>
    <t>ТСЦ-509-5004</t>
  </si>
  <si>
    <t>Пакетные переключатели и переключатели открытые со степенью защиты IP00 ПВ3-16 М3</t>
  </si>
  <si>
    <t>ТЕРм08-03-525-01</t>
  </si>
  <si>
    <t>Выключатель или переключатель пакетный в металлической оболочке, устанавливаемый на конструкции на стене или колонне, с количеством зажимов для подключения до 9 на ток до 25 А</t>
  </si>
  <si>
    <t>Светильник Arctic 136 (SAN/SMC) HF  1069002090</t>
  </si>
  <si>
    <r>
      <t>230,04</t>
    </r>
    <r>
      <rPr>
        <i/>
        <sz val="5"/>
        <rFont val="Arial"/>
        <family val="2"/>
        <charset val="204"/>
      </rPr>
      <t xml:space="preserve">
1199,82/1,18/4.42</t>
    </r>
  </si>
  <si>
    <t>ТЕРм08-03-593-17</t>
  </si>
  <si>
    <t>Кронштейны со светильниками по стенам и потолкам</t>
  </si>
  <si>
    <t>ТСЦ-509-0696</t>
  </si>
  <si>
    <t>Лампы люминесцентные</t>
  </si>
  <si>
    <t>Кронштейн телескопический NBS 50-60 2415000310</t>
  </si>
  <si>
    <r>
      <t>30,69</t>
    </r>
    <r>
      <rPr>
        <i/>
        <sz val="5"/>
        <rFont val="Arial"/>
        <family val="2"/>
        <charset val="204"/>
      </rPr>
      <t xml:space="preserve">
160,07/1,18/4.42</t>
    </r>
  </si>
  <si>
    <t>Светильник НПП2602А  белый/круг без решетки пластик 60Вт IP54ИЭК LNPP0-2602A-1-060-K01</t>
  </si>
  <si>
    <t>ТЕРм08-03-593-06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</si>
  <si>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</si>
  <si>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>ТСЦ-509-0734</t>
  </si>
  <si>
    <t>Лампы накаливания газопольные в прозрачной колбе МО 24-60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</si>
  <si>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</si>
  <si>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</si>
  <si>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25х16 "ЭЛЕКОР" CKK10-025-016-1-K01</t>
  </si>
  <si>
    <r>
      <t>3,99</t>
    </r>
    <r>
      <rPr>
        <i/>
        <sz val="5"/>
        <rFont val="Arial"/>
        <family val="2"/>
        <charset val="204"/>
      </rPr>
      <t xml:space="preserve">
26,15/1.18/5.56</t>
    </r>
  </si>
  <si>
    <t>Коробка КМ41234 распаячная для о/п 100х100х50мм IP55 (RAL7035, 6 гермовводов) UKO11-100-100-050-K41-55</t>
  </si>
  <si>
    <r>
      <t>8,57</t>
    </r>
    <r>
      <rPr>
        <i/>
        <sz val="5"/>
        <rFont val="Arial"/>
        <family val="2"/>
        <charset val="204"/>
      </rPr>
      <t xml:space="preserve">
56,24/1.18/5.56</t>
    </r>
  </si>
  <si>
    <t>Зажим винтовой ЗВИ-5 1,5-4мм2 12пар ИЭК UZV3-005-04</t>
  </si>
  <si>
    <r>
      <t>3,31</t>
    </r>
    <r>
      <rPr>
        <i/>
        <sz val="5"/>
        <rFont val="Arial"/>
        <family val="2"/>
        <charset val="204"/>
      </rPr>
      <t xml:space="preserve">
21,70/1.18/5.56</t>
    </r>
  </si>
  <si>
    <t>ТЕРм08-02-472-10</t>
  </si>
  <si>
    <t>Проводник заземляющий из медного изолированного провода сечением 25 мм2 открыто по строительным основаниям</t>
  </si>
  <si>
    <t>ТСЦ-502-0499</t>
  </si>
  <si>
    <t>Провода силовые для электрических установок на напряжение до 450 В с медной жилой марки ПВ1, сечением 4 мм2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</si>
  <si>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</si>
  <si>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</si>
  <si>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</si>
  <si>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ТЕРм08-02-401-01</t>
  </si>
  <si>
    <r>
      <t>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</si>
  <si>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</si>
  <si>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</si>
  <si>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 xml:space="preserve">   Районный к-т 4,3%  (Поз. 2, 4, 6, 8, 12, 14, 18, 22-23)</t>
  </si>
  <si>
    <t xml:space="preserve">   Заготовительно-складские расходы на материалы - согласно п.4.64 из МДС 81-35.2004 МАТ=1,02  (Поз. 1, 3, 7, 10-11, 15-17)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</si>
  <si>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6, 8, 12, 14, 18, 22-23)</t>
  </si>
  <si>
    <t xml:space="preserve">   95% ФОТ (от 1299)  (Поз. 2, 4, 6, 8, 12, 14, 18, 22-23)</t>
  </si>
  <si>
    <t xml:space="preserve">   65% ФОТ (от 1299)  (Поз. 2, 4, 6, 8, 12, 14, 18, 22-23)</t>
  </si>
  <si>
    <t>Начальник отд. 078 _________________________  Т.М.Ковязина</t>
  </si>
  <si>
    <t>Составил инженер-сметчик __________________ В.В.Воронкова</t>
  </si>
  <si>
    <t>18.11.13 г.</t>
  </si>
  <si>
    <t>Монтажные работы по реконструкции электрического освещения вентиляционных камер.</t>
  </si>
  <si>
    <t>Дополнительные работы по реконструкции вентиляционных камер ж/д тамбура здания 311 отдела 015              (инв. №8512331)</t>
  </si>
  <si>
    <t>________________</t>
  </si>
  <si>
    <r>
      <t xml:space="preserve">ЛОКАЛЬНЫЙ СМЕТНЫЙ РАСЧЕТ №  </t>
    </r>
    <r>
      <rPr>
        <b/>
        <sz val="14"/>
        <rFont val="Arial"/>
        <family val="2"/>
        <charset val="204"/>
      </rPr>
      <t>7081</t>
    </r>
  </si>
  <si>
    <t>пусконаладочные работы стадия "вхолостую" по вентиляции. Пл. 1. Здание 311 (инв.№ 8512331)</t>
  </si>
  <si>
    <t>Основание: р.д. инв.№ 04-00696</t>
  </si>
  <si>
    <t>Сметная стоимость прочих _______________________________________________________________________________________________</t>
  </si>
  <si>
    <t>___________________________44,278</t>
  </si>
  <si>
    <t>___________________________2,061</t>
  </si>
  <si>
    <t>_______________________________________________________________________________________________126,4</t>
  </si>
  <si>
    <t>Составлена в ценах 2001г. с переводом в текущие цены 2014г.</t>
  </si>
  <si>
    <t>Эк.Маш.</t>
  </si>
  <si>
    <t xml:space="preserve">                           Раздел 1. Приточная вентсистема П-1</t>
  </si>
  <si>
    <t>ТЕРп03-01-060-01</t>
  </si>
  <si>
    <t>Система кондиционирования воздуха центральная с номинальной подачей по воздуху, тыс.м3/ч, до: 10, при количестве однотипных установок в машинном зале: 1</t>
  </si>
  <si>
    <t>1 установка</t>
  </si>
  <si>
    <t>ТЕРп03-01-011-05</t>
  </si>
  <si>
    <t>Регулировочно-запорное устройство: клапан обратный</t>
  </si>
  <si>
    <t>1 устройство</t>
  </si>
  <si>
    <t>ТЕРп03-01-011-10</t>
  </si>
  <si>
    <t>Регулировочно-запорное устройство: гермоклапан с ручным или электрическим приводом</t>
  </si>
  <si>
    <t xml:space="preserve">                           Раздел 2. Вентсистема В-1</t>
  </si>
  <si>
    <t>ТЕРп03-01-002-14</t>
  </si>
  <si>
    <t>Вентилятор радиальный (центробежный), диаметральный или крышный, №: до 10</t>
  </si>
  <si>
    <t>ТЕРп03-01-001-01</t>
  </si>
  <si>
    <t>Шахта вытяжная (дефлектор)</t>
  </si>
  <si>
    <t xml:space="preserve">   Районный к-т 4,3%  (Поз. 1-7)</t>
  </si>
  <si>
    <t xml:space="preserve">   Стадия "вхолостую" ПЗ=0,75 (ОЗП=0,75; ЭМ=0,75; ЗПМ=0,75; МАТ=0,75)  (Поз. 1-7)</t>
  </si>
  <si>
    <t xml:space="preserve">   Условия производства работ ПЗ=1,1 (ОЗП=1,1; ЭМ=1,1; ЗПМ=1,1; МАТ=1,1)  (Поз. 1-7)</t>
  </si>
  <si>
    <t xml:space="preserve">   65% ФОТ (от 2061)  (Поз. 1-7)</t>
  </si>
  <si>
    <t xml:space="preserve">   40% ФОТ (от 2061)  (Поз. 1-7)</t>
  </si>
  <si>
    <t xml:space="preserve">  Перевод в текущие 4 225 * 10,48</t>
  </si>
  <si>
    <t>Составил: ___________________________________________Гром В.В.</t>
  </si>
  <si>
    <t>Проверил: ___________________________________________/_______________/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</si>
  <si>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7082</t>
    </r>
  </si>
  <si>
    <t>пусконаладочные работы стадия "вхолостую" на электрооборудование. Пл.1. Зд.311 (инв.№ 8512331)</t>
  </si>
  <si>
    <t>Основание: р.д. инв.№ 05-02795; 04-05481</t>
  </si>
  <si>
    <t>___________________________453,700</t>
  </si>
  <si>
    <t>___________________________21,118</t>
  </si>
  <si>
    <t>_______________________________________________________________________________________________1338,6</t>
  </si>
  <si>
    <t xml:space="preserve">                           Раздел 1. Силовое электрооборудование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</si>
  <si>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</si>
  <si>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</si>
  <si>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</si>
  <si>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ток, А, до: 50</t>
  </si>
  <si>
    <t>ТЕРп01-03-001-02</t>
  </si>
  <si>
    <t>Выключатель однополюсный напряжением до 1 кВ: с устройством защитного отключения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</si>
  <si>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</si>
  <si>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ток, А, до: 200</t>
  </si>
  <si>
    <t>ТЕРп01-11-010-01</t>
  </si>
  <si>
    <t>Измерение сопротивления растеканию тока заземлителя</t>
  </si>
  <si>
    <t>1 измерение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</si>
  <si>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</si>
  <si>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</si>
  <si>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</si>
  <si>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ТЕРп01-11-013-01</t>
  </si>
  <si>
    <t>Замер полного сопротивления цепи "фаза-нуль"</t>
  </si>
  <si>
    <t>1 токоприемник</t>
  </si>
  <si>
    <t>ТЕРп01-11-024-01</t>
  </si>
  <si>
    <t>Фазировка электрической линии или трансформатора с сетью напряжением, кВ до 1</t>
  </si>
  <si>
    <t>1 фазировка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</si>
  <si>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</si>
  <si>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</si>
  <si>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</si>
  <si>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 xml:space="preserve">                           Раздел 2. Приточная вентсистема.</t>
  </si>
  <si>
    <t>ТЕРп01-04-002-01</t>
  </si>
  <si>
    <t>Тепловая защита с реле одним</t>
  </si>
  <si>
    <t>ТЕРп01-07-001-01</t>
  </si>
  <si>
    <t>Электродвигатель асинхронный с короткозамкнутым ротором, напряжением, кВ до 1</t>
  </si>
  <si>
    <t>ТЕРп01-07-004-01</t>
  </si>
  <si>
    <t>Электродвигатель напряжением до 1 кВ переменного тока: однофазный</t>
  </si>
  <si>
    <t>ТЕРп01-09-001-01</t>
  </si>
  <si>
    <t>Датчик контактный механический с числом цепей управления до 2</t>
  </si>
  <si>
    <t>ТЕРп01-09-002-01</t>
  </si>
  <si>
    <t>Датчик бесконтактный с числом "вход-выход" до 3</t>
  </si>
  <si>
    <t>ТЕРп01-09-010-03</t>
  </si>
  <si>
    <t>Функциональная группа управления релейно-контакторная с общим числом внешних блокировочных связей до 10</t>
  </si>
  <si>
    <t>ТЕРп01-09-013-01</t>
  </si>
  <si>
    <t>Контур регулирования параметров 1: с числом органов настройки до 5</t>
  </si>
  <si>
    <t>ТЕРп01-11-028-02</t>
  </si>
  <si>
    <t>Измерение сопротивления изоляции мегаомметром обмоток машин и аппаратов</t>
  </si>
  <si>
    <t>ТЕРп01-12-029-01</t>
  </si>
  <si>
    <t>Испытания цепи вторичной коммутации</t>
  </si>
  <si>
    <t>1 испытание</t>
  </si>
  <si>
    <t>ТЕРп01-13-001-02</t>
  </si>
  <si>
    <t>Присоединение с количеством взаимосвязанных устройств до 5 шт.</t>
  </si>
  <si>
    <t>1 присоединение</t>
  </si>
  <si>
    <t xml:space="preserve">                           Раздел 3. Вытяжная вентиляция.</t>
  </si>
  <si>
    <t>ТЕРп01-05-017-01</t>
  </si>
  <si>
    <t>Устройство АВР электродвигателей, шт 1</t>
  </si>
  <si>
    <t>устройство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</si>
  <si>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</si>
  <si>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</si>
  <si>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 xml:space="preserve">                           Раздел 4. Воздушно-тепловые завесы.</t>
  </si>
  <si>
    <t>ТЕРп01-09-010-02</t>
  </si>
  <si>
    <t>Функциональная группа управления релейно-контакторная с общим числом внешних блокировочных связей до 5</t>
  </si>
  <si>
    <t>ТЕРп01-09-010-06</t>
  </si>
  <si>
    <t>Функциональная группа управления релейно-контакторная с общим числом внешних блокировочных связей до: 50</t>
  </si>
  <si>
    <t xml:space="preserve">                           Раздел 5. Воздушно-отопительный агрегат.</t>
  </si>
  <si>
    <t>ТЕРп01-09-002-04</t>
  </si>
  <si>
    <t>Элемент "усиление-преобразование" с числом "вход-выход" до 5 с числом органов настройки до 3</t>
  </si>
  <si>
    <t xml:space="preserve">                           Раздел 6. Электрические грелки.</t>
  </si>
  <si>
    <t>ТЕРп01-07-003-01</t>
  </si>
  <si>
    <t>Машина постоянного тока напряжением, В до 440, мощностью, кВт: до 200</t>
  </si>
  <si>
    <t xml:space="preserve">   Районный к-т 4,3%  (Поз. 1-2, 74, 3-65)</t>
  </si>
  <si>
    <t xml:space="preserve">   Стадия "вхолостую" ПЗ=0,8 (ОЗП=0,8; ЭМ=0,8; ЗПМ=0,8; МАТ=0,8)  (Поз. 1-2, 74, 3-65)</t>
  </si>
  <si>
    <t xml:space="preserve">   Условия производства работ ПЗ=1,1 (ОЗП=1,1; ЭМ=1,1; ЗПМ=1,1; МАТ=1,1)  (Поз. 1-2, 74, 3-65)</t>
  </si>
  <si>
    <t xml:space="preserve">   65% ФОТ (от 21118)  (Поз. 1-2, 74, 3-65)</t>
  </si>
  <si>
    <t xml:space="preserve">   40% ФОТ (от 21118)  (Поз. 1-2, 74, 3-65)</t>
  </si>
  <si>
    <t xml:space="preserve">  Перевод в текущие 43 292 * 10,48</t>
  </si>
  <si>
    <t>Составил: ______________________________________________Гром В.В.</t>
  </si>
  <si>
    <t>Проверил: ______________________________________________/_________________/</t>
  </si>
  <si>
    <t>Пусконаладочные работы стадия "вхолостую" по вентиляции. Пл. 1. Здание 311 (инв.№ 8512331)</t>
  </si>
  <si>
    <t>Пусконаладочные работы стадия "вхолостую" на электрооборудование. Пл.1. Зд.311 (инв.№ 8512331)</t>
  </si>
  <si>
    <r>
      <t xml:space="preserve"> - 5,71  индекс изменения сметной стоимости СМР к ТЕР 2001   (письмо Минстроя России от 13.11.2014 года № 25374-ЮР/08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приложение 1, прочие объекты)</t>
    </r>
  </si>
  <si>
    <t xml:space="preserve"> - 3,74 индекс изменения сметной стоимости оборудования к ТЕР 2001  (письмо Минстроя России от от 13.11.2014 года № 25374-ЮР/08 приложение 5, экономика в целом) </t>
  </si>
  <si>
    <t>Способ закупки: открытый запрос предложений</t>
  </si>
  <si>
    <t>на 2015 год</t>
  </si>
  <si>
    <t>на реконструкцию вентиляционных камер ж/д тамбура здания 311 (инв. №8512331)</t>
  </si>
  <si>
    <t xml:space="preserve"> - 5,71  индекс изменения сметной стоимости СМР к ТЕР 2001 (письмо Минстроя России от 13.11.2014г. № 25374-ЮР/08 приложение 1, прочие объекты)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</si>
  <si>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- 3,74 индекс изменения сметной стоимости оборудования к ТЕР 2001 (письмо Минстроя России от 13.11.2014г. № 25374-ЮР/08 приложение 5, экономика в целом)                    </t>
  </si>
  <si>
    <t xml:space="preserve">  - 10,00 индекс изменения сметной стоимости прочих затрат к ТЕР 2001  (письмо Минстроя России от от 13.11.2014 года № 25374-ЮР/08 приложение 1, пусконаладочные работы) </t>
  </si>
  <si>
    <t>реконструкцию вентиляционных камер ж/д тамбура здания 311 (инв. №8512331)</t>
  </si>
  <si>
    <t xml:space="preserve">                 ФГУП "Комбинат "Электрохимприбор"</t>
  </si>
  <si>
    <t>Зам.генерального директора</t>
  </si>
  <si>
    <t>Е.В. Гордеев</t>
  </si>
  <si>
    <t>" _____ " ________________ 2014 г.</t>
  </si>
  <si>
    <t>__________________</t>
  </si>
  <si>
    <t>"______ " __________2014 г.</t>
  </si>
  <si>
    <t>ЛОКАЛЬНЫЙ СМЕТНЫЙ РАСЧЕТ № 25174</t>
  </si>
  <si>
    <t xml:space="preserve">дополнительные работы по  реконструкции вентиляционных камер ж/д тамбура </t>
  </si>
  <si>
    <t>здания 311 отдел 015 (инв.№8512331)</t>
  </si>
  <si>
    <t>Основание: Тех. решение №072-15/4212 от 19.11.2013г.</t>
  </si>
  <si>
    <t>Сметная стоимость _______________________________________________________________________________________________</t>
  </si>
  <si>
    <t>___________________________194,817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</si>
  <si>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</si>
  <si>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_______________________________________________________________________________________________76,453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</si>
  <si>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</si>
  <si>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_______________________________________________________________________________________________58,114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</si>
  <si>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</si>
  <si>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_______________________________________________________________________________________________60,250</t>
  </si>
  <si>
    <t>Средства на оплату труда _______________________________________________________________________________________________</t>
  </si>
  <si>
    <t>___________________________12,060</t>
  </si>
  <si>
    <t>_______________________________________________________________________________________________819,81</t>
  </si>
  <si>
    <t>Обоснова-ние</t>
  </si>
  <si>
    <t>Обору-дование</t>
  </si>
  <si>
    <t xml:space="preserve">                           Раздел 1. Разборка конструкций</t>
  </si>
  <si>
    <t>ТЕР09-06-001-02</t>
  </si>
  <si>
    <r>
      <t>Разборка металлических конструкций в вент. камерах и на вент. установках</t>
    </r>
    <r>
      <rPr>
        <i/>
        <sz val="7"/>
        <rFont val="Arial"/>
        <family val="2"/>
        <charset val="204"/>
      </rPr>
      <t xml:space="preserve">
КОЭФ. К ПОЗИЦИИ:
Демонтаж (разборка) металлических конструкций ОЗП=0,7; ЭМ=0,7 к расх.; ЗПМ=0,7; МАТ=0 к расх.; ТЗ=0,7; ТЗМ=0,7</t>
    </r>
  </si>
  <si>
    <t>1 т</t>
  </si>
  <si>
    <t>ТЕРр65-1-2</t>
  </si>
  <si>
    <t>Разборка трубопроводов из водогазопроводных труб диаметром до 63 мм</t>
  </si>
  <si>
    <t>ТЕР26-01-009-01</t>
  </si>
  <si>
    <r>
      <t>Разборка изоляции трубопроводов</t>
    </r>
    <r>
      <rPr>
        <i/>
        <sz val="7"/>
        <rFont val="Arial"/>
        <family val="2"/>
        <charset val="204"/>
      </rPr>
      <t xml:space="preserve">
КОЭФ. К ПОЗИЦИИ:
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</t>
    </r>
  </si>
  <si>
    <t>1 м3</t>
  </si>
  <si>
    <t>ТЕРр65-19-2</t>
  </si>
  <si>
    <t>Снятие радиаторов весом до 160 кг</t>
  </si>
  <si>
    <t>ТЕР46-03-007-02</t>
  </si>
  <si>
    <t>Пробивка проемов в конструкциях из бетона(под трубу канализации в перекрытии т=220мм, d отв=20см</t>
  </si>
  <si>
    <t>ФССЦпг01-01-01-041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</si>
  <si>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</si>
  <si>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t>1 т груза</t>
  </si>
  <si>
    <t>СЦП3-3-5-1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</si>
  <si>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</si>
  <si>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т</t>
  </si>
  <si>
    <t>Итого прямые затраты по разделу в ценах 2001г.</t>
  </si>
  <si>
    <t>Итого прямые затраты по разделу с учетом коэффициентов к итогам (Районный к-т 4,3%  (Поз. 2, 4, 3, 5-7))</t>
  </si>
  <si>
    <t xml:space="preserve">  Итого по разделу 1 Разборка конструкций</t>
  </si>
  <si>
    <t xml:space="preserve">                           Раздел 2. Cтены</t>
  </si>
  <si>
    <t>ТЕРр53-20-4</t>
  </si>
  <si>
    <t>Кладка отдельных участков из кирпича внутренних стен (закладка отверстий в камере)</t>
  </si>
  <si>
    <t>100 м3</t>
  </si>
  <si>
    <t>ТЕР07-05-039-04</t>
  </si>
  <si>
    <r>
      <t>Устройство герметизации стеновых панелей пенополистиролом, стык горизонтальный</t>
    </r>
    <r>
      <rPr>
        <i/>
        <sz val="7"/>
        <rFont val="Arial"/>
        <family val="2"/>
        <charset val="204"/>
      </rPr>
      <t xml:space="preserve">
186,31 = 802,12 - 0,54 x 1 140,38</t>
    </r>
  </si>
  <si>
    <t>ТСЦ-101-2388</t>
  </si>
  <si>
    <t>Герметик пенополиуретановый (пена монтажная) типа Makrofleks, Soudal в баллонах по 750 мл</t>
  </si>
  <si>
    <t>ТЕР15-02-018-02</t>
  </si>
  <si>
    <t>Штукатурка внутренних поверхностей наружных стен, цементно-известковым или цементным раствором по камню и бетону, когда остальные поверхности не оштукатуриваются улучшенная</t>
  </si>
  <si>
    <t>100 м2</t>
  </si>
  <si>
    <t>ТЕРр61-2-7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</si>
  <si>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</si>
  <si>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ТЕРр61-26-1</t>
  </si>
  <si>
    <t>Перетирка штукатурки  cтер внутренних помещений</t>
  </si>
  <si>
    <t>ТЕРр62-16-6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</si>
  <si>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</si>
  <si>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Итого прямые затраты по разделу с учетом коэффициентов к итогам</t>
  </si>
  <si>
    <t xml:space="preserve">  Итого по разделу 2 Cтены</t>
  </si>
  <si>
    <t xml:space="preserve">                           Раздел 3. Полы</t>
  </si>
  <si>
    <t>Кладка отдельных участков из кирпича  (порогов входных дверей)</t>
  </si>
  <si>
    <t>ТЕР11-01-015-01</t>
  </si>
  <si>
    <t>Устройство покрытий бетонных толщиной 30 мм</t>
  </si>
  <si>
    <t>ФЕР11-01-011-08</t>
  </si>
  <si>
    <r>
      <t>Устройство стяжек: из выравнивающей смеси типа "Ветонит", толщиной 5 мм</t>
    </r>
    <r>
      <rPr>
        <i/>
        <sz val="7"/>
        <rFont val="Arial"/>
        <family val="2"/>
        <charset val="204"/>
      </rPr>
      <t xml:space="preserve">
800,01 = 11 043,42 - 0,9 x 11 381,57
КОЭФ. К ПОЗИЦИИ:
Приведение расценок ФЕР к территориальному уровню (Письмо УРЦЦС Ц-297 от 12.04.2011) ОЗП=1,41; ЭМ=1,242; ЗПМ=1,41; МАТ=1,052</t>
    </r>
  </si>
  <si>
    <t>ФЕР11-01-011-10</t>
  </si>
  <si>
    <r>
      <t>Устройство стяжек: на каждый последующий слой толщиной 1 мм добавлять к расценке 11-01-011-08</t>
    </r>
    <r>
      <rPr>
        <i/>
        <sz val="7"/>
        <rFont val="Arial"/>
        <family val="2"/>
        <charset val="204"/>
      </rPr>
      <t xml:space="preserve">
23,14 = 2 071,82 - 0,18 x 11 381,57
КОЭФ. К ПОЗИЦИИ:
поправка на тощ.15мм ПЗ=15 (ОЗП=15; ЭМ=15 к расх.; ЗПМ=15; МАТ=15 к расх.; ТЗ=15; ТЗМ=15);
Приведение расценок ФЕР к территориальному уровню (Письмо УРЦЦС Ц-297 от 12.04.2011) ОЗП=1,41; ЭМ=1,242; ЗПМ=1,41; МАТ=1,052</t>
    </r>
  </si>
  <si>
    <t>ТСЦ-402-3676</t>
  </si>
  <si>
    <t>Смеси сухие для наливных полов, марка «Ветонит» 6000</t>
  </si>
  <si>
    <t>ТЕР11-01-039-02</t>
  </si>
  <si>
    <t>Устройство плинтусов цементных</t>
  </si>
  <si>
    <t>ТЕР15-04-006-03</t>
  </si>
  <si>
    <r>
      <t>Покрытие поверхностей грунтовкой глубокого проникновения: за 1 раз</t>
    </r>
    <r>
      <rPr>
        <i/>
        <sz val="7"/>
        <rFont val="Arial"/>
        <family val="2"/>
        <charset val="204"/>
      </rPr>
      <t xml:space="preserve">
КОЭФ. К ПОЗИЦИИ:
Поправка на покрытие за 2 раза ПЗ=2 (ОЗП=2; ЭМ=2 к расх.; ЗПМ=2; МАТ=2 к расх.; ТЗ=2; ТЗМ=2)</t>
    </r>
  </si>
  <si>
    <t>ТСЦ-113-0021</t>
  </si>
  <si>
    <t>Грунтовка ГФ-021 красно-коричневая</t>
  </si>
  <si>
    <t xml:space="preserve">  Итого по разделу 3 Полы</t>
  </si>
  <si>
    <t xml:space="preserve">                           Раздел 4. Кровля</t>
  </si>
  <si>
    <t>ТЕР07-05-035-05</t>
  </si>
  <si>
    <t>Установка вентиляционных блоков массой до 1 т</t>
  </si>
  <si>
    <t>ТСЦ-403-0060</t>
  </si>
  <si>
    <t>Вентиляционный блок крышной ВК 13.15.26 /бетон В15 (М200) объем 0,332 м3, расход ар-ры 5,53 кг/ (серия 1.034.1-1/90 вып.1)</t>
  </si>
  <si>
    <t>ТЕР20-02-013-03</t>
  </si>
  <si>
    <t>Установка узлов прохода вытяжных вентиляционных шахт диаметром патрубка до 560 мм</t>
  </si>
  <si>
    <t>10 узлов</t>
  </si>
  <si>
    <t>ТСЦ-301-3116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</si>
  <si>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560 мм</t>
  </si>
  <si>
    <t>ТЕР12-01-004-03</t>
  </si>
  <si>
    <t>Устройство примыканий рулонных и мастичных кровель к стенам и парапетам высотой более 600 мм с двумя фартуками</t>
  </si>
  <si>
    <t xml:space="preserve">  Итого по разделу 4 Кровля</t>
  </si>
  <si>
    <t xml:space="preserve">                           Раздел 5. Лестницы</t>
  </si>
  <si>
    <t>ТЕР09-03-029-01</t>
  </si>
  <si>
    <t>Монтаж лестниц прямолинейных и криволинейных, пожарных с ограждением</t>
  </si>
  <si>
    <t>1 т конструкций</t>
  </si>
  <si>
    <t>ТСЦ-201-0778</t>
  </si>
  <si>
    <t>Прочие индивидуальные сварные конструкции, масса сборочной единицы до 0,1 т (пластины разм 500х300 ст.лист т=6мм)</t>
  </si>
  <si>
    <t>ТСЦ-101-1405 Прим.</t>
  </si>
  <si>
    <t>Шпильки оцинкованные стяжные диаметром 18 мм длиной 650 мм</t>
  </si>
  <si>
    <t>Устройство ограждения лестницы</t>
  </si>
  <si>
    <t>ТСЦ-201-0843</t>
  </si>
  <si>
    <t>Конструкции стальные индивидуальные решетчатые сварные массой до 0,1 т</t>
  </si>
  <si>
    <t>ТСЦ-101-1714</t>
  </si>
  <si>
    <t>Болты с гайками и шайбами строительные</t>
  </si>
  <si>
    <t>ТЕР13-03-002-04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</si>
  <si>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Поправка за 2 раза ПЗ=2 (ОЗП=2; ЭМ=2 к расх.; ЗПМ=2; МАТ=2 к расх.; ТЗ=2; ТЗМ=2)</t>
    </r>
  </si>
  <si>
    <t>ТЕРр62-35-2</t>
  </si>
  <si>
    <t>Окраска масляными составами ранее окрашенных металлических решеток и оград без рельефа за 2 раза (лестница, ведущая в вентиляционную камеру)</t>
  </si>
  <si>
    <t xml:space="preserve">  Итого по разделу 5 Лестницы</t>
  </si>
  <si>
    <t xml:space="preserve">                           Раздел 6. Устройство вентиляции</t>
  </si>
  <si>
    <t>ТЕР20-01-001-07 Прим.</t>
  </si>
  <si>
    <t>Прокладка воздуховодов из листовой, оцинкованной стали и алюминия класса Н (нормальные) толщиной 0,7 мм, диаметром  500мм (без стоимости воздуховода)</t>
  </si>
  <si>
    <t>ТСЦ-301-0475</t>
  </si>
  <si>
    <t>Крепления для воздуховодов подвески СТД6208, СТД6209, СТД6210</t>
  </si>
  <si>
    <t>ТЕР20-01-001-01</t>
  </si>
  <si>
    <t>Прокладка воздуховодов из листовой, оцинкованной стали и алюминия класса Н (нормальные) толщиной 0,5 мм, диаметром до 200 мм (воздушная приточно-вытяжная вентиляция в венткамере и транзитные воздуховоды)</t>
  </si>
  <si>
    <t>ТСЦ-301-1786</t>
  </si>
  <si>
    <t>Воздуховоды из оцинкованной стали толщиной 0,5 мм, диаметром до 200 мм</t>
  </si>
  <si>
    <t>м2</t>
  </si>
  <si>
    <t>Огрунтовка металлических поверхностей за один раз грунтовкой ГФ-021(снаружи и внутри)</t>
  </si>
  <si>
    <t>ТЕР13-03-004-23</t>
  </si>
  <si>
    <r>
      <t>Окраска металлических огрунтованных поверхностей ( наружная  окраска воздуховодов)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</si>
  <si>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Окраска металлических огрунтованных поверхностей (окраска  воздуховодов внутри)</t>
  </si>
  <si>
    <t>ТЕР26-01-039-01 Прим.</t>
  </si>
  <si>
    <r>
      <t>Изоляция  воздуховодов d=250-950 насухо</t>
    </r>
    <r>
      <rPr>
        <i/>
        <sz val="7"/>
        <rFont val="Arial"/>
        <family val="2"/>
        <charset val="204"/>
      </rPr>
      <t xml:space="preserve">
209,40 = 1 892,72 - 1,02 x 1 650,31</t>
    </r>
  </si>
  <si>
    <t>1 м3 изоляции</t>
  </si>
  <si>
    <t>Цена поставщика 2013г.</t>
  </si>
  <si>
    <t>Маты прошивные теплоизоляционные из базальтового холста МПБ-30/Ф1 c обкладкой фольгой с 1 стороны (1700*470*50)</t>
  </si>
  <si>
    <t>м3</t>
  </si>
  <si>
    <r>
      <t>660,59</t>
    </r>
    <r>
      <rPr>
        <i/>
        <sz val="5"/>
        <rFont val="Arial"/>
        <family val="2"/>
        <charset val="204"/>
      </rPr>
      <t xml:space="preserve">
4334/1,18/5,56</t>
    </r>
  </si>
  <si>
    <t>ТЕР20-02-002-02</t>
  </si>
  <si>
    <t>Установка решеток жалюзийных площадью в свету до 1,0 м2 ( в узле воздухозабора приточной вентиляции)</t>
  </si>
  <si>
    <t>1 решетка</t>
  </si>
  <si>
    <t>АЛЮМИНИЕВЫЕ ВЕНТИЛЯЦИОННЫЕ РЕШЁТКИ  размером 1000*1000</t>
  </si>
  <si>
    <t>шт</t>
  </si>
  <si>
    <r>
      <t>1425,13</t>
    </r>
    <r>
      <rPr>
        <i/>
        <sz val="5"/>
        <rFont val="Arial"/>
        <family val="2"/>
        <charset val="204"/>
      </rPr>
      <t xml:space="preserve">
9350/1,18/5,56</t>
    </r>
  </si>
  <si>
    <t>ТЕРр62-29-2</t>
  </si>
  <si>
    <t>Окраска масляными составами ранее окрашенных больших металлических поверхностей (окраска вентшахты) за два раза</t>
  </si>
  <si>
    <t xml:space="preserve">  Итого по разделу 6 Устройство вентиляции</t>
  </si>
  <si>
    <t xml:space="preserve">                           Раздел 7. Канализация</t>
  </si>
  <si>
    <t>ТЕР16-01-005-02</t>
  </si>
  <si>
    <t>Прокладка по стенам зданий и в каналах трубопроводов из чугунных канализационных труб диаметром 100 мм ( с учетом отвода чугунно-канализационного d=100мм, угол 135град)</t>
  </si>
  <si>
    <t>ТСЦ-301-1224</t>
  </si>
  <si>
    <t>Крепления для трубопроводов: кронштейны, планки, хомуты</t>
  </si>
  <si>
    <t>кг</t>
  </si>
  <si>
    <t>ТЕР17-01-001-23</t>
  </si>
  <si>
    <r>
      <t>Установка трапов диаметром 100 мм</t>
    </r>
    <r>
      <rPr>
        <i/>
        <sz val="7"/>
        <rFont val="Arial"/>
        <family val="2"/>
        <charset val="204"/>
      </rPr>
      <t xml:space="preserve">
188,61 = 2 317,01 - 10 x 212,84</t>
    </r>
  </si>
  <si>
    <t>10 компл.</t>
  </si>
  <si>
    <t xml:space="preserve">  Итого по разделу 7 Канализация</t>
  </si>
  <si>
    <t xml:space="preserve">                           Раздел 8. Отопление</t>
  </si>
  <si>
    <t>ТЕРм08-03-602-02</t>
  </si>
  <si>
    <t>Монтаж электрических грелок в венткамере (без стоимости грелки)</t>
  </si>
  <si>
    <t>ТЕР18-07-001-04 Прим.</t>
  </si>
  <si>
    <t>Установка  биметаллических термометров в оправе прямых и угловых</t>
  </si>
  <si>
    <t>1 компл.</t>
  </si>
  <si>
    <t>ТЕР18-07-001-02</t>
  </si>
  <si>
    <t>Установка манометров с трехходовым краном</t>
  </si>
  <si>
    <t>ТЕР24-02-110-01</t>
  </si>
  <si>
    <t>Установка и монтаж контрольно-измерительного пункта</t>
  </si>
  <si>
    <t>1 контр-измер пункт</t>
  </si>
  <si>
    <t>Датчик реле температуры Т419-2М-03-2-3-2,5А</t>
  </si>
  <si>
    <r>
      <t>304,84</t>
    </r>
    <r>
      <rPr>
        <i/>
        <sz val="5"/>
        <rFont val="Arial"/>
        <family val="2"/>
        <charset val="204"/>
      </rPr>
      <t xml:space="preserve">
(1500+500)/1,18/5,56</t>
    </r>
  </si>
  <si>
    <t>ТЕРм08-03-572-05 Прим.</t>
  </si>
  <si>
    <t>Монтаж и подключение САУ тепловыми завесами</t>
  </si>
  <si>
    <t>САУ  тепловой завесы ТЗК-6,3-4ИК-5,6В-139В (калорифер  КСК3-8-02)</t>
  </si>
  <si>
    <t xml:space="preserve">
86603/1,18/4,19</t>
  </si>
  <si>
    <t>Монтаж и подключение САУ приточной венткамеры</t>
  </si>
  <si>
    <t>САУ  приточной венткамеры АПК-6,3-4ИК-195ВМ (калорифер КСК4.8-02)</t>
  </si>
  <si>
    <t xml:space="preserve">  Итого по разделу 8 Отопление</t>
  </si>
  <si>
    <t xml:space="preserve">                           Раздел 9. Электромонтажные работы</t>
  </si>
  <si>
    <t xml:space="preserve">                           Демонтажные работы</t>
  </si>
  <si>
    <t>ТЕРм08-03-526-01</t>
  </si>
  <si>
    <r>
      <t>Демонтаж автомата одно-, двух-, трехполюсный, устанавливаемый на конструкции, на ток до 25 А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</si>
  <si>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Монтажные работы</t>
  </si>
  <si>
    <r>
      <t>Автомат одно-, двух-, трехполюсный, устанавливаемый на конструкции, на ток до 25 А</t>
    </r>
    <r>
      <rPr>
        <i/>
        <sz val="7"/>
        <rFont val="Arial"/>
        <family val="2"/>
        <charset val="204"/>
      </rPr>
      <t xml:space="preserve">
162,44 = 174,77 - 1,22 x 9,04 - 0,014 x 92,85</t>
    </r>
  </si>
  <si>
    <t>ТСЦ-509-0334</t>
  </si>
  <si>
    <t>Выключатели автоматические ВА52-39-84-0010-20 I-630А</t>
  </si>
  <si>
    <t>ТЕРм08-02-146-01</t>
  </si>
  <si>
    <t>Кабель до 35 кВ с креплением накладными скобами, масса 1 м кабеля до 0,5 кг</t>
  </si>
  <si>
    <t>100 м кабеля</t>
  </si>
  <si>
    <t>ФССЦ-501-8506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</si>
  <si>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</si>
  <si>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ФССЦ-501-1649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</si>
  <si>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</si>
  <si>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ФССЦ-501-1689</t>
  </si>
  <si>
    <r>
      <t>Кабели контрольные с медными жилами с поливинилхлоридной изоляцией, не распространяющие горение, с низким дымо- и газовыделением марки КВВГЭнг-LS,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</si>
  <si>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КОЭФ. К ПОЗИЦИИ:
Т.ч. п.1.8.3 Работы на высоте от 2м до 8м ОЗП=1,05; ТЗ=1,05</t>
    </r>
  </si>
  <si>
    <t>ТСЦ-502-0242</t>
  </si>
  <si>
    <r>
      <t>Провода для радиоустановок на напряжение до 380 В с медными жилами с резиновой изоляцией марки РПШЭ,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поправка на кол-во жил (всего 4) ПЗ=1,2 (ОЗП=1,2; ЭМ=1,2 к расх.; ЗПМ=1,2; МАТ=1,2 к расх.; ТЗ=1,2; ТЗМ=1,2)</t>
    </r>
  </si>
  <si>
    <t>ТЕРм08-03-574-01</t>
  </si>
  <si>
    <t>Разводка по устройствам и подключение жил кабелей или проводов сечением до 10 мм2</t>
  </si>
  <si>
    <t>100 жил</t>
  </si>
  <si>
    <t>ТЕРм08-03-482-01</t>
  </si>
  <si>
    <t>Монтаж электропривода</t>
  </si>
  <si>
    <t>Электропривод АМV 20 для регулируемых клапанов VB2 код 082 G3007( на регулир. клапаны)</t>
  </si>
  <si>
    <r>
      <t>3724,7</t>
    </r>
    <r>
      <rPr>
        <i/>
        <sz val="5"/>
        <rFont val="Arial"/>
        <family val="2"/>
        <charset val="204"/>
      </rPr>
      <t xml:space="preserve">
24437/1,18/5,56</t>
    </r>
  </si>
  <si>
    <t>Электропривод Belimo NF230A (на воздушные заслонки)</t>
  </si>
  <si>
    <r>
      <t>1512,32</t>
    </r>
    <r>
      <rPr>
        <i/>
        <sz val="5"/>
        <rFont val="Arial"/>
        <family val="2"/>
        <charset val="204"/>
      </rPr>
      <t xml:space="preserve">
9922/1,18/5,56</t>
    </r>
  </si>
  <si>
    <t>ТЕРм08-02-472-10 Прим.</t>
  </si>
  <si>
    <t>Монтаж перемычек заземления на гибких вставках вентоборудования</t>
  </si>
  <si>
    <t>ТСЦ-502-0518</t>
  </si>
  <si>
    <t>Провода силовые для электрических установок на напряжение до 450 В с медной жилой марки ПВ3, сечением 4 мм2</t>
  </si>
  <si>
    <t>ТЕРм12-10-001-01</t>
  </si>
  <si>
    <t>Бобышки, штуцеры на условное давление до 10 МПа</t>
  </si>
  <si>
    <t xml:space="preserve">  Итого по разделу 9 Электромонтажные работы</t>
  </si>
  <si>
    <t>ИТОГИ ПО СМЕТЕ:</t>
  </si>
  <si>
    <t xml:space="preserve">   Районный к-т 4,3%  (Поз. 28, 31, 2, 4, 3, 44, 5-8, 15, 9, 23, 11, 21, 12-14, 35, 48, 16-18, 20, 25, 49, 51, 36, 38, 46, 53-54, 27, 34, 41-43, 55, 52, 57, 59, 61-62, 64, 66, 69, 71-72, 75, 77)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</si>
  <si>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28, 31, 44, 9, 23, 11, 21, 16-18, 20, 25, 49, 51, 36, 38, 46, 53-54, 27, 34, 41-43, 55)</t>
  </si>
  <si>
    <t xml:space="preserve">   Условия производства работ ОЗП=1,2; ЭМ=1,2; ЗПМ=1,2; ТЗ=1,2; ТЗМ=1,2  (Поз. 28, 31, 44, 9, 23, 11, 21, 16-18, 20, 25, 49, 51, 36, 38, 46, 53-54, 27, 34, 41-43, 55, 52, 57, 59, 61-62, 64, 66, 69, 71-72, 75, 77)</t>
  </si>
  <si>
    <t xml:space="preserve">   Транспортные расходы на оборудование - согласно п.4.60 из МДС 81-35.2004 ПЗ=1,03 (ОЗП=1,03; ЭМ=1,03; МАТ=1,03)  (Поз. 58, 60)</t>
  </si>
  <si>
    <t xml:space="preserve">   Заготовительно-складские расходы на оборудование - согласно п.4.64 из МДС 81-35.2004 ПЗ=1,012 (ОЗП=1,012; ЭМ=1,012; МАТ=1,012)  (Поз. 58, 60)</t>
  </si>
  <si>
    <t xml:space="preserve">   Расходы на комплектацию оборудования - согласно п.4.63 из МДС 81-35.2004 ПЗ=1,1 (ОЗП=1,1; ЭМ=1,1; ЗПМ=1,1; МАТ=1,1; ТЗ=1,1; ТЗМ=1,1)  (Поз. 58, 60)</t>
  </si>
  <si>
    <t xml:space="preserve">   На испытание систем вентиляции и кондиционирования воздуха 5% (тех.часть п.20.19 ОП) ОЗП=1,05; ЭМ=1,05; ЗПМ=1,05; ТЗ=1,05; ТЗМ=1,05  (Поз. 36, 38, 46)</t>
  </si>
  <si>
    <t xml:space="preserve">   На испытание систем отопления с проверкой равномерности прогрева отопительных приборов 3% (тех.часть п.1.18.16) ОЗП=1,03; ЭМ=1,03; ЗПМ=1,03; ТЗ=1,03; ТЗМ=1,03  (Поз. 53-55, 52, 57, 59)</t>
  </si>
  <si>
    <t xml:space="preserve">   74% ФОТ (от 1153)  (Поз. 2, 4)</t>
  </si>
  <si>
    <t xml:space="preserve">   79% ФОТ (от 164)  (Поз. 12-13)</t>
  </si>
  <si>
    <t xml:space="preserve">   80% ФОТ (от 687)  (Поз. 14, 35, 48, 77)</t>
  </si>
  <si>
    <t xml:space="preserve">   86% ФОТ (от 135)  (Поз. 8, 15)</t>
  </si>
  <si>
    <t xml:space="preserve">   90% ФОТ (от 1111)  (Поз. 1, 28, 31, 34, 41-43)</t>
  </si>
  <si>
    <t xml:space="preserve">   95% ФОТ (от 3553)  (Поз. 52, 57, 59, 61-62, 64, 66, 69, 71-72, 75)</t>
  </si>
  <si>
    <t xml:space="preserve">   100% ФОТ (от 1242)  (Поз. 3, 44)</t>
  </si>
  <si>
    <t xml:space="preserve">   105% ФОТ (от 265)  (Поз. 11, 21)</t>
  </si>
  <si>
    <t xml:space="preserve">   110% ФОТ (от 56)  (Поз. 5)</t>
  </si>
  <si>
    <t xml:space="preserve">   120% ФОТ (от 305)  (Поз. 27)</t>
  </si>
  <si>
    <t xml:space="preserve">   123% ФОТ (от 1006)  (Поз. 16-18, 20)</t>
  </si>
  <si>
    <t xml:space="preserve">   128% ФОТ (от 1568)  (Поз. 25, 36, 38, 46, 49, 51, 53-54)</t>
  </si>
  <si>
    <t xml:space="preserve">   130% ФОТ (от 672)  (Поз. 55)</t>
  </si>
  <si>
    <t xml:space="preserve">   155% ФОТ (от 67)  (Поз. 9, 23)</t>
  </si>
  <si>
    <t xml:space="preserve">   50% ФОТ (от 1915)  (Поз. 2, 4, 12-14, 35, 48)</t>
  </si>
  <si>
    <t xml:space="preserve">   55% ФОТ (от 265)  (Поз. 11, 21)</t>
  </si>
  <si>
    <t xml:space="preserve">   60% ФОТ (от 89)  (Поз. 77)</t>
  </si>
  <si>
    <t xml:space="preserve">   65% ФОТ (от 3858)  (Поз. 27, 52, 57, 59, 61-62, 64, 66, 69, 71-72, 75)</t>
  </si>
  <si>
    <t xml:space="preserve">   70% ФОТ (от 2273)  (Поз. 3, 44, 5, 8, 15, 34, 41-43)</t>
  </si>
  <si>
    <t xml:space="preserve">   75% ФОТ (от 1006)  (Поз. 16-18, 20)</t>
  </si>
  <si>
    <t xml:space="preserve">   83% ФОТ (от 1568)  (Поз. 25, 36, 38, 46, 49, 51, 53-54)</t>
  </si>
  <si>
    <t xml:space="preserve">   85% ФОТ (от 271)  (Поз. 1, 28, 31)</t>
  </si>
  <si>
    <t xml:space="preserve">   89% ФОТ (от 672)  (Поз. 55)</t>
  </si>
  <si>
    <t xml:space="preserve">   100% ФОТ (от 67)  (Поз. 9, 23)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</si>
  <si>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</si>
  <si>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</si>
  <si>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</si>
  <si>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    Оборудование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</si>
  <si>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</si>
  <si>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отд.078________________________Ковязина Т.М.</t>
  </si>
  <si>
    <t>Составил:Инженер-сметчик  _______________ О.Н.Возжаева</t>
  </si>
  <si>
    <t>18.03.14г.</t>
  </si>
  <si>
    <t xml:space="preserve"> Проверил:Ведущий инженер________________В.В.Воронкова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</si>
</sst>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00000"/>
    <numFmt numFmtId="165" formatCode="0.000"/>
  </numFmts>
  <fonts count="5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9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sz val="14"/>
      <color rgb="FFFF000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5"/>
      <name val="Arial"/>
      <family val="2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9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" fillId="0" borderId="0" applyAlignment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36" fillId="0" borderId="0" applyNumberFormat="0" applyFill="0" applyBorder="0" applyAlignment="0" applyProtection="0">
      <alignment vertical="top"/>
      <protection locked="0"/>
    </xf>
    <xf numFmtId="44" fontId="37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38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2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164" fontId="8" fillId="0" borderId="0" xfId="0" applyNumberFormat="1" applyFont="1" applyAlignment="1">
      <alignment horizontal="left" vertical="top" wrapText="1"/>
    </xf>
    <xf numFmtId="0" fontId="33" fillId="0" borderId="0" xfId="0" applyFont="1" applyAlignment="1">
      <alignment wrapText="1"/>
    </xf>
    <xf numFmtId="0" fontId="34" fillId="0" borderId="0" xfId="0" applyFont="1"/>
    <xf numFmtId="3" fontId="32" fillId="0" borderId="0" xfId="0" applyNumberFormat="1" applyFont="1" applyAlignment="1">
      <alignment horizontal="right" vertical="top"/>
    </xf>
    <xf numFmtId="3" fontId="32" fillId="0" borderId="0" xfId="0" applyNumberFormat="1" applyFont="1" applyAlignment="1">
      <alignment horizontal="right" vertical="top" wrapText="1"/>
    </xf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4" fontId="27" fillId="0" borderId="0" xfId="85" applyNumberFormat="1" applyFont="1" applyFill="1" applyAlignment="1">
      <alignment horizontal="left" vertical="center" wrapText="1"/>
    </xf>
    <xf numFmtId="0" fontId="29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29" fillId="0" borderId="12" xfId="85" applyFont="1" applyFill="1" applyBorder="1" applyAlignment="1">
      <alignment vertical="center" wrapText="1"/>
    </xf>
    <xf numFmtId="0" fontId="27" fillId="0" borderId="12" xfId="85" applyFont="1" applyFill="1" applyBorder="1" applyAlignment="1">
      <alignment vertical="center" wrapText="1"/>
    </xf>
    <xf numFmtId="0" fontId="29" fillId="0" borderId="12" xfId="85" applyFont="1" applyFill="1" applyBorder="1" applyAlignment="1">
      <alignment horizontal="right" vertical="center" wrapText="1"/>
    </xf>
    <xf numFmtId="1" fontId="27" fillId="0" borderId="0" xfId="85" applyNumberFormat="1" applyFont="1" applyFill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vertical="center" wrapText="1"/>
    </xf>
    <xf numFmtId="4" fontId="27" fillId="0" borderId="17" xfId="85" applyNumberFormat="1" applyFont="1" applyFill="1" applyBorder="1" applyAlignment="1">
      <alignment horizontal="center" vertical="center" wrapText="1"/>
    </xf>
    <xf numFmtId="0" fontId="38" fillId="0" borderId="0" xfId="85" applyFont="1"/>
    <xf numFmtId="0" fontId="27" fillId="0" borderId="0" xfId="85" applyFont="1"/>
    <xf numFmtId="0" fontId="27" fillId="0" borderId="0" xfId="85" applyFont="1" applyBorder="1" applyAlignment="1">
      <alignment horizontal="center"/>
    </xf>
    <xf numFmtId="4" fontId="27" fillId="0" borderId="12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/>
    </xf>
    <xf numFmtId="4" fontId="27" fillId="0" borderId="18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center" vertical="center"/>
    </xf>
    <xf numFmtId="0" fontId="39" fillId="0" borderId="0" xfId="85" applyFont="1"/>
    <xf numFmtId="0" fontId="28" fillId="0" borderId="0" xfId="85" applyFont="1"/>
    <xf numFmtId="0" fontId="40" fillId="0" borderId="0" xfId="85" applyFont="1"/>
    <xf numFmtId="0" fontId="41" fillId="0" borderId="0" xfId="0" applyFont="1" applyAlignment="1">
      <alignment horizontal="right" vertical="top"/>
    </xf>
    <xf numFmtId="0" fontId="42" fillId="0" borderId="12" xfId="0" applyFont="1" applyBorder="1" applyAlignment="1">
      <alignment horizontal="right" vertical="top" wrapText="1"/>
    </xf>
    <xf numFmtId="0" fontId="41" fillId="0" borderId="12" xfId="0" applyFont="1" applyBorder="1" applyAlignment="1">
      <alignment horizontal="right" vertical="top"/>
    </xf>
    <xf numFmtId="0" fontId="41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7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28" fillId="0" borderId="0" xfId="85" applyFont="1" applyFill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/>
    <xf numFmtId="0" fontId="28" fillId="0" borderId="0" xfId="85" applyFont="1" applyFill="1" applyAlignment="1">
      <alignment horizontal="right"/>
    </xf>
    <xf numFmtId="4" fontId="27" fillId="0" borderId="0" xfId="85" applyNumberFormat="1" applyFont="1" applyFill="1" applyAlignment="1">
      <alignment horizontal="right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7" fillId="0" borderId="12" xfId="85" applyFont="1" applyFill="1" applyBorder="1" applyAlignment="1">
      <alignment horizontal="left" vertical="center" wrapText="1"/>
    </xf>
    <xf numFmtId="4" fontId="28" fillId="0" borderId="0" xfId="85" applyNumberFormat="1" applyFont="1" applyFill="1" applyAlignment="1">
      <alignment horizontal="center" wrapText="1"/>
    </xf>
    <xf numFmtId="0" fontId="38" fillId="0" borderId="0" xfId="85" applyFont="1" applyAlignment="1">
      <alignment horizontal="right"/>
    </xf>
    <xf numFmtId="0" fontId="40" fillId="0" borderId="0" xfId="85" applyFont="1" applyAlignment="1">
      <alignment horizontal="right"/>
    </xf>
    <xf numFmtId="4" fontId="28" fillId="0" borderId="0" xfId="85" applyNumberFormat="1" applyFont="1" applyFill="1" applyAlignment="1">
      <alignment horizontal="right" wrapText="1"/>
    </xf>
    <xf numFmtId="0" fontId="27" fillId="0" borderId="12" xfId="85" applyNumberFormat="1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31" fillId="0" borderId="0" xfId="0" applyFont="1" applyBorder="1" applyAlignment="1">
      <alignment horizontal="center" vertical="top"/>
    </xf>
    <xf numFmtId="4" fontId="27" fillId="0" borderId="12" xfId="85" applyNumberFormat="1" applyFont="1" applyFill="1" applyBorder="1" applyAlignment="1">
      <alignment horizontal="center" vertical="center" wrapText="1"/>
    </xf>
    <xf numFmtId="43" fontId="27" fillId="0" borderId="12" xfId="88" applyFont="1" applyFill="1" applyBorder="1" applyAlignment="1">
      <alignment horizontal="center" vertical="center" wrapText="1"/>
    </xf>
    <xf numFmtId="43" fontId="29" fillId="0" borderId="12" xfId="88" applyFont="1" applyFill="1" applyBorder="1" applyAlignment="1">
      <alignment horizontal="center" vertical="center" wrapText="1"/>
    </xf>
    <xf numFmtId="4" fontId="38" fillId="0" borderId="0" xfId="85" applyNumberFormat="1" applyFont="1"/>
    <xf numFmtId="4" fontId="27" fillId="0" borderId="12" xfId="85" applyNumberFormat="1" applyFont="1" applyFill="1" applyBorder="1" applyAlignment="1">
      <alignment horizontal="center"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" fontId="27" fillId="0" borderId="12" xfId="85" applyNumberFormat="1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0" xfId="0" applyFont="1" applyBorder="1" applyAlignment="1"/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45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5" fontId="3" fillId="0" borderId="0" xfId="0" applyNumberFormat="1" applyFont="1" applyAlignment="1">
      <alignment horizontal="right" vertical="top"/>
    </xf>
    <xf numFmtId="0" fontId="46" fillId="0" borderId="0" xfId="0" applyFont="1" applyAlignment="1">
      <alignment horizontal="center" vertical="top"/>
    </xf>
    <xf numFmtId="49" fontId="4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165" fontId="5" fillId="0" borderId="0" xfId="0" applyNumberFormat="1" applyFont="1" applyAlignment="1">
      <alignment horizontal="right"/>
    </xf>
    <xf numFmtId="0" fontId="46" fillId="0" borderId="0" xfId="0" applyFont="1" applyAlignment="1">
      <alignment horizontal="right" vertical="top"/>
    </xf>
    <xf numFmtId="0" fontId="47" fillId="0" borderId="0" xfId="0" applyFont="1" applyAlignment="1">
      <alignment horizontal="right" vertical="top"/>
    </xf>
    <xf numFmtId="0" fontId="2" fillId="0" borderId="0" xfId="0" applyFont="1"/>
    <xf numFmtId="0" fontId="44" fillId="0" borderId="0" xfId="0" applyFont="1" applyAlignment="1">
      <alignment horizontal="left"/>
    </xf>
    <xf numFmtId="0" fontId="49" fillId="0" borderId="0" xfId="0" applyFont="1" applyAlignment="1">
      <alignment horizontal="right" vertical="top"/>
    </xf>
    <xf numFmtId="0" fontId="46" fillId="0" borderId="0" xfId="0" applyFont="1" applyAlignment="1">
      <alignment horizontal="left" vertical="top"/>
    </xf>
    <xf numFmtId="0" fontId="50" fillId="0" borderId="0" xfId="0" applyFont="1" applyAlignment="1">
      <alignment horizontal="left" vertical="top"/>
    </xf>
    <xf numFmtId="0" fontId="4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51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0" fontId="52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53" fillId="0" borderId="0" xfId="0" applyFont="1" applyBorder="1" applyAlignment="1">
      <alignment horizontal="center" vertical="top"/>
    </xf>
    <xf numFmtId="0" fontId="54" fillId="0" borderId="0" xfId="0" applyFont="1" applyAlignment="1">
      <alignment horizontal="center" vertical="top"/>
    </xf>
    <xf numFmtId="0" fontId="51" fillId="0" borderId="0" xfId="0" applyFont="1" applyAlignment="1">
      <alignment horizontal="center" vertical="top"/>
    </xf>
    <xf numFmtId="0" fontId="56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51" fillId="0" borderId="0" xfId="0" applyFont="1" applyFill="1" applyBorder="1" applyAlignment="1">
      <alignment horizontal="right" vertical="top"/>
    </xf>
    <xf numFmtId="0" fontId="51" fillId="0" borderId="10" xfId="0" applyFont="1" applyBorder="1" applyAlignment="1">
      <alignment horizontal="left" vertical="top"/>
    </xf>
    <xf numFmtId="0" fontId="51" fillId="0" borderId="10" xfId="0" applyFont="1" applyFill="1" applyBorder="1" applyAlignment="1">
      <alignment horizontal="center" vertical="top"/>
    </xf>
    <xf numFmtId="0" fontId="51" fillId="0" borderId="10" xfId="0" applyFont="1" applyFill="1" applyBorder="1" applyAlignment="1">
      <alignment horizontal="right" vertical="top"/>
    </xf>
    <xf numFmtId="0" fontId="51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5" fillId="0" borderId="0" xfId="0" applyFont="1" applyAlignment="1">
      <alignment horizontal="center" vertical="top"/>
    </xf>
    <xf numFmtId="49" fontId="35" fillId="0" borderId="0" xfId="0" applyNumberFormat="1" applyFont="1" applyAlignment="1">
      <alignment horizontal="left" vertical="top"/>
    </xf>
    <xf numFmtId="0" fontId="6" fillId="0" borderId="0" xfId="0" applyFont="1" applyAlignment="1"/>
    <xf numFmtId="0" fontId="51" fillId="0" borderId="0" xfId="0" applyFont="1" applyAlignment="1">
      <alignment horizontal="left"/>
    </xf>
    <xf numFmtId="49" fontId="51" fillId="0" borderId="0" xfId="0" applyNumberFormat="1" applyFont="1" applyAlignment="1">
      <alignment horizontal="left" vertical="top"/>
    </xf>
    <xf numFmtId="0" fontId="51" fillId="0" borderId="0" xfId="0" applyFont="1" applyAlignment="1">
      <alignment horizontal="right" vertical="top"/>
    </xf>
    <xf numFmtId="0" fontId="51" fillId="0" borderId="0" xfId="0" applyFont="1" applyAlignment="1">
      <alignment horizontal="left" vertical="top"/>
    </xf>
    <xf numFmtId="0" fontId="51" fillId="0" borderId="0" xfId="0" applyFont="1" applyAlignment="1"/>
    <xf numFmtId="0" fontId="6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/>
    </xf>
    <xf numFmtId="0" fontId="56" fillId="0" borderId="12" xfId="0" applyFont="1" applyBorder="1" applyAlignment="1">
      <alignment horizontal="righ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7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1" fillId="0" borderId="0" xfId="0" applyFont="1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35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top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wrapText="1"/>
    </xf>
    <xf numFmtId="0" fontId="28" fillId="0" borderId="0" xfId="85" applyFont="1" applyFill="1" applyAlignment="1">
      <alignment wrapText="1"/>
    </xf>
    <xf numFmtId="0" fontId="28" fillId="0" borderId="0" xfId="85" applyFont="1" applyFill="1" applyAlignment="1"/>
    <xf numFmtId="0" fontId="27" fillId="0" borderId="12" xfId="85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left"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4" fontId="27" fillId="0" borderId="18" xfId="85" applyNumberFormat="1" applyFont="1" applyFill="1" applyBorder="1" applyAlignment="1">
      <alignment horizontal="center" vertical="center" wrapText="1"/>
    </xf>
    <xf numFmtId="4" fontId="27" fillId="0" borderId="20" xfId="85" applyNumberFormat="1" applyFont="1" applyFill="1" applyBorder="1" applyAlignment="1">
      <alignment horizontal="center" vertical="center" wrapText="1"/>
    </xf>
    <xf numFmtId="4" fontId="27" fillId="0" borderId="13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0" fontId="28" fillId="0" borderId="0" xfId="85" applyFont="1" applyFill="1" applyAlignment="1">
      <alignment horizontal="left" vertical="center" wrapText="1"/>
    </xf>
    <xf numFmtId="0" fontId="28" fillId="0" borderId="0" xfId="85" applyFont="1" applyAlignment="1">
      <alignment horizontal="center"/>
    </xf>
    <xf numFmtId="0" fontId="27" fillId="0" borderId="19" xfId="85" applyFont="1" applyBorder="1" applyAlignment="1">
      <alignment horizontal="center" vertical="center"/>
    </xf>
    <xf numFmtId="0" fontId="27" fillId="0" borderId="22" xfId="85" applyFont="1" applyBorder="1" applyAlignment="1">
      <alignment horizontal="center" vertical="center"/>
    </xf>
    <xf numFmtId="4" fontId="27" fillId="0" borderId="19" xfId="85" applyNumberFormat="1" applyFont="1" applyBorder="1" applyAlignment="1">
      <alignment horizontal="center" vertical="center"/>
    </xf>
    <xf numFmtId="4" fontId="27" fillId="0" borderId="22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left" vertical="center" wrapText="1"/>
    </xf>
    <xf numFmtId="4" fontId="27" fillId="0" borderId="12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left" vertical="center"/>
    </xf>
    <xf numFmtId="0" fontId="27" fillId="0" borderId="20" xfId="85" applyFont="1" applyBorder="1" applyAlignment="1">
      <alignment horizontal="left" vertical="center"/>
    </xf>
    <xf numFmtId="0" fontId="27" fillId="0" borderId="12" xfId="85" applyFont="1" applyBorder="1" applyAlignment="1">
      <alignment horizontal="left" vertical="center"/>
    </xf>
    <xf numFmtId="0" fontId="27" fillId="0" borderId="21" xfId="85" applyFont="1" applyBorder="1" applyAlignment="1">
      <alignment horizontal="center" vertical="center" wrapText="1"/>
    </xf>
    <xf numFmtId="0" fontId="27" fillId="0" borderId="14" xfId="85" applyFont="1" applyBorder="1" applyAlignment="1">
      <alignment horizontal="center" vertical="center" wrapText="1"/>
    </xf>
    <xf numFmtId="0" fontId="27" fillId="0" borderId="17" xfId="85" applyFont="1" applyBorder="1" applyAlignment="1">
      <alignment horizontal="center" vertical="center" wrapText="1"/>
    </xf>
    <xf numFmtId="0" fontId="27" fillId="0" borderId="18" xfId="85" applyFont="1" applyBorder="1" applyAlignment="1">
      <alignment horizontal="center" vertical="center"/>
    </xf>
    <xf numFmtId="0" fontId="27" fillId="0" borderId="13" xfId="85" applyFont="1" applyBorder="1" applyAlignment="1">
      <alignment horizontal="center" vertical="center"/>
    </xf>
    <xf numFmtId="43" fontId="39" fillId="0" borderId="12" xfId="88" applyFont="1" applyBorder="1" applyAlignment="1">
      <alignment horizontal="center" vertical="center"/>
    </xf>
    <xf numFmtId="43" fontId="39" fillId="0" borderId="12" xfId="85" applyNumberFormat="1" applyFont="1" applyBorder="1" applyAlignment="1">
      <alignment horizontal="center" vertical="center"/>
    </xf>
    <xf numFmtId="0" fontId="39" fillId="0" borderId="12" xfId="85" applyFont="1" applyBorder="1" applyAlignment="1">
      <alignment horizontal="center" vertical="center"/>
    </xf>
    <xf numFmtId="0" fontId="28" fillId="0" borderId="0" xfId="85" applyFont="1" applyAlignment="1">
      <alignment horizontal="center" vertical="center" wrapText="1"/>
    </xf>
    <xf numFmtId="0" fontId="27" fillId="0" borderId="10" xfId="85" applyFont="1" applyBorder="1" applyAlignment="1">
      <alignment horizontal="right"/>
    </xf>
    <xf numFmtId="0" fontId="27" fillId="0" borderId="12" xfId="85" applyFont="1" applyBorder="1" applyAlignment="1">
      <alignment horizontal="center" vertical="center" wrapText="1"/>
    </xf>
    <xf numFmtId="0" fontId="27" fillId="0" borderId="0" xfId="85" applyFont="1" applyAlignment="1">
      <alignment horizontal="left"/>
    </xf>
    <xf numFmtId="0" fontId="38" fillId="0" borderId="12" xfId="85" applyFont="1" applyBorder="1" applyAlignment="1">
      <alignment horizontal="center"/>
    </xf>
    <xf numFmtId="0" fontId="27" fillId="0" borderId="19" xfId="85" applyFont="1" applyBorder="1" applyAlignment="1">
      <alignment horizontal="center" vertical="center" wrapText="1"/>
    </xf>
    <xf numFmtId="0" fontId="27" fillId="0" borderId="22" xfId="85" applyFont="1" applyBorder="1" applyAlignment="1">
      <alignment horizontal="center" vertical="center" wrapText="1"/>
    </xf>
    <xf numFmtId="0" fontId="27" fillId="0" borderId="16" xfId="85" applyFont="1" applyBorder="1" applyAlignment="1">
      <alignment horizontal="center" vertical="center" wrapText="1"/>
    </xf>
    <xf numFmtId="0" fontId="27" fillId="0" borderId="15" xfId="85" applyFont="1" applyBorder="1" applyAlignment="1">
      <alignment horizontal="center" vertical="center" wrapText="1"/>
    </xf>
    <xf numFmtId="4" fontId="28" fillId="0" borderId="0" xfId="85" applyNumberFormat="1" applyFont="1" applyFill="1" applyAlignment="1">
      <alignment horizontal="center" wrapText="1"/>
    </xf>
    <xf numFmtId="0" fontId="40" fillId="0" borderId="0" xfId="85" applyFont="1" applyAlignment="1">
      <alignment horizontal="center"/>
    </xf>
    <xf numFmtId="0" fontId="40" fillId="0" borderId="0" xfId="85" applyFont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30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49" fontId="3" fillId="0" borderId="0" xfId="0" applyNumberFormat="1" applyFont="1" applyAlignment="1">
      <alignment horizontal="left" vertical="top"/>
    </xf>
    <xf numFmtId="0" fontId="5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Финансовый" xfId="88" builtinId="3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0"/>
  <sheetViews>
    <sheetView showGridLines="0" zoomScaleNormal="100" zoomScaleSheetLayoutView="75" workbookViewId="0">
      <selection activeCell="B35" sqref="B35"/>
    </sheetView>
  </sheetViews>
  <sheetFormatPr defaultRowHeight="13.2" outlineLevelRow="2" x14ac:dyDescent="0.25"/>
  <cols>
    <col min="1" max="1" width="4.6640625" style="17" customWidth="1"/>
    <col min="2" max="2" width="20.33203125" style="16" customWidth="1"/>
    <col min="3" max="3" width="37.109375" style="15" customWidth="1"/>
    <col min="4" max="4" width="12.6640625" style="14" customWidth="1"/>
    <col min="5" max="5" width="11.6640625" style="13" customWidth="1"/>
    <col min="6" max="6" width="10.5546875" style="12" customWidth="1"/>
    <col min="7" max="7" width="10.5546875" style="21" customWidth="1"/>
    <col min="8" max="8" width="11" style="12" customWidth="1"/>
    <col min="9" max="9" width="10.6640625" style="12" customWidth="1"/>
    <col min="10" max="10" width="8.33203125" style="12" customWidth="1"/>
    <col min="11" max="11" width="8.109375" style="12" customWidth="1"/>
    <col min="12" max="14" width="7.109375" style="12" customWidth="1"/>
    <col min="15" max="16" width="6.33203125" style="12" customWidth="1"/>
  </cols>
  <sheetData>
    <row r="1" spans="1:17" outlineLevel="2" x14ac:dyDescent="0.25">
      <c r="A1" s="108" t="s">
        <v>80</v>
      </c>
      <c r="B1" s="60"/>
      <c r="C1" s="59"/>
      <c r="D1" s="109"/>
      <c r="E1" s="174" t="s">
        <v>18</v>
      </c>
      <c r="F1" s="174"/>
      <c r="G1" s="174"/>
      <c r="H1" s="174"/>
      <c r="I1" s="174"/>
      <c r="J1" s="57"/>
      <c r="K1" s="57"/>
      <c r="L1" s="57"/>
      <c r="M1" s="108" t="s">
        <v>81</v>
      </c>
      <c r="N1" s="57"/>
      <c r="O1" s="57"/>
      <c r="P1" s="57"/>
    </row>
    <row r="2" spans="1:17" outlineLevel="1" x14ac:dyDescent="0.25">
      <c r="A2" s="4"/>
      <c r="B2" s="60"/>
      <c r="C2" s="59"/>
      <c r="D2" s="58"/>
      <c r="E2" s="58"/>
      <c r="F2" s="57"/>
      <c r="G2" s="89" t="s">
        <v>0</v>
      </c>
      <c r="H2" s="57"/>
      <c r="I2" s="57"/>
      <c r="J2" s="57"/>
      <c r="K2" s="57"/>
      <c r="L2" s="57"/>
      <c r="M2" s="4" t="s">
        <v>90</v>
      </c>
      <c r="N2" s="57"/>
      <c r="O2" s="57"/>
      <c r="P2" s="57"/>
    </row>
    <row r="3" spans="1:17" outlineLevel="1" x14ac:dyDescent="0.25">
      <c r="A3" s="4"/>
      <c r="B3" s="60"/>
      <c r="C3" s="59"/>
      <c r="D3" s="58"/>
      <c r="E3" s="58"/>
      <c r="F3" s="57"/>
      <c r="G3" s="89"/>
      <c r="H3" s="57"/>
      <c r="I3" s="57"/>
      <c r="J3" s="57"/>
      <c r="K3" s="57"/>
      <c r="L3" s="4"/>
      <c r="M3" s="4" t="s">
        <v>91</v>
      </c>
      <c r="N3" s="57"/>
      <c r="O3" s="57"/>
      <c r="P3" s="57"/>
    </row>
    <row r="4" spans="1:17" outlineLevel="1" x14ac:dyDescent="0.25">
      <c r="A4" s="4" t="s">
        <v>82</v>
      </c>
      <c r="B4" s="60"/>
      <c r="C4" s="59"/>
      <c r="D4" s="58"/>
      <c r="E4" s="58"/>
      <c r="F4" s="57"/>
      <c r="G4" s="57"/>
      <c r="H4" s="57"/>
      <c r="I4" s="57"/>
      <c r="J4" s="57"/>
      <c r="K4" s="57"/>
      <c r="L4" s="57"/>
      <c r="M4" s="4" t="s">
        <v>82</v>
      </c>
      <c r="N4" s="57"/>
      <c r="O4" s="57"/>
      <c r="P4" s="57"/>
    </row>
    <row r="5" spans="1:17" outlineLevel="1" x14ac:dyDescent="0.25">
      <c r="A5" s="4" t="s">
        <v>92</v>
      </c>
      <c r="B5" s="60"/>
      <c r="C5" s="59"/>
      <c r="D5" s="58"/>
      <c r="E5" s="58"/>
      <c r="F5" s="57"/>
      <c r="G5" s="57"/>
      <c r="H5" s="57"/>
      <c r="I5" s="57"/>
      <c r="J5" s="57"/>
      <c r="K5" s="57"/>
      <c r="L5" s="57"/>
      <c r="M5" s="4" t="s">
        <v>93</v>
      </c>
      <c r="N5" s="57"/>
      <c r="O5" s="57"/>
      <c r="P5" s="57"/>
    </row>
    <row r="6" spans="1:17" x14ac:dyDescent="0.25">
      <c r="A6" s="10"/>
      <c r="B6" s="60"/>
      <c r="C6" s="58"/>
      <c r="D6" s="3"/>
      <c r="E6" s="57"/>
      <c r="F6" s="57"/>
      <c r="G6" s="70" t="s">
        <v>94</v>
      </c>
      <c r="H6" s="70"/>
      <c r="I6" s="70"/>
      <c r="J6" s="57"/>
      <c r="K6" s="57"/>
      <c r="L6" s="57"/>
      <c r="M6" s="57"/>
      <c r="N6" s="57"/>
      <c r="O6" s="57"/>
      <c r="P6" s="57"/>
      <c r="Q6" s="3"/>
    </row>
    <row r="7" spans="1:17" x14ac:dyDescent="0.25">
      <c r="A7" s="10"/>
      <c r="B7" s="60"/>
      <c r="C7" s="58"/>
      <c r="D7" s="3"/>
      <c r="E7" s="57"/>
      <c r="F7" s="57"/>
      <c r="G7" s="10" t="s">
        <v>28</v>
      </c>
      <c r="H7" s="10"/>
      <c r="I7" s="10"/>
      <c r="J7" s="57"/>
      <c r="K7" s="57"/>
      <c r="L7" s="57"/>
      <c r="M7" s="57"/>
      <c r="N7" s="57"/>
      <c r="O7" s="57"/>
      <c r="P7" s="57"/>
      <c r="Q7" s="3"/>
    </row>
    <row r="8" spans="1:17" x14ac:dyDescent="0.25">
      <c r="A8" s="10"/>
      <c r="B8" s="60"/>
      <c r="C8" s="59"/>
      <c r="D8" s="58"/>
      <c r="E8" s="3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x14ac:dyDescent="0.25">
      <c r="A9" s="10"/>
      <c r="B9" s="60"/>
      <c r="C9" s="69" t="s">
        <v>1</v>
      </c>
      <c r="D9" s="68" t="s">
        <v>95</v>
      </c>
      <c r="E9" s="110"/>
      <c r="F9" s="67"/>
      <c r="G9" s="67"/>
      <c r="H9" s="111"/>
      <c r="I9" s="67"/>
      <c r="J9" s="67"/>
      <c r="K9" s="67"/>
      <c r="L9" s="67"/>
      <c r="M9" s="67"/>
      <c r="N9" s="67"/>
      <c r="O9" s="57"/>
      <c r="P9" s="57"/>
      <c r="Q9" s="57"/>
    </row>
    <row r="10" spans="1:17" x14ac:dyDescent="0.25">
      <c r="A10" s="10"/>
      <c r="B10" s="60"/>
      <c r="C10" s="69"/>
      <c r="D10" s="112"/>
      <c r="E10" s="175" t="s">
        <v>96</v>
      </c>
      <c r="F10" s="175"/>
      <c r="G10" s="175"/>
      <c r="H10" s="175"/>
      <c r="I10" s="175"/>
      <c r="J10" s="175"/>
      <c r="K10" s="64"/>
      <c r="L10" s="64"/>
      <c r="M10" s="57"/>
      <c r="N10" s="57"/>
      <c r="O10" s="57"/>
      <c r="P10" s="57"/>
      <c r="Q10" s="57"/>
    </row>
    <row r="11" spans="1:17" x14ac:dyDescent="0.25">
      <c r="A11" s="10"/>
      <c r="B11" s="60"/>
      <c r="C11" s="59"/>
      <c r="D11" s="58"/>
      <c r="E11" s="66"/>
      <c r="F11" s="65"/>
      <c r="G11" s="65"/>
      <c r="H11" s="11" t="s">
        <v>27</v>
      </c>
      <c r="I11" s="11"/>
      <c r="J11" s="65"/>
      <c r="K11" s="64"/>
      <c r="L11" s="57"/>
      <c r="M11" s="57"/>
      <c r="N11" s="57"/>
      <c r="O11" s="57"/>
      <c r="P11" s="57"/>
      <c r="Q11" s="57"/>
    </row>
    <row r="12" spans="1:17" x14ac:dyDescent="0.25">
      <c r="A12" s="63"/>
      <c r="B12" s="62"/>
      <c r="C12" s="59"/>
      <c r="D12" s="58"/>
      <c r="E12" s="3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x14ac:dyDescent="0.25">
      <c r="A13" s="10"/>
      <c r="B13" s="60"/>
      <c r="C13" s="59"/>
      <c r="D13" s="61" t="s">
        <v>97</v>
      </c>
      <c r="E13" s="10"/>
      <c r="F13" s="57"/>
      <c r="G13" s="57"/>
      <c r="H13" s="57"/>
      <c r="I13" s="61"/>
      <c r="J13" s="61"/>
      <c r="K13" s="57"/>
      <c r="L13" s="57"/>
      <c r="M13" s="57"/>
      <c r="N13" s="113"/>
      <c r="O13" s="114"/>
      <c r="P13" s="114"/>
      <c r="Q13" s="57"/>
    </row>
    <row r="14" spans="1:17" x14ac:dyDescent="0.25">
      <c r="A14" s="10"/>
      <c r="B14" s="60"/>
      <c r="C14" s="59"/>
      <c r="D14" s="61" t="s">
        <v>98</v>
      </c>
      <c r="E14" s="10"/>
      <c r="F14" s="57"/>
      <c r="G14" s="57"/>
      <c r="H14" s="57"/>
      <c r="I14" s="61"/>
      <c r="J14" s="176" t="s">
        <v>99</v>
      </c>
      <c r="K14" s="177"/>
      <c r="L14" s="4" t="s">
        <v>26</v>
      </c>
      <c r="M14" s="57"/>
      <c r="N14" s="115"/>
      <c r="O14" s="114"/>
      <c r="P14" s="116"/>
      <c r="Q14" s="57"/>
    </row>
    <row r="15" spans="1:17" x14ac:dyDescent="0.25">
      <c r="A15" s="10"/>
      <c r="B15" s="60"/>
      <c r="C15" s="59"/>
      <c r="D15" s="61" t="s">
        <v>67</v>
      </c>
      <c r="E15" s="10"/>
      <c r="F15" s="57"/>
      <c r="G15" s="57"/>
      <c r="H15" s="57"/>
      <c r="I15" s="61"/>
      <c r="J15" s="176" t="s">
        <v>100</v>
      </c>
      <c r="K15" s="177"/>
      <c r="L15" s="4" t="s">
        <v>26</v>
      </c>
      <c r="M15" s="57"/>
      <c r="N15" s="115"/>
      <c r="O15" s="114"/>
      <c r="P15" s="116"/>
      <c r="Q15" s="57"/>
    </row>
    <row r="16" spans="1:17" s="20" customFormat="1" ht="13.8" x14ac:dyDescent="0.25">
      <c r="A16" s="10"/>
      <c r="B16" s="60"/>
      <c r="C16" s="59"/>
      <c r="D16" s="61" t="s">
        <v>16</v>
      </c>
      <c r="E16" s="10"/>
      <c r="F16" s="57"/>
      <c r="G16" s="57"/>
      <c r="H16" s="57"/>
      <c r="I16" s="61"/>
      <c r="J16" s="176" t="s">
        <v>101</v>
      </c>
      <c r="K16" s="177"/>
      <c r="L16" s="4" t="s">
        <v>17</v>
      </c>
      <c r="M16" s="57"/>
      <c r="N16" s="115"/>
      <c r="O16" s="114"/>
      <c r="P16" s="116"/>
      <c r="Q16" s="57"/>
    </row>
    <row r="17" spans="1:17" s="20" customFormat="1" ht="14.25" customHeight="1" outlineLevel="1" x14ac:dyDescent="0.25">
      <c r="A17" s="117"/>
      <c r="B17" s="118"/>
      <c r="C17" s="119"/>
      <c r="D17" s="61" t="s">
        <v>102</v>
      </c>
      <c r="E17" s="61"/>
      <c r="F17" s="61"/>
      <c r="G17" s="61"/>
      <c r="H17" s="61"/>
      <c r="I17" s="61"/>
      <c r="J17" s="61"/>
      <c r="K17" s="120">
        <f>J62/1000</f>
        <v>5.4710000000000001</v>
      </c>
      <c r="L17" s="61" t="s">
        <v>103</v>
      </c>
      <c r="M17" s="121"/>
      <c r="N17" s="115"/>
      <c r="O17" s="122"/>
      <c r="P17" s="116"/>
      <c r="Q17" s="123"/>
    </row>
    <row r="18" spans="1:17" s="20" customFormat="1" ht="14.25" customHeight="1" outlineLevel="1" x14ac:dyDescent="0.25">
      <c r="A18" s="117"/>
      <c r="B18" s="118"/>
      <c r="C18" s="119"/>
      <c r="D18" s="124" t="s">
        <v>104</v>
      </c>
      <c r="E18" s="61"/>
      <c r="F18" s="61"/>
      <c r="G18" s="61"/>
      <c r="H18" s="61"/>
      <c r="I18" s="61"/>
      <c r="J18" s="61"/>
      <c r="K18" s="61"/>
      <c r="L18" s="61"/>
      <c r="M18" s="121"/>
      <c r="N18" s="121"/>
      <c r="O18" s="121"/>
      <c r="P18" s="121"/>
      <c r="Q18"/>
    </row>
    <row r="19" spans="1:17" s="20" customFormat="1" ht="13.8" outlineLevel="1" x14ac:dyDescent="0.25">
      <c r="A19" s="8"/>
      <c r="B19" s="1"/>
      <c r="C19" s="6"/>
      <c r="D19" s="100"/>
      <c r="E19" s="7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20" customFormat="1" ht="13.8" x14ac:dyDescent="0.25">
      <c r="A20" s="169" t="s">
        <v>2</v>
      </c>
      <c r="B20" s="171" t="s">
        <v>105</v>
      </c>
      <c r="C20" s="169" t="s">
        <v>66</v>
      </c>
      <c r="D20" s="169" t="s">
        <v>65</v>
      </c>
      <c r="E20" s="169" t="s">
        <v>64</v>
      </c>
      <c r="F20" s="169" t="s">
        <v>25</v>
      </c>
      <c r="G20" s="170"/>
      <c r="H20" s="170"/>
      <c r="I20" s="170"/>
      <c r="J20" s="169" t="s">
        <v>24</v>
      </c>
      <c r="K20" s="170"/>
      <c r="L20" s="170"/>
      <c r="M20" s="170"/>
      <c r="N20" s="169" t="s">
        <v>63</v>
      </c>
      <c r="O20" s="169" t="s">
        <v>62</v>
      </c>
      <c r="P20" s="169" t="s">
        <v>70</v>
      </c>
      <c r="Q20" s="169" t="s">
        <v>71</v>
      </c>
    </row>
    <row r="21" spans="1:17" s="20" customFormat="1" ht="14.25" customHeight="1" outlineLevel="1" x14ac:dyDescent="0.25">
      <c r="A21" s="170"/>
      <c r="B21" s="172"/>
      <c r="C21" s="173"/>
      <c r="D21" s="169"/>
      <c r="E21" s="170"/>
      <c r="F21" s="169" t="s">
        <v>3</v>
      </c>
      <c r="G21" s="169" t="s">
        <v>61</v>
      </c>
      <c r="H21" s="170"/>
      <c r="I21" s="170"/>
      <c r="J21" s="169" t="s">
        <v>3</v>
      </c>
      <c r="K21" s="169" t="s">
        <v>61</v>
      </c>
      <c r="L21" s="170"/>
      <c r="M21" s="170"/>
      <c r="N21" s="169"/>
      <c r="O21" s="169"/>
      <c r="P21" s="169"/>
      <c r="Q21" s="169"/>
    </row>
    <row r="22" spans="1:17" s="20" customFormat="1" ht="13.8" outlineLevel="2" x14ac:dyDescent="0.25">
      <c r="A22" s="170"/>
      <c r="B22" s="172"/>
      <c r="C22" s="173"/>
      <c r="D22" s="169"/>
      <c r="E22" s="170"/>
      <c r="F22" s="170"/>
      <c r="G22" s="96" t="s">
        <v>60</v>
      </c>
      <c r="H22" s="96" t="s">
        <v>59</v>
      </c>
      <c r="I22" s="96" t="s">
        <v>58</v>
      </c>
      <c r="J22" s="170"/>
      <c r="K22" s="96" t="s">
        <v>60</v>
      </c>
      <c r="L22" s="96" t="s">
        <v>59</v>
      </c>
      <c r="M22" s="96" t="s">
        <v>58</v>
      </c>
      <c r="N22" s="169"/>
      <c r="O22" s="169"/>
      <c r="P22" s="169"/>
      <c r="Q22" s="169"/>
    </row>
    <row r="23" spans="1:17" x14ac:dyDescent="0.25">
      <c r="A23" s="5">
        <v>1</v>
      </c>
      <c r="B23" s="98">
        <v>2</v>
      </c>
      <c r="C23" s="96">
        <v>3</v>
      </c>
      <c r="D23" s="96">
        <v>4</v>
      </c>
      <c r="E23" s="5">
        <v>5</v>
      </c>
      <c r="F23" s="97">
        <v>6</v>
      </c>
      <c r="G23" s="97">
        <v>7</v>
      </c>
      <c r="H23" s="97">
        <v>8</v>
      </c>
      <c r="I23" s="97">
        <v>9</v>
      </c>
      <c r="J23" s="97">
        <v>10</v>
      </c>
      <c r="K23" s="97">
        <v>11</v>
      </c>
      <c r="L23" s="97">
        <v>12</v>
      </c>
      <c r="M23" s="97">
        <v>13</v>
      </c>
      <c r="N23" s="97">
        <v>14</v>
      </c>
      <c r="O23" s="97">
        <v>15</v>
      </c>
      <c r="P23" s="97">
        <v>16</v>
      </c>
      <c r="Q23" s="97">
        <v>17</v>
      </c>
    </row>
    <row r="24" spans="1:17" ht="22.8" x14ac:dyDescent="0.25">
      <c r="A24" s="5">
        <v>1</v>
      </c>
      <c r="B24" s="55" t="s">
        <v>106</v>
      </c>
      <c r="C24" s="99" t="s">
        <v>107</v>
      </c>
      <c r="D24" s="9" t="s">
        <v>56</v>
      </c>
      <c r="E24" s="56">
        <v>1</v>
      </c>
      <c r="F24" s="53" t="s">
        <v>108</v>
      </c>
      <c r="G24" s="52"/>
      <c r="H24" s="52"/>
      <c r="I24" s="52"/>
      <c r="J24" s="52">
        <v>31</v>
      </c>
      <c r="K24" s="52"/>
      <c r="L24" s="52"/>
      <c r="M24" s="52"/>
      <c r="N24" s="52"/>
      <c r="O24" s="52"/>
      <c r="P24" s="52"/>
      <c r="Q24" s="52"/>
    </row>
    <row r="25" spans="1:17" ht="12.75" customHeight="1" x14ac:dyDescent="0.25">
      <c r="A25" s="5">
        <v>2</v>
      </c>
      <c r="B25" s="55" t="s">
        <v>109</v>
      </c>
      <c r="C25" s="99" t="s">
        <v>110</v>
      </c>
      <c r="D25" s="9" t="s">
        <v>57</v>
      </c>
      <c r="E25" s="56">
        <v>1</v>
      </c>
      <c r="F25" s="53">
        <v>128.26</v>
      </c>
      <c r="G25" s="53">
        <v>58.25</v>
      </c>
      <c r="H25" s="53">
        <v>7.85</v>
      </c>
      <c r="I25" s="53">
        <v>0.36</v>
      </c>
      <c r="J25" s="52">
        <v>128</v>
      </c>
      <c r="K25" s="52">
        <v>58</v>
      </c>
      <c r="L25" s="52">
        <v>8</v>
      </c>
      <c r="M25" s="52"/>
      <c r="N25" s="52">
        <v>4.17</v>
      </c>
      <c r="O25" s="52">
        <v>4.17</v>
      </c>
      <c r="P25" s="52">
        <v>0.02</v>
      </c>
      <c r="Q25" s="52">
        <v>0.02</v>
      </c>
    </row>
    <row r="26" spans="1:17" s="19" customFormat="1" ht="48" customHeight="1" x14ac:dyDescent="0.2">
      <c r="A26" s="5">
        <v>3</v>
      </c>
      <c r="B26" s="55" t="s">
        <v>106</v>
      </c>
      <c r="C26" s="99" t="s">
        <v>111</v>
      </c>
      <c r="D26" s="9" t="s">
        <v>56</v>
      </c>
      <c r="E26" s="56">
        <v>2</v>
      </c>
      <c r="F26" s="53" t="s">
        <v>112</v>
      </c>
      <c r="G26" s="52"/>
      <c r="H26" s="52"/>
      <c r="I26" s="52"/>
      <c r="J26" s="52">
        <v>39</v>
      </c>
      <c r="K26" s="52"/>
      <c r="L26" s="52"/>
      <c r="M26" s="52"/>
      <c r="N26" s="52"/>
      <c r="O26" s="52"/>
      <c r="P26" s="52"/>
      <c r="Q26" s="52"/>
    </row>
    <row r="27" spans="1:17" s="19" customFormat="1" ht="12.75" customHeight="1" x14ac:dyDescent="0.2">
      <c r="A27" s="5">
        <v>4</v>
      </c>
      <c r="B27" s="55" t="s">
        <v>113</v>
      </c>
      <c r="C27" s="99" t="s">
        <v>114</v>
      </c>
      <c r="D27" s="9" t="s">
        <v>75</v>
      </c>
      <c r="E27" s="56">
        <v>0.02</v>
      </c>
      <c r="F27" s="53">
        <v>758.17</v>
      </c>
      <c r="G27" s="53">
        <v>551.82000000000005</v>
      </c>
      <c r="H27" s="53">
        <v>27.07</v>
      </c>
      <c r="I27" s="53">
        <v>0.55000000000000004</v>
      </c>
      <c r="J27" s="52">
        <v>15</v>
      </c>
      <c r="K27" s="52">
        <v>11</v>
      </c>
      <c r="L27" s="52">
        <v>1</v>
      </c>
      <c r="M27" s="52"/>
      <c r="N27" s="52">
        <v>39.5</v>
      </c>
      <c r="O27" s="52">
        <v>0.79</v>
      </c>
      <c r="P27" s="52">
        <v>0.03</v>
      </c>
      <c r="Q27" s="52"/>
    </row>
    <row r="28" spans="1:17" s="19" customFormat="1" ht="12.75" customHeight="1" x14ac:dyDescent="0.2">
      <c r="A28" s="5">
        <v>5</v>
      </c>
      <c r="B28" s="55" t="s">
        <v>115</v>
      </c>
      <c r="C28" s="99" t="s">
        <v>116</v>
      </c>
      <c r="D28" s="9" t="s">
        <v>56</v>
      </c>
      <c r="E28" s="56">
        <v>2</v>
      </c>
      <c r="F28" s="53">
        <v>28.35</v>
      </c>
      <c r="G28" s="52"/>
      <c r="H28" s="52"/>
      <c r="I28" s="52"/>
      <c r="J28" s="52">
        <v>57</v>
      </c>
      <c r="K28" s="52"/>
      <c r="L28" s="52"/>
      <c r="M28" s="52"/>
      <c r="N28" s="52"/>
      <c r="O28" s="52"/>
      <c r="P28" s="52"/>
      <c r="Q28" s="52"/>
    </row>
    <row r="29" spans="1:17" ht="12.75" customHeight="1" x14ac:dyDescent="0.25">
      <c r="A29" s="5">
        <v>6</v>
      </c>
      <c r="B29" s="55" t="s">
        <v>117</v>
      </c>
      <c r="C29" s="99" t="s">
        <v>118</v>
      </c>
      <c r="D29" s="9" t="s">
        <v>57</v>
      </c>
      <c r="E29" s="56">
        <v>2</v>
      </c>
      <c r="F29" s="53">
        <v>140.25</v>
      </c>
      <c r="G29" s="53">
        <v>28.32</v>
      </c>
      <c r="H29" s="53">
        <v>1.28</v>
      </c>
      <c r="I29" s="52"/>
      <c r="J29" s="52">
        <v>281</v>
      </c>
      <c r="K29" s="52">
        <v>57</v>
      </c>
      <c r="L29" s="52">
        <v>3</v>
      </c>
      <c r="M29" s="52"/>
      <c r="N29" s="52">
        <v>2.09</v>
      </c>
      <c r="O29" s="52">
        <v>4.18</v>
      </c>
      <c r="P29" s="52"/>
      <c r="Q29" s="52"/>
    </row>
    <row r="30" spans="1:17" ht="19.2" customHeight="1" x14ac:dyDescent="0.25">
      <c r="A30" s="5">
        <v>7</v>
      </c>
      <c r="B30" s="55" t="s">
        <v>106</v>
      </c>
      <c r="C30" s="99" t="s">
        <v>119</v>
      </c>
      <c r="D30" s="9" t="s">
        <v>56</v>
      </c>
      <c r="E30" s="56">
        <v>8</v>
      </c>
      <c r="F30" s="53" t="s">
        <v>120</v>
      </c>
      <c r="G30" s="52"/>
      <c r="H30" s="52"/>
      <c r="I30" s="52"/>
      <c r="J30" s="52">
        <v>1840</v>
      </c>
      <c r="K30" s="52"/>
      <c r="L30" s="52"/>
      <c r="M30" s="52"/>
      <c r="N30" s="52"/>
      <c r="O30" s="52"/>
      <c r="P30" s="52"/>
      <c r="Q30" s="52"/>
    </row>
    <row r="31" spans="1:17" ht="19.2" customHeight="1" x14ac:dyDescent="0.25">
      <c r="A31" s="5">
        <v>8</v>
      </c>
      <c r="B31" s="55" t="s">
        <v>121</v>
      </c>
      <c r="C31" s="99" t="s">
        <v>122</v>
      </c>
      <c r="D31" s="9" t="s">
        <v>75</v>
      </c>
      <c r="E31" s="56">
        <v>0.08</v>
      </c>
      <c r="F31" s="53">
        <v>11897.99</v>
      </c>
      <c r="G31" s="53">
        <v>1592.58</v>
      </c>
      <c r="H31" s="53">
        <v>1360.04</v>
      </c>
      <c r="I31" s="53">
        <v>529.49</v>
      </c>
      <c r="J31" s="52">
        <v>952</v>
      </c>
      <c r="K31" s="52">
        <v>127</v>
      </c>
      <c r="L31" s="52">
        <v>109</v>
      </c>
      <c r="M31" s="52">
        <v>42</v>
      </c>
      <c r="N31" s="52">
        <v>114</v>
      </c>
      <c r="O31" s="52">
        <v>9.1199999999999992</v>
      </c>
      <c r="P31" s="52">
        <v>33.79</v>
      </c>
      <c r="Q31" s="52">
        <v>2.7</v>
      </c>
    </row>
    <row r="32" spans="1:17" ht="19.2" customHeight="1" x14ac:dyDescent="0.25">
      <c r="A32" s="5">
        <v>9</v>
      </c>
      <c r="B32" s="55" t="s">
        <v>123</v>
      </c>
      <c r="C32" s="99" t="s">
        <v>124</v>
      </c>
      <c r="D32" s="9" t="s">
        <v>78</v>
      </c>
      <c r="E32" s="54">
        <v>1.2</v>
      </c>
      <c r="F32" s="53">
        <v>113.9</v>
      </c>
      <c r="G32" s="52"/>
      <c r="H32" s="52"/>
      <c r="I32" s="52"/>
      <c r="J32" s="52">
        <v>137</v>
      </c>
      <c r="K32" s="52"/>
      <c r="L32" s="52"/>
      <c r="M32" s="52"/>
      <c r="N32" s="52"/>
      <c r="O32" s="52"/>
      <c r="P32" s="52"/>
      <c r="Q32" s="52"/>
    </row>
    <row r="33" spans="1:17" ht="19.2" customHeight="1" x14ac:dyDescent="0.25">
      <c r="A33" s="5">
        <v>10</v>
      </c>
      <c r="B33" s="55" t="s">
        <v>106</v>
      </c>
      <c r="C33" s="99" t="s">
        <v>125</v>
      </c>
      <c r="D33" s="9" t="s">
        <v>56</v>
      </c>
      <c r="E33" s="56">
        <v>16</v>
      </c>
      <c r="F33" s="53" t="s">
        <v>126</v>
      </c>
      <c r="G33" s="52"/>
      <c r="H33" s="52"/>
      <c r="I33" s="52"/>
      <c r="J33" s="52">
        <v>491</v>
      </c>
      <c r="K33" s="52"/>
      <c r="L33" s="52"/>
      <c r="M33" s="52"/>
      <c r="N33" s="52"/>
      <c r="O33" s="52"/>
      <c r="P33" s="52"/>
      <c r="Q33" s="52"/>
    </row>
    <row r="34" spans="1:17" ht="12.75" customHeight="1" x14ac:dyDescent="0.25">
      <c r="A34" s="5">
        <v>11</v>
      </c>
      <c r="B34" s="55" t="s">
        <v>106</v>
      </c>
      <c r="C34" s="99" t="s">
        <v>127</v>
      </c>
      <c r="D34" s="9" t="s">
        <v>56</v>
      </c>
      <c r="E34" s="56">
        <v>2</v>
      </c>
      <c r="F34" s="53" t="s">
        <v>108</v>
      </c>
      <c r="G34" s="52"/>
      <c r="H34" s="52"/>
      <c r="I34" s="52"/>
      <c r="J34" s="52">
        <v>63</v>
      </c>
      <c r="K34" s="52"/>
      <c r="L34" s="52"/>
      <c r="M34" s="52"/>
      <c r="N34" s="52"/>
      <c r="O34" s="52"/>
      <c r="P34" s="52"/>
      <c r="Q34" s="52"/>
    </row>
    <row r="35" spans="1:17" ht="12.75" customHeight="1" x14ac:dyDescent="0.25">
      <c r="A35" s="5">
        <v>12</v>
      </c>
      <c r="B35" s="55" t="s">
        <v>128</v>
      </c>
      <c r="C35" s="99" t="s">
        <v>129</v>
      </c>
      <c r="D35" s="9" t="s">
        <v>75</v>
      </c>
      <c r="E35" s="56">
        <v>0.02</v>
      </c>
      <c r="F35" s="53">
        <v>5292.51</v>
      </c>
      <c r="G35" s="53">
        <v>1233.55</v>
      </c>
      <c r="H35" s="53">
        <v>1915.67</v>
      </c>
      <c r="I35" s="53">
        <v>687.03</v>
      </c>
      <c r="J35" s="52">
        <v>106</v>
      </c>
      <c r="K35" s="52">
        <v>25</v>
      </c>
      <c r="L35" s="52">
        <v>38</v>
      </c>
      <c r="M35" s="52">
        <v>14</v>
      </c>
      <c r="N35" s="52">
        <v>88.3</v>
      </c>
      <c r="O35" s="52">
        <v>1.77</v>
      </c>
      <c r="P35" s="52">
        <v>43.76</v>
      </c>
      <c r="Q35" s="52">
        <v>0.88</v>
      </c>
    </row>
    <row r="36" spans="1:17" ht="12.75" customHeight="1" x14ac:dyDescent="0.25">
      <c r="A36" s="5">
        <v>13</v>
      </c>
      <c r="B36" s="55" t="s">
        <v>130</v>
      </c>
      <c r="C36" s="99" t="s">
        <v>131</v>
      </c>
      <c r="D36" s="9" t="s">
        <v>78</v>
      </c>
      <c r="E36" s="56">
        <v>0.2</v>
      </c>
      <c r="F36" s="53">
        <v>30.49</v>
      </c>
      <c r="G36" s="52"/>
      <c r="H36" s="52"/>
      <c r="I36" s="52"/>
      <c r="J36" s="52">
        <v>6</v>
      </c>
      <c r="K36" s="52"/>
      <c r="L36" s="52"/>
      <c r="M36" s="52"/>
      <c r="N36" s="52"/>
      <c r="O36" s="52"/>
      <c r="P36" s="52"/>
      <c r="Q36" s="52"/>
    </row>
    <row r="37" spans="1:17" ht="12.75" customHeight="1" x14ac:dyDescent="0.25">
      <c r="A37" s="5">
        <v>14</v>
      </c>
      <c r="B37" s="55" t="s">
        <v>132</v>
      </c>
      <c r="C37" s="99" t="s">
        <v>133</v>
      </c>
      <c r="D37" s="9" t="s">
        <v>74</v>
      </c>
      <c r="E37" s="56">
        <v>0.4</v>
      </c>
      <c r="F37" s="53">
        <v>311.39999999999998</v>
      </c>
      <c r="G37" s="53">
        <v>218.44</v>
      </c>
      <c r="H37" s="53">
        <v>38.75</v>
      </c>
      <c r="I37" s="53">
        <v>0.17</v>
      </c>
      <c r="J37" s="52">
        <v>125</v>
      </c>
      <c r="K37" s="52">
        <v>87</v>
      </c>
      <c r="L37" s="52">
        <v>16</v>
      </c>
      <c r="M37" s="52"/>
      <c r="N37" s="52">
        <v>16.29</v>
      </c>
      <c r="O37" s="52">
        <v>6.52</v>
      </c>
      <c r="P37" s="52">
        <v>0.01</v>
      </c>
      <c r="Q37" s="52"/>
    </row>
    <row r="38" spans="1:17" ht="12.75" customHeight="1" x14ac:dyDescent="0.25">
      <c r="A38" s="5">
        <v>15</v>
      </c>
      <c r="B38" s="55" t="s">
        <v>106</v>
      </c>
      <c r="C38" s="99" t="s">
        <v>134</v>
      </c>
      <c r="D38" s="9" t="s">
        <v>72</v>
      </c>
      <c r="E38" s="56">
        <v>40</v>
      </c>
      <c r="F38" s="53" t="s">
        <v>135</v>
      </c>
      <c r="G38" s="52"/>
      <c r="H38" s="52"/>
      <c r="I38" s="52"/>
      <c r="J38" s="52">
        <v>160</v>
      </c>
      <c r="K38" s="52"/>
      <c r="L38" s="52"/>
      <c r="M38" s="52"/>
      <c r="N38" s="52"/>
      <c r="O38" s="52"/>
      <c r="P38" s="52"/>
      <c r="Q38" s="52"/>
    </row>
    <row r="39" spans="1:17" ht="12.75" customHeight="1" x14ac:dyDescent="0.25">
      <c r="A39" s="5">
        <v>16</v>
      </c>
      <c r="B39" s="55" t="s">
        <v>106</v>
      </c>
      <c r="C39" s="99" t="s">
        <v>136</v>
      </c>
      <c r="D39" s="9" t="s">
        <v>56</v>
      </c>
      <c r="E39" s="56">
        <v>5</v>
      </c>
      <c r="F39" s="53" t="s">
        <v>137</v>
      </c>
      <c r="G39" s="52"/>
      <c r="H39" s="52"/>
      <c r="I39" s="52"/>
      <c r="J39" s="52">
        <v>43</v>
      </c>
      <c r="K39" s="52"/>
      <c r="L39" s="52"/>
      <c r="M39" s="52"/>
      <c r="N39" s="52"/>
      <c r="O39" s="52"/>
      <c r="P39" s="52"/>
      <c r="Q39" s="52"/>
    </row>
    <row r="40" spans="1:17" ht="12.75" customHeight="1" x14ac:dyDescent="0.25">
      <c r="A40" s="5">
        <v>17</v>
      </c>
      <c r="B40" s="55" t="s">
        <v>106</v>
      </c>
      <c r="C40" s="99" t="s">
        <v>138</v>
      </c>
      <c r="D40" s="9" t="s">
        <v>56</v>
      </c>
      <c r="E40" s="56">
        <v>5</v>
      </c>
      <c r="F40" s="53" t="s">
        <v>139</v>
      </c>
      <c r="G40" s="52"/>
      <c r="H40" s="52"/>
      <c r="I40" s="52"/>
      <c r="J40" s="52">
        <v>17</v>
      </c>
      <c r="K40" s="52"/>
      <c r="L40" s="52"/>
      <c r="M40" s="52"/>
      <c r="N40" s="52"/>
      <c r="O40" s="52"/>
      <c r="P40" s="52"/>
      <c r="Q40" s="52"/>
    </row>
    <row r="41" spans="1:17" ht="12.75" customHeight="1" x14ac:dyDescent="0.25">
      <c r="A41" s="5">
        <v>18</v>
      </c>
      <c r="B41" s="55" t="s">
        <v>140</v>
      </c>
      <c r="C41" s="99" t="s">
        <v>141</v>
      </c>
      <c r="D41" s="9" t="s">
        <v>74</v>
      </c>
      <c r="E41" s="56">
        <v>0.04</v>
      </c>
      <c r="F41" s="53">
        <v>4732.43</v>
      </c>
      <c r="G41" s="53">
        <v>617.45000000000005</v>
      </c>
      <c r="H41" s="53">
        <v>45.38</v>
      </c>
      <c r="I41" s="53">
        <v>0.55000000000000004</v>
      </c>
      <c r="J41" s="52">
        <v>189</v>
      </c>
      <c r="K41" s="52">
        <v>25</v>
      </c>
      <c r="L41" s="52">
        <v>2</v>
      </c>
      <c r="M41" s="52"/>
      <c r="N41" s="52">
        <v>46.6</v>
      </c>
      <c r="O41" s="52">
        <v>1.86</v>
      </c>
      <c r="P41" s="52">
        <v>0.03</v>
      </c>
      <c r="Q41" s="52"/>
    </row>
    <row r="42" spans="1:17" ht="22.5" customHeight="1" x14ac:dyDescent="0.25">
      <c r="A42" s="5">
        <v>19</v>
      </c>
      <c r="B42" s="55" t="s">
        <v>142</v>
      </c>
      <c r="C42" s="99" t="s">
        <v>143</v>
      </c>
      <c r="D42" s="9" t="s">
        <v>73</v>
      </c>
      <c r="E42" s="56">
        <v>0.04</v>
      </c>
      <c r="F42" s="53">
        <v>3390</v>
      </c>
      <c r="G42" s="52"/>
      <c r="H42" s="52"/>
      <c r="I42" s="52"/>
      <c r="J42" s="52">
        <v>136</v>
      </c>
      <c r="K42" s="52"/>
      <c r="L42" s="52"/>
      <c r="M42" s="52"/>
      <c r="N42" s="52"/>
      <c r="O42" s="52"/>
      <c r="P42" s="52"/>
      <c r="Q42" s="52"/>
    </row>
    <row r="43" spans="1:17" ht="12.75" customHeight="1" x14ac:dyDescent="0.25">
      <c r="A43" s="5">
        <v>20</v>
      </c>
      <c r="B43" s="55" t="s">
        <v>84</v>
      </c>
      <c r="C43" s="99" t="s">
        <v>144</v>
      </c>
      <c r="D43" s="9" t="s">
        <v>73</v>
      </c>
      <c r="E43" s="54">
        <v>4.0800000000000003E-2</v>
      </c>
      <c r="F43" s="53">
        <v>5064.3500000000004</v>
      </c>
      <c r="G43" s="52"/>
      <c r="H43" s="52"/>
      <c r="I43" s="52"/>
      <c r="J43" s="52">
        <v>207</v>
      </c>
      <c r="K43" s="52"/>
      <c r="L43" s="52"/>
      <c r="M43" s="52"/>
      <c r="N43" s="52"/>
      <c r="O43" s="52"/>
      <c r="P43" s="52"/>
      <c r="Q43" s="52"/>
    </row>
    <row r="44" spans="1:17" ht="12.75" customHeight="1" x14ac:dyDescent="0.25">
      <c r="A44" s="5">
        <v>21</v>
      </c>
      <c r="B44" s="55" t="s">
        <v>145</v>
      </c>
      <c r="C44" s="99" t="s">
        <v>146</v>
      </c>
      <c r="D44" s="9" t="s">
        <v>73</v>
      </c>
      <c r="E44" s="54">
        <v>4.0800000000000003E-2</v>
      </c>
      <c r="F44" s="53">
        <v>3194.61</v>
      </c>
      <c r="G44" s="52"/>
      <c r="H44" s="52"/>
      <c r="I44" s="52"/>
      <c r="J44" s="52">
        <v>130</v>
      </c>
      <c r="K44" s="52"/>
      <c r="L44" s="52"/>
      <c r="M44" s="52"/>
      <c r="N44" s="52"/>
      <c r="O44" s="52"/>
      <c r="P44" s="52"/>
      <c r="Q44" s="52"/>
    </row>
    <row r="45" spans="1:17" ht="12.75" customHeight="1" x14ac:dyDescent="0.25">
      <c r="A45" s="5">
        <v>22</v>
      </c>
      <c r="B45" s="55" t="s">
        <v>147</v>
      </c>
      <c r="C45" s="99" t="s">
        <v>148</v>
      </c>
      <c r="D45" s="9" t="s">
        <v>74</v>
      </c>
      <c r="E45" s="56">
        <v>0.3</v>
      </c>
      <c r="F45" s="53">
        <v>4067.05</v>
      </c>
      <c r="G45" s="53">
        <v>717.89</v>
      </c>
      <c r="H45" s="53">
        <v>957.86</v>
      </c>
      <c r="I45" s="53">
        <v>390.47</v>
      </c>
      <c r="J45" s="52">
        <v>1220</v>
      </c>
      <c r="K45" s="52">
        <v>215</v>
      </c>
      <c r="L45" s="52">
        <v>287</v>
      </c>
      <c r="M45" s="52">
        <v>117</v>
      </c>
      <c r="N45" s="52">
        <v>54.18</v>
      </c>
      <c r="O45" s="52">
        <v>16.25</v>
      </c>
      <c r="P45" s="52">
        <v>24.95</v>
      </c>
      <c r="Q45" s="52">
        <v>7.49</v>
      </c>
    </row>
    <row r="46" spans="1:17" ht="12.75" customHeight="1" x14ac:dyDescent="0.25">
      <c r="A46" s="5">
        <v>23</v>
      </c>
      <c r="B46" s="55" t="s">
        <v>149</v>
      </c>
      <c r="C46" s="99" t="s">
        <v>150</v>
      </c>
      <c r="D46" s="9" t="s">
        <v>74</v>
      </c>
      <c r="E46" s="56">
        <v>0.5</v>
      </c>
      <c r="F46" s="53">
        <v>1131.6099999999999</v>
      </c>
      <c r="G46" s="53">
        <v>202.73</v>
      </c>
      <c r="H46" s="53">
        <v>704.04</v>
      </c>
      <c r="I46" s="53">
        <v>87.33</v>
      </c>
      <c r="J46" s="52">
        <v>566</v>
      </c>
      <c r="K46" s="52">
        <v>101</v>
      </c>
      <c r="L46" s="52">
        <v>352</v>
      </c>
      <c r="M46" s="52">
        <v>44</v>
      </c>
      <c r="N46" s="52">
        <v>15.3</v>
      </c>
      <c r="O46" s="52">
        <v>7.65</v>
      </c>
      <c r="P46" s="52">
        <v>5.28</v>
      </c>
      <c r="Q46" s="52">
        <v>2.64</v>
      </c>
    </row>
    <row r="47" spans="1:17" ht="12.75" customHeight="1" x14ac:dyDescent="0.25">
      <c r="A47" s="168" t="s">
        <v>4</v>
      </c>
      <c r="B47" s="167"/>
      <c r="C47" s="167"/>
      <c r="D47" s="167"/>
      <c r="E47" s="167"/>
      <c r="F47" s="167"/>
      <c r="G47" s="167"/>
      <c r="H47" s="167"/>
      <c r="I47" s="167"/>
      <c r="J47" s="53">
        <v>6939</v>
      </c>
      <c r="K47" s="53">
        <v>706</v>
      </c>
      <c r="L47" s="53">
        <v>816</v>
      </c>
      <c r="M47" s="53">
        <v>217</v>
      </c>
      <c r="N47" s="52"/>
      <c r="O47" s="53">
        <v>52.31</v>
      </c>
      <c r="P47" s="52"/>
      <c r="Q47" s="53">
        <v>13.73</v>
      </c>
    </row>
    <row r="48" spans="1:17" ht="12.75" customHeight="1" x14ac:dyDescent="0.25">
      <c r="A48" s="168" t="s">
        <v>76</v>
      </c>
      <c r="B48" s="167"/>
      <c r="C48" s="167"/>
      <c r="D48" s="167"/>
      <c r="E48" s="167"/>
      <c r="F48" s="167"/>
      <c r="G48" s="167"/>
      <c r="H48" s="167"/>
      <c r="I48" s="167"/>
      <c r="J48" s="53">
        <v>7579</v>
      </c>
      <c r="K48" s="53">
        <v>994</v>
      </c>
      <c r="L48" s="53">
        <v>1114</v>
      </c>
      <c r="M48" s="53">
        <v>305</v>
      </c>
      <c r="N48" s="52"/>
      <c r="O48" s="53">
        <v>70.62</v>
      </c>
      <c r="P48" s="52"/>
      <c r="Q48" s="53">
        <v>18.54</v>
      </c>
    </row>
    <row r="49" spans="1:17" ht="12.75" customHeight="1" x14ac:dyDescent="0.25">
      <c r="A49" s="168" t="s">
        <v>23</v>
      </c>
      <c r="B49" s="167"/>
      <c r="C49" s="167"/>
      <c r="D49" s="167"/>
      <c r="E49" s="167"/>
      <c r="F49" s="167"/>
      <c r="G49" s="167"/>
      <c r="H49" s="167"/>
      <c r="I49" s="167"/>
      <c r="J49" s="52"/>
      <c r="K49" s="52"/>
      <c r="L49" s="52"/>
      <c r="M49" s="52"/>
      <c r="N49" s="52"/>
      <c r="O49" s="52"/>
      <c r="P49" s="52"/>
      <c r="Q49" s="52"/>
    </row>
    <row r="50" spans="1:17" ht="23.25" customHeight="1" x14ac:dyDescent="0.25">
      <c r="A50" s="168" t="s">
        <v>151</v>
      </c>
      <c r="B50" s="167"/>
      <c r="C50" s="167"/>
      <c r="D50" s="167"/>
      <c r="E50" s="167"/>
      <c r="F50" s="167"/>
      <c r="G50" s="167"/>
      <c r="H50" s="167"/>
      <c r="I50" s="167"/>
      <c r="J50" s="53">
        <v>39</v>
      </c>
      <c r="K50" s="53">
        <v>30</v>
      </c>
      <c r="L50" s="53">
        <v>9</v>
      </c>
      <c r="M50" s="53">
        <v>9</v>
      </c>
      <c r="N50" s="52"/>
      <c r="O50" s="52"/>
      <c r="P50" s="52"/>
      <c r="Q50" s="52"/>
    </row>
    <row r="51" spans="1:17" ht="12.75" customHeight="1" x14ac:dyDescent="0.25">
      <c r="A51" s="168" t="s">
        <v>152</v>
      </c>
      <c r="B51" s="167"/>
      <c r="C51" s="167"/>
      <c r="D51" s="167"/>
      <c r="E51" s="167"/>
      <c r="F51" s="167"/>
      <c r="G51" s="167"/>
      <c r="H51" s="167"/>
      <c r="I51" s="167"/>
      <c r="J51" s="53">
        <v>54</v>
      </c>
      <c r="K51" s="52"/>
      <c r="L51" s="52"/>
      <c r="M51" s="52"/>
      <c r="N51" s="52"/>
      <c r="O51" s="52"/>
      <c r="P51" s="52"/>
      <c r="Q51" s="52"/>
    </row>
    <row r="52" spans="1:17" ht="12.75" customHeight="1" x14ac:dyDescent="0.25">
      <c r="A52" s="168" t="s">
        <v>153</v>
      </c>
      <c r="B52" s="167"/>
      <c r="C52" s="167"/>
      <c r="D52" s="167"/>
      <c r="E52" s="167"/>
      <c r="F52" s="167"/>
      <c r="G52" s="167"/>
      <c r="H52" s="167"/>
      <c r="I52" s="167"/>
      <c r="J52" s="53">
        <v>547</v>
      </c>
      <c r="K52" s="53">
        <v>258</v>
      </c>
      <c r="L52" s="53">
        <v>289</v>
      </c>
      <c r="M52" s="53">
        <v>79</v>
      </c>
      <c r="N52" s="52"/>
      <c r="O52" s="53">
        <v>18.308499999999999</v>
      </c>
      <c r="P52" s="52"/>
      <c r="Q52" s="53">
        <v>4.8055000000000003</v>
      </c>
    </row>
    <row r="53" spans="1:17" ht="12.75" customHeight="1" x14ac:dyDescent="0.25">
      <c r="A53" s="168" t="s">
        <v>5</v>
      </c>
      <c r="B53" s="167"/>
      <c r="C53" s="167"/>
      <c r="D53" s="167"/>
      <c r="E53" s="167"/>
      <c r="F53" s="167"/>
      <c r="G53" s="167"/>
      <c r="H53" s="167"/>
      <c r="I53" s="167"/>
      <c r="J53" s="53">
        <v>1234</v>
      </c>
      <c r="K53" s="52"/>
      <c r="L53" s="52"/>
      <c r="M53" s="52"/>
      <c r="N53" s="52"/>
      <c r="O53" s="52"/>
      <c r="P53" s="52"/>
      <c r="Q53" s="52"/>
    </row>
    <row r="54" spans="1:17" ht="12.75" customHeight="1" x14ac:dyDescent="0.25">
      <c r="A54" s="168" t="s">
        <v>23</v>
      </c>
      <c r="B54" s="167"/>
      <c r="C54" s="167"/>
      <c r="D54" s="167"/>
      <c r="E54" s="167"/>
      <c r="F54" s="167"/>
      <c r="G54" s="167"/>
      <c r="H54" s="167"/>
      <c r="I54" s="167"/>
      <c r="J54" s="52"/>
      <c r="K54" s="52"/>
      <c r="L54" s="52"/>
      <c r="M54" s="52"/>
      <c r="N54" s="52"/>
      <c r="O54" s="52"/>
      <c r="P54" s="52"/>
      <c r="Q54" s="52"/>
    </row>
    <row r="55" spans="1:17" ht="12.75" customHeight="1" x14ac:dyDescent="0.25">
      <c r="A55" s="168" t="s">
        <v>154</v>
      </c>
      <c r="B55" s="167"/>
      <c r="C55" s="167"/>
      <c r="D55" s="167"/>
      <c r="E55" s="167"/>
      <c r="F55" s="167"/>
      <c r="G55" s="167"/>
      <c r="H55" s="167"/>
      <c r="I55" s="167"/>
      <c r="J55" s="53">
        <v>1234</v>
      </c>
      <c r="K55" s="52"/>
      <c r="L55" s="52"/>
      <c r="M55" s="52"/>
      <c r="N55" s="52"/>
      <c r="O55" s="52"/>
      <c r="P55" s="52"/>
      <c r="Q55" s="52"/>
    </row>
    <row r="56" spans="1:17" ht="12.75" customHeight="1" x14ac:dyDescent="0.25">
      <c r="A56" s="168" t="s">
        <v>6</v>
      </c>
      <c r="B56" s="167"/>
      <c r="C56" s="167"/>
      <c r="D56" s="167"/>
      <c r="E56" s="167"/>
      <c r="F56" s="167"/>
      <c r="G56" s="167"/>
      <c r="H56" s="167"/>
      <c r="I56" s="167"/>
      <c r="J56" s="53">
        <v>844</v>
      </c>
      <c r="K56" s="52"/>
      <c r="L56" s="52"/>
      <c r="M56" s="52"/>
      <c r="N56" s="52"/>
      <c r="O56" s="52"/>
      <c r="P56" s="52"/>
      <c r="Q56" s="52"/>
    </row>
    <row r="57" spans="1:17" ht="12.75" customHeight="1" x14ac:dyDescent="0.25">
      <c r="A57" s="168" t="s">
        <v>23</v>
      </c>
      <c r="B57" s="167"/>
      <c r="C57" s="167"/>
      <c r="D57" s="167"/>
      <c r="E57" s="167"/>
      <c r="F57" s="167"/>
      <c r="G57" s="167"/>
      <c r="H57" s="167"/>
      <c r="I57" s="167"/>
      <c r="J57" s="52"/>
      <c r="K57" s="52"/>
      <c r="L57" s="52"/>
      <c r="M57" s="52"/>
      <c r="N57" s="52"/>
      <c r="O57" s="52"/>
      <c r="P57" s="52"/>
      <c r="Q57" s="52"/>
    </row>
    <row r="58" spans="1:17" ht="12.75" customHeight="1" x14ac:dyDescent="0.25">
      <c r="A58" s="168" t="s">
        <v>155</v>
      </c>
      <c r="B58" s="167"/>
      <c r="C58" s="167"/>
      <c r="D58" s="167"/>
      <c r="E58" s="167"/>
      <c r="F58" s="167"/>
      <c r="G58" s="167"/>
      <c r="H58" s="167"/>
      <c r="I58" s="167"/>
      <c r="J58" s="53">
        <v>844</v>
      </c>
      <c r="K58" s="52"/>
      <c r="L58" s="52"/>
      <c r="M58" s="52"/>
      <c r="N58" s="52"/>
      <c r="O58" s="52"/>
      <c r="P58" s="52"/>
      <c r="Q58" s="52"/>
    </row>
    <row r="59" spans="1:17" ht="12.75" customHeight="1" x14ac:dyDescent="0.25">
      <c r="A59" s="166" t="s">
        <v>7</v>
      </c>
      <c r="B59" s="167"/>
      <c r="C59" s="167"/>
      <c r="D59" s="167"/>
      <c r="E59" s="167"/>
      <c r="F59" s="167"/>
      <c r="G59" s="167"/>
      <c r="H59" s="167"/>
      <c r="I59" s="167"/>
      <c r="J59" s="52"/>
      <c r="K59" s="52"/>
      <c r="L59" s="52"/>
      <c r="M59" s="52"/>
      <c r="N59" s="52"/>
      <c r="O59" s="52"/>
      <c r="P59" s="52"/>
      <c r="Q59" s="52"/>
    </row>
    <row r="60" spans="1:17" ht="19.2" customHeight="1" x14ac:dyDescent="0.25">
      <c r="A60" s="168" t="s">
        <v>8</v>
      </c>
      <c r="B60" s="167"/>
      <c r="C60" s="167"/>
      <c r="D60" s="167"/>
      <c r="E60" s="167"/>
      <c r="F60" s="167"/>
      <c r="G60" s="167"/>
      <c r="H60" s="167"/>
      <c r="I60" s="167"/>
      <c r="J60" s="53">
        <v>9657</v>
      </c>
      <c r="K60" s="52"/>
      <c r="L60" s="52"/>
      <c r="M60" s="52"/>
      <c r="N60" s="52"/>
      <c r="O60" s="53">
        <v>70.62</v>
      </c>
      <c r="P60" s="52"/>
      <c r="Q60" s="53">
        <v>18.54</v>
      </c>
    </row>
    <row r="61" spans="1:17" x14ac:dyDescent="0.25">
      <c r="A61" s="168" t="s">
        <v>9</v>
      </c>
      <c r="B61" s="167"/>
      <c r="C61" s="167"/>
      <c r="D61" s="167"/>
      <c r="E61" s="167"/>
      <c r="F61" s="167"/>
      <c r="G61" s="167"/>
      <c r="H61" s="167"/>
      <c r="I61" s="167"/>
      <c r="J61" s="52"/>
      <c r="K61" s="52"/>
      <c r="L61" s="52"/>
      <c r="M61" s="52"/>
      <c r="N61" s="52"/>
      <c r="O61" s="52"/>
      <c r="P61" s="52"/>
      <c r="Q61" s="52"/>
    </row>
    <row r="62" spans="1:17" x14ac:dyDescent="0.25">
      <c r="A62" s="168" t="s">
        <v>10</v>
      </c>
      <c r="B62" s="167"/>
      <c r="C62" s="167"/>
      <c r="D62" s="167"/>
      <c r="E62" s="167"/>
      <c r="F62" s="167"/>
      <c r="G62" s="167"/>
      <c r="H62" s="167"/>
      <c r="I62" s="167"/>
      <c r="J62" s="53">
        <v>5471</v>
      </c>
      <c r="K62" s="52"/>
      <c r="L62" s="52"/>
      <c r="M62" s="52"/>
      <c r="N62" s="52"/>
      <c r="O62" s="52"/>
      <c r="P62" s="52"/>
      <c r="Q62" s="52"/>
    </row>
    <row r="63" spans="1:17" x14ac:dyDescent="0.25">
      <c r="A63" s="168" t="s">
        <v>11</v>
      </c>
      <c r="B63" s="167"/>
      <c r="C63" s="167"/>
      <c r="D63" s="167"/>
      <c r="E63" s="167"/>
      <c r="F63" s="167"/>
      <c r="G63" s="167"/>
      <c r="H63" s="167"/>
      <c r="I63" s="167"/>
      <c r="J63" s="53">
        <f>1114-M48</f>
        <v>809</v>
      </c>
      <c r="K63" s="52"/>
      <c r="L63" s="52"/>
      <c r="M63" s="52"/>
      <c r="N63" s="52"/>
      <c r="O63" s="52"/>
      <c r="P63" s="52"/>
      <c r="Q63" s="52"/>
    </row>
    <row r="64" spans="1:17" x14ac:dyDescent="0.25">
      <c r="A64" s="168" t="s">
        <v>12</v>
      </c>
      <c r="B64" s="167"/>
      <c r="C64" s="167"/>
      <c r="D64" s="167"/>
      <c r="E64" s="167"/>
      <c r="F64" s="167"/>
      <c r="G64" s="167"/>
      <c r="H64" s="167"/>
      <c r="I64" s="167"/>
      <c r="J64" s="53">
        <v>1299</v>
      </c>
      <c r="K64" s="52"/>
      <c r="L64" s="52"/>
      <c r="M64" s="52"/>
      <c r="N64" s="52"/>
      <c r="O64" s="52"/>
      <c r="P64" s="52"/>
      <c r="Q64" s="52"/>
    </row>
    <row r="65" spans="1:17" x14ac:dyDescent="0.25">
      <c r="A65" s="168" t="s">
        <v>13</v>
      </c>
      <c r="B65" s="167"/>
      <c r="C65" s="167"/>
      <c r="D65" s="167"/>
      <c r="E65" s="167"/>
      <c r="F65" s="167"/>
      <c r="G65" s="167"/>
      <c r="H65" s="167"/>
      <c r="I65" s="167"/>
      <c r="J65" s="53">
        <v>1234</v>
      </c>
      <c r="K65" s="52"/>
      <c r="L65" s="52"/>
      <c r="M65" s="52"/>
      <c r="N65" s="52"/>
      <c r="O65" s="52"/>
      <c r="P65" s="52"/>
      <c r="Q65" s="52"/>
    </row>
    <row r="66" spans="1:17" x14ac:dyDescent="0.25">
      <c r="A66" s="168" t="s">
        <v>14</v>
      </c>
      <c r="B66" s="167"/>
      <c r="C66" s="167"/>
      <c r="D66" s="167"/>
      <c r="E66" s="167"/>
      <c r="F66" s="167"/>
      <c r="G66" s="167"/>
      <c r="H66" s="167"/>
      <c r="I66" s="167"/>
      <c r="J66" s="53">
        <v>844</v>
      </c>
      <c r="K66" s="52"/>
      <c r="L66" s="52"/>
      <c r="M66" s="52"/>
      <c r="N66" s="52"/>
      <c r="O66" s="52"/>
      <c r="P66" s="52"/>
      <c r="Q66" s="52"/>
    </row>
    <row r="67" spans="1:17" x14ac:dyDescent="0.25">
      <c r="A67" s="166" t="s">
        <v>15</v>
      </c>
      <c r="B67" s="167"/>
      <c r="C67" s="167"/>
      <c r="D67" s="167"/>
      <c r="E67" s="167"/>
      <c r="F67" s="167"/>
      <c r="G67" s="167"/>
      <c r="H67" s="167"/>
      <c r="I67" s="167"/>
      <c r="J67" s="51">
        <f>SUM(J62:J66)</f>
        <v>9657</v>
      </c>
      <c r="K67" s="52"/>
      <c r="L67" s="52"/>
      <c r="M67" s="52"/>
      <c r="N67" s="52"/>
      <c r="O67" s="51">
        <v>70.62</v>
      </c>
      <c r="P67" s="52"/>
      <c r="Q67" s="51">
        <v>18.54</v>
      </c>
    </row>
    <row r="68" spans="1:17" x14ac:dyDescent="0.25">
      <c r="A68" s="8"/>
      <c r="B68" s="1"/>
      <c r="C68" s="6"/>
      <c r="D68" s="100"/>
      <c r="E68" s="7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</row>
    <row r="69" spans="1:17" x14ac:dyDescent="0.25">
      <c r="B69" s="61" t="s">
        <v>156</v>
      </c>
      <c r="C69" s="61"/>
      <c r="D69" s="61"/>
      <c r="E69" s="61"/>
      <c r="F69" s="61"/>
      <c r="G69" s="61"/>
      <c r="H69" s="61"/>
      <c r="I69" s="61" t="s">
        <v>157</v>
      </c>
      <c r="J69" s="61"/>
      <c r="K69" s="61"/>
      <c r="L69" s="61"/>
      <c r="M69" s="61"/>
      <c r="N69" s="125"/>
      <c r="O69" s="125"/>
      <c r="P69" s="125"/>
    </row>
    <row r="70" spans="1:17" x14ac:dyDescent="0.25">
      <c r="B70" s="126"/>
      <c r="C70" s="127"/>
      <c r="D70" s="128"/>
      <c r="E70" s="126"/>
      <c r="F70" s="126"/>
      <c r="G70" s="127"/>
      <c r="H70" s="121"/>
      <c r="I70" s="61" t="s">
        <v>158</v>
      </c>
      <c r="J70" s="61"/>
      <c r="K70" s="61"/>
      <c r="L70" s="61"/>
      <c r="M70" s="61"/>
      <c r="N70" s="125"/>
      <c r="O70" s="125"/>
      <c r="P70" s="125"/>
    </row>
    <row r="71" spans="1:17" ht="22.5" customHeight="1" x14ac:dyDescent="0.25">
      <c r="A71" s="8"/>
      <c r="B71" s="1"/>
      <c r="C71" s="6"/>
      <c r="D71" s="100"/>
      <c r="E71" s="7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</row>
    <row r="72" spans="1:17" ht="12.75" customHeight="1" x14ac:dyDescent="0.25">
      <c r="A72" s="8"/>
      <c r="B72" s="1"/>
      <c r="C72" s="6"/>
      <c r="D72" s="100"/>
      <c r="E72" s="7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</row>
    <row r="73" spans="1:17" ht="12.75" customHeight="1" x14ac:dyDescent="0.25">
      <c r="A73" s="8"/>
      <c r="B73" s="1"/>
      <c r="C73" s="6"/>
      <c r="D73" s="100"/>
      <c r="E73" s="7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</row>
    <row r="74" spans="1:17" ht="12.75" customHeight="1" x14ac:dyDescent="0.25">
      <c r="A74" s="8"/>
      <c r="B74" s="1"/>
      <c r="C74" s="6"/>
      <c r="D74" s="100"/>
      <c r="E74" s="7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</row>
    <row r="75" spans="1:17" ht="12.75" customHeight="1" x14ac:dyDescent="0.25">
      <c r="A75" s="8"/>
      <c r="B75" s="1"/>
      <c r="C75" s="6"/>
      <c r="D75" s="100"/>
      <c r="E75" s="7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</row>
    <row r="76" spans="1:17" ht="12.75" customHeight="1" x14ac:dyDescent="0.25">
      <c r="A76" s="8"/>
      <c r="B76" s="1"/>
      <c r="C76" s="6"/>
      <c r="D76" s="100"/>
      <c r="E76" s="7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</row>
    <row r="77" spans="1:17" ht="12.75" customHeight="1" x14ac:dyDescent="0.25">
      <c r="A77" s="8"/>
      <c r="B77" s="1"/>
      <c r="C77" s="6"/>
      <c r="D77" s="100"/>
      <c r="E77" s="7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</row>
    <row r="78" spans="1:17" ht="12.75" customHeight="1" x14ac:dyDescent="0.25">
      <c r="A78" s="8"/>
      <c r="B78" s="1"/>
      <c r="C78" s="6"/>
      <c r="D78" s="100"/>
      <c r="E78" s="7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</row>
    <row r="79" spans="1:17" ht="12.75" customHeight="1" x14ac:dyDescent="0.25">
      <c r="A79" s="12"/>
      <c r="B79" s="12"/>
      <c r="C79" s="12"/>
      <c r="D79" s="12"/>
      <c r="E79" s="12"/>
      <c r="F79"/>
      <c r="G79"/>
      <c r="H79"/>
      <c r="I79"/>
      <c r="J79"/>
      <c r="K79"/>
      <c r="L79"/>
      <c r="M79"/>
      <c r="N79"/>
      <c r="O79"/>
      <c r="P79"/>
    </row>
    <row r="80" spans="1:17" ht="12.75" customHeight="1" x14ac:dyDescent="0.25">
      <c r="A80" s="12"/>
      <c r="B80" s="12"/>
      <c r="C80" s="12"/>
      <c r="D80" s="12"/>
      <c r="E80" s="12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 s="12"/>
      <c r="B81" s="12"/>
      <c r="C81" s="12"/>
      <c r="D81" s="12"/>
      <c r="E81" s="12"/>
      <c r="F81"/>
      <c r="G81"/>
      <c r="H81"/>
      <c r="I81"/>
      <c r="J81"/>
      <c r="K81"/>
      <c r="L81"/>
      <c r="M81"/>
      <c r="N81"/>
      <c r="O81"/>
      <c r="P81"/>
    </row>
    <row r="82" spans="1:16" ht="12.75" customHeight="1" x14ac:dyDescent="0.25">
      <c r="A82" s="12"/>
      <c r="B82" s="12"/>
      <c r="C82" s="12"/>
      <c r="D82" s="12"/>
      <c r="E82" s="12"/>
      <c r="F82"/>
      <c r="G82"/>
      <c r="H82"/>
      <c r="I82"/>
      <c r="J82"/>
      <c r="K82"/>
      <c r="L82"/>
      <c r="M82"/>
      <c r="N82"/>
      <c r="O82"/>
      <c r="P82"/>
    </row>
    <row r="83" spans="1:16" ht="12.75" customHeight="1" x14ac:dyDescent="0.25">
      <c r="A83" s="12"/>
      <c r="B83" s="12"/>
      <c r="C83" s="12"/>
      <c r="D83" s="12"/>
      <c r="E83" s="12"/>
      <c r="F83"/>
      <c r="G83"/>
      <c r="H83"/>
      <c r="I83"/>
      <c r="J83"/>
      <c r="K83"/>
      <c r="L83"/>
      <c r="M83"/>
      <c r="N83"/>
      <c r="O83"/>
      <c r="P83"/>
    </row>
    <row r="84" spans="1:16" ht="12.75" customHeight="1" x14ac:dyDescent="0.25">
      <c r="A84" s="12"/>
      <c r="B84" s="12"/>
      <c r="C84" s="12"/>
      <c r="D84" s="12"/>
      <c r="E84" s="12"/>
      <c r="F84"/>
      <c r="G84"/>
      <c r="H84"/>
      <c r="I84"/>
      <c r="J84"/>
      <c r="K84"/>
      <c r="L84"/>
      <c r="M84"/>
      <c r="N84"/>
      <c r="O84"/>
      <c r="P84"/>
    </row>
    <row r="85" spans="1:16" ht="12.75" customHeight="1" x14ac:dyDescent="0.25">
      <c r="A85" s="12"/>
      <c r="B85" s="12"/>
      <c r="C85" s="12"/>
      <c r="D85" s="12"/>
      <c r="E85" s="12"/>
      <c r="F85"/>
      <c r="G85"/>
      <c r="H85"/>
      <c r="I85"/>
      <c r="J85"/>
      <c r="K85"/>
      <c r="L85"/>
      <c r="M85"/>
      <c r="N85"/>
      <c r="O85"/>
      <c r="P85"/>
    </row>
    <row r="86" spans="1:16" ht="12.75" customHeight="1" x14ac:dyDescent="0.25">
      <c r="A86" s="12"/>
      <c r="B86" s="12"/>
      <c r="C86" s="12"/>
      <c r="D86" s="12"/>
      <c r="E86" s="12"/>
      <c r="F86"/>
      <c r="G86"/>
      <c r="H86"/>
      <c r="I86"/>
      <c r="J86"/>
      <c r="K86"/>
      <c r="L86"/>
      <c r="M86"/>
      <c r="N86"/>
      <c r="O86"/>
      <c r="P86"/>
    </row>
    <row r="87" spans="1:16" ht="12.75" customHeight="1" x14ac:dyDescent="0.25">
      <c r="A87" s="12"/>
      <c r="B87" s="12"/>
      <c r="C87" s="12"/>
      <c r="D87" s="12"/>
      <c r="E87" s="12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 s="12"/>
      <c r="B88" s="12"/>
      <c r="C88" s="12"/>
      <c r="D88" s="12"/>
      <c r="E88" s="12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 s="12"/>
      <c r="B89" s="12"/>
      <c r="C89" s="12"/>
      <c r="D89" s="12"/>
      <c r="E89" s="12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 s="12"/>
      <c r="B90" s="12"/>
      <c r="C90" s="12"/>
      <c r="D90" s="12"/>
      <c r="E90" s="12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 s="12"/>
      <c r="B91" s="12"/>
      <c r="C91" s="12"/>
      <c r="D91" s="12"/>
      <c r="E91" s="12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 s="12"/>
      <c r="B92" s="12"/>
      <c r="C92" s="12"/>
      <c r="D92" s="12"/>
      <c r="E92" s="12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 s="12"/>
      <c r="B93" s="12"/>
      <c r="C93" s="12"/>
      <c r="D93" s="12"/>
      <c r="E93" s="12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 s="12"/>
      <c r="B94" s="12"/>
      <c r="C94" s="12"/>
      <c r="D94" s="12"/>
      <c r="E94" s="12"/>
      <c r="F94"/>
      <c r="G94"/>
      <c r="H94"/>
      <c r="I94"/>
      <c r="J94"/>
      <c r="K94"/>
      <c r="L94"/>
      <c r="M94"/>
      <c r="N94"/>
      <c r="O94"/>
      <c r="P94"/>
    </row>
    <row r="95" spans="1:16" ht="19.2" customHeight="1" x14ac:dyDescent="0.25">
      <c r="A95" s="12"/>
      <c r="B95" s="12"/>
      <c r="C95" s="12"/>
      <c r="D95" s="12"/>
      <c r="E95" s="12"/>
      <c r="F95"/>
      <c r="G95"/>
      <c r="H95"/>
      <c r="I95"/>
      <c r="J95"/>
      <c r="K95"/>
      <c r="L95"/>
      <c r="M95"/>
      <c r="N95"/>
      <c r="O95"/>
      <c r="P95"/>
    </row>
    <row r="96" spans="1:16" x14ac:dyDescent="0.25">
      <c r="A96" s="12"/>
      <c r="B96" s="12"/>
      <c r="C96" s="12"/>
      <c r="D96" s="12"/>
      <c r="E96" s="12"/>
      <c r="F96"/>
      <c r="G96"/>
      <c r="H96"/>
      <c r="I96"/>
      <c r="J96"/>
      <c r="K96"/>
      <c r="L96"/>
      <c r="M96"/>
      <c r="N96"/>
      <c r="O96"/>
      <c r="P96"/>
    </row>
    <row r="97" spans="1:16" x14ac:dyDescent="0.25">
      <c r="A97" s="12"/>
      <c r="B97" s="12"/>
      <c r="C97" s="12"/>
      <c r="D97" s="12"/>
      <c r="E97" s="12"/>
      <c r="F97"/>
      <c r="G97"/>
      <c r="H97"/>
      <c r="I97"/>
      <c r="J97"/>
      <c r="K97"/>
      <c r="L97"/>
      <c r="M97"/>
      <c r="N97"/>
      <c r="O97"/>
      <c r="P97"/>
    </row>
    <row r="98" spans="1:16" x14ac:dyDescent="0.25">
      <c r="A98" s="12"/>
      <c r="B98" s="12"/>
      <c r="C98" s="12"/>
      <c r="D98" s="12"/>
      <c r="E98" s="12"/>
      <c r="F98"/>
      <c r="G98"/>
      <c r="H98"/>
      <c r="I98"/>
      <c r="J98"/>
      <c r="K98"/>
      <c r="L98"/>
      <c r="M98"/>
      <c r="N98"/>
      <c r="O98"/>
      <c r="P98"/>
    </row>
    <row r="99" spans="1:16" x14ac:dyDescent="0.25">
      <c r="A99" s="12"/>
      <c r="B99" s="12"/>
      <c r="C99" s="12"/>
      <c r="D99" s="12"/>
      <c r="E99" s="12"/>
      <c r="F99"/>
      <c r="G99"/>
      <c r="H99"/>
      <c r="I99"/>
      <c r="J99"/>
      <c r="K99"/>
      <c r="L99"/>
      <c r="M99"/>
      <c r="N99"/>
      <c r="O99"/>
      <c r="P99"/>
    </row>
    <row r="100" spans="1:16" x14ac:dyDescent="0.25">
      <c r="A100" s="12"/>
      <c r="B100" s="12"/>
      <c r="C100" s="12"/>
      <c r="D100" s="12"/>
      <c r="E100" s="12"/>
      <c r="F100"/>
      <c r="G100"/>
      <c r="H100"/>
      <c r="I100"/>
      <c r="J100"/>
      <c r="K100"/>
      <c r="L100"/>
      <c r="M100"/>
      <c r="N100"/>
      <c r="O100"/>
      <c r="P100"/>
    </row>
    <row r="101" spans="1:16" x14ac:dyDescent="0.25">
      <c r="A101" s="12"/>
      <c r="B101" s="12"/>
      <c r="C101" s="12"/>
      <c r="D101" s="12"/>
      <c r="E101" s="12"/>
      <c r="F101"/>
      <c r="G101"/>
      <c r="H101"/>
      <c r="I101"/>
      <c r="J101"/>
      <c r="K101"/>
      <c r="L101"/>
      <c r="M101"/>
      <c r="N101"/>
      <c r="O101"/>
      <c r="P101"/>
    </row>
    <row r="102" spans="1:16" x14ac:dyDescent="0.25">
      <c r="A102" s="12"/>
      <c r="B102" s="12"/>
      <c r="C102" s="12"/>
      <c r="D102" s="12"/>
      <c r="E102" s="12"/>
      <c r="F102"/>
      <c r="G102"/>
      <c r="H102"/>
      <c r="I102"/>
      <c r="J102"/>
      <c r="K102"/>
      <c r="L102"/>
      <c r="M102"/>
      <c r="N102"/>
      <c r="O102"/>
      <c r="P102"/>
    </row>
    <row r="103" spans="1:16" x14ac:dyDescent="0.25">
      <c r="A103" s="12"/>
      <c r="B103" s="12"/>
      <c r="C103" s="12"/>
      <c r="D103" s="12"/>
      <c r="E103" s="12"/>
      <c r="F103"/>
      <c r="G103"/>
      <c r="H103"/>
      <c r="I103"/>
      <c r="J103"/>
      <c r="K103"/>
      <c r="L103"/>
      <c r="M103"/>
      <c r="N103"/>
      <c r="O103"/>
      <c r="P103"/>
    </row>
    <row r="104" spans="1:16" x14ac:dyDescent="0.25">
      <c r="A104" s="12"/>
      <c r="B104" s="12"/>
      <c r="C104" s="12"/>
      <c r="D104" s="12"/>
      <c r="E104" s="12"/>
      <c r="F104"/>
      <c r="G104"/>
      <c r="H104"/>
      <c r="I104"/>
      <c r="J104"/>
      <c r="K104"/>
      <c r="L104"/>
      <c r="M104"/>
      <c r="N104"/>
      <c r="O104"/>
      <c r="P104"/>
    </row>
    <row r="105" spans="1:16" x14ac:dyDescent="0.25">
      <c r="A105" s="12"/>
      <c r="B105" s="12"/>
      <c r="C105" s="12"/>
      <c r="D105" s="12"/>
      <c r="E105" s="12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 s="12"/>
      <c r="B106" s="12"/>
      <c r="C106" s="12"/>
      <c r="D106" s="12"/>
      <c r="E106" s="12"/>
      <c r="F106"/>
      <c r="G106"/>
      <c r="H106"/>
      <c r="I106"/>
      <c r="J106"/>
      <c r="K106"/>
      <c r="L106"/>
      <c r="M106"/>
      <c r="N106"/>
      <c r="O106"/>
      <c r="P106"/>
    </row>
    <row r="107" spans="1:16" x14ac:dyDescent="0.25">
      <c r="A107" s="12"/>
      <c r="B107" s="12"/>
      <c r="C107" s="12"/>
      <c r="D107" s="12"/>
      <c r="E107" s="12"/>
      <c r="F107"/>
      <c r="G107"/>
      <c r="H107"/>
      <c r="I107"/>
      <c r="J107"/>
      <c r="K107"/>
      <c r="L107"/>
      <c r="M107"/>
      <c r="N107"/>
      <c r="O107"/>
      <c r="P107"/>
    </row>
    <row r="108" spans="1:16" x14ac:dyDescent="0.25">
      <c r="A108" s="12"/>
      <c r="B108" s="12"/>
      <c r="C108" s="12"/>
      <c r="D108" s="12"/>
      <c r="E108" s="12"/>
      <c r="F108"/>
      <c r="G108"/>
      <c r="H108"/>
      <c r="I108"/>
      <c r="J108"/>
      <c r="K108"/>
      <c r="L108"/>
      <c r="M108"/>
      <c r="N108"/>
      <c r="O108"/>
      <c r="P108"/>
    </row>
    <row r="109" spans="1:16" x14ac:dyDescent="0.25">
      <c r="A109" s="12"/>
      <c r="B109" s="12"/>
      <c r="C109" s="12"/>
      <c r="D109" s="12"/>
      <c r="E109" s="12"/>
      <c r="F109"/>
      <c r="G109"/>
      <c r="H109"/>
      <c r="I109"/>
      <c r="J109"/>
      <c r="K109"/>
      <c r="L109"/>
      <c r="M109"/>
      <c r="N109"/>
      <c r="O109"/>
      <c r="P109"/>
    </row>
    <row r="110" spans="1:16" ht="22.5" customHeight="1" x14ac:dyDescent="0.25">
      <c r="A110" s="12"/>
      <c r="B110" s="12"/>
      <c r="C110" s="12"/>
      <c r="D110" s="12"/>
      <c r="E110" s="12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 s="12"/>
      <c r="B111" s="12"/>
      <c r="C111" s="12"/>
      <c r="D111" s="12"/>
      <c r="E111" s="12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 s="12"/>
      <c r="B112" s="12"/>
      <c r="C112" s="12"/>
      <c r="D112" s="12"/>
      <c r="E112" s="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 s="12"/>
      <c r="B113" s="12"/>
      <c r="C113" s="12"/>
      <c r="D113" s="12"/>
      <c r="E113" s="12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 s="12"/>
      <c r="B114" s="12"/>
      <c r="C114" s="12"/>
      <c r="D114" s="12"/>
      <c r="E114" s="12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 s="12"/>
      <c r="B115" s="12"/>
      <c r="C115" s="12"/>
      <c r="D115" s="12"/>
      <c r="E115" s="12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 s="12"/>
      <c r="B116" s="12"/>
      <c r="C116" s="12"/>
      <c r="D116" s="12"/>
      <c r="E116" s="12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 s="12"/>
      <c r="B117" s="12"/>
      <c r="C117" s="12"/>
      <c r="D117" s="12"/>
      <c r="E117" s="12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 s="12"/>
      <c r="B118" s="12"/>
      <c r="C118" s="12"/>
      <c r="D118" s="12"/>
      <c r="E118" s="12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 s="12"/>
      <c r="B119" s="12"/>
      <c r="C119" s="12"/>
      <c r="D119" s="12"/>
      <c r="E119" s="12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 s="12"/>
      <c r="B120" s="12"/>
      <c r="C120" s="12"/>
      <c r="D120" s="12"/>
      <c r="E120" s="12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 s="12"/>
      <c r="B121" s="12"/>
      <c r="C121" s="12"/>
      <c r="D121" s="12"/>
      <c r="E121" s="12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 s="12"/>
      <c r="B122" s="12"/>
      <c r="C122" s="12"/>
      <c r="D122" s="12"/>
      <c r="E122" s="1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 s="12"/>
      <c r="B123" s="12"/>
      <c r="C123" s="12"/>
      <c r="D123" s="12"/>
      <c r="E123" s="12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 s="12"/>
      <c r="B124" s="12"/>
      <c r="C124" s="12"/>
      <c r="D124" s="12"/>
      <c r="E124" s="12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 s="12"/>
      <c r="B125" s="12"/>
      <c r="C125" s="12"/>
      <c r="D125" s="12"/>
      <c r="E125" s="12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 s="12"/>
      <c r="B126" s="12"/>
      <c r="C126" s="12"/>
      <c r="D126" s="12"/>
      <c r="E126" s="12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 s="12"/>
      <c r="B127" s="12"/>
      <c r="C127" s="12"/>
      <c r="D127" s="12"/>
      <c r="E127" s="12"/>
      <c r="F127"/>
      <c r="G127"/>
      <c r="H127"/>
      <c r="I127"/>
      <c r="J127"/>
      <c r="K127"/>
      <c r="L127"/>
      <c r="M127"/>
      <c r="N127"/>
      <c r="O127"/>
      <c r="P127"/>
    </row>
    <row r="128" spans="1:16" ht="19.2" customHeight="1" x14ac:dyDescent="0.25">
      <c r="A128" s="12"/>
      <c r="B128" s="12"/>
      <c r="C128" s="12"/>
      <c r="D128" s="12"/>
      <c r="E128" s="12"/>
      <c r="F128"/>
      <c r="G128"/>
      <c r="H128"/>
      <c r="I128"/>
      <c r="J128"/>
      <c r="K128"/>
      <c r="L128"/>
      <c r="M128"/>
      <c r="N128"/>
      <c r="O128"/>
      <c r="P128"/>
    </row>
    <row r="129" spans="1:16" ht="19.2" customHeight="1" x14ac:dyDescent="0.25">
      <c r="A129" s="12"/>
      <c r="B129" s="12"/>
      <c r="C129" s="12"/>
      <c r="D129" s="12"/>
      <c r="E129" s="12"/>
      <c r="F129"/>
      <c r="G129"/>
      <c r="H129"/>
      <c r="I129"/>
      <c r="J129"/>
      <c r="K129"/>
      <c r="L129"/>
      <c r="M129"/>
      <c r="N129"/>
      <c r="O129"/>
      <c r="P129"/>
    </row>
    <row r="130" spans="1:16" x14ac:dyDescent="0.25">
      <c r="A130" s="12"/>
      <c r="B130" s="12"/>
      <c r="C130" s="12"/>
      <c r="D130" s="12"/>
      <c r="E130" s="12"/>
      <c r="F130"/>
      <c r="G130"/>
      <c r="H130"/>
      <c r="I130"/>
      <c r="J130"/>
      <c r="K130"/>
      <c r="L130"/>
      <c r="M130"/>
      <c r="N130"/>
      <c r="O130"/>
      <c r="P130"/>
    </row>
    <row r="131" spans="1:16" x14ac:dyDescent="0.25">
      <c r="A131" s="12"/>
      <c r="B131" s="12"/>
      <c r="C131" s="12"/>
      <c r="D131" s="12"/>
      <c r="E131" s="12"/>
      <c r="F131"/>
      <c r="G131"/>
      <c r="H131"/>
      <c r="I131"/>
      <c r="J131"/>
      <c r="K131"/>
      <c r="L131"/>
      <c r="M131"/>
      <c r="N131"/>
      <c r="O131"/>
      <c r="P131"/>
    </row>
    <row r="132" spans="1:16" x14ac:dyDescent="0.25">
      <c r="A132" s="12"/>
      <c r="B132" s="12"/>
      <c r="C132" s="12"/>
      <c r="D132" s="12"/>
      <c r="E132" s="12"/>
      <c r="F132"/>
      <c r="G132"/>
      <c r="H132"/>
      <c r="I132"/>
      <c r="J132"/>
      <c r="K132"/>
      <c r="L132"/>
      <c r="M132"/>
      <c r="N132"/>
      <c r="O132"/>
      <c r="P132"/>
    </row>
    <row r="133" spans="1:16" x14ac:dyDescent="0.25">
      <c r="A133" s="12"/>
      <c r="B133" s="12"/>
      <c r="C133" s="12"/>
      <c r="D133" s="12"/>
      <c r="E133" s="12"/>
      <c r="F133"/>
      <c r="G133"/>
      <c r="H133"/>
      <c r="I133"/>
      <c r="J133"/>
      <c r="K133"/>
      <c r="L133"/>
      <c r="M133"/>
      <c r="N133"/>
      <c r="O133"/>
      <c r="P133"/>
    </row>
    <row r="134" spans="1:16" x14ac:dyDescent="0.25">
      <c r="A134" s="12"/>
      <c r="B134" s="12"/>
      <c r="C134" s="12"/>
      <c r="D134" s="12"/>
      <c r="E134" s="12"/>
      <c r="F134"/>
      <c r="G134"/>
      <c r="H134"/>
      <c r="I134"/>
      <c r="J134"/>
      <c r="K134"/>
      <c r="L134"/>
      <c r="M134"/>
      <c r="N134"/>
      <c r="O134"/>
      <c r="P134"/>
    </row>
    <row r="135" spans="1:16" x14ac:dyDescent="0.25">
      <c r="A135" s="12"/>
      <c r="B135" s="12"/>
      <c r="C135" s="12"/>
      <c r="D135" s="12"/>
      <c r="E135" s="12"/>
      <c r="F135"/>
      <c r="G135"/>
      <c r="H135"/>
      <c r="I135"/>
      <c r="J135"/>
      <c r="K135"/>
      <c r="L135"/>
      <c r="M135"/>
      <c r="N135"/>
      <c r="O135"/>
      <c r="P135"/>
    </row>
    <row r="136" spans="1:16" ht="12.75" customHeight="1" x14ac:dyDescent="0.25">
      <c r="A136" s="12"/>
      <c r="B136" s="12"/>
      <c r="C136" s="12"/>
      <c r="D136" s="12"/>
      <c r="E136" s="12"/>
      <c r="F136"/>
      <c r="G136"/>
      <c r="H136"/>
      <c r="I136"/>
      <c r="J136"/>
      <c r="K136"/>
      <c r="L136"/>
      <c r="M136"/>
      <c r="N136"/>
      <c r="O136"/>
      <c r="P136"/>
    </row>
    <row r="137" spans="1:16" ht="12.75" customHeight="1" x14ac:dyDescent="0.25">
      <c r="A137" s="12"/>
      <c r="B137" s="12"/>
      <c r="C137" s="12"/>
      <c r="D137" s="12"/>
      <c r="E137" s="12"/>
      <c r="F137"/>
      <c r="G137"/>
      <c r="H137"/>
      <c r="I137"/>
      <c r="J137"/>
      <c r="K137"/>
      <c r="L137"/>
      <c r="M137"/>
      <c r="N137"/>
      <c r="O137"/>
      <c r="P137"/>
    </row>
    <row r="138" spans="1:16" ht="12.75" customHeight="1" x14ac:dyDescent="0.25">
      <c r="A138" s="12"/>
      <c r="B138" s="12"/>
      <c r="C138" s="12"/>
      <c r="D138" s="12"/>
      <c r="E138" s="12"/>
      <c r="F138"/>
      <c r="G138"/>
      <c r="H138"/>
      <c r="I138"/>
      <c r="J138"/>
      <c r="K138"/>
      <c r="L138"/>
      <c r="M138"/>
      <c r="N138"/>
      <c r="O138"/>
      <c r="P138"/>
    </row>
    <row r="139" spans="1:16" ht="12.75" customHeight="1" x14ac:dyDescent="0.25">
      <c r="A139" s="12"/>
      <c r="B139" s="12"/>
      <c r="C139" s="12"/>
      <c r="D139" s="12"/>
      <c r="E139" s="12"/>
      <c r="F139"/>
      <c r="G139"/>
      <c r="H139"/>
      <c r="I139"/>
      <c r="J139"/>
      <c r="K139"/>
      <c r="L139"/>
      <c r="M139"/>
      <c r="N139"/>
      <c r="O139"/>
      <c r="P139"/>
    </row>
    <row r="140" spans="1:16" ht="12.75" customHeight="1" x14ac:dyDescent="0.25">
      <c r="A140" s="12"/>
      <c r="B140" s="12"/>
      <c r="C140" s="12"/>
      <c r="D140" s="12"/>
      <c r="E140" s="12"/>
      <c r="F140"/>
      <c r="G140"/>
      <c r="H140"/>
      <c r="I140"/>
      <c r="J140"/>
      <c r="K140"/>
      <c r="L140"/>
      <c r="M140"/>
      <c r="N140"/>
      <c r="O140"/>
      <c r="P140"/>
    </row>
    <row r="141" spans="1:16" ht="12.75" customHeight="1" x14ac:dyDescent="0.25">
      <c r="A141" s="12"/>
      <c r="B141" s="12"/>
      <c r="C141" s="12"/>
      <c r="D141" s="12"/>
      <c r="E141" s="12"/>
      <c r="F141"/>
      <c r="G141"/>
      <c r="H141"/>
      <c r="I141"/>
      <c r="J141"/>
      <c r="K141"/>
      <c r="L141"/>
      <c r="M141"/>
      <c r="N141"/>
      <c r="O141"/>
      <c r="P141"/>
    </row>
    <row r="142" spans="1:16" ht="12.75" customHeight="1" x14ac:dyDescent="0.25">
      <c r="A142" s="12"/>
      <c r="B142" s="12"/>
      <c r="C142" s="12"/>
      <c r="D142" s="12"/>
      <c r="E142" s="12"/>
      <c r="F142"/>
      <c r="G142"/>
      <c r="H142"/>
      <c r="I142"/>
      <c r="J142"/>
      <c r="K142"/>
      <c r="L142"/>
      <c r="M142"/>
      <c r="N142"/>
      <c r="O142"/>
      <c r="P142"/>
    </row>
    <row r="143" spans="1:16" ht="12.75" customHeight="1" x14ac:dyDescent="0.25">
      <c r="A143" s="12"/>
      <c r="B143" s="12"/>
      <c r="C143" s="12"/>
      <c r="D143" s="12"/>
      <c r="E143" s="12"/>
      <c r="F143"/>
      <c r="G143"/>
      <c r="H143"/>
      <c r="I143"/>
      <c r="J143"/>
      <c r="K143"/>
      <c r="L143"/>
      <c r="M143"/>
      <c r="N143"/>
      <c r="O143"/>
      <c r="P143"/>
    </row>
    <row r="144" spans="1:16" ht="12.75" customHeight="1" x14ac:dyDescent="0.25">
      <c r="A144" s="12"/>
      <c r="B144" s="12"/>
      <c r="C144" s="12"/>
      <c r="D144" s="12"/>
      <c r="E144" s="12"/>
      <c r="F144"/>
      <c r="G144"/>
      <c r="H144"/>
      <c r="I144"/>
      <c r="J144"/>
      <c r="K144"/>
      <c r="L144"/>
      <c r="M144"/>
      <c r="N144"/>
      <c r="O144"/>
      <c r="P144"/>
    </row>
    <row r="145" spans="1:16" ht="12.75" customHeight="1" x14ac:dyDescent="0.25">
      <c r="A145" s="12"/>
      <c r="B145" s="12"/>
      <c r="C145" s="12"/>
      <c r="D145" s="12"/>
      <c r="E145" s="12"/>
      <c r="F145"/>
      <c r="G145"/>
      <c r="H145"/>
      <c r="I145"/>
      <c r="J145"/>
      <c r="K145"/>
      <c r="L145"/>
      <c r="M145"/>
      <c r="N145"/>
      <c r="O145"/>
      <c r="P145"/>
    </row>
    <row r="146" spans="1:16" ht="12.75" customHeight="1" x14ac:dyDescent="0.25">
      <c r="A146" s="12"/>
      <c r="B146" s="12"/>
      <c r="C146" s="12"/>
      <c r="D146" s="12"/>
      <c r="E146" s="12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 s="12"/>
      <c r="B147" s="12"/>
      <c r="C147" s="12"/>
      <c r="D147" s="12"/>
      <c r="E147" s="12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 s="12"/>
      <c r="B148" s="12"/>
      <c r="C148" s="12"/>
      <c r="D148" s="12"/>
      <c r="E148" s="12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 s="12"/>
      <c r="B149" s="12"/>
      <c r="C149" s="12"/>
      <c r="D149" s="12"/>
      <c r="E149" s="12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 s="12"/>
      <c r="B150" s="12"/>
      <c r="C150" s="12"/>
      <c r="D150" s="12"/>
      <c r="E150" s="12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 s="12"/>
      <c r="B151" s="12"/>
      <c r="C151" s="12"/>
      <c r="D151" s="12"/>
      <c r="E151" s="12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 s="12"/>
      <c r="B152" s="12"/>
      <c r="C152" s="12"/>
      <c r="D152" s="12"/>
      <c r="E152" s="12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 s="12"/>
      <c r="B153" s="12"/>
      <c r="C153" s="12"/>
      <c r="D153" s="12"/>
      <c r="E153" s="12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 s="12"/>
      <c r="B154" s="12"/>
      <c r="C154" s="12"/>
      <c r="D154" s="12"/>
      <c r="E154" s="12"/>
      <c r="F154"/>
      <c r="G154"/>
      <c r="H154"/>
      <c r="I154"/>
      <c r="J154"/>
      <c r="K154"/>
      <c r="L154"/>
      <c r="M154"/>
      <c r="N154"/>
      <c r="O154"/>
      <c r="P154"/>
    </row>
    <row r="155" spans="1:16" ht="19.2" customHeight="1" x14ac:dyDescent="0.25">
      <c r="A155" s="12"/>
      <c r="B155" s="12"/>
      <c r="C155" s="12"/>
      <c r="D155" s="12"/>
      <c r="E155" s="12"/>
      <c r="F155"/>
      <c r="G155"/>
      <c r="H155"/>
      <c r="I155"/>
      <c r="J155"/>
      <c r="K155"/>
      <c r="L155"/>
      <c r="M155"/>
      <c r="N155"/>
      <c r="O155"/>
      <c r="P155"/>
    </row>
    <row r="156" spans="1:16" x14ac:dyDescent="0.25">
      <c r="A156" s="12"/>
      <c r="B156" s="12"/>
      <c r="C156" s="12"/>
      <c r="D156" s="12"/>
      <c r="E156" s="12"/>
      <c r="F156"/>
      <c r="G156"/>
      <c r="H156"/>
      <c r="I156"/>
      <c r="J156"/>
      <c r="K156"/>
      <c r="L156"/>
      <c r="M156"/>
      <c r="N156"/>
      <c r="O156"/>
      <c r="P156"/>
    </row>
    <row r="157" spans="1:16" x14ac:dyDescent="0.25">
      <c r="A157" s="12"/>
      <c r="B157" s="12"/>
      <c r="C157" s="12"/>
      <c r="D157" s="12"/>
      <c r="E157" s="12"/>
      <c r="F157"/>
      <c r="G157"/>
      <c r="H157"/>
      <c r="I157"/>
      <c r="J157"/>
      <c r="K157"/>
      <c r="L157"/>
      <c r="M157"/>
      <c r="N157"/>
      <c r="O157"/>
      <c r="P157"/>
    </row>
    <row r="158" spans="1:16" x14ac:dyDescent="0.25">
      <c r="A158" s="12"/>
      <c r="B158" s="12"/>
      <c r="C158" s="12"/>
      <c r="D158" s="12"/>
      <c r="E158" s="12"/>
      <c r="F158"/>
      <c r="G158"/>
      <c r="H158"/>
      <c r="I158"/>
      <c r="J158"/>
      <c r="K158"/>
      <c r="L158"/>
      <c r="M158"/>
      <c r="N158"/>
      <c r="O158"/>
      <c r="P158"/>
    </row>
    <row r="159" spans="1:16" x14ac:dyDescent="0.25">
      <c r="A159" s="12"/>
      <c r="B159" s="12"/>
      <c r="C159" s="12"/>
      <c r="D159" s="12"/>
      <c r="E159" s="12"/>
      <c r="F159"/>
      <c r="G159"/>
      <c r="H159"/>
      <c r="I159"/>
      <c r="J159"/>
      <c r="K159"/>
      <c r="L159"/>
      <c r="M159"/>
      <c r="N159"/>
      <c r="O159"/>
      <c r="P159"/>
    </row>
    <row r="160" spans="1:16" x14ac:dyDescent="0.25">
      <c r="A160" s="12"/>
      <c r="B160" s="12"/>
      <c r="C160" s="12"/>
      <c r="D160" s="12"/>
      <c r="E160" s="12"/>
      <c r="F160"/>
      <c r="G160"/>
      <c r="H160"/>
      <c r="I160"/>
      <c r="J160"/>
      <c r="K160"/>
      <c r="L160"/>
      <c r="M160"/>
      <c r="N160"/>
      <c r="O160"/>
      <c r="P160"/>
    </row>
    <row r="161" spans="1:16" x14ac:dyDescent="0.25">
      <c r="A161" s="12"/>
      <c r="B161" s="12"/>
      <c r="C161" s="12"/>
      <c r="D161" s="12"/>
      <c r="E161" s="12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5">
      <c r="A162" s="12"/>
      <c r="B162" s="12"/>
      <c r="C162" s="12"/>
      <c r="D162" s="12"/>
      <c r="E162" s="12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 s="12"/>
      <c r="B163" s="12"/>
      <c r="C163" s="12"/>
      <c r="D163" s="12"/>
      <c r="E163" s="12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 s="12"/>
      <c r="B164" s="12"/>
      <c r="C164" s="12"/>
      <c r="D164" s="12"/>
      <c r="E164" s="12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 s="12"/>
      <c r="B165" s="12"/>
      <c r="C165" s="12"/>
      <c r="D165" s="12"/>
      <c r="E165" s="12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 s="12"/>
      <c r="B166" s="12"/>
      <c r="C166" s="12"/>
      <c r="D166" s="12"/>
      <c r="E166" s="12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 s="12"/>
      <c r="B167" s="12"/>
      <c r="C167" s="12"/>
      <c r="D167" s="12"/>
      <c r="E167" s="12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 s="12"/>
      <c r="B168" s="12"/>
      <c r="C168" s="12"/>
      <c r="D168" s="12"/>
      <c r="E168" s="12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5">
      <c r="A169" s="12"/>
      <c r="B169" s="12"/>
      <c r="C169" s="12"/>
      <c r="D169" s="12"/>
      <c r="E169" s="12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5">
      <c r="A170" s="12"/>
      <c r="B170" s="12"/>
      <c r="C170" s="12"/>
      <c r="D170" s="12"/>
      <c r="E170" s="12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 s="12"/>
      <c r="B171" s="12"/>
      <c r="C171" s="12"/>
      <c r="D171" s="12"/>
      <c r="E171" s="12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 s="12"/>
      <c r="B172" s="12"/>
      <c r="C172" s="12"/>
      <c r="D172" s="12"/>
      <c r="E172" s="12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 s="12"/>
      <c r="B173" s="12"/>
      <c r="C173" s="12"/>
      <c r="D173" s="12"/>
      <c r="E173" s="12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 s="12"/>
      <c r="B174" s="12"/>
      <c r="C174" s="12"/>
      <c r="D174" s="12"/>
      <c r="E174" s="12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 s="12"/>
      <c r="B175" s="12"/>
      <c r="C175" s="12"/>
      <c r="D175" s="12"/>
      <c r="E175" s="12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 s="12"/>
      <c r="B176" s="12"/>
      <c r="C176" s="12"/>
      <c r="D176" s="12"/>
      <c r="E176" s="12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 s="12"/>
      <c r="B177" s="12"/>
      <c r="C177" s="12"/>
      <c r="D177" s="12"/>
      <c r="E177" s="12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 s="12"/>
      <c r="B178" s="12"/>
      <c r="C178" s="12"/>
      <c r="D178" s="12"/>
      <c r="E178" s="12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 s="12"/>
      <c r="B179" s="12"/>
      <c r="C179" s="12"/>
      <c r="D179" s="12"/>
      <c r="E179" s="12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5">
      <c r="A180" s="12"/>
      <c r="B180" s="12"/>
      <c r="C180" s="12"/>
      <c r="D180" s="12"/>
      <c r="E180" s="12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5">
      <c r="A181" s="12"/>
      <c r="B181" s="12"/>
      <c r="C181" s="12"/>
      <c r="D181" s="12"/>
      <c r="E181" s="12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 s="12"/>
      <c r="B182" s="12"/>
      <c r="C182" s="12"/>
      <c r="D182" s="12"/>
      <c r="E182" s="12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 s="12"/>
      <c r="B183" s="12"/>
      <c r="C183" s="12"/>
      <c r="D183" s="12"/>
      <c r="E183" s="12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 s="12"/>
      <c r="B184" s="12"/>
      <c r="C184" s="12"/>
      <c r="D184" s="12"/>
      <c r="E184" s="12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 s="12"/>
      <c r="B185" s="12"/>
      <c r="C185" s="12"/>
      <c r="D185" s="12"/>
      <c r="E185" s="12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 s="12"/>
      <c r="B186" s="12"/>
      <c r="C186" s="12"/>
      <c r="D186" s="12"/>
      <c r="E186" s="12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 s="12"/>
      <c r="B187" s="12"/>
      <c r="C187" s="12"/>
      <c r="D187" s="12"/>
      <c r="E187" s="12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 s="12"/>
      <c r="B188" s="12"/>
      <c r="C188" s="12"/>
      <c r="D188" s="12"/>
      <c r="E188" s="12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 s="12"/>
      <c r="B189" s="12"/>
      <c r="C189" s="12"/>
      <c r="D189" s="12"/>
      <c r="E189" s="12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 s="12"/>
      <c r="B190" s="12"/>
      <c r="C190" s="12"/>
      <c r="D190" s="12"/>
      <c r="E190" s="12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 s="12"/>
      <c r="B191" s="12"/>
      <c r="C191" s="12"/>
      <c r="D191" s="12"/>
      <c r="E191" s="12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 s="12"/>
      <c r="B192" s="12"/>
      <c r="C192" s="12"/>
      <c r="D192" s="12"/>
      <c r="E192" s="12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 s="12"/>
      <c r="B193" s="12"/>
      <c r="C193" s="12"/>
      <c r="D193" s="12"/>
      <c r="E193" s="12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 s="12"/>
      <c r="B194" s="12"/>
      <c r="C194" s="12"/>
      <c r="D194" s="12"/>
      <c r="E194" s="12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 s="12"/>
      <c r="B195" s="12"/>
      <c r="C195" s="12"/>
      <c r="D195" s="12"/>
      <c r="E195" s="12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 s="12"/>
      <c r="B196" s="12"/>
      <c r="C196" s="12"/>
      <c r="D196" s="12"/>
      <c r="E196" s="12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 s="12"/>
      <c r="B197" s="12"/>
      <c r="C197" s="12"/>
      <c r="D197" s="12"/>
      <c r="E197" s="12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 s="12"/>
      <c r="B198" s="12"/>
      <c r="C198" s="12"/>
      <c r="D198" s="12"/>
      <c r="E198" s="12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5">
      <c r="A199" s="12"/>
      <c r="B199" s="12"/>
      <c r="C199" s="12"/>
      <c r="D199" s="12"/>
      <c r="E199" s="12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5">
      <c r="A200" s="14"/>
      <c r="B200" s="18"/>
      <c r="F200" s="13"/>
      <c r="G200" s="22"/>
      <c r="H200" s="13"/>
      <c r="I200" s="13"/>
      <c r="J200" s="13"/>
      <c r="K200" s="13"/>
    </row>
  </sheetData>
  <mergeCells count="41">
    <mergeCell ref="A20:A22"/>
    <mergeCell ref="B20:B22"/>
    <mergeCell ref="C20:C22"/>
    <mergeCell ref="E1:I1"/>
    <mergeCell ref="E10:J10"/>
    <mergeCell ref="J14:K14"/>
    <mergeCell ref="J15:K15"/>
    <mergeCell ref="J16:K16"/>
    <mergeCell ref="D20:D22"/>
    <mergeCell ref="E20:E22"/>
    <mergeCell ref="F20:I20"/>
    <mergeCell ref="J20:M20"/>
    <mergeCell ref="N20:N22"/>
    <mergeCell ref="O20:O22"/>
    <mergeCell ref="P20:P22"/>
    <mergeCell ref="Q20:Q22"/>
    <mergeCell ref="F21:F22"/>
    <mergeCell ref="G21:I21"/>
    <mergeCell ref="J21:J22"/>
    <mergeCell ref="K21:M21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  <mergeCell ref="A67:I67"/>
    <mergeCell ref="A62:I62"/>
    <mergeCell ref="A63:I63"/>
    <mergeCell ref="A64:I64"/>
    <mergeCell ref="A65:I65"/>
    <mergeCell ref="A66:I66"/>
  </mergeCells>
  <pageMargins left="0.23622047244094491" right="0.19685039370078741" top="0.51181102362204722" bottom="0.62992125984251968" header="0.31496062992125984" footer="0.23622047244094491"/>
  <pageSetup paperSize="9" scale="77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2"/>
  <sheetViews>
    <sheetView tabSelected="1" workbookViewId="0">
      <selection activeCell="D19" sqref="D19"/>
    </sheetView>
  </sheetViews>
  <sheetFormatPr defaultRowHeight="13.2" x14ac:dyDescent="0.25"/>
  <cols>
    <col min="3" max="3" width="26.21875" customWidth="1"/>
  </cols>
  <sheetData>
    <row r="1" spans="1:18" x14ac:dyDescent="0.25">
      <c r="A1" s="108" t="s">
        <v>80</v>
      </c>
      <c r="B1" s="60"/>
      <c r="C1" s="59"/>
      <c r="D1" s="58"/>
      <c r="E1" s="174" t="s">
        <v>282</v>
      </c>
      <c r="F1" s="174"/>
      <c r="G1" s="174"/>
      <c r="H1" s="174"/>
      <c r="I1" s="174"/>
      <c r="J1" s="67"/>
      <c r="K1" s="57"/>
      <c r="L1" s="57"/>
      <c r="M1" s="108" t="s">
        <v>81</v>
      </c>
      <c r="N1" s="57"/>
      <c r="O1" s="57"/>
      <c r="P1" s="57"/>
      <c r="Q1" s="3"/>
      <c r="R1" s="3"/>
    </row>
    <row r="2" spans="1:18" x14ac:dyDescent="0.25">
      <c r="A2" s="4"/>
      <c r="B2" s="60"/>
      <c r="C2" s="59"/>
      <c r="D2" s="58"/>
      <c r="E2" s="58"/>
      <c r="F2" s="57"/>
      <c r="G2" s="11" t="s">
        <v>0</v>
      </c>
      <c r="H2" s="57"/>
      <c r="I2" s="57"/>
      <c r="J2" s="57"/>
      <c r="K2" s="57"/>
      <c r="L2" s="57"/>
      <c r="M2" s="4" t="s">
        <v>283</v>
      </c>
      <c r="N2" s="57"/>
      <c r="O2" s="57"/>
      <c r="P2" s="57"/>
      <c r="Q2" s="3"/>
      <c r="R2" s="3"/>
    </row>
    <row r="3" spans="1:18" x14ac:dyDescent="0.25">
      <c r="A3" s="4" t="s">
        <v>82</v>
      </c>
      <c r="B3" s="60"/>
      <c r="C3" s="59"/>
      <c r="D3" s="58"/>
      <c r="E3" s="58"/>
      <c r="F3" s="57"/>
      <c r="G3" s="57"/>
      <c r="H3" s="57"/>
      <c r="I3" s="57"/>
      <c r="J3" s="57"/>
      <c r="K3" s="57"/>
      <c r="L3" s="57"/>
      <c r="M3" s="4"/>
      <c r="N3" s="57" t="s">
        <v>284</v>
      </c>
      <c r="O3" s="57"/>
      <c r="P3" s="57"/>
      <c r="Q3" s="3"/>
      <c r="R3" s="3"/>
    </row>
    <row r="4" spans="1:18" x14ac:dyDescent="0.25">
      <c r="A4" s="4" t="s">
        <v>285</v>
      </c>
      <c r="B4" s="60"/>
      <c r="C4" s="59"/>
      <c r="D4" s="58"/>
      <c r="E4" s="58"/>
      <c r="F4" s="57"/>
      <c r="G4" s="57"/>
      <c r="H4" s="57"/>
      <c r="I4" s="57"/>
      <c r="J4" s="57"/>
      <c r="K4" s="57"/>
      <c r="L4" s="57"/>
      <c r="M4" s="3" t="s">
        <v>286</v>
      </c>
      <c r="N4" s="57"/>
      <c r="O4" s="57"/>
      <c r="P4" s="57"/>
      <c r="Q4" s="3"/>
      <c r="R4" s="3"/>
    </row>
    <row r="5" spans="1:18" x14ac:dyDescent="0.25">
      <c r="A5" s="10"/>
      <c r="B5" s="60"/>
      <c r="C5" s="58"/>
      <c r="D5" s="3"/>
      <c r="E5" s="57"/>
      <c r="F5" s="57"/>
      <c r="G5" s="70"/>
      <c r="H5" s="70"/>
      <c r="I5" s="70"/>
      <c r="J5" s="57"/>
      <c r="K5" s="57"/>
      <c r="L5" s="57"/>
      <c r="M5" s="4" t="s">
        <v>287</v>
      </c>
      <c r="N5" s="57"/>
      <c r="O5" s="57"/>
      <c r="P5" s="57"/>
      <c r="Q5" s="3"/>
      <c r="R5" s="3"/>
    </row>
    <row r="6" spans="1:18" x14ac:dyDescent="0.25">
      <c r="A6" s="10"/>
      <c r="B6" s="60"/>
      <c r="C6" s="58"/>
      <c r="D6" s="3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3"/>
      <c r="R6" s="3"/>
    </row>
    <row r="7" spans="1:18" x14ac:dyDescent="0.25">
      <c r="A7" s="10"/>
      <c r="B7" s="60"/>
      <c r="C7" s="58"/>
      <c r="D7" s="3"/>
      <c r="E7" s="57"/>
      <c r="F7" s="57"/>
      <c r="G7" s="70" t="s">
        <v>288</v>
      </c>
      <c r="H7" s="70"/>
      <c r="I7" s="70"/>
      <c r="J7" s="57"/>
      <c r="K7" s="57"/>
      <c r="L7" s="57"/>
      <c r="M7" s="57"/>
      <c r="N7" s="57"/>
      <c r="O7" s="57"/>
      <c r="P7" s="57"/>
      <c r="Q7" s="3"/>
      <c r="R7" s="3"/>
    </row>
    <row r="8" spans="1:18" x14ac:dyDescent="0.25">
      <c r="A8" s="10"/>
      <c r="B8" s="60"/>
      <c r="C8" s="58"/>
      <c r="D8" s="3"/>
      <c r="E8" s="57"/>
      <c r="F8" s="57"/>
      <c r="G8" s="10" t="s">
        <v>28</v>
      </c>
      <c r="H8" s="10"/>
      <c r="I8" s="10"/>
      <c r="J8" s="57"/>
      <c r="K8" s="57"/>
      <c r="L8" s="57"/>
      <c r="M8" s="57"/>
      <c r="N8" s="57"/>
      <c r="O8" s="57"/>
      <c r="P8" s="57"/>
      <c r="Q8" s="3"/>
      <c r="R8" s="3"/>
    </row>
    <row r="9" spans="1:18" x14ac:dyDescent="0.25">
      <c r="A9" s="10"/>
      <c r="B9" s="60"/>
      <c r="C9" s="58"/>
      <c r="D9" s="3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3"/>
      <c r="R9" s="3"/>
    </row>
    <row r="10" spans="1:18" x14ac:dyDescent="0.25">
      <c r="A10" s="10"/>
      <c r="B10" s="60"/>
      <c r="C10" s="69" t="s">
        <v>1</v>
      </c>
      <c r="D10" s="110" t="s">
        <v>289</v>
      </c>
      <c r="E10" s="67"/>
      <c r="F10" s="67"/>
      <c r="G10" s="111"/>
      <c r="H10" s="67"/>
      <c r="I10" s="67"/>
      <c r="J10" s="67"/>
      <c r="K10" s="67"/>
      <c r="L10" s="67"/>
      <c r="M10" s="57"/>
      <c r="N10" s="57"/>
      <c r="O10" s="57"/>
      <c r="P10" s="57"/>
      <c r="Q10" s="3"/>
      <c r="R10" s="3"/>
    </row>
    <row r="11" spans="1:18" x14ac:dyDescent="0.25">
      <c r="A11" s="10"/>
      <c r="B11" s="60"/>
      <c r="C11" s="69"/>
      <c r="D11" s="61" t="s">
        <v>290</v>
      </c>
      <c r="E11" s="57"/>
      <c r="F11" s="57"/>
      <c r="G11" s="10"/>
      <c r="H11" s="57"/>
      <c r="I11" s="57"/>
      <c r="J11" s="57"/>
      <c r="K11" s="57"/>
      <c r="L11" s="57"/>
      <c r="M11" s="57"/>
      <c r="N11" s="57"/>
      <c r="O11" s="57"/>
      <c r="P11" s="57"/>
      <c r="Q11" s="3"/>
      <c r="R11" s="3"/>
    </row>
    <row r="12" spans="1:18" x14ac:dyDescent="0.25">
      <c r="A12" s="10"/>
      <c r="B12" s="60"/>
      <c r="C12" s="58"/>
      <c r="D12" s="66"/>
      <c r="E12" s="65"/>
      <c r="F12" s="65"/>
      <c r="G12" s="11" t="s">
        <v>27</v>
      </c>
      <c r="H12" s="11"/>
      <c r="I12" s="11"/>
      <c r="J12" s="65"/>
      <c r="K12" s="64"/>
      <c r="L12" s="57"/>
      <c r="M12" s="57"/>
      <c r="N12" s="57"/>
      <c r="O12" s="57"/>
      <c r="P12" s="57"/>
      <c r="Q12" s="3"/>
      <c r="R12" s="3"/>
    </row>
    <row r="13" spans="1:18" x14ac:dyDescent="0.25">
      <c r="A13" s="63"/>
      <c r="B13" s="62"/>
      <c r="C13" s="58"/>
      <c r="D13" s="3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3"/>
      <c r="R13" s="3"/>
    </row>
    <row r="14" spans="1:18" x14ac:dyDescent="0.25">
      <c r="A14" s="10"/>
      <c r="B14" s="60"/>
      <c r="C14" s="58"/>
      <c r="D14" s="61" t="s">
        <v>291</v>
      </c>
      <c r="E14" s="57"/>
      <c r="F14" s="57"/>
      <c r="G14" s="57"/>
      <c r="H14" s="61"/>
      <c r="I14" s="61"/>
      <c r="J14" s="61"/>
      <c r="K14" s="57"/>
      <c r="L14" s="57"/>
      <c r="M14" s="57"/>
      <c r="N14" s="113"/>
      <c r="O14" s="114"/>
      <c r="P14" s="114"/>
      <c r="Q14" s="3"/>
      <c r="R14" s="3"/>
    </row>
    <row r="15" spans="1:18" x14ac:dyDescent="0.25">
      <c r="A15" s="10"/>
      <c r="B15" s="60"/>
      <c r="C15" s="58"/>
      <c r="D15" s="61" t="s">
        <v>292</v>
      </c>
      <c r="E15" s="57"/>
      <c r="F15" s="57"/>
      <c r="G15" s="57"/>
      <c r="H15" s="61"/>
      <c r="I15" s="61"/>
      <c r="J15" s="176" t="s">
        <v>293</v>
      </c>
      <c r="K15" s="177"/>
      <c r="L15" s="4" t="s">
        <v>26</v>
      </c>
      <c r="M15" s="57"/>
      <c r="N15" s="115"/>
      <c r="O15" s="114"/>
      <c r="P15" s="116"/>
      <c r="Q15" s="3"/>
      <c r="R15" s="3"/>
    </row>
    <row r="16" spans="1:18" x14ac:dyDescent="0.25">
      <c r="A16" s="10"/>
      <c r="B16" s="60"/>
      <c r="C16" s="58"/>
      <c r="D16" s="61" t="s">
        <v>294</v>
      </c>
      <c r="E16" s="57"/>
      <c r="F16" s="57"/>
      <c r="G16" s="57"/>
      <c r="H16" s="61"/>
      <c r="I16" s="61"/>
      <c r="J16" s="176" t="s">
        <v>295</v>
      </c>
      <c r="K16" s="177"/>
      <c r="L16" s="4" t="s">
        <v>26</v>
      </c>
      <c r="M16" s="57"/>
      <c r="N16" s="115"/>
      <c r="O16" s="114"/>
      <c r="P16" s="116"/>
      <c r="Q16" s="3"/>
      <c r="R16" s="3"/>
    </row>
    <row r="17" spans="1:18" x14ac:dyDescent="0.25">
      <c r="A17" s="10"/>
      <c r="B17" s="60"/>
      <c r="C17" s="58"/>
      <c r="D17" s="61" t="s">
        <v>296</v>
      </c>
      <c r="E17" s="57"/>
      <c r="F17" s="57"/>
      <c r="G17" s="57"/>
      <c r="H17" s="61"/>
      <c r="I17" s="61"/>
      <c r="J17" s="176" t="s">
        <v>297</v>
      </c>
      <c r="K17" s="177"/>
      <c r="L17" s="4" t="s">
        <v>26</v>
      </c>
      <c r="M17" s="57"/>
      <c r="N17" s="115"/>
      <c r="O17" s="57"/>
      <c r="P17" s="114"/>
      <c r="Q17" s="3"/>
      <c r="R17" s="3"/>
    </row>
    <row r="18" spans="1:18" x14ac:dyDescent="0.25">
      <c r="A18" s="10"/>
      <c r="B18" s="60"/>
      <c r="C18" s="58"/>
      <c r="D18" s="61" t="s">
        <v>298</v>
      </c>
      <c r="E18" s="57"/>
      <c r="F18" s="57"/>
      <c r="G18" s="57"/>
      <c r="H18" s="61"/>
      <c r="I18" s="61"/>
      <c r="J18" s="176" t="s">
        <v>299</v>
      </c>
      <c r="K18" s="177"/>
      <c r="L18" s="4" t="s">
        <v>26</v>
      </c>
      <c r="M18" s="57"/>
      <c r="N18" s="115"/>
      <c r="O18" s="57"/>
      <c r="P18" s="116"/>
      <c r="Q18" s="3"/>
      <c r="R18" s="3"/>
    </row>
    <row r="19" spans="1:18" x14ac:dyDescent="0.25">
      <c r="A19" s="10"/>
      <c r="B19" s="60"/>
      <c r="C19" s="58"/>
      <c r="D19" s="61" t="s">
        <v>300</v>
      </c>
      <c r="E19" s="57"/>
      <c r="F19" s="57"/>
      <c r="G19" s="57"/>
      <c r="H19" s="61"/>
      <c r="I19" s="61"/>
      <c r="J19" s="176" t="s">
        <v>301</v>
      </c>
      <c r="K19" s="177"/>
      <c r="L19" s="4" t="s">
        <v>26</v>
      </c>
      <c r="M19" s="57"/>
      <c r="N19" s="115"/>
      <c r="O19" s="57"/>
      <c r="P19" s="114"/>
      <c r="Q19" s="3"/>
      <c r="R19" s="3"/>
    </row>
    <row r="20" spans="1:18" x14ac:dyDescent="0.25">
      <c r="A20" s="10"/>
      <c r="B20" s="60"/>
      <c r="C20" s="58"/>
      <c r="D20" s="61" t="s">
        <v>16</v>
      </c>
      <c r="E20" s="57"/>
      <c r="F20" s="57"/>
      <c r="G20" s="57"/>
      <c r="H20" s="61"/>
      <c r="I20" s="61"/>
      <c r="J20" s="176" t="s">
        <v>302</v>
      </c>
      <c r="K20" s="177"/>
      <c r="L20" s="4" t="s">
        <v>17</v>
      </c>
      <c r="M20" s="57"/>
      <c r="N20" s="57"/>
      <c r="O20" s="57"/>
      <c r="P20" s="57"/>
      <c r="Q20" s="3"/>
      <c r="R20" s="3"/>
    </row>
    <row r="21" spans="1:18" x14ac:dyDescent="0.25">
      <c r="A21" s="10"/>
      <c r="B21" s="60"/>
      <c r="C21" s="58"/>
      <c r="D21" s="124" t="s">
        <v>104</v>
      </c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3"/>
      <c r="R21" s="3"/>
    </row>
    <row r="22" spans="1:18" x14ac:dyDescent="0.25">
      <c r="A22" s="10"/>
      <c r="B22" s="60"/>
      <c r="C22" s="59"/>
      <c r="D22" s="58"/>
      <c r="E22" s="10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3"/>
      <c r="R22" s="3"/>
    </row>
    <row r="23" spans="1:18" x14ac:dyDescent="0.25">
      <c r="A23" s="10"/>
      <c r="B23" s="60"/>
      <c r="C23" s="59"/>
      <c r="D23" s="58"/>
      <c r="E23" s="10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3"/>
      <c r="R23" s="3"/>
    </row>
    <row r="24" spans="1:18" x14ac:dyDescent="0.25">
      <c r="A24" s="169" t="s">
        <v>2</v>
      </c>
      <c r="B24" s="171" t="s">
        <v>303</v>
      </c>
      <c r="C24" s="169" t="s">
        <v>66</v>
      </c>
      <c r="D24" s="169" t="s">
        <v>65</v>
      </c>
      <c r="E24" s="169" t="s">
        <v>64</v>
      </c>
      <c r="F24" s="169" t="s">
        <v>25</v>
      </c>
      <c r="G24" s="170"/>
      <c r="H24" s="170"/>
      <c r="I24" s="170"/>
      <c r="J24" s="169" t="s">
        <v>24</v>
      </c>
      <c r="K24" s="227"/>
      <c r="L24" s="227"/>
      <c r="M24" s="227"/>
      <c r="N24" s="227"/>
      <c r="O24" s="169" t="s">
        <v>63</v>
      </c>
      <c r="P24" s="169" t="s">
        <v>62</v>
      </c>
      <c r="Q24" s="3"/>
      <c r="R24" s="3"/>
    </row>
    <row r="25" spans="1:18" x14ac:dyDescent="0.25">
      <c r="A25" s="170"/>
      <c r="B25" s="172"/>
      <c r="C25" s="173"/>
      <c r="D25" s="169"/>
      <c r="E25" s="169"/>
      <c r="F25" s="169" t="s">
        <v>3</v>
      </c>
      <c r="G25" s="169" t="s">
        <v>61</v>
      </c>
      <c r="H25" s="170"/>
      <c r="I25" s="170"/>
      <c r="J25" s="169" t="s">
        <v>304</v>
      </c>
      <c r="K25" s="169" t="s">
        <v>3</v>
      </c>
      <c r="L25" s="169" t="s">
        <v>61</v>
      </c>
      <c r="M25" s="170"/>
      <c r="N25" s="170"/>
      <c r="O25" s="169"/>
      <c r="P25" s="169"/>
      <c r="Q25" s="3"/>
      <c r="R25" s="3"/>
    </row>
    <row r="26" spans="1:18" x14ac:dyDescent="0.25">
      <c r="A26" s="170"/>
      <c r="B26" s="172"/>
      <c r="C26" s="173"/>
      <c r="D26" s="169"/>
      <c r="E26" s="169"/>
      <c r="F26" s="170"/>
      <c r="G26" s="160" t="s">
        <v>60</v>
      </c>
      <c r="H26" s="160" t="s">
        <v>59</v>
      </c>
      <c r="I26" s="160" t="s">
        <v>58</v>
      </c>
      <c r="J26" s="173"/>
      <c r="K26" s="170"/>
      <c r="L26" s="160" t="s">
        <v>60</v>
      </c>
      <c r="M26" s="160" t="s">
        <v>59</v>
      </c>
      <c r="N26" s="160" t="s">
        <v>58</v>
      </c>
      <c r="O26" s="169"/>
      <c r="P26" s="169"/>
      <c r="Q26" s="3"/>
      <c r="R26" s="3"/>
    </row>
    <row r="27" spans="1:18" x14ac:dyDescent="0.25">
      <c r="A27" s="5">
        <v>1</v>
      </c>
      <c r="B27" s="162">
        <v>2</v>
      </c>
      <c r="C27" s="160">
        <v>3</v>
      </c>
      <c r="D27" s="160">
        <v>4</v>
      </c>
      <c r="E27" s="9">
        <v>5</v>
      </c>
      <c r="F27" s="161">
        <v>6</v>
      </c>
      <c r="G27" s="161">
        <v>7</v>
      </c>
      <c r="H27" s="161">
        <v>8</v>
      </c>
      <c r="I27" s="161">
        <v>9</v>
      </c>
      <c r="J27" s="161">
        <v>10</v>
      </c>
      <c r="K27" s="161">
        <v>11</v>
      </c>
      <c r="L27" s="161">
        <v>12</v>
      </c>
      <c r="M27" s="161">
        <v>13</v>
      </c>
      <c r="N27" s="161">
        <v>14</v>
      </c>
      <c r="O27" s="161">
        <v>15</v>
      </c>
      <c r="P27" s="161">
        <v>16</v>
      </c>
      <c r="Q27" s="3"/>
      <c r="R27" s="3"/>
    </row>
    <row r="28" spans="1:18" x14ac:dyDescent="0.25">
      <c r="A28" s="179" t="s">
        <v>305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3"/>
      <c r="R28" s="3"/>
    </row>
    <row r="29" spans="1:18" ht="82.2" x14ac:dyDescent="0.25">
      <c r="A29" s="5">
        <v>1</v>
      </c>
      <c r="B29" s="55" t="s">
        <v>306</v>
      </c>
      <c r="C29" s="163" t="s">
        <v>307</v>
      </c>
      <c r="D29" s="9" t="s">
        <v>308</v>
      </c>
      <c r="E29" s="54">
        <v>1.4999999999999999E-2</v>
      </c>
      <c r="F29" s="53">
        <v>533.67999999999995</v>
      </c>
      <c r="G29" s="53">
        <v>426.99</v>
      </c>
      <c r="H29" s="53">
        <v>106.69</v>
      </c>
      <c r="I29" s="53">
        <v>1.53</v>
      </c>
      <c r="J29" s="52"/>
      <c r="K29" s="52">
        <v>8</v>
      </c>
      <c r="L29" s="52">
        <v>6</v>
      </c>
      <c r="M29" s="52">
        <v>2</v>
      </c>
      <c r="N29" s="52"/>
      <c r="O29" s="52">
        <v>35.549999999999997</v>
      </c>
      <c r="P29" s="52">
        <v>0.53</v>
      </c>
      <c r="Q29" s="3"/>
      <c r="R29" s="3"/>
    </row>
    <row r="30" spans="1:18" ht="34.200000000000003" x14ac:dyDescent="0.25">
      <c r="A30" s="5">
        <v>2</v>
      </c>
      <c r="B30" s="55" t="s">
        <v>309</v>
      </c>
      <c r="C30" s="163" t="s">
        <v>310</v>
      </c>
      <c r="D30" s="9" t="s">
        <v>74</v>
      </c>
      <c r="E30" s="54">
        <v>1.5</v>
      </c>
      <c r="F30" s="53">
        <v>831.21</v>
      </c>
      <c r="G30" s="53">
        <v>698.15</v>
      </c>
      <c r="H30" s="53">
        <v>13.92</v>
      </c>
      <c r="I30" s="53">
        <v>2.66</v>
      </c>
      <c r="J30" s="52"/>
      <c r="K30" s="52">
        <v>1247</v>
      </c>
      <c r="L30" s="52">
        <v>1047</v>
      </c>
      <c r="M30" s="52">
        <v>21</v>
      </c>
      <c r="N30" s="52">
        <v>4</v>
      </c>
      <c r="O30" s="52">
        <v>59.62</v>
      </c>
      <c r="P30" s="52">
        <v>89.43</v>
      </c>
      <c r="Q30" s="3"/>
      <c r="R30" s="3"/>
    </row>
    <row r="31" spans="1:18" ht="99.6" x14ac:dyDescent="0.25">
      <c r="A31" s="5">
        <v>3</v>
      </c>
      <c r="B31" s="55" t="s">
        <v>311</v>
      </c>
      <c r="C31" s="163" t="s">
        <v>312</v>
      </c>
      <c r="D31" s="9" t="s">
        <v>313</v>
      </c>
      <c r="E31" s="54">
        <v>1.25</v>
      </c>
      <c r="F31" s="53">
        <v>132.32</v>
      </c>
      <c r="G31" s="53">
        <v>103.75</v>
      </c>
      <c r="H31" s="53">
        <v>28.57</v>
      </c>
      <c r="I31" s="52"/>
      <c r="J31" s="52"/>
      <c r="K31" s="52">
        <v>165</v>
      </c>
      <c r="L31" s="52">
        <v>130</v>
      </c>
      <c r="M31" s="52">
        <v>35</v>
      </c>
      <c r="N31" s="52"/>
      <c r="O31" s="52">
        <v>7.54</v>
      </c>
      <c r="P31" s="52">
        <v>9.43</v>
      </c>
      <c r="Q31" s="3"/>
      <c r="R31" s="3"/>
    </row>
    <row r="32" spans="1:18" ht="24" x14ac:dyDescent="0.25">
      <c r="A32" s="5">
        <v>4</v>
      </c>
      <c r="B32" s="55" t="s">
        <v>314</v>
      </c>
      <c r="C32" s="163" t="s">
        <v>315</v>
      </c>
      <c r="D32" s="9" t="s">
        <v>75</v>
      </c>
      <c r="E32" s="54">
        <v>0.03</v>
      </c>
      <c r="F32" s="53">
        <v>1906.17</v>
      </c>
      <c r="G32" s="53">
        <v>1752.22</v>
      </c>
      <c r="H32" s="53">
        <v>153.94999999999999</v>
      </c>
      <c r="I32" s="53">
        <v>59.67</v>
      </c>
      <c r="J32" s="52"/>
      <c r="K32" s="52">
        <v>57</v>
      </c>
      <c r="L32" s="52">
        <v>53</v>
      </c>
      <c r="M32" s="52">
        <v>4</v>
      </c>
      <c r="N32" s="52">
        <v>2</v>
      </c>
      <c r="O32" s="52">
        <v>158</v>
      </c>
      <c r="P32" s="52">
        <v>4.74</v>
      </c>
      <c r="Q32" s="3"/>
      <c r="R32" s="3"/>
    </row>
    <row r="33" spans="1:18" ht="57" x14ac:dyDescent="0.25">
      <c r="A33" s="5">
        <v>5</v>
      </c>
      <c r="B33" s="55" t="s">
        <v>316</v>
      </c>
      <c r="C33" s="163" t="s">
        <v>317</v>
      </c>
      <c r="D33" s="9" t="s">
        <v>313</v>
      </c>
      <c r="E33" s="56">
        <v>0.1</v>
      </c>
      <c r="F33" s="53">
        <v>2276.4899999999998</v>
      </c>
      <c r="G33" s="53">
        <v>348.71</v>
      </c>
      <c r="H33" s="53">
        <v>1927.78</v>
      </c>
      <c r="I33" s="53">
        <v>178.54</v>
      </c>
      <c r="J33" s="52"/>
      <c r="K33" s="52">
        <v>228</v>
      </c>
      <c r="L33" s="52">
        <v>35</v>
      </c>
      <c r="M33" s="52">
        <v>193</v>
      </c>
      <c r="N33" s="52">
        <v>18</v>
      </c>
      <c r="O33" s="52">
        <v>27.61</v>
      </c>
      <c r="P33" s="52">
        <v>2.76</v>
      </c>
      <c r="Q33" s="3"/>
      <c r="R33" s="3"/>
    </row>
    <row r="34" spans="1:18" ht="132" x14ac:dyDescent="0.25">
      <c r="A34" s="5">
        <v>6</v>
      </c>
      <c r="B34" s="55" t="s">
        <v>318</v>
      </c>
      <c r="C34" s="163" t="s">
        <v>319</v>
      </c>
      <c r="D34" s="9" t="s">
        <v>320</v>
      </c>
      <c r="E34" s="54">
        <v>1.5</v>
      </c>
      <c r="F34" s="53">
        <v>48.46</v>
      </c>
      <c r="G34" s="53">
        <v>48.46</v>
      </c>
      <c r="H34" s="52"/>
      <c r="I34" s="52"/>
      <c r="J34" s="52"/>
      <c r="K34" s="52">
        <v>73</v>
      </c>
      <c r="L34" s="52">
        <v>73</v>
      </c>
      <c r="M34" s="52"/>
      <c r="N34" s="52"/>
      <c r="O34" s="52"/>
      <c r="P34" s="52"/>
      <c r="Q34" s="3"/>
      <c r="R34" s="3"/>
    </row>
    <row r="35" spans="1:18" ht="103.2" x14ac:dyDescent="0.25">
      <c r="A35" s="5">
        <v>7</v>
      </c>
      <c r="B35" s="55" t="s">
        <v>321</v>
      </c>
      <c r="C35" s="163" t="s">
        <v>322</v>
      </c>
      <c r="D35" s="9" t="s">
        <v>323</v>
      </c>
      <c r="E35" s="54">
        <v>1.5</v>
      </c>
      <c r="F35" s="53">
        <v>10.58</v>
      </c>
      <c r="G35" s="52"/>
      <c r="H35" s="53">
        <v>10.58</v>
      </c>
      <c r="I35" s="52"/>
      <c r="J35" s="52"/>
      <c r="K35" s="52">
        <v>16</v>
      </c>
      <c r="L35" s="52"/>
      <c r="M35" s="52">
        <v>16</v>
      </c>
      <c r="N35" s="52"/>
      <c r="O35" s="52"/>
      <c r="P35" s="52"/>
      <c r="Q35" s="3"/>
      <c r="R35" s="3"/>
    </row>
    <row r="36" spans="1:18" x14ac:dyDescent="0.25">
      <c r="A36" s="168" t="s">
        <v>324</v>
      </c>
      <c r="B36" s="167"/>
      <c r="C36" s="167"/>
      <c r="D36" s="167"/>
      <c r="E36" s="167"/>
      <c r="F36" s="167"/>
      <c r="G36" s="167"/>
      <c r="H36" s="167"/>
      <c r="I36" s="167"/>
      <c r="J36" s="167"/>
      <c r="K36" s="53">
        <v>1794</v>
      </c>
      <c r="L36" s="53">
        <v>1344</v>
      </c>
      <c r="M36" s="53">
        <v>271</v>
      </c>
      <c r="N36" s="53">
        <v>24</v>
      </c>
      <c r="O36" s="52"/>
      <c r="P36" s="53">
        <v>106.89</v>
      </c>
      <c r="Q36" s="3"/>
      <c r="R36" s="3"/>
    </row>
    <row r="37" spans="1:18" x14ac:dyDescent="0.25">
      <c r="A37" s="168" t="s">
        <v>325</v>
      </c>
      <c r="B37" s="167"/>
      <c r="C37" s="167"/>
      <c r="D37" s="167"/>
      <c r="E37" s="167"/>
      <c r="F37" s="167"/>
      <c r="G37" s="167"/>
      <c r="H37" s="167"/>
      <c r="I37" s="167"/>
      <c r="J37" s="167"/>
      <c r="K37" s="53">
        <v>1853</v>
      </c>
      <c r="L37" s="53">
        <v>1402</v>
      </c>
      <c r="M37" s="53">
        <v>272</v>
      </c>
      <c r="N37" s="53">
        <v>25</v>
      </c>
      <c r="O37" s="52"/>
      <c r="P37" s="53">
        <v>106.89</v>
      </c>
      <c r="Q37" s="3"/>
      <c r="R37" s="3"/>
    </row>
    <row r="38" spans="1:18" x14ac:dyDescent="0.25">
      <c r="A38" s="168" t="s">
        <v>5</v>
      </c>
      <c r="B38" s="167"/>
      <c r="C38" s="167"/>
      <c r="D38" s="167"/>
      <c r="E38" s="167"/>
      <c r="F38" s="167"/>
      <c r="G38" s="167"/>
      <c r="H38" s="167"/>
      <c r="I38" s="167"/>
      <c r="J38" s="167"/>
      <c r="K38" s="53">
        <v>1056</v>
      </c>
      <c r="L38" s="52"/>
      <c r="M38" s="52"/>
      <c r="N38" s="52"/>
      <c r="O38" s="52"/>
      <c r="P38" s="52"/>
      <c r="Q38" s="3"/>
      <c r="R38" s="3"/>
    </row>
    <row r="39" spans="1:18" x14ac:dyDescent="0.25">
      <c r="A39" s="168" t="s">
        <v>6</v>
      </c>
      <c r="B39" s="167"/>
      <c r="C39" s="167"/>
      <c r="D39" s="167"/>
      <c r="E39" s="167"/>
      <c r="F39" s="167"/>
      <c r="G39" s="167"/>
      <c r="H39" s="167"/>
      <c r="I39" s="167"/>
      <c r="J39" s="167"/>
      <c r="K39" s="53">
        <v>716</v>
      </c>
      <c r="L39" s="52"/>
      <c r="M39" s="52"/>
      <c r="N39" s="52"/>
      <c r="O39" s="52"/>
      <c r="P39" s="52"/>
      <c r="Q39" s="3"/>
      <c r="R39" s="3"/>
    </row>
    <row r="40" spans="1:18" x14ac:dyDescent="0.25">
      <c r="A40" s="166" t="s">
        <v>326</v>
      </c>
      <c r="B40" s="167"/>
      <c r="C40" s="167"/>
      <c r="D40" s="167"/>
      <c r="E40" s="167"/>
      <c r="F40" s="167"/>
      <c r="G40" s="167"/>
      <c r="H40" s="167"/>
      <c r="I40" s="167"/>
      <c r="J40" s="167"/>
      <c r="K40" s="51">
        <v>3625</v>
      </c>
      <c r="L40" s="52"/>
      <c r="M40" s="52"/>
      <c r="N40" s="52"/>
      <c r="O40" s="52"/>
      <c r="P40" s="51">
        <v>106.89</v>
      </c>
      <c r="Q40" s="3"/>
      <c r="R40" s="3"/>
    </row>
    <row r="41" spans="1:18" x14ac:dyDescent="0.25">
      <c r="A41" s="179" t="s">
        <v>327</v>
      </c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3"/>
      <c r="R41" s="3"/>
    </row>
    <row r="42" spans="1:18" ht="34.200000000000003" x14ac:dyDescent="0.25">
      <c r="A42" s="5">
        <v>8</v>
      </c>
      <c r="B42" s="55" t="s">
        <v>328</v>
      </c>
      <c r="C42" s="163" t="s">
        <v>329</v>
      </c>
      <c r="D42" s="9" t="s">
        <v>330</v>
      </c>
      <c r="E42" s="54">
        <v>5.0000000000000001E-3</v>
      </c>
      <c r="F42" s="53">
        <v>73520.240000000005</v>
      </c>
      <c r="G42" s="53">
        <v>7912.7</v>
      </c>
      <c r="H42" s="53">
        <v>9982.44</v>
      </c>
      <c r="I42" s="53">
        <v>709.8</v>
      </c>
      <c r="J42" s="52"/>
      <c r="K42" s="52">
        <v>368</v>
      </c>
      <c r="L42" s="52">
        <v>40</v>
      </c>
      <c r="M42" s="52">
        <v>50</v>
      </c>
      <c r="N42" s="52">
        <v>4</v>
      </c>
      <c r="O42" s="52">
        <v>670</v>
      </c>
      <c r="P42" s="52">
        <v>3.35</v>
      </c>
      <c r="Q42" s="3"/>
      <c r="R42" s="3"/>
    </row>
    <row r="43" spans="1:18" ht="55.2" x14ac:dyDescent="0.25">
      <c r="A43" s="5">
        <v>9</v>
      </c>
      <c r="B43" s="55" t="s">
        <v>331</v>
      </c>
      <c r="C43" s="163" t="s">
        <v>332</v>
      </c>
      <c r="D43" s="9" t="s">
        <v>74</v>
      </c>
      <c r="E43" s="54">
        <v>0.35</v>
      </c>
      <c r="F43" s="53">
        <v>186.31</v>
      </c>
      <c r="G43" s="53">
        <v>50.92</v>
      </c>
      <c r="H43" s="53">
        <v>135.38999999999999</v>
      </c>
      <c r="I43" s="52"/>
      <c r="J43" s="52"/>
      <c r="K43" s="52">
        <v>65</v>
      </c>
      <c r="L43" s="52">
        <v>18</v>
      </c>
      <c r="M43" s="52">
        <v>47</v>
      </c>
      <c r="N43" s="52"/>
      <c r="O43" s="52">
        <v>4.24</v>
      </c>
      <c r="P43" s="52">
        <v>1.48</v>
      </c>
      <c r="Q43" s="3"/>
      <c r="R43" s="3"/>
    </row>
    <row r="44" spans="1:18" ht="45.6" x14ac:dyDescent="0.25">
      <c r="A44" s="5">
        <v>10</v>
      </c>
      <c r="B44" s="55" t="s">
        <v>333</v>
      </c>
      <c r="C44" s="163" t="s">
        <v>334</v>
      </c>
      <c r="D44" s="9" t="s">
        <v>56</v>
      </c>
      <c r="E44" s="56">
        <v>5</v>
      </c>
      <c r="F44" s="53">
        <v>68</v>
      </c>
      <c r="G44" s="52"/>
      <c r="H44" s="52"/>
      <c r="I44" s="52"/>
      <c r="J44" s="52"/>
      <c r="K44" s="52">
        <v>340</v>
      </c>
      <c r="L44" s="52"/>
      <c r="M44" s="52"/>
      <c r="N44" s="52"/>
      <c r="O44" s="52"/>
      <c r="P44" s="52"/>
      <c r="Q44" s="3"/>
      <c r="R44" s="3"/>
    </row>
    <row r="45" spans="1:18" ht="79.8" x14ac:dyDescent="0.25">
      <c r="A45" s="5">
        <v>11</v>
      </c>
      <c r="B45" s="55" t="s">
        <v>335</v>
      </c>
      <c r="C45" s="163" t="s">
        <v>336</v>
      </c>
      <c r="D45" s="9" t="s">
        <v>337</v>
      </c>
      <c r="E45" s="54">
        <v>7.0000000000000007E-2</v>
      </c>
      <c r="F45" s="53">
        <v>3041.26</v>
      </c>
      <c r="G45" s="53">
        <v>1364.88</v>
      </c>
      <c r="H45" s="53">
        <v>220.17</v>
      </c>
      <c r="I45" s="53">
        <v>95.23</v>
      </c>
      <c r="J45" s="52"/>
      <c r="K45" s="52">
        <v>213</v>
      </c>
      <c r="L45" s="52">
        <v>96</v>
      </c>
      <c r="M45" s="52">
        <v>15</v>
      </c>
      <c r="N45" s="52">
        <v>7</v>
      </c>
      <c r="O45" s="52">
        <v>103.01</v>
      </c>
      <c r="P45" s="52">
        <v>7.21</v>
      </c>
      <c r="Q45" s="3"/>
      <c r="R45" s="3"/>
    </row>
    <row r="46" spans="1:18" ht="68.400000000000006" x14ac:dyDescent="0.25">
      <c r="A46" s="5">
        <v>12</v>
      </c>
      <c r="B46" s="55" t="s">
        <v>338</v>
      </c>
      <c r="C46" s="163" t="s">
        <v>339</v>
      </c>
      <c r="D46" s="9" t="s">
        <v>337</v>
      </c>
      <c r="E46" s="54">
        <v>0.03</v>
      </c>
      <c r="F46" s="53">
        <v>4324.05</v>
      </c>
      <c r="G46" s="53">
        <v>2849.81</v>
      </c>
      <c r="H46" s="53">
        <v>27</v>
      </c>
      <c r="I46" s="53">
        <v>10.47</v>
      </c>
      <c r="J46" s="52"/>
      <c r="K46" s="52">
        <v>130</v>
      </c>
      <c r="L46" s="52">
        <v>85</v>
      </c>
      <c r="M46" s="52">
        <v>1</v>
      </c>
      <c r="N46" s="52"/>
      <c r="O46" s="52">
        <v>228.35</v>
      </c>
      <c r="P46" s="52">
        <v>6.85</v>
      </c>
      <c r="Q46" s="3"/>
      <c r="R46" s="3"/>
    </row>
    <row r="47" spans="1:18" ht="24" x14ac:dyDescent="0.25">
      <c r="A47" s="5">
        <v>13</v>
      </c>
      <c r="B47" s="55" t="s">
        <v>340</v>
      </c>
      <c r="C47" s="163" t="s">
        <v>341</v>
      </c>
      <c r="D47" s="9" t="s">
        <v>337</v>
      </c>
      <c r="E47" s="54">
        <v>0.21</v>
      </c>
      <c r="F47" s="53">
        <v>368.03</v>
      </c>
      <c r="G47" s="53">
        <v>341.61</v>
      </c>
      <c r="H47" s="53">
        <v>4.03</v>
      </c>
      <c r="I47" s="53">
        <v>1.56</v>
      </c>
      <c r="J47" s="52"/>
      <c r="K47" s="52">
        <v>77</v>
      </c>
      <c r="L47" s="52">
        <v>72</v>
      </c>
      <c r="M47" s="52">
        <v>1</v>
      </c>
      <c r="N47" s="52"/>
      <c r="O47" s="52">
        <v>28.07</v>
      </c>
      <c r="P47" s="52">
        <v>5.89</v>
      </c>
      <c r="Q47" s="3"/>
      <c r="R47" s="3"/>
    </row>
    <row r="48" spans="1:18" ht="68.400000000000006" x14ac:dyDescent="0.25">
      <c r="A48" s="5">
        <v>14</v>
      </c>
      <c r="B48" s="55" t="s">
        <v>342</v>
      </c>
      <c r="C48" s="163" t="s">
        <v>343</v>
      </c>
      <c r="D48" s="9" t="s">
        <v>337</v>
      </c>
      <c r="E48" s="54">
        <v>0.24</v>
      </c>
      <c r="F48" s="53">
        <v>2093.8000000000002</v>
      </c>
      <c r="G48" s="53">
        <v>360.23</v>
      </c>
      <c r="H48" s="53">
        <v>10.58</v>
      </c>
      <c r="I48" s="53">
        <v>1.56</v>
      </c>
      <c r="J48" s="52"/>
      <c r="K48" s="52">
        <v>503</v>
      </c>
      <c r="L48" s="52">
        <v>86</v>
      </c>
      <c r="M48" s="52">
        <v>3</v>
      </c>
      <c r="N48" s="52"/>
      <c r="O48" s="52">
        <v>29.6</v>
      </c>
      <c r="P48" s="52">
        <v>7.1</v>
      </c>
      <c r="Q48" s="3"/>
      <c r="R48" s="3"/>
    </row>
    <row r="49" spans="1:18" x14ac:dyDescent="0.25">
      <c r="A49" s="168" t="s">
        <v>324</v>
      </c>
      <c r="B49" s="167"/>
      <c r="C49" s="167"/>
      <c r="D49" s="167"/>
      <c r="E49" s="167"/>
      <c r="F49" s="167"/>
      <c r="G49" s="167"/>
      <c r="H49" s="167"/>
      <c r="I49" s="167"/>
      <c r="J49" s="167"/>
      <c r="K49" s="53">
        <v>1696</v>
      </c>
      <c r="L49" s="53">
        <v>397</v>
      </c>
      <c r="M49" s="53">
        <v>117</v>
      </c>
      <c r="N49" s="53">
        <v>11</v>
      </c>
      <c r="O49" s="52"/>
      <c r="P49" s="53">
        <v>31.88</v>
      </c>
      <c r="Q49" s="3"/>
      <c r="R49" s="3"/>
    </row>
    <row r="50" spans="1:18" x14ac:dyDescent="0.25">
      <c r="A50" s="168" t="s">
        <v>344</v>
      </c>
      <c r="B50" s="167"/>
      <c r="C50" s="167"/>
      <c r="D50" s="167"/>
      <c r="E50" s="167"/>
      <c r="F50" s="167"/>
      <c r="G50" s="167"/>
      <c r="H50" s="167"/>
      <c r="I50" s="167"/>
      <c r="J50" s="167"/>
      <c r="K50" s="53">
        <v>1791</v>
      </c>
      <c r="L50" s="53">
        <v>460</v>
      </c>
      <c r="M50" s="53">
        <v>149</v>
      </c>
      <c r="N50" s="53">
        <v>15</v>
      </c>
      <c r="O50" s="52"/>
      <c r="P50" s="53">
        <v>35.18</v>
      </c>
      <c r="Q50" s="3"/>
      <c r="R50" s="3"/>
    </row>
    <row r="51" spans="1:18" x14ac:dyDescent="0.25">
      <c r="A51" s="168" t="s">
        <v>5</v>
      </c>
      <c r="B51" s="167"/>
      <c r="C51" s="167"/>
      <c r="D51" s="167"/>
      <c r="E51" s="167"/>
      <c r="F51" s="167"/>
      <c r="G51" s="167"/>
      <c r="H51" s="167"/>
      <c r="I51" s="167"/>
      <c r="J51" s="167"/>
      <c r="K51" s="53">
        <v>438</v>
      </c>
      <c r="L51" s="52"/>
      <c r="M51" s="52"/>
      <c r="N51" s="52"/>
      <c r="O51" s="52"/>
      <c r="P51" s="52"/>
      <c r="Q51" s="3"/>
      <c r="R51" s="3"/>
    </row>
    <row r="52" spans="1:18" x14ac:dyDescent="0.25">
      <c r="A52" s="168" t="s">
        <v>6</v>
      </c>
      <c r="B52" s="167"/>
      <c r="C52" s="167"/>
      <c r="D52" s="167"/>
      <c r="E52" s="167"/>
      <c r="F52" s="167"/>
      <c r="G52" s="167"/>
      <c r="H52" s="167"/>
      <c r="I52" s="167"/>
      <c r="J52" s="167"/>
      <c r="K52" s="53">
        <v>267</v>
      </c>
      <c r="L52" s="52"/>
      <c r="M52" s="52"/>
      <c r="N52" s="52"/>
      <c r="O52" s="52"/>
      <c r="P52" s="52"/>
      <c r="Q52" s="3"/>
      <c r="R52" s="3"/>
    </row>
    <row r="53" spans="1:18" x14ac:dyDescent="0.25">
      <c r="A53" s="166" t="s">
        <v>345</v>
      </c>
      <c r="B53" s="167"/>
      <c r="C53" s="167"/>
      <c r="D53" s="167"/>
      <c r="E53" s="167"/>
      <c r="F53" s="167"/>
      <c r="G53" s="167"/>
      <c r="H53" s="167"/>
      <c r="I53" s="167"/>
      <c r="J53" s="167"/>
      <c r="K53" s="51">
        <v>2496</v>
      </c>
      <c r="L53" s="52"/>
      <c r="M53" s="52"/>
      <c r="N53" s="52"/>
      <c r="O53" s="52"/>
      <c r="P53" s="51">
        <v>35.18</v>
      </c>
      <c r="Q53" s="3"/>
      <c r="R53" s="3"/>
    </row>
    <row r="54" spans="1:18" x14ac:dyDescent="0.25">
      <c r="A54" s="179" t="s">
        <v>346</v>
      </c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3"/>
      <c r="R54" s="3"/>
    </row>
    <row r="55" spans="1:18" ht="34.200000000000003" x14ac:dyDescent="0.25">
      <c r="A55" s="5">
        <v>15</v>
      </c>
      <c r="B55" s="55" t="s">
        <v>328</v>
      </c>
      <c r="C55" s="163" t="s">
        <v>347</v>
      </c>
      <c r="D55" s="9" t="s">
        <v>330</v>
      </c>
      <c r="E55" s="54">
        <v>0.01</v>
      </c>
      <c r="F55" s="53">
        <v>73520.240000000005</v>
      </c>
      <c r="G55" s="53">
        <v>7912.7</v>
      </c>
      <c r="H55" s="53">
        <v>9982.44</v>
      </c>
      <c r="I55" s="53">
        <v>709.8</v>
      </c>
      <c r="J55" s="52"/>
      <c r="K55" s="52">
        <v>735</v>
      </c>
      <c r="L55" s="52">
        <v>79</v>
      </c>
      <c r="M55" s="52">
        <v>100</v>
      </c>
      <c r="N55" s="52">
        <v>7</v>
      </c>
      <c r="O55" s="52">
        <v>670</v>
      </c>
      <c r="P55" s="52">
        <v>6.7</v>
      </c>
      <c r="Q55" s="3"/>
      <c r="R55" s="3"/>
    </row>
    <row r="56" spans="1:18" ht="24" x14ac:dyDescent="0.25">
      <c r="A56" s="5">
        <v>16</v>
      </c>
      <c r="B56" s="55" t="s">
        <v>348</v>
      </c>
      <c r="C56" s="163" t="s">
        <v>349</v>
      </c>
      <c r="D56" s="9" t="s">
        <v>337</v>
      </c>
      <c r="E56" s="54">
        <v>0.45</v>
      </c>
      <c r="F56" s="53">
        <v>2445.67</v>
      </c>
      <c r="G56" s="53">
        <v>452.41</v>
      </c>
      <c r="H56" s="53">
        <v>211.63</v>
      </c>
      <c r="I56" s="53">
        <v>44.36</v>
      </c>
      <c r="J56" s="52"/>
      <c r="K56" s="52">
        <v>1101</v>
      </c>
      <c r="L56" s="52">
        <v>204</v>
      </c>
      <c r="M56" s="52">
        <v>95</v>
      </c>
      <c r="N56" s="52">
        <v>20</v>
      </c>
      <c r="O56" s="52">
        <v>40.43</v>
      </c>
      <c r="P56" s="52">
        <v>18.190000000000001</v>
      </c>
      <c r="Q56" s="3"/>
      <c r="R56" s="3"/>
    </row>
    <row r="57" spans="1:18" ht="101.4" x14ac:dyDescent="0.25">
      <c r="A57" s="5">
        <v>17</v>
      </c>
      <c r="B57" s="55" t="s">
        <v>350</v>
      </c>
      <c r="C57" s="163" t="s">
        <v>351</v>
      </c>
      <c r="D57" s="9" t="s">
        <v>337</v>
      </c>
      <c r="E57" s="54">
        <v>0.45</v>
      </c>
      <c r="F57" s="53">
        <v>960.59</v>
      </c>
      <c r="G57" s="53">
        <v>453.08</v>
      </c>
      <c r="H57" s="53">
        <v>25.77</v>
      </c>
      <c r="I57" s="53">
        <v>2.13</v>
      </c>
      <c r="J57" s="52"/>
      <c r="K57" s="52">
        <v>432</v>
      </c>
      <c r="L57" s="52">
        <v>204</v>
      </c>
      <c r="M57" s="52">
        <v>12</v>
      </c>
      <c r="N57" s="52">
        <v>1</v>
      </c>
      <c r="O57" s="52">
        <v>37.67</v>
      </c>
      <c r="P57" s="52">
        <v>16.95</v>
      </c>
      <c r="Q57" s="3"/>
      <c r="R57" s="3"/>
    </row>
    <row r="58" spans="1:18" ht="141.6" x14ac:dyDescent="0.25">
      <c r="A58" s="5">
        <v>18</v>
      </c>
      <c r="B58" s="55" t="s">
        <v>352</v>
      </c>
      <c r="C58" s="163" t="s">
        <v>353</v>
      </c>
      <c r="D58" s="9" t="s">
        <v>337</v>
      </c>
      <c r="E58" s="54">
        <v>0.45</v>
      </c>
      <c r="F58" s="53">
        <v>482.88</v>
      </c>
      <c r="G58" s="53">
        <v>436.54</v>
      </c>
      <c r="H58" s="53">
        <v>45.08</v>
      </c>
      <c r="I58" s="53">
        <v>4.8600000000000003</v>
      </c>
      <c r="J58" s="52"/>
      <c r="K58" s="52">
        <v>217</v>
      </c>
      <c r="L58" s="52">
        <v>196</v>
      </c>
      <c r="M58" s="52">
        <v>20</v>
      </c>
      <c r="N58" s="52">
        <v>2</v>
      </c>
      <c r="O58" s="52">
        <v>36.299999999999997</v>
      </c>
      <c r="P58" s="52">
        <v>16.34</v>
      </c>
      <c r="Q58" s="3"/>
      <c r="R58" s="3"/>
    </row>
    <row r="59" spans="1:18" ht="24" x14ac:dyDescent="0.25">
      <c r="A59" s="5">
        <v>19</v>
      </c>
      <c r="B59" s="55" t="s">
        <v>354</v>
      </c>
      <c r="C59" s="163" t="s">
        <v>355</v>
      </c>
      <c r="D59" s="9" t="s">
        <v>323</v>
      </c>
      <c r="E59" s="56">
        <v>1.62</v>
      </c>
      <c r="F59" s="53">
        <v>7985.75</v>
      </c>
      <c r="G59" s="52"/>
      <c r="H59" s="52"/>
      <c r="I59" s="52"/>
      <c r="J59" s="52"/>
      <c r="K59" s="52">
        <v>12937</v>
      </c>
      <c r="L59" s="52"/>
      <c r="M59" s="52"/>
      <c r="N59" s="52"/>
      <c r="O59" s="52"/>
      <c r="P59" s="52"/>
      <c r="Q59" s="3"/>
      <c r="R59" s="3"/>
    </row>
    <row r="60" spans="1:18" ht="24" x14ac:dyDescent="0.25">
      <c r="A60" s="5">
        <v>20</v>
      </c>
      <c r="B60" s="55" t="s">
        <v>356</v>
      </c>
      <c r="C60" s="163" t="s">
        <v>357</v>
      </c>
      <c r="D60" s="9" t="s">
        <v>74</v>
      </c>
      <c r="E60" s="54">
        <v>0.5</v>
      </c>
      <c r="F60" s="53">
        <v>267.38</v>
      </c>
      <c r="G60" s="53">
        <v>140.91999999999999</v>
      </c>
      <c r="H60" s="53">
        <v>4.37</v>
      </c>
      <c r="I60" s="52"/>
      <c r="J60" s="52"/>
      <c r="K60" s="52">
        <v>134</v>
      </c>
      <c r="L60" s="52">
        <v>70</v>
      </c>
      <c r="M60" s="52">
        <v>2</v>
      </c>
      <c r="N60" s="52"/>
      <c r="O60" s="52">
        <v>10.4</v>
      </c>
      <c r="P60" s="52">
        <v>5.2</v>
      </c>
      <c r="Q60" s="3"/>
      <c r="R60" s="3"/>
    </row>
    <row r="61" spans="1:18" ht="72.599999999999994" x14ac:dyDescent="0.25">
      <c r="A61" s="5">
        <v>21</v>
      </c>
      <c r="B61" s="55" t="s">
        <v>358</v>
      </c>
      <c r="C61" s="163" t="s">
        <v>359</v>
      </c>
      <c r="D61" s="9" t="s">
        <v>337</v>
      </c>
      <c r="E61" s="54">
        <v>0.45</v>
      </c>
      <c r="F61" s="53">
        <v>180.08</v>
      </c>
      <c r="G61" s="53">
        <v>177.64</v>
      </c>
      <c r="H61" s="53">
        <v>2.04</v>
      </c>
      <c r="I61" s="53">
        <v>0.56000000000000005</v>
      </c>
      <c r="J61" s="52"/>
      <c r="K61" s="52">
        <v>81</v>
      </c>
      <c r="L61" s="52">
        <v>80</v>
      </c>
      <c r="M61" s="52">
        <v>1</v>
      </c>
      <c r="N61" s="52"/>
      <c r="O61" s="52">
        <v>13.1</v>
      </c>
      <c r="P61" s="52">
        <v>5.9</v>
      </c>
      <c r="Q61" s="3"/>
      <c r="R61" s="3"/>
    </row>
    <row r="62" spans="1:18" ht="24" x14ac:dyDescent="0.25">
      <c r="A62" s="5">
        <v>22</v>
      </c>
      <c r="B62" s="55" t="s">
        <v>360</v>
      </c>
      <c r="C62" s="163" t="s">
        <v>361</v>
      </c>
      <c r="D62" s="9" t="s">
        <v>323</v>
      </c>
      <c r="E62" s="54">
        <v>1.2E-2</v>
      </c>
      <c r="F62" s="53">
        <v>23800</v>
      </c>
      <c r="G62" s="52"/>
      <c r="H62" s="52"/>
      <c r="I62" s="52"/>
      <c r="J62" s="52"/>
      <c r="K62" s="52">
        <v>286</v>
      </c>
      <c r="L62" s="52"/>
      <c r="M62" s="52"/>
      <c r="N62" s="52"/>
      <c r="O62" s="52"/>
      <c r="P62" s="52"/>
      <c r="Q62" s="3"/>
      <c r="R62" s="3"/>
    </row>
    <row r="63" spans="1:18" x14ac:dyDescent="0.25">
      <c r="A63" s="168" t="s">
        <v>324</v>
      </c>
      <c r="B63" s="167"/>
      <c r="C63" s="167"/>
      <c r="D63" s="167"/>
      <c r="E63" s="167"/>
      <c r="F63" s="167"/>
      <c r="G63" s="167"/>
      <c r="H63" s="167"/>
      <c r="I63" s="167"/>
      <c r="J63" s="167"/>
      <c r="K63" s="53">
        <v>15923</v>
      </c>
      <c r="L63" s="53">
        <v>833</v>
      </c>
      <c r="M63" s="53">
        <v>230</v>
      </c>
      <c r="N63" s="53">
        <v>30</v>
      </c>
      <c r="O63" s="52"/>
      <c r="P63" s="53">
        <v>69.28</v>
      </c>
      <c r="Q63" s="3"/>
      <c r="R63" s="3"/>
    </row>
    <row r="64" spans="1:18" x14ac:dyDescent="0.25">
      <c r="A64" s="168" t="s">
        <v>344</v>
      </c>
      <c r="B64" s="167"/>
      <c r="C64" s="167"/>
      <c r="D64" s="167"/>
      <c r="E64" s="167"/>
      <c r="F64" s="167"/>
      <c r="G64" s="167"/>
      <c r="H64" s="167"/>
      <c r="I64" s="167"/>
      <c r="J64" s="167"/>
      <c r="K64" s="53">
        <v>16323</v>
      </c>
      <c r="L64" s="53">
        <v>1166</v>
      </c>
      <c r="M64" s="53">
        <v>297</v>
      </c>
      <c r="N64" s="53">
        <v>43</v>
      </c>
      <c r="O64" s="52"/>
      <c r="P64" s="53">
        <v>93.07</v>
      </c>
      <c r="Q64" s="3"/>
      <c r="R64" s="3"/>
    </row>
    <row r="65" spans="1:18" x14ac:dyDescent="0.25">
      <c r="A65" s="168" t="s">
        <v>5</v>
      </c>
      <c r="B65" s="167"/>
      <c r="C65" s="167"/>
      <c r="D65" s="167"/>
      <c r="E65" s="167"/>
      <c r="F65" s="167"/>
      <c r="G65" s="167"/>
      <c r="H65" s="167"/>
      <c r="I65" s="167"/>
      <c r="J65" s="167"/>
      <c r="K65" s="53">
        <v>1434</v>
      </c>
      <c r="L65" s="52"/>
      <c r="M65" s="52"/>
      <c r="N65" s="52"/>
      <c r="O65" s="52"/>
      <c r="P65" s="52"/>
      <c r="Q65" s="3"/>
      <c r="R65" s="3"/>
    </row>
    <row r="66" spans="1:18" x14ac:dyDescent="0.25">
      <c r="A66" s="168" t="s">
        <v>6</v>
      </c>
      <c r="B66" s="167"/>
      <c r="C66" s="167"/>
      <c r="D66" s="167"/>
      <c r="E66" s="167"/>
      <c r="F66" s="167"/>
      <c r="G66" s="167"/>
      <c r="H66" s="167"/>
      <c r="I66" s="167"/>
      <c r="J66" s="167"/>
      <c r="K66" s="53">
        <v>880</v>
      </c>
      <c r="L66" s="52"/>
      <c r="M66" s="52"/>
      <c r="N66" s="52"/>
      <c r="O66" s="52"/>
      <c r="P66" s="52"/>
      <c r="Q66" s="3"/>
      <c r="R66" s="3"/>
    </row>
    <row r="67" spans="1:18" x14ac:dyDescent="0.25">
      <c r="A67" s="166" t="s">
        <v>362</v>
      </c>
      <c r="B67" s="167"/>
      <c r="C67" s="167"/>
      <c r="D67" s="167"/>
      <c r="E67" s="167"/>
      <c r="F67" s="167"/>
      <c r="G67" s="167"/>
      <c r="H67" s="167"/>
      <c r="I67" s="167"/>
      <c r="J67" s="167"/>
      <c r="K67" s="51">
        <v>18637</v>
      </c>
      <c r="L67" s="52"/>
      <c r="M67" s="52"/>
      <c r="N67" s="52"/>
      <c r="O67" s="52"/>
      <c r="P67" s="51">
        <v>93.07</v>
      </c>
      <c r="Q67" s="3"/>
      <c r="R67" s="3"/>
    </row>
    <row r="68" spans="1:18" x14ac:dyDescent="0.25">
      <c r="A68" s="179" t="s">
        <v>363</v>
      </c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3"/>
      <c r="R68" s="3"/>
    </row>
    <row r="69" spans="1:18" ht="24" x14ac:dyDescent="0.25">
      <c r="A69" s="5">
        <v>23</v>
      </c>
      <c r="B69" s="55" t="s">
        <v>364</v>
      </c>
      <c r="C69" s="163" t="s">
        <v>365</v>
      </c>
      <c r="D69" s="9" t="s">
        <v>75</v>
      </c>
      <c r="E69" s="54">
        <v>0.01</v>
      </c>
      <c r="F69" s="53">
        <v>13624.93</v>
      </c>
      <c r="G69" s="53">
        <v>1998.95</v>
      </c>
      <c r="H69" s="53">
        <v>11154.74</v>
      </c>
      <c r="I69" s="53">
        <v>793.16</v>
      </c>
      <c r="J69" s="52"/>
      <c r="K69" s="52">
        <v>136</v>
      </c>
      <c r="L69" s="52">
        <v>20</v>
      </c>
      <c r="M69" s="52">
        <v>112</v>
      </c>
      <c r="N69" s="52">
        <v>8</v>
      </c>
      <c r="O69" s="52">
        <v>158.27000000000001</v>
      </c>
      <c r="P69" s="52">
        <v>1.58</v>
      </c>
      <c r="Q69" s="3"/>
      <c r="R69" s="3"/>
    </row>
    <row r="70" spans="1:18" ht="57" x14ac:dyDescent="0.25">
      <c r="A70" s="5">
        <v>24</v>
      </c>
      <c r="B70" s="55" t="s">
        <v>366</v>
      </c>
      <c r="C70" s="163" t="s">
        <v>367</v>
      </c>
      <c r="D70" s="9" t="s">
        <v>56</v>
      </c>
      <c r="E70" s="56">
        <v>1</v>
      </c>
      <c r="F70" s="53">
        <v>539.38</v>
      </c>
      <c r="G70" s="52"/>
      <c r="H70" s="52"/>
      <c r="I70" s="52"/>
      <c r="J70" s="52"/>
      <c r="K70" s="52">
        <v>539</v>
      </c>
      <c r="L70" s="52"/>
      <c r="M70" s="52"/>
      <c r="N70" s="52"/>
      <c r="O70" s="52"/>
      <c r="P70" s="52"/>
      <c r="Q70" s="3"/>
      <c r="R70" s="3"/>
    </row>
    <row r="71" spans="1:18" ht="34.200000000000003" x14ac:dyDescent="0.25">
      <c r="A71" s="5">
        <v>25</v>
      </c>
      <c r="B71" s="55" t="s">
        <v>368</v>
      </c>
      <c r="C71" s="163" t="s">
        <v>369</v>
      </c>
      <c r="D71" s="9" t="s">
        <v>370</v>
      </c>
      <c r="E71" s="54">
        <v>0.1</v>
      </c>
      <c r="F71" s="53">
        <v>573.49</v>
      </c>
      <c r="G71" s="53">
        <v>437.28</v>
      </c>
      <c r="H71" s="53">
        <v>12.96</v>
      </c>
      <c r="I71" s="52"/>
      <c r="J71" s="52"/>
      <c r="K71" s="52">
        <v>57</v>
      </c>
      <c r="L71" s="52">
        <v>44</v>
      </c>
      <c r="M71" s="52">
        <v>1</v>
      </c>
      <c r="N71" s="52"/>
      <c r="O71" s="52">
        <v>36.409999999999997</v>
      </c>
      <c r="P71" s="52">
        <v>3.64</v>
      </c>
      <c r="Q71" s="3"/>
      <c r="R71" s="3"/>
    </row>
    <row r="72" spans="1:18" ht="68.400000000000006" x14ac:dyDescent="0.25">
      <c r="A72" s="5">
        <v>26</v>
      </c>
      <c r="B72" s="55" t="s">
        <v>371</v>
      </c>
      <c r="C72" s="163" t="s">
        <v>372</v>
      </c>
      <c r="D72" s="9" t="s">
        <v>56</v>
      </c>
      <c r="E72" s="56">
        <v>1</v>
      </c>
      <c r="F72" s="53">
        <v>1603.52</v>
      </c>
      <c r="G72" s="52"/>
      <c r="H72" s="52"/>
      <c r="I72" s="52"/>
      <c r="J72" s="52"/>
      <c r="K72" s="52">
        <v>1604</v>
      </c>
      <c r="L72" s="52"/>
      <c r="M72" s="52"/>
      <c r="N72" s="52"/>
      <c r="O72" s="52"/>
      <c r="P72" s="52"/>
      <c r="Q72" s="3"/>
      <c r="R72" s="3"/>
    </row>
    <row r="73" spans="1:18" ht="57" x14ac:dyDescent="0.25">
      <c r="A73" s="5">
        <v>27</v>
      </c>
      <c r="B73" s="55" t="s">
        <v>373</v>
      </c>
      <c r="C73" s="163" t="s">
        <v>374</v>
      </c>
      <c r="D73" s="9" t="s">
        <v>74</v>
      </c>
      <c r="E73" s="54">
        <v>0.26</v>
      </c>
      <c r="F73" s="53">
        <v>15147.8</v>
      </c>
      <c r="G73" s="53">
        <v>802.93</v>
      </c>
      <c r="H73" s="53">
        <v>276.94</v>
      </c>
      <c r="I73" s="53">
        <v>7.46</v>
      </c>
      <c r="J73" s="52"/>
      <c r="K73" s="52">
        <v>3938</v>
      </c>
      <c r="L73" s="52">
        <v>209</v>
      </c>
      <c r="M73" s="52">
        <v>72</v>
      </c>
      <c r="N73" s="52">
        <v>2</v>
      </c>
      <c r="O73" s="52">
        <v>62.05</v>
      </c>
      <c r="P73" s="52">
        <v>16.13</v>
      </c>
      <c r="Q73" s="3"/>
      <c r="R73" s="3"/>
    </row>
    <row r="74" spans="1:18" x14ac:dyDescent="0.25">
      <c r="A74" s="168" t="s">
        <v>324</v>
      </c>
      <c r="B74" s="167"/>
      <c r="C74" s="167"/>
      <c r="D74" s="167"/>
      <c r="E74" s="167"/>
      <c r="F74" s="167"/>
      <c r="G74" s="167"/>
      <c r="H74" s="167"/>
      <c r="I74" s="167"/>
      <c r="J74" s="167"/>
      <c r="K74" s="53">
        <v>6274</v>
      </c>
      <c r="L74" s="53">
        <v>273</v>
      </c>
      <c r="M74" s="53">
        <v>185</v>
      </c>
      <c r="N74" s="53">
        <v>10</v>
      </c>
      <c r="O74" s="52"/>
      <c r="P74" s="53">
        <v>21.35</v>
      </c>
      <c r="Q74" s="3"/>
      <c r="R74" s="3"/>
    </row>
    <row r="75" spans="1:18" x14ac:dyDescent="0.25">
      <c r="A75" s="168" t="s">
        <v>344</v>
      </c>
      <c r="B75" s="167"/>
      <c r="C75" s="167"/>
      <c r="D75" s="167"/>
      <c r="E75" s="167"/>
      <c r="F75" s="167"/>
      <c r="G75" s="167"/>
      <c r="H75" s="167"/>
      <c r="I75" s="167"/>
      <c r="J75" s="167"/>
      <c r="K75" s="53">
        <v>6487</v>
      </c>
      <c r="L75" s="53">
        <v>394</v>
      </c>
      <c r="M75" s="53">
        <v>277</v>
      </c>
      <c r="N75" s="53">
        <v>16</v>
      </c>
      <c r="O75" s="52"/>
      <c r="P75" s="53">
        <v>29.47</v>
      </c>
      <c r="Q75" s="3"/>
      <c r="R75" s="3"/>
    </row>
    <row r="76" spans="1:18" x14ac:dyDescent="0.25">
      <c r="A76" s="168" t="s">
        <v>5</v>
      </c>
      <c r="B76" s="167"/>
      <c r="C76" s="167"/>
      <c r="D76" s="167"/>
      <c r="E76" s="167"/>
      <c r="F76" s="167"/>
      <c r="G76" s="167"/>
      <c r="H76" s="167"/>
      <c r="I76" s="167"/>
      <c r="J76" s="167"/>
      <c r="K76" s="53">
        <v>512</v>
      </c>
      <c r="L76" s="52"/>
      <c r="M76" s="52"/>
      <c r="N76" s="52"/>
      <c r="O76" s="52"/>
      <c r="P76" s="52"/>
      <c r="Q76" s="3"/>
      <c r="R76" s="3"/>
    </row>
    <row r="77" spans="1:18" x14ac:dyDescent="0.25">
      <c r="A77" s="168" t="s">
        <v>6</v>
      </c>
      <c r="B77" s="167"/>
      <c r="C77" s="167"/>
      <c r="D77" s="167"/>
      <c r="E77" s="167"/>
      <c r="F77" s="167"/>
      <c r="G77" s="167"/>
      <c r="H77" s="167"/>
      <c r="I77" s="167"/>
      <c r="J77" s="167"/>
      <c r="K77" s="53">
        <v>292</v>
      </c>
      <c r="L77" s="52"/>
      <c r="M77" s="52"/>
      <c r="N77" s="52"/>
      <c r="O77" s="52"/>
      <c r="P77" s="52"/>
      <c r="Q77" s="3"/>
      <c r="R77" s="3"/>
    </row>
    <row r="78" spans="1:18" x14ac:dyDescent="0.25">
      <c r="A78" s="166" t="s">
        <v>375</v>
      </c>
      <c r="B78" s="167"/>
      <c r="C78" s="167"/>
      <c r="D78" s="167"/>
      <c r="E78" s="167"/>
      <c r="F78" s="167"/>
      <c r="G78" s="167"/>
      <c r="H78" s="167"/>
      <c r="I78" s="167"/>
      <c r="J78" s="167"/>
      <c r="K78" s="51">
        <v>7291</v>
      </c>
      <c r="L78" s="52"/>
      <c r="M78" s="52"/>
      <c r="N78" s="52"/>
      <c r="O78" s="52"/>
      <c r="P78" s="51">
        <v>29.47</v>
      </c>
      <c r="Q78" s="3"/>
      <c r="R78" s="3"/>
    </row>
    <row r="79" spans="1:18" x14ac:dyDescent="0.25">
      <c r="A79" s="179" t="s">
        <v>376</v>
      </c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3"/>
      <c r="R79" s="3"/>
    </row>
    <row r="80" spans="1:18" ht="34.200000000000003" x14ac:dyDescent="0.25">
      <c r="A80" s="5">
        <v>28</v>
      </c>
      <c r="B80" s="55" t="s">
        <v>377</v>
      </c>
      <c r="C80" s="163" t="s">
        <v>378</v>
      </c>
      <c r="D80" s="9" t="s">
        <v>379</v>
      </c>
      <c r="E80" s="54">
        <v>0.14099999999999999</v>
      </c>
      <c r="F80" s="53">
        <v>1387.54</v>
      </c>
      <c r="G80" s="53">
        <v>428.9</v>
      </c>
      <c r="H80" s="53">
        <v>850.09</v>
      </c>
      <c r="I80" s="53">
        <v>102.76</v>
      </c>
      <c r="J80" s="52"/>
      <c r="K80" s="52">
        <v>196</v>
      </c>
      <c r="L80" s="52">
        <v>60</v>
      </c>
      <c r="M80" s="52">
        <v>120</v>
      </c>
      <c r="N80" s="52">
        <v>14</v>
      </c>
      <c r="O80" s="52">
        <v>32.369999999999997</v>
      </c>
      <c r="P80" s="52">
        <v>4.5599999999999996</v>
      </c>
      <c r="Q80" s="3"/>
      <c r="R80" s="3"/>
    </row>
    <row r="81" spans="1:18" ht="57" x14ac:dyDescent="0.25">
      <c r="A81" s="5">
        <v>29</v>
      </c>
      <c r="B81" s="55" t="s">
        <v>380</v>
      </c>
      <c r="C81" s="163" t="s">
        <v>381</v>
      </c>
      <c r="D81" s="9" t="s">
        <v>323</v>
      </c>
      <c r="E81" s="54">
        <v>0.14099999999999999</v>
      </c>
      <c r="F81" s="53">
        <v>13506.5</v>
      </c>
      <c r="G81" s="52"/>
      <c r="H81" s="52"/>
      <c r="I81" s="52"/>
      <c r="J81" s="52"/>
      <c r="K81" s="52">
        <v>1904</v>
      </c>
      <c r="L81" s="52"/>
      <c r="M81" s="52"/>
      <c r="N81" s="52"/>
      <c r="O81" s="52"/>
      <c r="P81" s="52"/>
      <c r="Q81" s="3"/>
      <c r="R81" s="3"/>
    </row>
    <row r="82" spans="1:18" ht="36" x14ac:dyDescent="0.25">
      <c r="A82" s="5">
        <v>30</v>
      </c>
      <c r="B82" s="55" t="s">
        <v>382</v>
      </c>
      <c r="C82" s="163" t="s">
        <v>383</v>
      </c>
      <c r="D82" s="9" t="s">
        <v>323</v>
      </c>
      <c r="E82" s="54">
        <v>1.2999999999999999E-2</v>
      </c>
      <c r="F82" s="53">
        <v>12192</v>
      </c>
      <c r="G82" s="52"/>
      <c r="H82" s="52"/>
      <c r="I82" s="52"/>
      <c r="J82" s="52"/>
      <c r="K82" s="52">
        <v>158</v>
      </c>
      <c r="L82" s="52"/>
      <c r="M82" s="52"/>
      <c r="N82" s="52"/>
      <c r="O82" s="52"/>
      <c r="P82" s="52"/>
      <c r="Q82" s="3"/>
      <c r="R82" s="3"/>
    </row>
    <row r="83" spans="1:18" ht="24" x14ac:dyDescent="0.25">
      <c r="A83" s="5">
        <v>31</v>
      </c>
      <c r="B83" s="55" t="s">
        <v>377</v>
      </c>
      <c r="C83" s="163" t="s">
        <v>384</v>
      </c>
      <c r="D83" s="9" t="s">
        <v>308</v>
      </c>
      <c r="E83" s="54">
        <v>0.2</v>
      </c>
      <c r="F83" s="53">
        <v>1387.54</v>
      </c>
      <c r="G83" s="53">
        <v>428.9</v>
      </c>
      <c r="H83" s="53">
        <v>850.09</v>
      </c>
      <c r="I83" s="53">
        <v>102.76</v>
      </c>
      <c r="J83" s="52"/>
      <c r="K83" s="52">
        <v>278</v>
      </c>
      <c r="L83" s="52">
        <v>86</v>
      </c>
      <c r="M83" s="52">
        <v>170</v>
      </c>
      <c r="N83" s="52">
        <v>21</v>
      </c>
      <c r="O83" s="52">
        <v>32.369999999999997</v>
      </c>
      <c r="P83" s="52">
        <v>6.47</v>
      </c>
      <c r="Q83" s="3"/>
      <c r="R83" s="3"/>
    </row>
    <row r="84" spans="1:18" ht="34.200000000000003" x14ac:dyDescent="0.25">
      <c r="A84" s="5">
        <v>32</v>
      </c>
      <c r="B84" s="55" t="s">
        <v>385</v>
      </c>
      <c r="C84" s="163" t="s">
        <v>386</v>
      </c>
      <c r="D84" s="9" t="s">
        <v>323</v>
      </c>
      <c r="E84" s="54">
        <v>0.2</v>
      </c>
      <c r="F84" s="53">
        <v>16144.61</v>
      </c>
      <c r="G84" s="52"/>
      <c r="H84" s="52"/>
      <c r="I84" s="52"/>
      <c r="J84" s="52"/>
      <c r="K84" s="52">
        <v>3229</v>
      </c>
      <c r="L84" s="52"/>
      <c r="M84" s="52"/>
      <c r="N84" s="52"/>
      <c r="O84" s="52"/>
      <c r="P84" s="52"/>
      <c r="Q84" s="3"/>
      <c r="R84" s="3"/>
    </row>
    <row r="85" spans="1:18" ht="24" x14ac:dyDescent="0.25">
      <c r="A85" s="5">
        <v>33</v>
      </c>
      <c r="B85" s="55" t="s">
        <v>387</v>
      </c>
      <c r="C85" s="163" t="s">
        <v>388</v>
      </c>
      <c r="D85" s="9" t="s">
        <v>323</v>
      </c>
      <c r="E85" s="56">
        <v>0.01</v>
      </c>
      <c r="F85" s="53">
        <v>16800</v>
      </c>
      <c r="G85" s="52"/>
      <c r="H85" s="52"/>
      <c r="I85" s="52"/>
      <c r="J85" s="52"/>
      <c r="K85" s="52">
        <v>168</v>
      </c>
      <c r="L85" s="52"/>
      <c r="M85" s="52"/>
      <c r="N85" s="52"/>
      <c r="O85" s="52"/>
      <c r="P85" s="52"/>
      <c r="Q85" s="3"/>
      <c r="R85" s="3"/>
    </row>
    <row r="86" spans="1:18" ht="72.599999999999994" x14ac:dyDescent="0.25">
      <c r="A86" s="5">
        <v>34</v>
      </c>
      <c r="B86" s="55" t="s">
        <v>389</v>
      </c>
      <c r="C86" s="163" t="s">
        <v>390</v>
      </c>
      <c r="D86" s="9" t="s">
        <v>337</v>
      </c>
      <c r="E86" s="54">
        <v>0.48</v>
      </c>
      <c r="F86" s="53">
        <v>834.92</v>
      </c>
      <c r="G86" s="53">
        <v>159.30000000000001</v>
      </c>
      <c r="H86" s="53">
        <v>20.3</v>
      </c>
      <c r="I86" s="53">
        <v>0.32</v>
      </c>
      <c r="J86" s="52"/>
      <c r="K86" s="52">
        <v>401</v>
      </c>
      <c r="L86" s="52">
        <v>76</v>
      </c>
      <c r="M86" s="52">
        <v>10</v>
      </c>
      <c r="N86" s="52"/>
      <c r="O86" s="52">
        <v>10.62</v>
      </c>
      <c r="P86" s="52">
        <v>5.0999999999999996</v>
      </c>
      <c r="Q86" s="3"/>
      <c r="R86" s="3"/>
    </row>
    <row r="87" spans="1:18" ht="68.400000000000006" x14ac:dyDescent="0.25">
      <c r="A87" s="5">
        <v>35</v>
      </c>
      <c r="B87" s="55" t="s">
        <v>391</v>
      </c>
      <c r="C87" s="163" t="s">
        <v>392</v>
      </c>
      <c r="D87" s="9" t="s">
        <v>337</v>
      </c>
      <c r="E87" s="56">
        <v>0.48</v>
      </c>
      <c r="F87" s="53">
        <v>1358.16</v>
      </c>
      <c r="G87" s="53">
        <v>982.48</v>
      </c>
      <c r="H87" s="53">
        <v>1.0900000000000001</v>
      </c>
      <c r="I87" s="52"/>
      <c r="J87" s="52"/>
      <c r="K87" s="52">
        <v>652</v>
      </c>
      <c r="L87" s="52">
        <v>472</v>
      </c>
      <c r="M87" s="52">
        <v>1</v>
      </c>
      <c r="N87" s="52"/>
      <c r="O87" s="52">
        <v>80.73</v>
      </c>
      <c r="P87" s="52">
        <v>38.75</v>
      </c>
      <c r="Q87" s="3"/>
      <c r="R87" s="3"/>
    </row>
    <row r="88" spans="1:18" x14ac:dyDescent="0.25">
      <c r="A88" s="168" t="s">
        <v>324</v>
      </c>
      <c r="B88" s="167"/>
      <c r="C88" s="167"/>
      <c r="D88" s="167"/>
      <c r="E88" s="167"/>
      <c r="F88" s="167"/>
      <c r="G88" s="167"/>
      <c r="H88" s="167"/>
      <c r="I88" s="167"/>
      <c r="J88" s="167"/>
      <c r="K88" s="53">
        <v>6986</v>
      </c>
      <c r="L88" s="53">
        <v>694</v>
      </c>
      <c r="M88" s="53">
        <v>301</v>
      </c>
      <c r="N88" s="53">
        <v>35</v>
      </c>
      <c r="O88" s="52"/>
      <c r="P88" s="53">
        <v>54.88</v>
      </c>
      <c r="Q88" s="3"/>
      <c r="R88" s="3"/>
    </row>
    <row r="89" spans="1:18" x14ac:dyDescent="0.25">
      <c r="A89" s="168" t="s">
        <v>344</v>
      </c>
      <c r="B89" s="167"/>
      <c r="C89" s="167"/>
      <c r="D89" s="167"/>
      <c r="E89" s="167"/>
      <c r="F89" s="167"/>
      <c r="G89" s="167"/>
      <c r="H89" s="167"/>
      <c r="I89" s="167"/>
      <c r="J89" s="167"/>
      <c r="K89" s="53">
        <v>7257</v>
      </c>
      <c r="L89" s="53">
        <v>811</v>
      </c>
      <c r="M89" s="53">
        <v>455</v>
      </c>
      <c r="N89" s="53">
        <v>55</v>
      </c>
      <c r="O89" s="52"/>
      <c r="P89" s="53">
        <v>61.01</v>
      </c>
      <c r="Q89" s="3"/>
      <c r="R89" s="3"/>
    </row>
    <row r="90" spans="1:18" x14ac:dyDescent="0.25">
      <c r="A90" s="168" t="s">
        <v>5</v>
      </c>
      <c r="B90" s="167"/>
      <c r="C90" s="167"/>
      <c r="D90" s="167"/>
      <c r="E90" s="167"/>
      <c r="F90" s="167"/>
      <c r="G90" s="167"/>
      <c r="H90" s="167"/>
      <c r="I90" s="167"/>
      <c r="J90" s="167"/>
      <c r="K90" s="53">
        <v>731</v>
      </c>
      <c r="L90" s="52"/>
      <c r="M90" s="52"/>
      <c r="N90" s="52"/>
      <c r="O90" s="52"/>
      <c r="P90" s="52"/>
      <c r="Q90" s="3"/>
      <c r="R90" s="3"/>
    </row>
    <row r="91" spans="1:18" x14ac:dyDescent="0.25">
      <c r="A91" s="168" t="s">
        <v>6</v>
      </c>
      <c r="B91" s="167"/>
      <c r="C91" s="167"/>
      <c r="D91" s="167"/>
      <c r="E91" s="167"/>
      <c r="F91" s="167"/>
      <c r="G91" s="167"/>
      <c r="H91" s="167"/>
      <c r="I91" s="167"/>
      <c r="J91" s="167"/>
      <c r="K91" s="53">
        <v>547</v>
      </c>
      <c r="L91" s="52"/>
      <c r="M91" s="52"/>
      <c r="N91" s="52"/>
      <c r="O91" s="52"/>
      <c r="P91" s="52"/>
      <c r="Q91" s="3"/>
      <c r="R91" s="3"/>
    </row>
    <row r="92" spans="1:18" x14ac:dyDescent="0.25">
      <c r="A92" s="166" t="s">
        <v>393</v>
      </c>
      <c r="B92" s="167"/>
      <c r="C92" s="167"/>
      <c r="D92" s="167"/>
      <c r="E92" s="167"/>
      <c r="F92" s="167"/>
      <c r="G92" s="167"/>
      <c r="H92" s="167"/>
      <c r="I92" s="167"/>
      <c r="J92" s="167"/>
      <c r="K92" s="51">
        <v>8535</v>
      </c>
      <c r="L92" s="52"/>
      <c r="M92" s="52"/>
      <c r="N92" s="52"/>
      <c r="O92" s="52"/>
      <c r="P92" s="51">
        <v>61.01</v>
      </c>
      <c r="Q92" s="3"/>
      <c r="R92" s="3"/>
    </row>
    <row r="93" spans="1:18" x14ac:dyDescent="0.25">
      <c r="A93" s="179" t="s">
        <v>394</v>
      </c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3"/>
      <c r="R93" s="3"/>
    </row>
    <row r="94" spans="1:18" ht="68.400000000000006" x14ac:dyDescent="0.25">
      <c r="A94" s="5">
        <v>36</v>
      </c>
      <c r="B94" s="55" t="s">
        <v>395</v>
      </c>
      <c r="C94" s="163" t="s">
        <v>396</v>
      </c>
      <c r="D94" s="9" t="s">
        <v>337</v>
      </c>
      <c r="E94" s="54">
        <v>0.32</v>
      </c>
      <c r="F94" s="53">
        <v>2280.79</v>
      </c>
      <c r="G94" s="53">
        <v>1638.31</v>
      </c>
      <c r="H94" s="53">
        <v>147.6</v>
      </c>
      <c r="I94" s="53">
        <v>4.91</v>
      </c>
      <c r="J94" s="52"/>
      <c r="K94" s="52">
        <v>730</v>
      </c>
      <c r="L94" s="52">
        <v>524</v>
      </c>
      <c r="M94" s="52">
        <v>47</v>
      </c>
      <c r="N94" s="52">
        <v>2</v>
      </c>
      <c r="O94" s="52">
        <v>132.97999999999999</v>
      </c>
      <c r="P94" s="52">
        <v>42.55</v>
      </c>
      <c r="Q94" s="3"/>
      <c r="R94" s="3"/>
    </row>
    <row r="95" spans="1:18" ht="34.200000000000003" x14ac:dyDescent="0.25">
      <c r="A95" s="5">
        <v>37</v>
      </c>
      <c r="B95" s="55" t="s">
        <v>397</v>
      </c>
      <c r="C95" s="163" t="s">
        <v>398</v>
      </c>
      <c r="D95" s="9" t="s">
        <v>323</v>
      </c>
      <c r="E95" s="54">
        <v>2.1000000000000001E-2</v>
      </c>
      <c r="F95" s="53">
        <v>8739.36</v>
      </c>
      <c r="G95" s="52"/>
      <c r="H95" s="52"/>
      <c r="I95" s="52"/>
      <c r="J95" s="52"/>
      <c r="K95" s="52">
        <v>184</v>
      </c>
      <c r="L95" s="52"/>
      <c r="M95" s="52"/>
      <c r="N95" s="52"/>
      <c r="O95" s="52"/>
      <c r="P95" s="52"/>
      <c r="Q95" s="3"/>
      <c r="R95" s="3"/>
    </row>
    <row r="96" spans="1:18" ht="91.2" x14ac:dyDescent="0.25">
      <c r="A96" s="5">
        <v>38</v>
      </c>
      <c r="B96" s="55" t="s">
        <v>399</v>
      </c>
      <c r="C96" s="163" t="s">
        <v>400</v>
      </c>
      <c r="D96" s="9" t="s">
        <v>337</v>
      </c>
      <c r="E96" s="54">
        <v>5.7000000000000002E-2</v>
      </c>
      <c r="F96" s="53">
        <v>2810.67</v>
      </c>
      <c r="G96" s="53">
        <v>2068.04</v>
      </c>
      <c r="H96" s="53">
        <v>170.31</v>
      </c>
      <c r="I96" s="53">
        <v>9.4600000000000009</v>
      </c>
      <c r="J96" s="52"/>
      <c r="K96" s="52">
        <v>160</v>
      </c>
      <c r="L96" s="52">
        <v>118</v>
      </c>
      <c r="M96" s="52">
        <v>10</v>
      </c>
      <c r="N96" s="52">
        <v>1</v>
      </c>
      <c r="O96" s="52">
        <v>167.86</v>
      </c>
      <c r="P96" s="52">
        <v>9.57</v>
      </c>
      <c r="Q96" s="3"/>
      <c r="R96" s="3"/>
    </row>
    <row r="97" spans="1:18" ht="34.200000000000003" x14ac:dyDescent="0.25">
      <c r="A97" s="5">
        <v>39</v>
      </c>
      <c r="B97" s="55" t="s">
        <v>401</v>
      </c>
      <c r="C97" s="163" t="s">
        <v>402</v>
      </c>
      <c r="D97" s="9" t="s">
        <v>403</v>
      </c>
      <c r="E97" s="56">
        <v>5.7</v>
      </c>
      <c r="F97" s="53">
        <v>347.48</v>
      </c>
      <c r="G97" s="52"/>
      <c r="H97" s="52"/>
      <c r="I97" s="52"/>
      <c r="J97" s="52"/>
      <c r="K97" s="52">
        <v>1981</v>
      </c>
      <c r="L97" s="52"/>
      <c r="M97" s="52"/>
      <c r="N97" s="52"/>
      <c r="O97" s="52"/>
      <c r="P97" s="52"/>
      <c r="Q97" s="3"/>
      <c r="R97" s="3"/>
    </row>
    <row r="98" spans="1:18" ht="34.200000000000003" x14ac:dyDescent="0.25">
      <c r="A98" s="5">
        <v>40</v>
      </c>
      <c r="B98" s="55" t="s">
        <v>397</v>
      </c>
      <c r="C98" s="163" t="s">
        <v>398</v>
      </c>
      <c r="D98" s="9" t="s">
        <v>323</v>
      </c>
      <c r="E98" s="54">
        <v>4.0000000000000001E-3</v>
      </c>
      <c r="F98" s="53">
        <v>8739.36</v>
      </c>
      <c r="G98" s="52"/>
      <c r="H98" s="52"/>
      <c r="I98" s="52"/>
      <c r="J98" s="52"/>
      <c r="K98" s="52">
        <v>35</v>
      </c>
      <c r="L98" s="52"/>
      <c r="M98" s="52"/>
      <c r="N98" s="52"/>
      <c r="O98" s="52"/>
      <c r="P98" s="52"/>
      <c r="Q98" s="3"/>
      <c r="R98" s="3"/>
    </row>
    <row r="99" spans="1:18" ht="45.6" x14ac:dyDescent="0.25">
      <c r="A99" s="5">
        <v>41</v>
      </c>
      <c r="B99" s="55" t="s">
        <v>389</v>
      </c>
      <c r="C99" s="163" t="s">
        <v>404</v>
      </c>
      <c r="D99" s="9" t="s">
        <v>337</v>
      </c>
      <c r="E99" s="54">
        <v>3.74</v>
      </c>
      <c r="F99" s="53">
        <v>417.46</v>
      </c>
      <c r="G99" s="53">
        <v>79.650000000000006</v>
      </c>
      <c r="H99" s="53">
        <v>10.15</v>
      </c>
      <c r="I99" s="53">
        <v>0.16</v>
      </c>
      <c r="J99" s="52"/>
      <c r="K99" s="52">
        <v>1561</v>
      </c>
      <c r="L99" s="52">
        <v>298</v>
      </c>
      <c r="M99" s="52">
        <v>38</v>
      </c>
      <c r="N99" s="52">
        <v>1</v>
      </c>
      <c r="O99" s="52">
        <v>5.31</v>
      </c>
      <c r="P99" s="52">
        <v>19.86</v>
      </c>
      <c r="Q99" s="3"/>
      <c r="R99" s="3"/>
    </row>
    <row r="100" spans="1:18" ht="74.400000000000006" x14ac:dyDescent="0.25">
      <c r="A100" s="5">
        <v>42</v>
      </c>
      <c r="B100" s="55" t="s">
        <v>405</v>
      </c>
      <c r="C100" s="163" t="s">
        <v>406</v>
      </c>
      <c r="D100" s="9" t="s">
        <v>337</v>
      </c>
      <c r="E100" s="54">
        <v>1.87</v>
      </c>
      <c r="F100" s="53">
        <v>777.58</v>
      </c>
      <c r="G100" s="53">
        <v>73.62</v>
      </c>
      <c r="H100" s="53">
        <v>26.6</v>
      </c>
      <c r="I100" s="53">
        <v>0.32</v>
      </c>
      <c r="J100" s="52"/>
      <c r="K100" s="52">
        <v>1454</v>
      </c>
      <c r="L100" s="52">
        <v>138</v>
      </c>
      <c r="M100" s="52">
        <v>50</v>
      </c>
      <c r="N100" s="52">
        <v>1</v>
      </c>
      <c r="O100" s="52">
        <v>5.76</v>
      </c>
      <c r="P100" s="52">
        <v>10.77</v>
      </c>
      <c r="Q100" s="3"/>
      <c r="R100" s="3"/>
    </row>
    <row r="101" spans="1:18" ht="34.200000000000003" x14ac:dyDescent="0.25">
      <c r="A101" s="5">
        <v>43</v>
      </c>
      <c r="B101" s="55" t="s">
        <v>405</v>
      </c>
      <c r="C101" s="163" t="s">
        <v>407</v>
      </c>
      <c r="D101" s="9" t="s">
        <v>337</v>
      </c>
      <c r="E101" s="54">
        <v>1.87</v>
      </c>
      <c r="F101" s="53">
        <v>388.79</v>
      </c>
      <c r="G101" s="53">
        <v>36.81</v>
      </c>
      <c r="H101" s="53">
        <v>13.3</v>
      </c>
      <c r="I101" s="53">
        <v>0.16</v>
      </c>
      <c r="J101" s="52"/>
      <c r="K101" s="52">
        <v>727</v>
      </c>
      <c r="L101" s="52">
        <v>69</v>
      </c>
      <c r="M101" s="52">
        <v>25</v>
      </c>
      <c r="N101" s="52"/>
      <c r="O101" s="52">
        <v>2.88</v>
      </c>
      <c r="P101" s="52">
        <v>5.39</v>
      </c>
      <c r="Q101" s="3"/>
      <c r="R101" s="3"/>
    </row>
    <row r="102" spans="1:18" ht="36" x14ac:dyDescent="0.25">
      <c r="A102" s="5">
        <v>44</v>
      </c>
      <c r="B102" s="55" t="s">
        <v>408</v>
      </c>
      <c r="C102" s="163" t="s">
        <v>409</v>
      </c>
      <c r="D102" s="9" t="s">
        <v>410</v>
      </c>
      <c r="E102" s="54">
        <v>5.55</v>
      </c>
      <c r="F102" s="53">
        <v>209.4</v>
      </c>
      <c r="G102" s="53">
        <v>138.49</v>
      </c>
      <c r="H102" s="53">
        <v>70.91</v>
      </c>
      <c r="I102" s="52"/>
      <c r="J102" s="52"/>
      <c r="K102" s="52">
        <v>1162</v>
      </c>
      <c r="L102" s="52">
        <v>769</v>
      </c>
      <c r="M102" s="52">
        <v>393</v>
      </c>
      <c r="N102" s="52"/>
      <c r="O102" s="52">
        <v>10.58</v>
      </c>
      <c r="P102" s="52">
        <v>58.72</v>
      </c>
      <c r="Q102" s="3"/>
      <c r="R102" s="3"/>
    </row>
    <row r="103" spans="1:18" ht="57" x14ac:dyDescent="0.25">
      <c r="A103" s="5">
        <v>45</v>
      </c>
      <c r="B103" s="55" t="s">
        <v>411</v>
      </c>
      <c r="C103" s="163" t="s">
        <v>412</v>
      </c>
      <c r="D103" s="9" t="s">
        <v>413</v>
      </c>
      <c r="E103" s="56">
        <v>5.7</v>
      </c>
      <c r="F103" s="53" t="s">
        <v>414</v>
      </c>
      <c r="G103" s="52"/>
      <c r="H103" s="52"/>
      <c r="I103" s="52"/>
      <c r="J103" s="52"/>
      <c r="K103" s="52">
        <v>3765</v>
      </c>
      <c r="L103" s="52"/>
      <c r="M103" s="52"/>
      <c r="N103" s="52"/>
      <c r="O103" s="52"/>
      <c r="P103" s="52"/>
      <c r="Q103" s="3"/>
      <c r="R103" s="3"/>
    </row>
    <row r="104" spans="1:18" ht="45.6" x14ac:dyDescent="0.25">
      <c r="A104" s="5">
        <v>46</v>
      </c>
      <c r="B104" s="55" t="s">
        <v>415</v>
      </c>
      <c r="C104" s="163" t="s">
        <v>416</v>
      </c>
      <c r="D104" s="9" t="s">
        <v>417</v>
      </c>
      <c r="E104" s="56">
        <v>1</v>
      </c>
      <c r="F104" s="53">
        <v>36.93</v>
      </c>
      <c r="G104" s="53">
        <v>22.48</v>
      </c>
      <c r="H104" s="53">
        <v>4.4400000000000004</v>
      </c>
      <c r="I104" s="53">
        <v>0.18</v>
      </c>
      <c r="J104" s="52"/>
      <c r="K104" s="52">
        <v>37</v>
      </c>
      <c r="L104" s="52">
        <v>22</v>
      </c>
      <c r="M104" s="52">
        <v>4</v>
      </c>
      <c r="N104" s="52"/>
      <c r="O104" s="52">
        <v>1.78</v>
      </c>
      <c r="P104" s="52">
        <v>1.78</v>
      </c>
      <c r="Q104" s="3"/>
      <c r="R104" s="3"/>
    </row>
    <row r="105" spans="1:18" ht="36" x14ac:dyDescent="0.25">
      <c r="A105" s="5">
        <v>47</v>
      </c>
      <c r="B105" s="55" t="s">
        <v>411</v>
      </c>
      <c r="C105" s="163" t="s">
        <v>418</v>
      </c>
      <c r="D105" s="9" t="s">
        <v>419</v>
      </c>
      <c r="E105" s="56">
        <v>1</v>
      </c>
      <c r="F105" s="53" t="s">
        <v>420</v>
      </c>
      <c r="G105" s="52"/>
      <c r="H105" s="52"/>
      <c r="I105" s="52"/>
      <c r="J105" s="52"/>
      <c r="K105" s="52">
        <v>1425</v>
      </c>
      <c r="L105" s="52"/>
      <c r="M105" s="52"/>
      <c r="N105" s="52"/>
      <c r="O105" s="52"/>
      <c r="P105" s="52"/>
      <c r="Q105" s="3"/>
      <c r="R105" s="3"/>
    </row>
    <row r="106" spans="1:18" ht="57" x14ac:dyDescent="0.25">
      <c r="A106" s="5">
        <v>48</v>
      </c>
      <c r="B106" s="55" t="s">
        <v>421</v>
      </c>
      <c r="C106" s="163" t="s">
        <v>422</v>
      </c>
      <c r="D106" s="9" t="s">
        <v>337</v>
      </c>
      <c r="E106" s="56">
        <v>6.5000000000000002E-2</v>
      </c>
      <c r="F106" s="53">
        <v>687.78</v>
      </c>
      <c r="G106" s="53">
        <v>230.63</v>
      </c>
      <c r="H106" s="53">
        <v>1.0900000000000001</v>
      </c>
      <c r="I106" s="52"/>
      <c r="J106" s="52"/>
      <c r="K106" s="52">
        <v>45</v>
      </c>
      <c r="L106" s="52">
        <v>15</v>
      </c>
      <c r="M106" s="52"/>
      <c r="N106" s="52"/>
      <c r="O106" s="52">
        <v>18.72</v>
      </c>
      <c r="P106" s="52">
        <v>1.22</v>
      </c>
      <c r="Q106" s="3"/>
      <c r="R106" s="3"/>
    </row>
    <row r="107" spans="1:18" x14ac:dyDescent="0.25">
      <c r="A107" s="168" t="s">
        <v>324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53">
        <v>13266</v>
      </c>
      <c r="L107" s="53">
        <v>1953</v>
      </c>
      <c r="M107" s="53">
        <v>567</v>
      </c>
      <c r="N107" s="53">
        <v>5</v>
      </c>
      <c r="O107" s="52"/>
      <c r="P107" s="53">
        <v>149.86000000000001</v>
      </c>
      <c r="Q107" s="3"/>
      <c r="R107" s="3"/>
    </row>
    <row r="108" spans="1:18" x14ac:dyDescent="0.25">
      <c r="A108" s="168" t="s">
        <v>344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53">
        <v>14453</v>
      </c>
      <c r="L108" s="53">
        <v>2853</v>
      </c>
      <c r="M108" s="53">
        <v>854</v>
      </c>
      <c r="N108" s="53">
        <v>9</v>
      </c>
      <c r="O108" s="52"/>
      <c r="P108" s="53">
        <v>210.07</v>
      </c>
      <c r="Q108" s="3"/>
      <c r="R108" s="3"/>
    </row>
    <row r="109" spans="1:18" x14ac:dyDescent="0.25">
      <c r="A109" s="168" t="s">
        <v>5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53">
        <v>3069</v>
      </c>
      <c r="L109" s="52"/>
      <c r="M109" s="52"/>
      <c r="N109" s="52"/>
      <c r="O109" s="52"/>
      <c r="P109" s="52"/>
      <c r="Q109" s="3"/>
      <c r="R109" s="3"/>
    </row>
    <row r="110" spans="1:18" x14ac:dyDescent="0.25">
      <c r="A110" s="168" t="s">
        <v>6</v>
      </c>
      <c r="B110" s="167"/>
      <c r="C110" s="167"/>
      <c r="D110" s="167"/>
      <c r="E110" s="167"/>
      <c r="F110" s="167"/>
      <c r="G110" s="167"/>
      <c r="H110" s="167"/>
      <c r="I110" s="167"/>
      <c r="J110" s="167"/>
      <c r="K110" s="53">
        <v>2131</v>
      </c>
      <c r="L110" s="52"/>
      <c r="M110" s="52"/>
      <c r="N110" s="52"/>
      <c r="O110" s="52"/>
      <c r="P110" s="52"/>
      <c r="Q110" s="3"/>
      <c r="R110" s="3"/>
    </row>
    <row r="111" spans="1:18" x14ac:dyDescent="0.25">
      <c r="A111" s="166" t="s">
        <v>423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51">
        <v>19653</v>
      </c>
      <c r="L111" s="52"/>
      <c r="M111" s="52"/>
      <c r="N111" s="52"/>
      <c r="O111" s="52"/>
      <c r="P111" s="51">
        <v>210.07</v>
      </c>
      <c r="Q111" s="3"/>
      <c r="R111" s="3"/>
    </row>
    <row r="112" spans="1:18" x14ac:dyDescent="0.25">
      <c r="A112" s="179" t="s">
        <v>424</v>
      </c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3"/>
      <c r="R112" s="3"/>
    </row>
    <row r="113" spans="1:18" ht="79.8" x14ac:dyDescent="0.25">
      <c r="A113" s="5">
        <v>49</v>
      </c>
      <c r="B113" s="55" t="s">
        <v>425</v>
      </c>
      <c r="C113" s="163" t="s">
        <v>426</v>
      </c>
      <c r="D113" s="9" t="s">
        <v>74</v>
      </c>
      <c r="E113" s="54">
        <v>0.26</v>
      </c>
      <c r="F113" s="53">
        <v>23792.45</v>
      </c>
      <c r="G113" s="53">
        <v>1158.1199999999999</v>
      </c>
      <c r="H113" s="53">
        <v>201.32</v>
      </c>
      <c r="I113" s="53">
        <v>6.55</v>
      </c>
      <c r="J113" s="52"/>
      <c r="K113" s="52">
        <v>6186</v>
      </c>
      <c r="L113" s="52">
        <v>301</v>
      </c>
      <c r="M113" s="52">
        <v>52</v>
      </c>
      <c r="N113" s="52">
        <v>2</v>
      </c>
      <c r="O113" s="52">
        <v>85.47</v>
      </c>
      <c r="P113" s="52">
        <v>22.22</v>
      </c>
      <c r="Q113" s="3"/>
      <c r="R113" s="3"/>
    </row>
    <row r="114" spans="1:18" ht="24" x14ac:dyDescent="0.25">
      <c r="A114" s="5">
        <v>50</v>
      </c>
      <c r="B114" s="55" t="s">
        <v>427</v>
      </c>
      <c r="C114" s="163" t="s">
        <v>428</v>
      </c>
      <c r="D114" s="9" t="s">
        <v>429</v>
      </c>
      <c r="E114" s="54">
        <v>5.2</v>
      </c>
      <c r="F114" s="53">
        <v>17.02</v>
      </c>
      <c r="G114" s="52"/>
      <c r="H114" s="52"/>
      <c r="I114" s="52"/>
      <c r="J114" s="52"/>
      <c r="K114" s="52">
        <v>89</v>
      </c>
      <c r="L114" s="52"/>
      <c r="M114" s="52"/>
      <c r="N114" s="52"/>
      <c r="O114" s="52"/>
      <c r="P114" s="52"/>
      <c r="Q114" s="3"/>
      <c r="R114" s="3"/>
    </row>
    <row r="115" spans="1:18" ht="32.4" x14ac:dyDescent="0.25">
      <c r="A115" s="5">
        <v>51</v>
      </c>
      <c r="B115" s="55" t="s">
        <v>430</v>
      </c>
      <c r="C115" s="163" t="s">
        <v>431</v>
      </c>
      <c r="D115" s="9" t="s">
        <v>432</v>
      </c>
      <c r="E115" s="54">
        <v>0.1</v>
      </c>
      <c r="F115" s="53">
        <v>188.61</v>
      </c>
      <c r="G115" s="53">
        <v>118.83</v>
      </c>
      <c r="H115" s="53">
        <v>24.77</v>
      </c>
      <c r="I115" s="53">
        <v>1.56</v>
      </c>
      <c r="J115" s="52"/>
      <c r="K115" s="52">
        <v>19</v>
      </c>
      <c r="L115" s="52">
        <v>12</v>
      </c>
      <c r="M115" s="52">
        <v>2</v>
      </c>
      <c r="N115" s="52"/>
      <c r="O115" s="52">
        <v>8.77</v>
      </c>
      <c r="P115" s="52">
        <v>0.88</v>
      </c>
      <c r="Q115" s="3"/>
      <c r="R115" s="3"/>
    </row>
    <row r="116" spans="1:18" x14ac:dyDescent="0.25">
      <c r="A116" s="168" t="s">
        <v>324</v>
      </c>
      <c r="B116" s="167"/>
      <c r="C116" s="167"/>
      <c r="D116" s="167"/>
      <c r="E116" s="167"/>
      <c r="F116" s="167"/>
      <c r="G116" s="167"/>
      <c r="H116" s="167"/>
      <c r="I116" s="167"/>
      <c r="J116" s="167"/>
      <c r="K116" s="53">
        <v>6294</v>
      </c>
      <c r="L116" s="53">
        <v>313</v>
      </c>
      <c r="M116" s="53">
        <v>54</v>
      </c>
      <c r="N116" s="53">
        <v>2</v>
      </c>
      <c r="O116" s="52"/>
      <c r="P116" s="53">
        <v>23.1</v>
      </c>
      <c r="Q116" s="3"/>
      <c r="R116" s="3"/>
    </row>
    <row r="117" spans="1:18" x14ac:dyDescent="0.25">
      <c r="A117" s="168" t="s">
        <v>344</v>
      </c>
      <c r="B117" s="167"/>
      <c r="C117" s="167"/>
      <c r="D117" s="167"/>
      <c r="E117" s="167"/>
      <c r="F117" s="167"/>
      <c r="G117" s="167"/>
      <c r="H117" s="167"/>
      <c r="I117" s="167"/>
      <c r="J117" s="167"/>
      <c r="K117" s="53">
        <v>6459</v>
      </c>
      <c r="L117" s="53">
        <v>450</v>
      </c>
      <c r="M117" s="53">
        <v>82</v>
      </c>
      <c r="N117" s="53">
        <v>4</v>
      </c>
      <c r="O117" s="52"/>
      <c r="P117" s="53">
        <v>31.88</v>
      </c>
      <c r="Q117" s="3"/>
      <c r="R117" s="3"/>
    </row>
    <row r="118" spans="1:18" x14ac:dyDescent="0.25">
      <c r="A118" s="168" t="s">
        <v>5</v>
      </c>
      <c r="B118" s="167"/>
      <c r="C118" s="167"/>
      <c r="D118" s="167"/>
      <c r="E118" s="167"/>
      <c r="F118" s="167"/>
      <c r="G118" s="167"/>
      <c r="H118" s="167"/>
      <c r="I118" s="167"/>
      <c r="J118" s="167"/>
      <c r="K118" s="53">
        <v>581</v>
      </c>
      <c r="L118" s="52"/>
      <c r="M118" s="52"/>
      <c r="N118" s="52"/>
      <c r="O118" s="52"/>
      <c r="P118" s="52"/>
      <c r="Q118" s="3"/>
      <c r="R118" s="3"/>
    </row>
    <row r="119" spans="1:18" x14ac:dyDescent="0.25">
      <c r="A119" s="168" t="s">
        <v>6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53">
        <v>377</v>
      </c>
      <c r="L119" s="52"/>
      <c r="M119" s="52"/>
      <c r="N119" s="52"/>
      <c r="O119" s="52"/>
      <c r="P119" s="52"/>
      <c r="Q119" s="3"/>
      <c r="R119" s="3"/>
    </row>
    <row r="120" spans="1:18" x14ac:dyDescent="0.25">
      <c r="A120" s="166" t="s">
        <v>433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51">
        <v>7417</v>
      </c>
      <c r="L120" s="52"/>
      <c r="M120" s="52"/>
      <c r="N120" s="52"/>
      <c r="O120" s="52"/>
      <c r="P120" s="51">
        <v>31.88</v>
      </c>
      <c r="Q120" s="3"/>
      <c r="R120" s="3"/>
    </row>
    <row r="121" spans="1:18" x14ac:dyDescent="0.25">
      <c r="A121" s="179" t="s">
        <v>434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3"/>
      <c r="R121" s="3"/>
    </row>
    <row r="122" spans="1:18" ht="34.200000000000003" x14ac:dyDescent="0.25">
      <c r="A122" s="5">
        <v>52</v>
      </c>
      <c r="B122" s="55" t="s">
        <v>435</v>
      </c>
      <c r="C122" s="163" t="s">
        <v>436</v>
      </c>
      <c r="D122" s="9" t="s">
        <v>57</v>
      </c>
      <c r="E122" s="56">
        <v>7</v>
      </c>
      <c r="F122" s="53">
        <v>37.729999999999997</v>
      </c>
      <c r="G122" s="53">
        <v>33.39</v>
      </c>
      <c r="H122" s="53">
        <v>3.67</v>
      </c>
      <c r="I122" s="53">
        <v>0.18</v>
      </c>
      <c r="J122" s="52"/>
      <c r="K122" s="52">
        <v>264</v>
      </c>
      <c r="L122" s="52">
        <v>234</v>
      </c>
      <c r="M122" s="52">
        <v>26</v>
      </c>
      <c r="N122" s="52">
        <v>1</v>
      </c>
      <c r="O122" s="52">
        <v>2.39</v>
      </c>
      <c r="P122" s="52">
        <v>16.73</v>
      </c>
      <c r="Q122" s="3"/>
      <c r="R122" s="3"/>
    </row>
    <row r="123" spans="1:18" ht="36" x14ac:dyDescent="0.25">
      <c r="A123" s="5">
        <v>53</v>
      </c>
      <c r="B123" s="55" t="s">
        <v>437</v>
      </c>
      <c r="C123" s="163" t="s">
        <v>438</v>
      </c>
      <c r="D123" s="9" t="s">
        <v>439</v>
      </c>
      <c r="E123" s="54">
        <v>4</v>
      </c>
      <c r="F123" s="53">
        <v>365.03</v>
      </c>
      <c r="G123" s="53">
        <v>4.1100000000000003</v>
      </c>
      <c r="H123" s="52"/>
      <c r="I123" s="52"/>
      <c r="J123" s="52"/>
      <c r="K123" s="52">
        <v>1460</v>
      </c>
      <c r="L123" s="52">
        <v>16</v>
      </c>
      <c r="M123" s="52"/>
      <c r="N123" s="52"/>
      <c r="O123" s="52">
        <v>0.31</v>
      </c>
      <c r="P123" s="52">
        <v>1.24</v>
      </c>
      <c r="Q123" s="3"/>
      <c r="R123" s="3"/>
    </row>
    <row r="124" spans="1:18" ht="24" x14ac:dyDescent="0.25">
      <c r="A124" s="5">
        <v>54</v>
      </c>
      <c r="B124" s="55" t="s">
        <v>440</v>
      </c>
      <c r="C124" s="163" t="s">
        <v>441</v>
      </c>
      <c r="D124" s="9" t="s">
        <v>439</v>
      </c>
      <c r="E124" s="54">
        <v>4</v>
      </c>
      <c r="F124" s="53">
        <v>244.31</v>
      </c>
      <c r="G124" s="53">
        <v>3.07</v>
      </c>
      <c r="H124" s="52"/>
      <c r="I124" s="52"/>
      <c r="J124" s="52"/>
      <c r="K124" s="52">
        <v>977</v>
      </c>
      <c r="L124" s="52">
        <v>12</v>
      </c>
      <c r="M124" s="52"/>
      <c r="N124" s="52"/>
      <c r="O124" s="52">
        <v>0.22</v>
      </c>
      <c r="P124" s="52">
        <v>0.88</v>
      </c>
      <c r="Q124" s="3"/>
      <c r="R124" s="3"/>
    </row>
    <row r="125" spans="1:18" ht="34.200000000000003" x14ac:dyDescent="0.25">
      <c r="A125" s="5">
        <v>55</v>
      </c>
      <c r="B125" s="55" t="s">
        <v>442</v>
      </c>
      <c r="C125" s="163" t="s">
        <v>443</v>
      </c>
      <c r="D125" s="9" t="s">
        <v>444</v>
      </c>
      <c r="E125" s="56">
        <v>5</v>
      </c>
      <c r="F125" s="53">
        <v>594.38</v>
      </c>
      <c r="G125" s="53">
        <v>90.61</v>
      </c>
      <c r="H125" s="53">
        <v>26.15</v>
      </c>
      <c r="I125" s="52"/>
      <c r="J125" s="52"/>
      <c r="K125" s="52">
        <v>2972</v>
      </c>
      <c r="L125" s="52">
        <v>453</v>
      </c>
      <c r="M125" s="52">
        <v>131</v>
      </c>
      <c r="N125" s="52"/>
      <c r="O125" s="52">
        <v>7.09</v>
      </c>
      <c r="P125" s="52">
        <v>35.450000000000003</v>
      </c>
      <c r="Q125" s="3"/>
      <c r="R125" s="3"/>
    </row>
    <row r="126" spans="1:18" ht="36" x14ac:dyDescent="0.25">
      <c r="A126" s="5">
        <v>56</v>
      </c>
      <c r="B126" s="55" t="s">
        <v>411</v>
      </c>
      <c r="C126" s="163" t="s">
        <v>445</v>
      </c>
      <c r="D126" s="9" t="s">
        <v>56</v>
      </c>
      <c r="E126" s="56">
        <v>5</v>
      </c>
      <c r="F126" s="53" t="s">
        <v>446</v>
      </c>
      <c r="G126" s="52"/>
      <c r="H126" s="52"/>
      <c r="I126" s="52"/>
      <c r="J126" s="52"/>
      <c r="K126" s="52">
        <v>1524</v>
      </c>
      <c r="L126" s="52"/>
      <c r="M126" s="52"/>
      <c r="N126" s="52"/>
      <c r="O126" s="52"/>
      <c r="P126" s="52"/>
      <c r="Q126" s="3"/>
      <c r="R126" s="3"/>
    </row>
    <row r="127" spans="1:18" ht="36" x14ac:dyDescent="0.25">
      <c r="A127" s="5">
        <v>57</v>
      </c>
      <c r="B127" s="55" t="s">
        <v>447</v>
      </c>
      <c r="C127" s="163" t="s">
        <v>448</v>
      </c>
      <c r="D127" s="9" t="s">
        <v>57</v>
      </c>
      <c r="E127" s="56">
        <v>2</v>
      </c>
      <c r="F127" s="53">
        <v>650.86</v>
      </c>
      <c r="G127" s="53">
        <v>48.76</v>
      </c>
      <c r="H127" s="53">
        <v>108.01</v>
      </c>
      <c r="I127" s="53">
        <v>6.01</v>
      </c>
      <c r="J127" s="52"/>
      <c r="K127" s="52">
        <v>1302</v>
      </c>
      <c r="L127" s="52">
        <v>98</v>
      </c>
      <c r="M127" s="52">
        <v>216</v>
      </c>
      <c r="N127" s="52">
        <v>12</v>
      </c>
      <c r="O127" s="52">
        <v>3.49</v>
      </c>
      <c r="P127" s="52">
        <v>6.98</v>
      </c>
      <c r="Q127" s="3"/>
      <c r="R127" s="3"/>
    </row>
    <row r="128" spans="1:18" ht="36" x14ac:dyDescent="0.25">
      <c r="A128" s="5">
        <v>58</v>
      </c>
      <c r="B128" s="55" t="s">
        <v>411</v>
      </c>
      <c r="C128" s="163" t="s">
        <v>449</v>
      </c>
      <c r="D128" s="9" t="s">
        <v>56</v>
      </c>
      <c r="E128" s="56">
        <v>2</v>
      </c>
      <c r="F128" s="228" t="s">
        <v>450</v>
      </c>
      <c r="G128" s="52"/>
      <c r="H128" s="52"/>
      <c r="I128" s="52"/>
      <c r="J128" s="52">
        <v>35032</v>
      </c>
      <c r="K128" s="52">
        <v>35032</v>
      </c>
      <c r="L128" s="52"/>
      <c r="M128" s="52"/>
      <c r="N128" s="52"/>
      <c r="O128" s="52"/>
      <c r="P128" s="52"/>
      <c r="Q128" s="3"/>
      <c r="R128" s="3"/>
    </row>
    <row r="129" spans="1:18" ht="36" x14ac:dyDescent="0.25">
      <c r="A129" s="5">
        <v>59</v>
      </c>
      <c r="B129" s="55" t="s">
        <v>447</v>
      </c>
      <c r="C129" s="163" t="s">
        <v>451</v>
      </c>
      <c r="D129" s="9" t="s">
        <v>57</v>
      </c>
      <c r="E129" s="56">
        <v>1</v>
      </c>
      <c r="F129" s="53">
        <v>650.86</v>
      </c>
      <c r="G129" s="53">
        <v>48.76</v>
      </c>
      <c r="H129" s="53">
        <v>108.01</v>
      </c>
      <c r="I129" s="53">
        <v>6.01</v>
      </c>
      <c r="J129" s="52"/>
      <c r="K129" s="52">
        <v>651</v>
      </c>
      <c r="L129" s="52">
        <v>49</v>
      </c>
      <c r="M129" s="52">
        <v>108</v>
      </c>
      <c r="N129" s="52">
        <v>6</v>
      </c>
      <c r="O129" s="52">
        <v>3.49</v>
      </c>
      <c r="P129" s="52">
        <v>3.49</v>
      </c>
      <c r="Q129" s="3"/>
      <c r="R129" s="3"/>
    </row>
    <row r="130" spans="1:18" ht="36" x14ac:dyDescent="0.25">
      <c r="A130" s="5">
        <v>60</v>
      </c>
      <c r="B130" s="55" t="s">
        <v>411</v>
      </c>
      <c r="C130" s="163" t="s">
        <v>452</v>
      </c>
      <c r="D130" s="9" t="s">
        <v>56</v>
      </c>
      <c r="E130" s="56">
        <v>1</v>
      </c>
      <c r="F130" s="228" t="s">
        <v>450</v>
      </c>
      <c r="G130" s="52"/>
      <c r="H130" s="52"/>
      <c r="I130" s="52"/>
      <c r="J130" s="52">
        <v>17516</v>
      </c>
      <c r="K130" s="52">
        <v>17516</v>
      </c>
      <c r="L130" s="52"/>
      <c r="M130" s="52"/>
      <c r="N130" s="52"/>
      <c r="O130" s="52"/>
      <c r="P130" s="52"/>
      <c r="Q130" s="3"/>
      <c r="R130" s="3"/>
    </row>
    <row r="131" spans="1:18" x14ac:dyDescent="0.25">
      <c r="A131" s="168" t="s">
        <v>324</v>
      </c>
      <c r="B131" s="167"/>
      <c r="C131" s="167"/>
      <c r="D131" s="167"/>
      <c r="E131" s="167"/>
      <c r="F131" s="167"/>
      <c r="G131" s="167"/>
      <c r="H131" s="167"/>
      <c r="I131" s="167"/>
      <c r="J131" s="167"/>
      <c r="K131" s="53">
        <v>61698</v>
      </c>
      <c r="L131" s="53">
        <v>862</v>
      </c>
      <c r="M131" s="53">
        <v>481</v>
      </c>
      <c r="N131" s="53">
        <v>19</v>
      </c>
      <c r="O131" s="52"/>
      <c r="P131" s="53">
        <v>64.77</v>
      </c>
      <c r="Q131" s="3"/>
      <c r="R131" s="3"/>
    </row>
    <row r="132" spans="1:18" x14ac:dyDescent="0.25">
      <c r="A132" s="168" t="s">
        <v>344</v>
      </c>
      <c r="B132" s="167"/>
      <c r="C132" s="167"/>
      <c r="D132" s="167"/>
      <c r="E132" s="167"/>
      <c r="F132" s="167"/>
      <c r="G132" s="167"/>
      <c r="H132" s="167"/>
      <c r="I132" s="167"/>
      <c r="J132" s="167"/>
      <c r="K132" s="53">
        <v>69897</v>
      </c>
      <c r="L132" s="53">
        <v>1203</v>
      </c>
      <c r="M132" s="53">
        <v>637</v>
      </c>
      <c r="N132" s="53">
        <v>25</v>
      </c>
      <c r="O132" s="52"/>
      <c r="P132" s="53">
        <v>87.03</v>
      </c>
      <c r="Q132" s="3"/>
      <c r="R132" s="3"/>
    </row>
    <row r="133" spans="1:18" x14ac:dyDescent="0.25">
      <c r="A133" s="168" t="s">
        <v>5</v>
      </c>
      <c r="B133" s="167"/>
      <c r="C133" s="167"/>
      <c r="D133" s="167"/>
      <c r="E133" s="167"/>
      <c r="F133" s="167"/>
      <c r="G133" s="167"/>
      <c r="H133" s="167"/>
      <c r="I133" s="167"/>
      <c r="J133" s="167"/>
      <c r="K133" s="53">
        <v>1415</v>
      </c>
      <c r="L133" s="52"/>
      <c r="M133" s="52"/>
      <c r="N133" s="52"/>
      <c r="O133" s="52"/>
      <c r="P133" s="52"/>
      <c r="Q133" s="3"/>
      <c r="R133" s="3"/>
    </row>
    <row r="134" spans="1:18" x14ac:dyDescent="0.25">
      <c r="A134" s="168" t="s">
        <v>6</v>
      </c>
      <c r="B134" s="167"/>
      <c r="C134" s="167"/>
      <c r="D134" s="167"/>
      <c r="E134" s="167"/>
      <c r="F134" s="167"/>
      <c r="G134" s="167"/>
      <c r="H134" s="167"/>
      <c r="I134" s="167"/>
      <c r="J134" s="167"/>
      <c r="K134" s="53">
        <v>967</v>
      </c>
      <c r="L134" s="52"/>
      <c r="M134" s="52"/>
      <c r="N134" s="52"/>
      <c r="O134" s="52"/>
      <c r="P134" s="52"/>
      <c r="Q134" s="3"/>
      <c r="R134" s="3"/>
    </row>
    <row r="135" spans="1:18" x14ac:dyDescent="0.25">
      <c r="A135" s="166" t="s">
        <v>453</v>
      </c>
      <c r="B135" s="167"/>
      <c r="C135" s="167"/>
      <c r="D135" s="167"/>
      <c r="E135" s="167"/>
      <c r="F135" s="167"/>
      <c r="G135" s="167"/>
      <c r="H135" s="167"/>
      <c r="I135" s="167"/>
      <c r="J135" s="167"/>
      <c r="K135" s="51">
        <v>72279</v>
      </c>
      <c r="L135" s="52"/>
      <c r="M135" s="52"/>
      <c r="N135" s="52"/>
      <c r="O135" s="52"/>
      <c r="P135" s="51">
        <v>87.03</v>
      </c>
      <c r="Q135" s="3"/>
      <c r="R135" s="3"/>
    </row>
    <row r="136" spans="1:18" x14ac:dyDescent="0.25">
      <c r="A136" s="179" t="s">
        <v>454</v>
      </c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3"/>
      <c r="R136" s="3"/>
    </row>
    <row r="137" spans="1:18" x14ac:dyDescent="0.25">
      <c r="A137" s="168" t="s">
        <v>455</v>
      </c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3"/>
      <c r="R137" s="3"/>
    </row>
    <row r="138" spans="1:18" ht="112.8" x14ac:dyDescent="0.25">
      <c r="A138" s="5">
        <v>61</v>
      </c>
      <c r="B138" s="55" t="s">
        <v>456</v>
      </c>
      <c r="C138" s="163" t="s">
        <v>457</v>
      </c>
      <c r="D138" s="9" t="s">
        <v>57</v>
      </c>
      <c r="E138" s="56">
        <v>2</v>
      </c>
      <c r="F138" s="53">
        <v>6.65</v>
      </c>
      <c r="G138" s="53">
        <v>6.27</v>
      </c>
      <c r="H138" s="53">
        <v>0.38</v>
      </c>
      <c r="I138" s="52"/>
      <c r="J138" s="52"/>
      <c r="K138" s="52">
        <v>13</v>
      </c>
      <c r="L138" s="52">
        <v>13</v>
      </c>
      <c r="M138" s="52"/>
      <c r="N138" s="52"/>
      <c r="O138" s="52">
        <v>0.47</v>
      </c>
      <c r="P138" s="52">
        <v>0.94</v>
      </c>
      <c r="Q138" s="3"/>
      <c r="R138" s="3"/>
    </row>
    <row r="139" spans="1:18" x14ac:dyDescent="0.25">
      <c r="A139" s="168" t="s">
        <v>458</v>
      </c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3"/>
      <c r="R139" s="3"/>
    </row>
    <row r="140" spans="1:18" ht="64.8" x14ac:dyDescent="0.25">
      <c r="A140" s="5">
        <v>62</v>
      </c>
      <c r="B140" s="55" t="s">
        <v>456</v>
      </c>
      <c r="C140" s="163" t="s">
        <v>459</v>
      </c>
      <c r="D140" s="9" t="s">
        <v>57</v>
      </c>
      <c r="E140" s="56">
        <v>2</v>
      </c>
      <c r="F140" s="53">
        <v>162.44</v>
      </c>
      <c r="G140" s="53">
        <v>20.9</v>
      </c>
      <c r="H140" s="53">
        <v>1.28</v>
      </c>
      <c r="I140" s="52"/>
      <c r="J140" s="52"/>
      <c r="K140" s="52">
        <v>325</v>
      </c>
      <c r="L140" s="52">
        <v>42</v>
      </c>
      <c r="M140" s="52">
        <v>3</v>
      </c>
      <c r="N140" s="52"/>
      <c r="O140" s="52">
        <v>1.56</v>
      </c>
      <c r="P140" s="52">
        <v>3.12</v>
      </c>
      <c r="Q140" s="3"/>
      <c r="R140" s="3"/>
    </row>
    <row r="141" spans="1:18" ht="24" x14ac:dyDescent="0.25">
      <c r="A141" s="5">
        <v>63</v>
      </c>
      <c r="B141" s="55" t="s">
        <v>460</v>
      </c>
      <c r="C141" s="163" t="s">
        <v>461</v>
      </c>
      <c r="D141" s="9" t="s">
        <v>56</v>
      </c>
      <c r="E141" s="56">
        <v>2</v>
      </c>
      <c r="F141" s="53">
        <v>2985.7</v>
      </c>
      <c r="G141" s="52"/>
      <c r="H141" s="52"/>
      <c r="I141" s="52"/>
      <c r="J141" s="52"/>
      <c r="K141" s="52">
        <v>5971</v>
      </c>
      <c r="L141" s="52"/>
      <c r="M141" s="52"/>
      <c r="N141" s="52"/>
      <c r="O141" s="52"/>
      <c r="P141" s="52"/>
      <c r="Q141" s="3"/>
      <c r="R141" s="3"/>
    </row>
    <row r="142" spans="1:18" ht="34.200000000000003" x14ac:dyDescent="0.25">
      <c r="A142" s="5">
        <v>64</v>
      </c>
      <c r="B142" s="55" t="s">
        <v>462</v>
      </c>
      <c r="C142" s="163" t="s">
        <v>463</v>
      </c>
      <c r="D142" s="9" t="s">
        <v>464</v>
      </c>
      <c r="E142" s="54">
        <v>0.7</v>
      </c>
      <c r="F142" s="53">
        <v>2828.73</v>
      </c>
      <c r="G142" s="53">
        <v>199.19</v>
      </c>
      <c r="H142" s="53">
        <v>1292.95</v>
      </c>
      <c r="I142" s="53">
        <v>147.72</v>
      </c>
      <c r="J142" s="52"/>
      <c r="K142" s="52">
        <v>1980</v>
      </c>
      <c r="L142" s="52">
        <v>139</v>
      </c>
      <c r="M142" s="52">
        <v>905</v>
      </c>
      <c r="N142" s="52">
        <v>103</v>
      </c>
      <c r="O142" s="52">
        <v>14.7</v>
      </c>
      <c r="P142" s="52">
        <v>10.29</v>
      </c>
      <c r="Q142" s="3"/>
      <c r="R142" s="3"/>
    </row>
    <row r="143" spans="1:18" ht="137.4" x14ac:dyDescent="0.25">
      <c r="A143" s="5">
        <v>65</v>
      </c>
      <c r="B143" s="55" t="s">
        <v>465</v>
      </c>
      <c r="C143" s="163" t="s">
        <v>466</v>
      </c>
      <c r="D143" s="9" t="s">
        <v>73</v>
      </c>
      <c r="E143" s="54">
        <v>7.0000000000000007E-2</v>
      </c>
      <c r="F143" s="53">
        <v>8363.94</v>
      </c>
      <c r="G143" s="52"/>
      <c r="H143" s="52"/>
      <c r="I143" s="52"/>
      <c r="J143" s="52"/>
      <c r="K143" s="52">
        <v>585</v>
      </c>
      <c r="L143" s="52"/>
      <c r="M143" s="52"/>
      <c r="N143" s="52"/>
      <c r="O143" s="52"/>
      <c r="P143" s="52"/>
      <c r="Q143" s="3"/>
      <c r="R143" s="3"/>
    </row>
    <row r="144" spans="1:18" ht="34.200000000000003" x14ac:dyDescent="0.25">
      <c r="A144" s="5">
        <v>66</v>
      </c>
      <c r="B144" s="55" t="s">
        <v>462</v>
      </c>
      <c r="C144" s="163" t="s">
        <v>463</v>
      </c>
      <c r="D144" s="9" t="s">
        <v>464</v>
      </c>
      <c r="E144" s="54">
        <v>1.35</v>
      </c>
      <c r="F144" s="53">
        <v>2828.73</v>
      </c>
      <c r="G144" s="53">
        <v>199.19</v>
      </c>
      <c r="H144" s="53">
        <v>1292.95</v>
      </c>
      <c r="I144" s="53">
        <v>147.72</v>
      </c>
      <c r="J144" s="52"/>
      <c r="K144" s="52">
        <v>3819</v>
      </c>
      <c r="L144" s="52">
        <v>269</v>
      </c>
      <c r="M144" s="52">
        <v>1745</v>
      </c>
      <c r="N144" s="52">
        <v>199</v>
      </c>
      <c r="O144" s="52">
        <v>14.7</v>
      </c>
      <c r="P144" s="52">
        <v>19.850000000000001</v>
      </c>
      <c r="Q144" s="3"/>
      <c r="R144" s="3"/>
    </row>
    <row r="145" spans="1:18" ht="126" x14ac:dyDescent="0.25">
      <c r="A145" s="5">
        <v>67</v>
      </c>
      <c r="B145" s="55" t="s">
        <v>467</v>
      </c>
      <c r="C145" s="163" t="s">
        <v>468</v>
      </c>
      <c r="D145" s="9" t="s">
        <v>73</v>
      </c>
      <c r="E145" s="54">
        <v>0.12</v>
      </c>
      <c r="F145" s="53">
        <v>10143.58</v>
      </c>
      <c r="G145" s="52"/>
      <c r="H145" s="52"/>
      <c r="I145" s="52"/>
      <c r="J145" s="52"/>
      <c r="K145" s="52">
        <v>1217</v>
      </c>
      <c r="L145" s="52"/>
      <c r="M145" s="52"/>
      <c r="N145" s="52"/>
      <c r="O145" s="52"/>
      <c r="P145" s="52"/>
      <c r="Q145" s="3"/>
      <c r="R145" s="3"/>
    </row>
    <row r="146" spans="1:18" ht="137.4" x14ac:dyDescent="0.25">
      <c r="A146" s="5">
        <v>68</v>
      </c>
      <c r="B146" s="55" t="s">
        <v>469</v>
      </c>
      <c r="C146" s="163" t="s">
        <v>470</v>
      </c>
      <c r="D146" s="9" t="s">
        <v>73</v>
      </c>
      <c r="E146" s="54">
        <v>1.4999999999999999E-2</v>
      </c>
      <c r="F146" s="53">
        <v>37111.82</v>
      </c>
      <c r="G146" s="52"/>
      <c r="H146" s="52"/>
      <c r="I146" s="52"/>
      <c r="J146" s="52"/>
      <c r="K146" s="52">
        <v>557</v>
      </c>
      <c r="L146" s="52"/>
      <c r="M146" s="52"/>
      <c r="N146" s="52"/>
      <c r="O146" s="52"/>
      <c r="P146" s="52"/>
      <c r="Q146" s="3"/>
      <c r="R146" s="3"/>
    </row>
    <row r="147" spans="1:18" ht="63" x14ac:dyDescent="0.25">
      <c r="A147" s="5">
        <v>69</v>
      </c>
      <c r="B147" s="55" t="s">
        <v>462</v>
      </c>
      <c r="C147" s="163" t="s">
        <v>471</v>
      </c>
      <c r="D147" s="9" t="s">
        <v>464</v>
      </c>
      <c r="E147" s="54">
        <v>1.8</v>
      </c>
      <c r="F147" s="53">
        <v>2838.69</v>
      </c>
      <c r="G147" s="53">
        <v>209.15</v>
      </c>
      <c r="H147" s="53">
        <v>1292.95</v>
      </c>
      <c r="I147" s="53">
        <v>147.72</v>
      </c>
      <c r="J147" s="52"/>
      <c r="K147" s="52">
        <v>5110</v>
      </c>
      <c r="L147" s="52">
        <v>376</v>
      </c>
      <c r="M147" s="52">
        <v>2327</v>
      </c>
      <c r="N147" s="52">
        <v>266</v>
      </c>
      <c r="O147" s="52">
        <v>15.44</v>
      </c>
      <c r="P147" s="52">
        <v>27.79</v>
      </c>
      <c r="Q147" s="3"/>
      <c r="R147" s="3"/>
    </row>
    <row r="148" spans="1:18" ht="105" x14ac:dyDescent="0.25">
      <c r="A148" s="5">
        <v>70</v>
      </c>
      <c r="B148" s="55" t="s">
        <v>472</v>
      </c>
      <c r="C148" s="163" t="s">
        <v>473</v>
      </c>
      <c r="D148" s="9" t="s">
        <v>73</v>
      </c>
      <c r="E148" s="54">
        <v>0.18</v>
      </c>
      <c r="F148" s="53">
        <v>25514.41</v>
      </c>
      <c r="G148" s="52"/>
      <c r="H148" s="52"/>
      <c r="I148" s="52"/>
      <c r="J148" s="52"/>
      <c r="K148" s="52">
        <v>4593</v>
      </c>
      <c r="L148" s="52"/>
      <c r="M148" s="52"/>
      <c r="N148" s="52"/>
      <c r="O148" s="52"/>
      <c r="P148" s="52"/>
      <c r="Q148" s="3"/>
      <c r="R148" s="3"/>
    </row>
    <row r="149" spans="1:18" ht="34.200000000000003" x14ac:dyDescent="0.25">
      <c r="A149" s="5">
        <v>71</v>
      </c>
      <c r="B149" s="55" t="s">
        <v>474</v>
      </c>
      <c r="C149" s="163" t="s">
        <v>475</v>
      </c>
      <c r="D149" s="9" t="s">
        <v>476</v>
      </c>
      <c r="E149" s="54">
        <v>2.4</v>
      </c>
      <c r="F149" s="53">
        <v>1652.15</v>
      </c>
      <c r="G149" s="53">
        <v>234.7</v>
      </c>
      <c r="H149" s="53">
        <v>2.92</v>
      </c>
      <c r="I149" s="53">
        <v>0.18</v>
      </c>
      <c r="J149" s="52"/>
      <c r="K149" s="52">
        <v>3965</v>
      </c>
      <c r="L149" s="52">
        <v>563</v>
      </c>
      <c r="M149" s="52">
        <v>7</v>
      </c>
      <c r="N149" s="52"/>
      <c r="O149" s="52">
        <v>16.8</v>
      </c>
      <c r="P149" s="52">
        <v>40.32</v>
      </c>
      <c r="Q149" s="3"/>
      <c r="R149" s="3"/>
    </row>
    <row r="150" spans="1:18" ht="24" x14ac:dyDescent="0.25">
      <c r="A150" s="5">
        <v>72</v>
      </c>
      <c r="B150" s="55" t="s">
        <v>477</v>
      </c>
      <c r="C150" s="163" t="s">
        <v>478</v>
      </c>
      <c r="D150" s="9" t="s">
        <v>57</v>
      </c>
      <c r="E150" s="54">
        <v>8</v>
      </c>
      <c r="F150" s="53">
        <v>127.36</v>
      </c>
      <c r="G150" s="53">
        <v>50.99</v>
      </c>
      <c r="H150" s="53">
        <v>72.23</v>
      </c>
      <c r="I150" s="53">
        <v>4.8</v>
      </c>
      <c r="J150" s="52"/>
      <c r="K150" s="52">
        <v>1019</v>
      </c>
      <c r="L150" s="52">
        <v>408</v>
      </c>
      <c r="M150" s="52">
        <v>578</v>
      </c>
      <c r="N150" s="52">
        <v>38</v>
      </c>
      <c r="O150" s="52">
        <v>3.65</v>
      </c>
      <c r="P150" s="52">
        <v>29.2</v>
      </c>
      <c r="Q150" s="3"/>
      <c r="R150" s="3"/>
    </row>
    <row r="151" spans="1:18" ht="36" x14ac:dyDescent="0.25">
      <c r="A151" s="5">
        <v>73</v>
      </c>
      <c r="B151" s="55" t="s">
        <v>411</v>
      </c>
      <c r="C151" s="163" t="s">
        <v>479</v>
      </c>
      <c r="D151" s="9" t="s">
        <v>56</v>
      </c>
      <c r="E151" s="56">
        <v>3</v>
      </c>
      <c r="F151" s="53" t="s">
        <v>480</v>
      </c>
      <c r="G151" s="52"/>
      <c r="H151" s="52"/>
      <c r="I151" s="52"/>
      <c r="J151" s="52"/>
      <c r="K151" s="52">
        <v>11174</v>
      </c>
      <c r="L151" s="52"/>
      <c r="M151" s="52"/>
      <c r="N151" s="52"/>
      <c r="O151" s="52"/>
      <c r="P151" s="52"/>
      <c r="Q151" s="3"/>
      <c r="R151" s="3"/>
    </row>
    <row r="152" spans="1:18" ht="36" x14ac:dyDescent="0.25">
      <c r="A152" s="5">
        <v>74</v>
      </c>
      <c r="B152" s="55" t="s">
        <v>411</v>
      </c>
      <c r="C152" s="163" t="s">
        <v>481</v>
      </c>
      <c r="D152" s="9" t="s">
        <v>56</v>
      </c>
      <c r="E152" s="56">
        <v>5</v>
      </c>
      <c r="F152" s="53" t="s">
        <v>482</v>
      </c>
      <c r="G152" s="52"/>
      <c r="H152" s="52"/>
      <c r="I152" s="52"/>
      <c r="J152" s="52"/>
      <c r="K152" s="52">
        <v>7562</v>
      </c>
      <c r="L152" s="52"/>
      <c r="M152" s="52"/>
      <c r="N152" s="52"/>
      <c r="O152" s="52"/>
      <c r="P152" s="52"/>
      <c r="Q152" s="3"/>
      <c r="R152" s="3"/>
    </row>
    <row r="153" spans="1:18" ht="36" x14ac:dyDescent="0.25">
      <c r="A153" s="5">
        <v>75</v>
      </c>
      <c r="B153" s="55" t="s">
        <v>483</v>
      </c>
      <c r="C153" s="163" t="s">
        <v>484</v>
      </c>
      <c r="D153" s="9" t="s">
        <v>74</v>
      </c>
      <c r="E153" s="54">
        <v>0.02</v>
      </c>
      <c r="F153" s="53">
        <v>4732.43</v>
      </c>
      <c r="G153" s="53">
        <v>617.45000000000005</v>
      </c>
      <c r="H153" s="53">
        <v>45.38</v>
      </c>
      <c r="I153" s="53">
        <v>0.55000000000000004</v>
      </c>
      <c r="J153" s="52"/>
      <c r="K153" s="52">
        <v>95</v>
      </c>
      <c r="L153" s="52">
        <v>12</v>
      </c>
      <c r="M153" s="52">
        <v>1</v>
      </c>
      <c r="N153" s="52"/>
      <c r="O153" s="52">
        <v>46.6</v>
      </c>
      <c r="P153" s="52">
        <v>0.93</v>
      </c>
      <c r="Q153" s="3"/>
      <c r="R153" s="3"/>
    </row>
    <row r="154" spans="1:18" ht="57" x14ac:dyDescent="0.25">
      <c r="A154" s="5">
        <v>76</v>
      </c>
      <c r="B154" s="55" t="s">
        <v>485</v>
      </c>
      <c r="C154" s="163" t="s">
        <v>486</v>
      </c>
      <c r="D154" s="9" t="s">
        <v>73</v>
      </c>
      <c r="E154" s="54">
        <v>2E-3</v>
      </c>
      <c r="F154" s="53">
        <v>3471</v>
      </c>
      <c r="G154" s="52"/>
      <c r="H154" s="52"/>
      <c r="I154" s="52"/>
      <c r="J154" s="52"/>
      <c r="K154" s="52">
        <v>7</v>
      </c>
      <c r="L154" s="52"/>
      <c r="M154" s="52"/>
      <c r="N154" s="52"/>
      <c r="O154" s="52"/>
      <c r="P154" s="52"/>
      <c r="Q154" s="3"/>
      <c r="R154" s="3"/>
    </row>
    <row r="155" spans="1:18" ht="24" x14ac:dyDescent="0.25">
      <c r="A155" s="5">
        <v>77</v>
      </c>
      <c r="B155" s="55" t="s">
        <v>487</v>
      </c>
      <c r="C155" s="163" t="s">
        <v>488</v>
      </c>
      <c r="D155" s="9" t="s">
        <v>75</v>
      </c>
      <c r="E155" s="54">
        <v>0.08</v>
      </c>
      <c r="F155" s="53">
        <v>3444.75</v>
      </c>
      <c r="G155" s="53">
        <v>886.17</v>
      </c>
      <c r="H155" s="53">
        <v>492.2</v>
      </c>
      <c r="I155" s="52"/>
      <c r="J155" s="52"/>
      <c r="K155" s="52">
        <v>276</v>
      </c>
      <c r="L155" s="52">
        <v>71</v>
      </c>
      <c r="M155" s="52">
        <v>39</v>
      </c>
      <c r="N155" s="52"/>
      <c r="O155" s="52">
        <v>65.400000000000006</v>
      </c>
      <c r="P155" s="52">
        <v>5.23</v>
      </c>
      <c r="Q155" s="3"/>
      <c r="R155" s="3"/>
    </row>
    <row r="156" spans="1:18" x14ac:dyDescent="0.25">
      <c r="A156" s="168" t="s">
        <v>324</v>
      </c>
      <c r="B156" s="167"/>
      <c r="C156" s="167"/>
      <c r="D156" s="167"/>
      <c r="E156" s="167"/>
      <c r="F156" s="167"/>
      <c r="G156" s="167"/>
      <c r="H156" s="167"/>
      <c r="I156" s="167"/>
      <c r="J156" s="167"/>
      <c r="K156" s="53">
        <v>48268</v>
      </c>
      <c r="L156" s="53">
        <v>1893</v>
      </c>
      <c r="M156" s="53">
        <v>5605</v>
      </c>
      <c r="N156" s="53">
        <v>606</v>
      </c>
      <c r="O156" s="52"/>
      <c r="P156" s="53">
        <v>137.66999999999999</v>
      </c>
      <c r="Q156" s="3"/>
      <c r="R156" s="3"/>
    </row>
    <row r="157" spans="1:18" x14ac:dyDescent="0.25">
      <c r="A157" s="168" t="s">
        <v>344</v>
      </c>
      <c r="B157" s="167"/>
      <c r="C157" s="167"/>
      <c r="D157" s="167"/>
      <c r="E157" s="167"/>
      <c r="F157" s="167"/>
      <c r="G157" s="167"/>
      <c r="H157" s="167"/>
      <c r="I157" s="167"/>
      <c r="J157" s="167"/>
      <c r="K157" s="53">
        <v>49896</v>
      </c>
      <c r="L157" s="53">
        <v>2369</v>
      </c>
      <c r="M157" s="53">
        <v>6757</v>
      </c>
      <c r="N157" s="53">
        <v>758</v>
      </c>
      <c r="O157" s="52"/>
      <c r="P157" s="53">
        <v>165.21</v>
      </c>
      <c r="Q157" s="3"/>
      <c r="R157" s="3"/>
    </row>
    <row r="158" spans="1:18" x14ac:dyDescent="0.25">
      <c r="A158" s="168" t="s">
        <v>5</v>
      </c>
      <c r="B158" s="167"/>
      <c r="C158" s="167"/>
      <c r="D158" s="167"/>
      <c r="E158" s="167"/>
      <c r="F158" s="167"/>
      <c r="G158" s="167"/>
      <c r="H158" s="167"/>
      <c r="I158" s="167"/>
      <c r="J158" s="167"/>
      <c r="K158" s="53">
        <v>2957</v>
      </c>
      <c r="L158" s="52"/>
      <c r="M158" s="52"/>
      <c r="N158" s="52"/>
      <c r="O158" s="52"/>
      <c r="P158" s="52"/>
      <c r="Q158" s="3"/>
      <c r="R158" s="3"/>
    </row>
    <row r="159" spans="1:18" x14ac:dyDescent="0.25">
      <c r="A159" s="168" t="s">
        <v>6</v>
      </c>
      <c r="B159" s="167"/>
      <c r="C159" s="167"/>
      <c r="D159" s="167"/>
      <c r="E159" s="167"/>
      <c r="F159" s="167"/>
      <c r="G159" s="167"/>
      <c r="H159" s="167"/>
      <c r="I159" s="167"/>
      <c r="J159" s="167"/>
      <c r="K159" s="53">
        <v>2028</v>
      </c>
      <c r="L159" s="52"/>
      <c r="M159" s="52"/>
      <c r="N159" s="52"/>
      <c r="O159" s="52"/>
      <c r="P159" s="52"/>
      <c r="Q159" s="3"/>
      <c r="R159" s="3"/>
    </row>
    <row r="160" spans="1:18" x14ac:dyDescent="0.25">
      <c r="A160" s="166" t="s">
        <v>489</v>
      </c>
      <c r="B160" s="167"/>
      <c r="C160" s="167"/>
      <c r="D160" s="167"/>
      <c r="E160" s="167"/>
      <c r="F160" s="167"/>
      <c r="G160" s="167"/>
      <c r="H160" s="167"/>
      <c r="I160" s="167"/>
      <c r="J160" s="167"/>
      <c r="K160" s="51">
        <v>54881</v>
      </c>
      <c r="L160" s="52"/>
      <c r="M160" s="52"/>
      <c r="N160" s="52"/>
      <c r="O160" s="52"/>
      <c r="P160" s="51">
        <v>165.21</v>
      </c>
      <c r="Q160" s="3"/>
      <c r="R160" s="3"/>
    </row>
    <row r="161" spans="1:18" x14ac:dyDescent="0.25">
      <c r="A161" s="229" t="s">
        <v>490</v>
      </c>
      <c r="B161" s="230"/>
      <c r="C161" s="230"/>
      <c r="D161" s="230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0"/>
      <c r="Q161" s="3"/>
      <c r="R161" s="3"/>
    </row>
    <row r="162" spans="1:18" x14ac:dyDescent="0.25">
      <c r="A162" s="168" t="s">
        <v>4</v>
      </c>
      <c r="B162" s="167"/>
      <c r="C162" s="167"/>
      <c r="D162" s="167"/>
      <c r="E162" s="167"/>
      <c r="F162" s="167"/>
      <c r="G162" s="167"/>
      <c r="H162" s="167"/>
      <c r="I162" s="167"/>
      <c r="J162" s="167"/>
      <c r="K162" s="53">
        <v>162199</v>
      </c>
      <c r="L162" s="53">
        <v>8562</v>
      </c>
      <c r="M162" s="53">
        <v>7811</v>
      </c>
      <c r="N162" s="53">
        <v>742</v>
      </c>
      <c r="O162" s="52"/>
      <c r="P162" s="53">
        <v>659.68</v>
      </c>
      <c r="Q162" s="3"/>
      <c r="R162" s="3"/>
    </row>
    <row r="163" spans="1:18" x14ac:dyDescent="0.25">
      <c r="A163" s="168" t="s">
        <v>76</v>
      </c>
      <c r="B163" s="167"/>
      <c r="C163" s="167"/>
      <c r="D163" s="167"/>
      <c r="E163" s="167"/>
      <c r="F163" s="167"/>
      <c r="G163" s="167"/>
      <c r="H163" s="167"/>
      <c r="I163" s="167"/>
      <c r="J163" s="167"/>
      <c r="K163" s="53">
        <v>174418</v>
      </c>
      <c r="L163" s="53">
        <v>11110</v>
      </c>
      <c r="M163" s="53">
        <v>9780</v>
      </c>
      <c r="N163" s="53">
        <v>950</v>
      </c>
      <c r="O163" s="52"/>
      <c r="P163" s="53">
        <v>819.81</v>
      </c>
      <c r="Q163" s="3"/>
      <c r="R163" s="3"/>
    </row>
    <row r="164" spans="1:18" x14ac:dyDescent="0.25">
      <c r="A164" s="168" t="s">
        <v>23</v>
      </c>
      <c r="B164" s="167"/>
      <c r="C164" s="167"/>
      <c r="D164" s="167"/>
      <c r="E164" s="167"/>
      <c r="F164" s="167"/>
      <c r="G164" s="167"/>
      <c r="H164" s="167"/>
      <c r="I164" s="167"/>
      <c r="J164" s="167"/>
      <c r="K164" s="52"/>
      <c r="L164" s="52"/>
      <c r="M164" s="52"/>
      <c r="N164" s="52"/>
      <c r="O164" s="52"/>
      <c r="P164" s="52"/>
      <c r="Q164" s="3"/>
      <c r="R164" s="3"/>
    </row>
    <row r="165" spans="1:18" x14ac:dyDescent="0.25">
      <c r="A165" s="168" t="s">
        <v>491</v>
      </c>
      <c r="B165" s="167"/>
      <c r="C165" s="167"/>
      <c r="D165" s="167"/>
      <c r="E165" s="167"/>
      <c r="F165" s="167"/>
      <c r="G165" s="167"/>
      <c r="H165" s="167"/>
      <c r="I165" s="167"/>
      <c r="J165" s="167"/>
      <c r="K165" s="53">
        <v>399</v>
      </c>
      <c r="L165" s="53">
        <v>368</v>
      </c>
      <c r="M165" s="53">
        <v>32</v>
      </c>
      <c r="N165" s="53">
        <v>32</v>
      </c>
      <c r="O165" s="52"/>
      <c r="P165" s="52"/>
      <c r="Q165" s="3"/>
      <c r="R165" s="3"/>
    </row>
    <row r="166" spans="1:18" x14ac:dyDescent="0.25">
      <c r="A166" s="168" t="s">
        <v>492</v>
      </c>
      <c r="B166" s="167"/>
      <c r="C166" s="167"/>
      <c r="D166" s="167"/>
      <c r="E166" s="167"/>
      <c r="F166" s="167"/>
      <c r="G166" s="167"/>
      <c r="H166" s="167"/>
      <c r="I166" s="167"/>
      <c r="J166" s="167"/>
      <c r="K166" s="53">
        <v>1000</v>
      </c>
      <c r="L166" s="53">
        <v>641</v>
      </c>
      <c r="M166" s="53">
        <v>358</v>
      </c>
      <c r="N166" s="53">
        <v>21</v>
      </c>
      <c r="O166" s="52"/>
      <c r="P166" s="53">
        <v>47.709000000000003</v>
      </c>
      <c r="Q166" s="3"/>
      <c r="R166" s="3"/>
    </row>
    <row r="167" spans="1:18" x14ac:dyDescent="0.25">
      <c r="A167" s="168" t="s">
        <v>493</v>
      </c>
      <c r="B167" s="167"/>
      <c r="C167" s="167"/>
      <c r="D167" s="167"/>
      <c r="E167" s="167"/>
      <c r="F167" s="167"/>
      <c r="G167" s="167"/>
      <c r="H167" s="167"/>
      <c r="I167" s="167"/>
      <c r="J167" s="167"/>
      <c r="K167" s="53">
        <v>3011</v>
      </c>
      <c r="L167" s="53">
        <v>1457</v>
      </c>
      <c r="M167" s="53">
        <v>1555</v>
      </c>
      <c r="N167" s="53">
        <v>152</v>
      </c>
      <c r="O167" s="52"/>
      <c r="P167" s="53">
        <v>106.13</v>
      </c>
      <c r="Q167" s="3"/>
      <c r="R167" s="3"/>
    </row>
    <row r="168" spans="1:18" x14ac:dyDescent="0.25">
      <c r="A168" s="168" t="s">
        <v>494</v>
      </c>
      <c r="B168" s="167"/>
      <c r="C168" s="167"/>
      <c r="D168" s="167"/>
      <c r="E168" s="167"/>
      <c r="F168" s="167"/>
      <c r="G168" s="167"/>
      <c r="H168" s="167"/>
      <c r="I168" s="167"/>
      <c r="J168" s="167"/>
      <c r="K168" s="53">
        <v>1576</v>
      </c>
      <c r="L168" s="52"/>
      <c r="M168" s="52"/>
      <c r="N168" s="52"/>
      <c r="O168" s="52"/>
      <c r="P168" s="52"/>
      <c r="Q168" s="3"/>
      <c r="R168" s="3"/>
    </row>
    <row r="169" spans="1:18" x14ac:dyDescent="0.25">
      <c r="A169" s="168" t="s">
        <v>495</v>
      </c>
      <c r="B169" s="167"/>
      <c r="C169" s="167"/>
      <c r="D169" s="167"/>
      <c r="E169" s="167"/>
      <c r="F169" s="167"/>
      <c r="G169" s="167"/>
      <c r="H169" s="167"/>
      <c r="I169" s="167"/>
      <c r="J169" s="167"/>
      <c r="K169" s="53">
        <v>649</v>
      </c>
      <c r="L169" s="52"/>
      <c r="M169" s="52"/>
      <c r="N169" s="52"/>
      <c r="O169" s="52"/>
      <c r="P169" s="52"/>
      <c r="Q169" s="3"/>
      <c r="R169" s="3"/>
    </row>
    <row r="170" spans="1:18" x14ac:dyDescent="0.25">
      <c r="A170" s="168" t="s">
        <v>496</v>
      </c>
      <c r="B170" s="167"/>
      <c r="C170" s="167"/>
      <c r="D170" s="167"/>
      <c r="E170" s="167"/>
      <c r="F170" s="167"/>
      <c r="G170" s="167"/>
      <c r="H170" s="167"/>
      <c r="I170" s="167"/>
      <c r="J170" s="167"/>
      <c r="K170" s="53">
        <v>5477</v>
      </c>
      <c r="L170" s="52"/>
      <c r="M170" s="52"/>
      <c r="N170" s="52"/>
      <c r="O170" s="52"/>
      <c r="P170" s="52"/>
      <c r="Q170" s="3"/>
      <c r="R170" s="3"/>
    </row>
    <row r="171" spans="1:18" x14ac:dyDescent="0.25">
      <c r="A171" s="168" t="s">
        <v>497</v>
      </c>
      <c r="B171" s="167"/>
      <c r="C171" s="167"/>
      <c r="D171" s="167"/>
      <c r="E171" s="167"/>
      <c r="F171" s="167"/>
      <c r="G171" s="167"/>
      <c r="H171" s="167"/>
      <c r="I171" s="167"/>
      <c r="J171" s="167"/>
      <c r="K171" s="53">
        <v>53</v>
      </c>
      <c r="L171" s="53">
        <v>48</v>
      </c>
      <c r="M171" s="53">
        <v>5</v>
      </c>
      <c r="N171" s="52"/>
      <c r="O171" s="52"/>
      <c r="P171" s="53">
        <v>3.7195</v>
      </c>
      <c r="Q171" s="3"/>
      <c r="R171" s="3"/>
    </row>
    <row r="172" spans="1:18" x14ac:dyDescent="0.25">
      <c r="A172" s="168" t="s">
        <v>498</v>
      </c>
      <c r="B172" s="167"/>
      <c r="C172" s="167"/>
      <c r="D172" s="167"/>
      <c r="E172" s="167"/>
      <c r="F172" s="167"/>
      <c r="G172" s="167"/>
      <c r="H172" s="167"/>
      <c r="I172" s="167"/>
      <c r="J172" s="167"/>
      <c r="K172" s="53">
        <v>54</v>
      </c>
      <c r="L172" s="53">
        <v>35</v>
      </c>
      <c r="M172" s="53">
        <v>19</v>
      </c>
      <c r="N172" s="53">
        <v>1</v>
      </c>
      <c r="O172" s="52"/>
      <c r="P172" s="53">
        <v>2.5347</v>
      </c>
      <c r="Q172" s="3"/>
      <c r="R172" s="3"/>
    </row>
    <row r="173" spans="1:18" x14ac:dyDescent="0.25">
      <c r="A173" s="168" t="s">
        <v>5</v>
      </c>
      <c r="B173" s="167"/>
      <c r="C173" s="167"/>
      <c r="D173" s="167"/>
      <c r="E173" s="167"/>
      <c r="F173" s="167"/>
      <c r="G173" s="167"/>
      <c r="H173" s="167"/>
      <c r="I173" s="167"/>
      <c r="J173" s="167"/>
      <c r="K173" s="53">
        <v>12193</v>
      </c>
      <c r="L173" s="52"/>
      <c r="M173" s="52"/>
      <c r="N173" s="52"/>
      <c r="O173" s="52"/>
      <c r="P173" s="52"/>
      <c r="Q173" s="3"/>
      <c r="R173" s="3"/>
    </row>
    <row r="174" spans="1:18" x14ac:dyDescent="0.25">
      <c r="A174" s="168" t="s">
        <v>23</v>
      </c>
      <c r="B174" s="167"/>
      <c r="C174" s="167"/>
      <c r="D174" s="167"/>
      <c r="E174" s="167"/>
      <c r="F174" s="167"/>
      <c r="G174" s="167"/>
      <c r="H174" s="167"/>
      <c r="I174" s="167"/>
      <c r="J174" s="167"/>
      <c r="K174" s="52"/>
      <c r="L174" s="52"/>
      <c r="M174" s="52"/>
      <c r="N174" s="52"/>
      <c r="O174" s="52"/>
      <c r="P174" s="52"/>
      <c r="Q174" s="3"/>
      <c r="R174" s="3"/>
    </row>
    <row r="175" spans="1:18" x14ac:dyDescent="0.25">
      <c r="A175" s="168" t="s">
        <v>499</v>
      </c>
      <c r="B175" s="167"/>
      <c r="C175" s="167"/>
      <c r="D175" s="167"/>
      <c r="E175" s="167"/>
      <c r="F175" s="167"/>
      <c r="G175" s="167"/>
      <c r="H175" s="167"/>
      <c r="I175" s="167"/>
      <c r="J175" s="167"/>
      <c r="K175" s="53">
        <v>853</v>
      </c>
      <c r="L175" s="52"/>
      <c r="M175" s="52"/>
      <c r="N175" s="52"/>
      <c r="O175" s="52"/>
      <c r="P175" s="52"/>
      <c r="Q175" s="3"/>
      <c r="R175" s="3"/>
    </row>
    <row r="176" spans="1:18" x14ac:dyDescent="0.25">
      <c r="A176" s="168" t="s">
        <v>500</v>
      </c>
      <c r="B176" s="167"/>
      <c r="C176" s="167"/>
      <c r="D176" s="167"/>
      <c r="E176" s="167"/>
      <c r="F176" s="167"/>
      <c r="G176" s="167"/>
      <c r="H176" s="167"/>
      <c r="I176" s="167"/>
      <c r="J176" s="167"/>
      <c r="K176" s="53">
        <v>130</v>
      </c>
      <c r="L176" s="52"/>
      <c r="M176" s="52"/>
      <c r="N176" s="52"/>
      <c r="O176" s="52"/>
      <c r="P176" s="52"/>
      <c r="Q176" s="3"/>
      <c r="R176" s="3"/>
    </row>
    <row r="177" spans="1:18" x14ac:dyDescent="0.25">
      <c r="A177" s="168" t="s">
        <v>501</v>
      </c>
      <c r="B177" s="167"/>
      <c r="C177" s="167"/>
      <c r="D177" s="167"/>
      <c r="E177" s="167"/>
      <c r="F177" s="167"/>
      <c r="G177" s="167"/>
      <c r="H177" s="167"/>
      <c r="I177" s="167"/>
      <c r="J177" s="167"/>
      <c r="K177" s="53">
        <v>549</v>
      </c>
      <c r="L177" s="52"/>
      <c r="M177" s="52"/>
      <c r="N177" s="52"/>
      <c r="O177" s="52"/>
      <c r="P177" s="52"/>
      <c r="Q177" s="3"/>
      <c r="R177" s="3"/>
    </row>
    <row r="178" spans="1:18" x14ac:dyDescent="0.25">
      <c r="A178" s="168" t="s">
        <v>502</v>
      </c>
      <c r="B178" s="167"/>
      <c r="C178" s="167"/>
      <c r="D178" s="167"/>
      <c r="E178" s="167"/>
      <c r="F178" s="167"/>
      <c r="G178" s="167"/>
      <c r="H178" s="167"/>
      <c r="I178" s="167"/>
      <c r="J178" s="167"/>
      <c r="K178" s="53">
        <v>116</v>
      </c>
      <c r="L178" s="52"/>
      <c r="M178" s="52"/>
      <c r="N178" s="52"/>
      <c r="O178" s="52"/>
      <c r="P178" s="52"/>
      <c r="Q178" s="3"/>
      <c r="R178" s="3"/>
    </row>
    <row r="179" spans="1:18" x14ac:dyDescent="0.25">
      <c r="A179" s="168" t="s">
        <v>503</v>
      </c>
      <c r="B179" s="167"/>
      <c r="C179" s="167"/>
      <c r="D179" s="167"/>
      <c r="E179" s="167"/>
      <c r="F179" s="167"/>
      <c r="G179" s="167"/>
      <c r="H179" s="167"/>
      <c r="I179" s="167"/>
      <c r="J179" s="167"/>
      <c r="K179" s="53">
        <v>1000</v>
      </c>
      <c r="L179" s="52"/>
      <c r="M179" s="52"/>
      <c r="N179" s="52"/>
      <c r="O179" s="52"/>
      <c r="P179" s="52"/>
      <c r="Q179" s="3"/>
      <c r="R179" s="3"/>
    </row>
    <row r="180" spans="1:18" x14ac:dyDescent="0.25">
      <c r="A180" s="168" t="s">
        <v>504</v>
      </c>
      <c r="B180" s="167"/>
      <c r="C180" s="167"/>
      <c r="D180" s="167"/>
      <c r="E180" s="167"/>
      <c r="F180" s="167"/>
      <c r="G180" s="167"/>
      <c r="H180" s="167"/>
      <c r="I180" s="167"/>
      <c r="J180" s="167"/>
      <c r="K180" s="53">
        <v>3375</v>
      </c>
      <c r="L180" s="52"/>
      <c r="M180" s="52"/>
      <c r="N180" s="52"/>
      <c r="O180" s="52"/>
      <c r="P180" s="52"/>
      <c r="Q180" s="3"/>
      <c r="R180" s="3"/>
    </row>
    <row r="181" spans="1:18" x14ac:dyDescent="0.25">
      <c r="A181" s="168" t="s">
        <v>505</v>
      </c>
      <c r="B181" s="167"/>
      <c r="C181" s="167"/>
      <c r="D181" s="167"/>
      <c r="E181" s="167"/>
      <c r="F181" s="167"/>
      <c r="G181" s="167"/>
      <c r="H181" s="167"/>
      <c r="I181" s="167"/>
      <c r="J181" s="167"/>
      <c r="K181" s="53">
        <v>1242</v>
      </c>
      <c r="L181" s="52"/>
      <c r="M181" s="52"/>
      <c r="N181" s="52"/>
      <c r="O181" s="52"/>
      <c r="P181" s="52"/>
      <c r="Q181" s="3"/>
      <c r="R181" s="3"/>
    </row>
    <row r="182" spans="1:18" x14ac:dyDescent="0.25">
      <c r="A182" s="168" t="s">
        <v>506</v>
      </c>
      <c r="B182" s="167"/>
      <c r="C182" s="167"/>
      <c r="D182" s="167"/>
      <c r="E182" s="167"/>
      <c r="F182" s="167"/>
      <c r="G182" s="167"/>
      <c r="H182" s="167"/>
      <c r="I182" s="167"/>
      <c r="J182" s="167"/>
      <c r="K182" s="53">
        <v>278</v>
      </c>
      <c r="L182" s="52"/>
      <c r="M182" s="52"/>
      <c r="N182" s="52"/>
      <c r="O182" s="52"/>
      <c r="P182" s="52"/>
      <c r="Q182" s="3"/>
      <c r="R182" s="3"/>
    </row>
    <row r="183" spans="1:18" x14ac:dyDescent="0.25">
      <c r="A183" s="168" t="s">
        <v>507</v>
      </c>
      <c r="B183" s="167"/>
      <c r="C183" s="167"/>
      <c r="D183" s="167"/>
      <c r="E183" s="167"/>
      <c r="F183" s="167"/>
      <c r="G183" s="167"/>
      <c r="H183" s="167"/>
      <c r="I183" s="167"/>
      <c r="J183" s="167"/>
      <c r="K183" s="53">
        <v>62</v>
      </c>
      <c r="L183" s="52"/>
      <c r="M183" s="52"/>
      <c r="N183" s="52"/>
      <c r="O183" s="52"/>
      <c r="P183" s="52"/>
      <c r="Q183" s="3"/>
      <c r="R183" s="3"/>
    </row>
    <row r="184" spans="1:18" x14ac:dyDescent="0.25">
      <c r="A184" s="168" t="s">
        <v>508</v>
      </c>
      <c r="B184" s="167"/>
      <c r="C184" s="167"/>
      <c r="D184" s="167"/>
      <c r="E184" s="167"/>
      <c r="F184" s="167"/>
      <c r="G184" s="167"/>
      <c r="H184" s="167"/>
      <c r="I184" s="167"/>
      <c r="J184" s="167"/>
      <c r="K184" s="53">
        <v>366</v>
      </c>
      <c r="L184" s="52"/>
      <c r="M184" s="52"/>
      <c r="N184" s="52"/>
      <c r="O184" s="52"/>
      <c r="P184" s="52"/>
      <c r="Q184" s="3"/>
      <c r="R184" s="3"/>
    </row>
    <row r="185" spans="1:18" x14ac:dyDescent="0.25">
      <c r="A185" s="168" t="s">
        <v>509</v>
      </c>
      <c r="B185" s="167"/>
      <c r="C185" s="167"/>
      <c r="D185" s="167"/>
      <c r="E185" s="167"/>
      <c r="F185" s="167"/>
      <c r="G185" s="167"/>
      <c r="H185" s="167"/>
      <c r="I185" s="167"/>
      <c r="J185" s="167"/>
      <c r="K185" s="53">
        <v>1237</v>
      </c>
      <c r="L185" s="52"/>
      <c r="M185" s="52"/>
      <c r="N185" s="52"/>
      <c r="O185" s="52"/>
      <c r="P185" s="52"/>
      <c r="Q185" s="3"/>
      <c r="R185" s="3"/>
    </row>
    <row r="186" spans="1:18" x14ac:dyDescent="0.25">
      <c r="A186" s="168" t="s">
        <v>510</v>
      </c>
      <c r="B186" s="167"/>
      <c r="C186" s="167"/>
      <c r="D186" s="167"/>
      <c r="E186" s="167"/>
      <c r="F186" s="167"/>
      <c r="G186" s="167"/>
      <c r="H186" s="167"/>
      <c r="I186" s="167"/>
      <c r="J186" s="167"/>
      <c r="K186" s="53">
        <v>2007</v>
      </c>
      <c r="L186" s="52"/>
      <c r="M186" s="52"/>
      <c r="N186" s="52"/>
      <c r="O186" s="52"/>
      <c r="P186" s="52"/>
      <c r="Q186" s="3"/>
      <c r="R186" s="3"/>
    </row>
    <row r="187" spans="1:18" x14ac:dyDescent="0.25">
      <c r="A187" s="168" t="s">
        <v>511</v>
      </c>
      <c r="B187" s="167"/>
      <c r="C187" s="167"/>
      <c r="D187" s="167"/>
      <c r="E187" s="167"/>
      <c r="F187" s="167"/>
      <c r="G187" s="167"/>
      <c r="H187" s="167"/>
      <c r="I187" s="167"/>
      <c r="J187" s="167"/>
      <c r="K187" s="53">
        <v>874</v>
      </c>
      <c r="L187" s="52"/>
      <c r="M187" s="52"/>
      <c r="N187" s="52"/>
      <c r="O187" s="52"/>
      <c r="P187" s="52"/>
      <c r="Q187" s="3"/>
      <c r="R187" s="3"/>
    </row>
    <row r="188" spans="1:18" x14ac:dyDescent="0.25">
      <c r="A188" s="168" t="s">
        <v>512</v>
      </c>
      <c r="B188" s="167"/>
      <c r="C188" s="167"/>
      <c r="D188" s="167"/>
      <c r="E188" s="167"/>
      <c r="F188" s="167"/>
      <c r="G188" s="167"/>
      <c r="H188" s="167"/>
      <c r="I188" s="167"/>
      <c r="J188" s="167"/>
      <c r="K188" s="53">
        <v>104</v>
      </c>
      <c r="L188" s="52"/>
      <c r="M188" s="52"/>
      <c r="N188" s="52"/>
      <c r="O188" s="52"/>
      <c r="P188" s="52"/>
      <c r="Q188" s="3"/>
      <c r="R188" s="3"/>
    </row>
    <row r="189" spans="1:18" x14ac:dyDescent="0.25">
      <c r="A189" s="168" t="s">
        <v>6</v>
      </c>
      <c r="B189" s="167"/>
      <c r="C189" s="167"/>
      <c r="D189" s="167"/>
      <c r="E189" s="167"/>
      <c r="F189" s="167"/>
      <c r="G189" s="167"/>
      <c r="H189" s="167"/>
      <c r="I189" s="167"/>
      <c r="J189" s="167"/>
      <c r="K189" s="53">
        <v>8206</v>
      </c>
      <c r="L189" s="52"/>
      <c r="M189" s="52"/>
      <c r="N189" s="52"/>
      <c r="O189" s="52"/>
      <c r="P189" s="52"/>
      <c r="Q189" s="3"/>
      <c r="R189" s="3"/>
    </row>
    <row r="190" spans="1:18" x14ac:dyDescent="0.25">
      <c r="A190" s="168" t="s">
        <v>23</v>
      </c>
      <c r="B190" s="167"/>
      <c r="C190" s="167"/>
      <c r="D190" s="167"/>
      <c r="E190" s="167"/>
      <c r="F190" s="167"/>
      <c r="G190" s="167"/>
      <c r="H190" s="167"/>
      <c r="I190" s="167"/>
      <c r="J190" s="167"/>
      <c r="K190" s="52"/>
      <c r="L190" s="52"/>
      <c r="M190" s="52"/>
      <c r="N190" s="52"/>
      <c r="O190" s="52"/>
      <c r="P190" s="52"/>
      <c r="Q190" s="3"/>
      <c r="R190" s="3"/>
    </row>
    <row r="191" spans="1:18" x14ac:dyDescent="0.25">
      <c r="A191" s="168" t="s">
        <v>513</v>
      </c>
      <c r="B191" s="167"/>
      <c r="C191" s="167"/>
      <c r="D191" s="167"/>
      <c r="E191" s="167"/>
      <c r="F191" s="167"/>
      <c r="G191" s="167"/>
      <c r="H191" s="167"/>
      <c r="I191" s="167"/>
      <c r="J191" s="167"/>
      <c r="K191" s="53">
        <v>958</v>
      </c>
      <c r="L191" s="52"/>
      <c r="M191" s="52"/>
      <c r="N191" s="52"/>
      <c r="O191" s="52"/>
      <c r="P191" s="52"/>
      <c r="Q191" s="3"/>
      <c r="R191" s="3"/>
    </row>
    <row r="192" spans="1:18" x14ac:dyDescent="0.25">
      <c r="A192" s="168" t="s">
        <v>514</v>
      </c>
      <c r="B192" s="167"/>
      <c r="C192" s="167"/>
      <c r="D192" s="167"/>
      <c r="E192" s="167"/>
      <c r="F192" s="167"/>
      <c r="G192" s="167"/>
      <c r="H192" s="167"/>
      <c r="I192" s="167"/>
      <c r="J192" s="167"/>
      <c r="K192" s="53">
        <v>146</v>
      </c>
      <c r="L192" s="52"/>
      <c r="M192" s="52"/>
      <c r="N192" s="52"/>
      <c r="O192" s="52"/>
      <c r="P192" s="52"/>
      <c r="Q192" s="3"/>
      <c r="R192" s="3"/>
    </row>
    <row r="193" spans="1:18" x14ac:dyDescent="0.25">
      <c r="A193" s="168" t="s">
        <v>515</v>
      </c>
      <c r="B193" s="167"/>
      <c r="C193" s="167"/>
      <c r="D193" s="167"/>
      <c r="E193" s="167"/>
      <c r="F193" s="167"/>
      <c r="G193" s="167"/>
      <c r="H193" s="167"/>
      <c r="I193" s="167"/>
      <c r="J193" s="167"/>
      <c r="K193" s="53">
        <v>53</v>
      </c>
      <c r="L193" s="52"/>
      <c r="M193" s="52"/>
      <c r="N193" s="52"/>
      <c r="O193" s="52"/>
      <c r="P193" s="52"/>
      <c r="Q193" s="3"/>
      <c r="R193" s="3"/>
    </row>
    <row r="194" spans="1:18" x14ac:dyDescent="0.25">
      <c r="A194" s="168" t="s">
        <v>516</v>
      </c>
      <c r="B194" s="167"/>
      <c r="C194" s="167"/>
      <c r="D194" s="167"/>
      <c r="E194" s="167"/>
      <c r="F194" s="167"/>
      <c r="G194" s="167"/>
      <c r="H194" s="167"/>
      <c r="I194" s="167"/>
      <c r="J194" s="167"/>
      <c r="K194" s="53">
        <v>2507</v>
      </c>
      <c r="L194" s="52"/>
      <c r="M194" s="52"/>
      <c r="N194" s="52"/>
      <c r="O194" s="52"/>
      <c r="P194" s="52"/>
      <c r="Q194" s="3"/>
      <c r="R194" s="3"/>
    </row>
    <row r="195" spans="1:18" x14ac:dyDescent="0.25">
      <c r="A195" s="168" t="s">
        <v>517</v>
      </c>
      <c r="B195" s="167"/>
      <c r="C195" s="167"/>
      <c r="D195" s="167"/>
      <c r="E195" s="167"/>
      <c r="F195" s="167"/>
      <c r="G195" s="167"/>
      <c r="H195" s="167"/>
      <c r="I195" s="167"/>
      <c r="J195" s="167"/>
      <c r="K195" s="53">
        <v>1591</v>
      </c>
      <c r="L195" s="52"/>
      <c r="M195" s="52"/>
      <c r="N195" s="52"/>
      <c r="O195" s="52"/>
      <c r="P195" s="52"/>
      <c r="Q195" s="3"/>
      <c r="R195" s="3"/>
    </row>
    <row r="196" spans="1:18" x14ac:dyDescent="0.25">
      <c r="A196" s="168" t="s">
        <v>518</v>
      </c>
      <c r="B196" s="167"/>
      <c r="C196" s="167"/>
      <c r="D196" s="167"/>
      <c r="E196" s="167"/>
      <c r="F196" s="167"/>
      <c r="G196" s="167"/>
      <c r="H196" s="167"/>
      <c r="I196" s="167"/>
      <c r="J196" s="167"/>
      <c r="K196" s="53">
        <v>755</v>
      </c>
      <c r="L196" s="52"/>
      <c r="M196" s="52"/>
      <c r="N196" s="52"/>
      <c r="O196" s="52"/>
      <c r="P196" s="52"/>
      <c r="Q196" s="3"/>
      <c r="R196" s="3"/>
    </row>
    <row r="197" spans="1:18" x14ac:dyDescent="0.25">
      <c r="A197" s="168" t="s">
        <v>519</v>
      </c>
      <c r="B197" s="167"/>
      <c r="C197" s="167"/>
      <c r="D197" s="167"/>
      <c r="E197" s="167"/>
      <c r="F197" s="167"/>
      <c r="G197" s="167"/>
      <c r="H197" s="167"/>
      <c r="I197" s="167"/>
      <c r="J197" s="167"/>
      <c r="K197" s="53">
        <v>1301</v>
      </c>
      <c r="L197" s="52"/>
      <c r="M197" s="52"/>
      <c r="N197" s="52"/>
      <c r="O197" s="52"/>
      <c r="P197" s="52"/>
      <c r="Q197" s="3"/>
      <c r="R197" s="3"/>
    </row>
    <row r="198" spans="1:18" x14ac:dyDescent="0.25">
      <c r="A198" s="168" t="s">
        <v>520</v>
      </c>
      <c r="B198" s="167"/>
      <c r="C198" s="167"/>
      <c r="D198" s="167"/>
      <c r="E198" s="167"/>
      <c r="F198" s="167"/>
      <c r="G198" s="167"/>
      <c r="H198" s="167"/>
      <c r="I198" s="167"/>
      <c r="J198" s="167"/>
      <c r="K198" s="53">
        <v>230</v>
      </c>
      <c r="L198" s="52"/>
      <c r="M198" s="52"/>
      <c r="N198" s="52"/>
      <c r="O198" s="52"/>
      <c r="P198" s="52"/>
      <c r="Q198" s="3"/>
      <c r="R198" s="3"/>
    </row>
    <row r="199" spans="1:18" x14ac:dyDescent="0.25">
      <c r="A199" s="168" t="s">
        <v>521</v>
      </c>
      <c r="B199" s="167"/>
      <c r="C199" s="167"/>
      <c r="D199" s="167"/>
      <c r="E199" s="167"/>
      <c r="F199" s="167"/>
      <c r="G199" s="167"/>
      <c r="H199" s="167"/>
      <c r="I199" s="167"/>
      <c r="J199" s="167"/>
      <c r="K199" s="53">
        <v>598</v>
      </c>
      <c r="L199" s="52"/>
      <c r="M199" s="52"/>
      <c r="N199" s="52"/>
      <c r="O199" s="52"/>
      <c r="P199" s="52"/>
      <c r="Q199" s="3"/>
      <c r="R199" s="3"/>
    </row>
    <row r="200" spans="1:18" x14ac:dyDescent="0.25">
      <c r="A200" s="168" t="s">
        <v>522</v>
      </c>
      <c r="B200" s="167"/>
      <c r="C200" s="167"/>
      <c r="D200" s="167"/>
      <c r="E200" s="167"/>
      <c r="F200" s="167"/>
      <c r="G200" s="167"/>
      <c r="H200" s="167"/>
      <c r="I200" s="167"/>
      <c r="J200" s="167"/>
      <c r="K200" s="53">
        <v>67</v>
      </c>
      <c r="L200" s="52"/>
      <c r="M200" s="52"/>
      <c r="N200" s="52"/>
      <c r="O200" s="52"/>
      <c r="P200" s="52"/>
      <c r="Q200" s="3"/>
      <c r="R200" s="3"/>
    </row>
    <row r="201" spans="1:18" x14ac:dyDescent="0.25">
      <c r="A201" s="166" t="s">
        <v>7</v>
      </c>
      <c r="B201" s="167"/>
      <c r="C201" s="167"/>
      <c r="D201" s="167"/>
      <c r="E201" s="167"/>
      <c r="F201" s="167"/>
      <c r="G201" s="167"/>
      <c r="H201" s="167"/>
      <c r="I201" s="167"/>
      <c r="J201" s="167"/>
      <c r="K201" s="52"/>
      <c r="L201" s="52"/>
      <c r="M201" s="52"/>
      <c r="N201" s="52"/>
      <c r="O201" s="52"/>
      <c r="P201" s="52"/>
      <c r="Q201" s="3"/>
      <c r="R201" s="3"/>
    </row>
    <row r="202" spans="1:18" x14ac:dyDescent="0.25">
      <c r="A202" s="168" t="s">
        <v>523</v>
      </c>
      <c r="B202" s="167"/>
      <c r="C202" s="167"/>
      <c r="D202" s="167"/>
      <c r="E202" s="167"/>
      <c r="F202" s="167"/>
      <c r="G202" s="167"/>
      <c r="H202" s="167"/>
      <c r="I202" s="167"/>
      <c r="J202" s="167"/>
      <c r="K202" s="53">
        <v>76453</v>
      </c>
      <c r="L202" s="52"/>
      <c r="M202" s="52"/>
      <c r="N202" s="52"/>
      <c r="O202" s="52"/>
      <c r="P202" s="53">
        <v>620.98</v>
      </c>
      <c r="Q202" s="3"/>
      <c r="R202" s="3"/>
    </row>
    <row r="203" spans="1:18" x14ac:dyDescent="0.25">
      <c r="A203" s="168" t="s">
        <v>524</v>
      </c>
      <c r="B203" s="167"/>
      <c r="C203" s="167"/>
      <c r="D203" s="167"/>
      <c r="E203" s="167"/>
      <c r="F203" s="167"/>
      <c r="G203" s="167"/>
      <c r="H203" s="167"/>
      <c r="I203" s="167"/>
      <c r="J203" s="167"/>
      <c r="K203" s="53">
        <v>58114</v>
      </c>
      <c r="L203" s="52"/>
      <c r="M203" s="52"/>
      <c r="N203" s="52"/>
      <c r="O203" s="52"/>
      <c r="P203" s="53">
        <v>198.83</v>
      </c>
      <c r="Q203" s="3"/>
      <c r="R203" s="3"/>
    </row>
    <row r="204" spans="1:18" x14ac:dyDescent="0.25">
      <c r="A204" s="168" t="s">
        <v>525</v>
      </c>
      <c r="B204" s="167"/>
      <c r="C204" s="167"/>
      <c r="D204" s="167"/>
      <c r="E204" s="167"/>
      <c r="F204" s="167"/>
      <c r="G204" s="167"/>
      <c r="H204" s="167"/>
      <c r="I204" s="167"/>
      <c r="J204" s="167"/>
      <c r="K204" s="53">
        <v>60250</v>
      </c>
      <c r="L204" s="52"/>
      <c r="M204" s="52"/>
      <c r="N204" s="52"/>
      <c r="O204" s="52"/>
      <c r="P204" s="52"/>
      <c r="Q204" s="3"/>
      <c r="R204" s="3"/>
    </row>
    <row r="205" spans="1:18" x14ac:dyDescent="0.25">
      <c r="A205" s="168" t="s">
        <v>8</v>
      </c>
      <c r="B205" s="167"/>
      <c r="C205" s="167"/>
      <c r="D205" s="167"/>
      <c r="E205" s="167"/>
      <c r="F205" s="167"/>
      <c r="G205" s="167"/>
      <c r="H205" s="167"/>
      <c r="I205" s="167"/>
      <c r="J205" s="167"/>
      <c r="K205" s="53">
        <v>194817</v>
      </c>
      <c r="L205" s="52"/>
      <c r="M205" s="52"/>
      <c r="N205" s="52"/>
      <c r="O205" s="52"/>
      <c r="P205" s="53">
        <v>819.81</v>
      </c>
      <c r="Q205" s="3"/>
      <c r="R205" s="3"/>
    </row>
    <row r="206" spans="1:18" x14ac:dyDescent="0.25">
      <c r="A206" s="168" t="s">
        <v>9</v>
      </c>
      <c r="B206" s="167"/>
      <c r="C206" s="167"/>
      <c r="D206" s="167"/>
      <c r="E206" s="167"/>
      <c r="F206" s="167"/>
      <c r="G206" s="167"/>
      <c r="H206" s="167"/>
      <c r="I206" s="167"/>
      <c r="J206" s="167"/>
      <c r="K206" s="52"/>
      <c r="L206" s="52"/>
      <c r="M206" s="52"/>
      <c r="N206" s="52"/>
      <c r="O206" s="52"/>
      <c r="P206" s="52"/>
      <c r="Q206" s="3"/>
      <c r="R206" s="3"/>
    </row>
    <row r="207" spans="1:18" x14ac:dyDescent="0.25">
      <c r="A207" s="168" t="s">
        <v>10</v>
      </c>
      <c r="B207" s="167"/>
      <c r="C207" s="167"/>
      <c r="D207" s="167"/>
      <c r="E207" s="167"/>
      <c r="F207" s="167"/>
      <c r="G207" s="167"/>
      <c r="H207" s="167"/>
      <c r="I207" s="167"/>
      <c r="J207" s="167"/>
      <c r="K207" s="53">
        <v>93278</v>
      </c>
      <c r="L207" s="52"/>
      <c r="M207" s="52"/>
      <c r="N207" s="52"/>
      <c r="O207" s="52"/>
      <c r="P207" s="52"/>
      <c r="Q207" s="3"/>
      <c r="R207" s="3"/>
    </row>
    <row r="208" spans="1:18" x14ac:dyDescent="0.25">
      <c r="A208" s="168" t="s">
        <v>11</v>
      </c>
      <c r="B208" s="167"/>
      <c r="C208" s="167"/>
      <c r="D208" s="167"/>
      <c r="E208" s="167"/>
      <c r="F208" s="167"/>
      <c r="G208" s="167"/>
      <c r="H208" s="167"/>
      <c r="I208" s="167"/>
      <c r="J208" s="167"/>
      <c r="K208" s="53">
        <v>8830</v>
      </c>
      <c r="L208" s="52"/>
      <c r="M208" s="52"/>
      <c r="N208" s="52"/>
      <c r="O208" s="52"/>
      <c r="P208" s="52"/>
      <c r="Q208" s="3"/>
      <c r="R208" s="3"/>
    </row>
    <row r="209" spans="1:18" x14ac:dyDescent="0.25">
      <c r="A209" s="168" t="s">
        <v>12</v>
      </c>
      <c r="B209" s="167"/>
      <c r="C209" s="167"/>
      <c r="D209" s="167"/>
      <c r="E209" s="167"/>
      <c r="F209" s="167"/>
      <c r="G209" s="167"/>
      <c r="H209" s="167"/>
      <c r="I209" s="167"/>
      <c r="J209" s="167"/>
      <c r="K209" s="53">
        <v>12060</v>
      </c>
      <c r="L209" s="52"/>
      <c r="M209" s="52"/>
      <c r="N209" s="52"/>
      <c r="O209" s="52"/>
      <c r="P209" s="52"/>
      <c r="Q209" s="3"/>
      <c r="R209" s="3"/>
    </row>
    <row r="210" spans="1:18" x14ac:dyDescent="0.25">
      <c r="A210" s="168" t="s">
        <v>526</v>
      </c>
      <c r="B210" s="167"/>
      <c r="C210" s="167"/>
      <c r="D210" s="167"/>
      <c r="E210" s="167"/>
      <c r="F210" s="167"/>
      <c r="G210" s="167"/>
      <c r="H210" s="167"/>
      <c r="I210" s="167"/>
      <c r="J210" s="167"/>
      <c r="K210" s="53">
        <v>60250</v>
      </c>
      <c r="L210" s="52"/>
      <c r="M210" s="52"/>
      <c r="N210" s="52"/>
      <c r="O210" s="52"/>
      <c r="P210" s="52"/>
      <c r="Q210" s="3"/>
      <c r="R210" s="3"/>
    </row>
    <row r="211" spans="1:18" x14ac:dyDescent="0.25">
      <c r="A211" s="168" t="s">
        <v>13</v>
      </c>
      <c r="B211" s="167"/>
      <c r="C211" s="167"/>
      <c r="D211" s="167"/>
      <c r="E211" s="167"/>
      <c r="F211" s="167"/>
      <c r="G211" s="167"/>
      <c r="H211" s="167"/>
      <c r="I211" s="167"/>
      <c r="J211" s="167"/>
      <c r="K211" s="53">
        <v>12193</v>
      </c>
      <c r="L211" s="52"/>
      <c r="M211" s="52"/>
      <c r="N211" s="52"/>
      <c r="O211" s="52"/>
      <c r="P211" s="52"/>
      <c r="Q211" s="3"/>
      <c r="R211" s="3"/>
    </row>
    <row r="212" spans="1:18" x14ac:dyDescent="0.25">
      <c r="A212" s="168" t="s">
        <v>14</v>
      </c>
      <c r="B212" s="167"/>
      <c r="C212" s="167"/>
      <c r="D212" s="167"/>
      <c r="E212" s="167"/>
      <c r="F212" s="167"/>
      <c r="G212" s="167"/>
      <c r="H212" s="167"/>
      <c r="I212" s="167"/>
      <c r="J212" s="167"/>
      <c r="K212" s="53">
        <v>8206</v>
      </c>
      <c r="L212" s="52"/>
      <c r="M212" s="52"/>
      <c r="N212" s="52"/>
      <c r="O212" s="52"/>
      <c r="P212" s="52"/>
      <c r="Q212" s="3"/>
      <c r="R212" s="3"/>
    </row>
    <row r="213" spans="1:18" x14ac:dyDescent="0.25">
      <c r="A213" s="166" t="s">
        <v>15</v>
      </c>
      <c r="B213" s="167"/>
      <c r="C213" s="167"/>
      <c r="D213" s="167"/>
      <c r="E213" s="167"/>
      <c r="F213" s="167"/>
      <c r="G213" s="167"/>
      <c r="H213" s="167"/>
      <c r="I213" s="167"/>
      <c r="J213" s="167"/>
      <c r="K213" s="51">
        <v>194817</v>
      </c>
      <c r="L213" s="52"/>
      <c r="M213" s="52"/>
      <c r="N213" s="52"/>
      <c r="O213" s="52"/>
      <c r="P213" s="51">
        <v>819.81</v>
      </c>
      <c r="Q213" s="3"/>
      <c r="R213" s="3"/>
    </row>
    <row r="214" spans="1:18" x14ac:dyDescent="0.25">
      <c r="A214" s="8"/>
      <c r="B214" s="1"/>
      <c r="C214" s="6"/>
      <c r="D214" s="165"/>
      <c r="E214" s="129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3"/>
      <c r="R214" s="3"/>
    </row>
    <row r="215" spans="1:18" x14ac:dyDescent="0.25">
      <c r="A215" s="8"/>
      <c r="B215" s="231" t="s">
        <v>527</v>
      </c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3"/>
      <c r="R215" s="3"/>
    </row>
    <row r="216" spans="1:18" x14ac:dyDescent="0.25">
      <c r="A216" s="8"/>
      <c r="B216" s="1"/>
      <c r="C216" s="6"/>
      <c r="D216" s="165"/>
      <c r="E216" s="7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3"/>
      <c r="R216" s="3"/>
    </row>
    <row r="217" spans="1:18" x14ac:dyDescent="0.25">
      <c r="A217" s="8"/>
      <c r="B217" s="1"/>
      <c r="C217" s="6"/>
      <c r="D217" s="165"/>
      <c r="E217" s="7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3"/>
      <c r="R217" s="3"/>
    </row>
    <row r="218" spans="1:18" x14ac:dyDescent="0.25">
      <c r="A218" s="8"/>
      <c r="B218" s="1"/>
      <c r="C218" s="61" t="s">
        <v>528</v>
      </c>
      <c r="D218" s="61"/>
      <c r="E218" s="61"/>
      <c r="F218" s="232" t="s">
        <v>529</v>
      </c>
      <c r="G218" s="232"/>
      <c r="H218" s="232"/>
      <c r="I218" s="232"/>
      <c r="J218" s="232"/>
      <c r="K218" s="232"/>
      <c r="L218" s="232"/>
      <c r="M218" s="232"/>
      <c r="N218" s="233" t="s">
        <v>530</v>
      </c>
      <c r="O218" s="232"/>
      <c r="P218" s="234"/>
      <c r="Q218" s="234"/>
      <c r="R218" s="164"/>
    </row>
    <row r="219" spans="1:18" x14ac:dyDescent="0.25">
      <c r="A219" s="8"/>
      <c r="B219" s="1"/>
      <c r="C219" s="6"/>
      <c r="D219" s="165"/>
      <c r="E219" s="7"/>
      <c r="F219" s="50"/>
      <c r="G219" s="235"/>
      <c r="H219" s="235"/>
      <c r="I219" s="121"/>
      <c r="J219" s="61"/>
      <c r="K219" s="61"/>
      <c r="L219" s="61"/>
      <c r="M219" s="61"/>
      <c r="N219" s="61"/>
      <c r="O219" s="125"/>
      <c r="P219" s="125"/>
      <c r="R219" s="164"/>
    </row>
    <row r="220" spans="1:18" x14ac:dyDescent="0.25">
      <c r="A220" s="8"/>
      <c r="B220" s="1"/>
      <c r="C220" s="6"/>
      <c r="D220" s="165"/>
      <c r="E220" s="7"/>
      <c r="F220" s="236" t="s">
        <v>531</v>
      </c>
      <c r="G220" s="236"/>
      <c r="H220" s="236"/>
      <c r="I220" s="236"/>
      <c r="J220" s="236"/>
      <c r="K220" s="236"/>
      <c r="L220" s="236"/>
      <c r="M220" s="236"/>
      <c r="N220" s="236"/>
      <c r="O220" s="236"/>
      <c r="P220" s="236"/>
      <c r="Q220" s="236"/>
      <c r="R220" s="236"/>
    </row>
    <row r="221" spans="1:18" x14ac:dyDescent="0.25">
      <c r="A221" s="8"/>
      <c r="B221" s="1"/>
      <c r="C221" s="6"/>
      <c r="D221" s="165"/>
      <c r="E221" s="7"/>
      <c r="F221" s="237"/>
      <c r="G221" s="237"/>
      <c r="H221" s="237"/>
      <c r="I221" s="237"/>
      <c r="J221" s="237"/>
      <c r="K221" s="237"/>
      <c r="L221" s="237"/>
      <c r="M221" s="237"/>
      <c r="N221" s="237"/>
      <c r="O221" s="237"/>
      <c r="P221" s="237"/>
      <c r="Q221" s="237"/>
      <c r="R221" s="237"/>
    </row>
    <row r="222" spans="1:18" x14ac:dyDescent="0.25">
      <c r="A222" s="8"/>
      <c r="B222" s="1"/>
      <c r="C222" s="6"/>
      <c r="D222" s="165"/>
      <c r="E222" s="129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3"/>
      <c r="R222" s="3"/>
    </row>
  </sheetData>
  <mergeCells count="133">
    <mergeCell ref="A213:J213"/>
    <mergeCell ref="P218:Q218"/>
    <mergeCell ref="G219:H219"/>
    <mergeCell ref="F220:R220"/>
    <mergeCell ref="A207:J207"/>
    <mergeCell ref="A208:J208"/>
    <mergeCell ref="A209:J209"/>
    <mergeCell ref="A210:J210"/>
    <mergeCell ref="A211:J211"/>
    <mergeCell ref="A212:J212"/>
    <mergeCell ref="A201:J201"/>
    <mergeCell ref="A202:J202"/>
    <mergeCell ref="A203:J203"/>
    <mergeCell ref="A204:J204"/>
    <mergeCell ref="A205:J205"/>
    <mergeCell ref="A206:J206"/>
    <mergeCell ref="A195:J195"/>
    <mergeCell ref="A196:J196"/>
    <mergeCell ref="A197:J197"/>
    <mergeCell ref="A198:J198"/>
    <mergeCell ref="A199:J199"/>
    <mergeCell ref="A200:J200"/>
    <mergeCell ref="A189:J189"/>
    <mergeCell ref="A190:J190"/>
    <mergeCell ref="A191:J191"/>
    <mergeCell ref="A192:J192"/>
    <mergeCell ref="A193:J193"/>
    <mergeCell ref="A194:J194"/>
    <mergeCell ref="A183:J183"/>
    <mergeCell ref="A184:J184"/>
    <mergeCell ref="A185:J185"/>
    <mergeCell ref="A186:J186"/>
    <mergeCell ref="A187:J187"/>
    <mergeCell ref="A188:J188"/>
    <mergeCell ref="A177:J177"/>
    <mergeCell ref="A178:J178"/>
    <mergeCell ref="A179:J179"/>
    <mergeCell ref="A180:J180"/>
    <mergeCell ref="A181:J181"/>
    <mergeCell ref="A182:J182"/>
    <mergeCell ref="A171:J171"/>
    <mergeCell ref="A172:J172"/>
    <mergeCell ref="A173:J173"/>
    <mergeCell ref="A174:J174"/>
    <mergeCell ref="A175:J175"/>
    <mergeCell ref="A176:J176"/>
    <mergeCell ref="A165:J165"/>
    <mergeCell ref="A166:J166"/>
    <mergeCell ref="A167:J167"/>
    <mergeCell ref="A168:J168"/>
    <mergeCell ref="A169:J169"/>
    <mergeCell ref="A170:J170"/>
    <mergeCell ref="A159:J159"/>
    <mergeCell ref="A160:J160"/>
    <mergeCell ref="A161:P161"/>
    <mergeCell ref="A162:J162"/>
    <mergeCell ref="A163:J163"/>
    <mergeCell ref="A164:J164"/>
    <mergeCell ref="A136:P136"/>
    <mergeCell ref="A137:P137"/>
    <mergeCell ref="A139:P139"/>
    <mergeCell ref="A156:J156"/>
    <mergeCell ref="A157:J157"/>
    <mergeCell ref="A158:J158"/>
    <mergeCell ref="A121:P121"/>
    <mergeCell ref="A131:J131"/>
    <mergeCell ref="A132:J132"/>
    <mergeCell ref="A133:J133"/>
    <mergeCell ref="A134:J134"/>
    <mergeCell ref="A135:J135"/>
    <mergeCell ref="A112:P112"/>
    <mergeCell ref="A116:J116"/>
    <mergeCell ref="A117:J117"/>
    <mergeCell ref="A118:J118"/>
    <mergeCell ref="A119:J119"/>
    <mergeCell ref="A120:J120"/>
    <mergeCell ref="A93:P93"/>
    <mergeCell ref="A107:J107"/>
    <mergeCell ref="A108:J108"/>
    <mergeCell ref="A109:J109"/>
    <mergeCell ref="A110:J110"/>
    <mergeCell ref="A111:J111"/>
    <mergeCell ref="A79:P79"/>
    <mergeCell ref="A88:J88"/>
    <mergeCell ref="A89:J89"/>
    <mergeCell ref="A90:J90"/>
    <mergeCell ref="A91:J91"/>
    <mergeCell ref="A92:J92"/>
    <mergeCell ref="A68:P68"/>
    <mergeCell ref="A74:J74"/>
    <mergeCell ref="A75:J75"/>
    <mergeCell ref="A76:J76"/>
    <mergeCell ref="A77:J77"/>
    <mergeCell ref="A78:J78"/>
    <mergeCell ref="A54:P54"/>
    <mergeCell ref="A63:J63"/>
    <mergeCell ref="A64:J64"/>
    <mergeCell ref="A65:J65"/>
    <mergeCell ref="A66:J66"/>
    <mergeCell ref="A67:J67"/>
    <mergeCell ref="A41:P41"/>
    <mergeCell ref="A49:J49"/>
    <mergeCell ref="A50:J50"/>
    <mergeCell ref="A51:J51"/>
    <mergeCell ref="A52:J52"/>
    <mergeCell ref="A53:J53"/>
    <mergeCell ref="A28:P28"/>
    <mergeCell ref="A36:J36"/>
    <mergeCell ref="A37:J37"/>
    <mergeCell ref="A38:J38"/>
    <mergeCell ref="A39:J39"/>
    <mergeCell ref="A40:J40"/>
    <mergeCell ref="O24:O26"/>
    <mergeCell ref="P24:P26"/>
    <mergeCell ref="F25:F26"/>
    <mergeCell ref="G25:I25"/>
    <mergeCell ref="J25:J26"/>
    <mergeCell ref="K25:K26"/>
    <mergeCell ref="L25:N25"/>
    <mergeCell ref="J20:K20"/>
    <mergeCell ref="A24:A26"/>
    <mergeCell ref="B24:B26"/>
    <mergeCell ref="C24:C26"/>
    <mergeCell ref="D24:D26"/>
    <mergeCell ref="E24:E26"/>
    <mergeCell ref="F24:I24"/>
    <mergeCell ref="J24:N24"/>
    <mergeCell ref="E1:I1"/>
    <mergeCell ref="J15:K15"/>
    <mergeCell ref="J16:K16"/>
    <mergeCell ref="J17:K17"/>
    <mergeCell ref="J18:K18"/>
    <mergeCell ref="J19:K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A34" workbookViewId="0">
      <selection activeCell="C12" sqref="C12"/>
    </sheetView>
  </sheetViews>
  <sheetFormatPr defaultRowHeight="13.2" x14ac:dyDescent="0.25"/>
  <cols>
    <col min="2" max="2" width="14" customWidth="1"/>
    <col min="3" max="3" width="27.77734375" customWidth="1"/>
  </cols>
  <sheetData>
    <row r="1" spans="1:13" x14ac:dyDescent="0.25">
      <c r="A1" s="108"/>
      <c r="B1" s="1"/>
      <c r="C1" s="6"/>
      <c r="D1" s="100"/>
      <c r="E1" s="129"/>
      <c r="F1" s="2"/>
      <c r="G1" s="2"/>
      <c r="H1" s="2"/>
      <c r="I1" s="2"/>
      <c r="J1" s="108" t="s">
        <v>81</v>
      </c>
      <c r="K1" s="2"/>
      <c r="L1" s="2"/>
      <c r="M1" s="2"/>
    </row>
    <row r="2" spans="1:13" x14ac:dyDescent="0.25">
      <c r="A2" s="4"/>
      <c r="B2" s="1"/>
      <c r="C2" s="6"/>
      <c r="D2" s="100"/>
      <c r="E2" s="129"/>
      <c r="F2" s="2"/>
      <c r="G2" s="2"/>
      <c r="H2" s="2"/>
      <c r="I2" s="2"/>
      <c r="J2" s="4"/>
      <c r="K2" s="2"/>
      <c r="L2" s="2"/>
      <c r="M2" s="2"/>
    </row>
    <row r="3" spans="1:13" x14ac:dyDescent="0.25">
      <c r="A3" s="4"/>
      <c r="B3" s="1"/>
      <c r="C3" s="6"/>
      <c r="D3" s="100"/>
      <c r="E3" s="129"/>
      <c r="F3" s="2"/>
      <c r="G3" s="2"/>
      <c r="H3" s="2"/>
      <c r="I3" s="2"/>
      <c r="J3" s="4"/>
      <c r="K3" s="2"/>
      <c r="L3" s="2"/>
      <c r="M3" s="2"/>
    </row>
    <row r="4" spans="1:13" x14ac:dyDescent="0.25">
      <c r="A4" s="4"/>
      <c r="B4" s="1"/>
      <c r="C4" s="6"/>
      <c r="D4" s="100"/>
      <c r="E4" s="129"/>
      <c r="F4" s="2"/>
      <c r="G4" s="2"/>
      <c r="H4" s="2"/>
      <c r="I4" s="2"/>
      <c r="J4" s="4" t="s">
        <v>161</v>
      </c>
      <c r="K4" s="2"/>
      <c r="L4" s="2"/>
      <c r="M4" s="2"/>
    </row>
    <row r="5" spans="1:13" x14ac:dyDescent="0.25">
      <c r="A5" s="130"/>
      <c r="B5" s="1"/>
      <c r="C5" s="6"/>
      <c r="D5" s="100"/>
      <c r="E5" s="129"/>
      <c r="F5" s="2"/>
      <c r="G5" s="2"/>
      <c r="H5" s="2"/>
      <c r="I5" s="2"/>
      <c r="J5" s="130" t="s">
        <v>83</v>
      </c>
      <c r="K5" s="2"/>
      <c r="L5" s="2"/>
      <c r="M5" s="2"/>
    </row>
    <row r="6" spans="1:13" ht="13.8" x14ac:dyDescent="0.25">
      <c r="A6" s="8"/>
      <c r="B6" s="1"/>
      <c r="C6" s="131"/>
      <c r="D6" s="132"/>
      <c r="E6" s="132" t="s">
        <v>18</v>
      </c>
      <c r="F6" s="133"/>
      <c r="G6" s="133"/>
      <c r="H6" s="132"/>
      <c r="I6" s="133"/>
      <c r="J6" s="133"/>
      <c r="K6" s="2"/>
      <c r="L6" s="2"/>
      <c r="M6" s="2"/>
    </row>
    <row r="7" spans="1:13" ht="14.4" x14ac:dyDescent="0.25">
      <c r="A7" s="8"/>
      <c r="B7" s="1"/>
      <c r="C7" s="130"/>
      <c r="D7" s="8"/>
      <c r="E7" s="134" t="s">
        <v>0</v>
      </c>
      <c r="F7" s="135"/>
      <c r="G7" s="135"/>
      <c r="H7" s="2"/>
      <c r="I7" s="136"/>
      <c r="J7" s="2"/>
      <c r="K7" s="2"/>
      <c r="L7" s="2"/>
      <c r="M7" s="2"/>
    </row>
    <row r="8" spans="1:13" ht="14.4" x14ac:dyDescent="0.25">
      <c r="A8" s="8"/>
      <c r="B8" s="1"/>
      <c r="C8" s="130"/>
      <c r="D8" s="8"/>
      <c r="E8" s="134"/>
      <c r="F8" s="135"/>
      <c r="G8" s="135"/>
      <c r="H8" s="2"/>
      <c r="I8" s="136"/>
      <c r="J8" s="2"/>
      <c r="K8" s="2"/>
      <c r="L8" s="2"/>
      <c r="M8" s="2"/>
    </row>
    <row r="9" spans="1:13" ht="17.399999999999999" x14ac:dyDescent="0.25">
      <c r="A9" s="8"/>
      <c r="B9" s="1"/>
      <c r="C9" s="130"/>
      <c r="D9" s="137" t="s">
        <v>162</v>
      </c>
      <c r="E9" s="129"/>
      <c r="F9" s="2"/>
      <c r="G9" s="2"/>
      <c r="H9" s="2"/>
      <c r="I9" s="2"/>
      <c r="J9" s="2"/>
      <c r="K9" s="2"/>
      <c r="L9" s="2"/>
      <c r="M9" s="2"/>
    </row>
    <row r="10" spans="1:13" ht="13.8" x14ac:dyDescent="0.25">
      <c r="A10" s="8"/>
      <c r="B10" s="1"/>
      <c r="C10" s="130"/>
      <c r="D10" s="138" t="s">
        <v>28</v>
      </c>
      <c r="E10" s="129"/>
      <c r="F10" s="2"/>
      <c r="G10" s="2"/>
      <c r="H10" s="2"/>
      <c r="I10" s="139"/>
      <c r="J10" s="2"/>
      <c r="K10" s="2"/>
      <c r="L10" s="2"/>
      <c r="M10" s="2"/>
    </row>
    <row r="11" spans="1:13" x14ac:dyDescent="0.25">
      <c r="A11" s="8"/>
      <c r="B11" s="1"/>
      <c r="C11" s="140"/>
      <c r="D11" s="8"/>
      <c r="E11" s="141"/>
      <c r="F11" s="142"/>
      <c r="G11" s="142"/>
      <c r="H11" s="2"/>
      <c r="I11" s="7"/>
      <c r="J11" s="2"/>
      <c r="K11" s="2"/>
      <c r="L11" s="2"/>
      <c r="M11" s="2"/>
    </row>
    <row r="12" spans="1:13" ht="13.8" x14ac:dyDescent="0.25">
      <c r="A12" s="8"/>
      <c r="B12" s="143" t="s">
        <v>1</v>
      </c>
      <c r="C12" s="144" t="s">
        <v>163</v>
      </c>
      <c r="D12" s="132"/>
      <c r="E12" s="145"/>
      <c r="F12" s="146"/>
      <c r="G12" s="146"/>
      <c r="H12" s="147"/>
      <c r="I12" s="133"/>
      <c r="J12" s="133"/>
      <c r="K12" s="2"/>
      <c r="L12" s="2"/>
      <c r="M12" s="2"/>
    </row>
    <row r="13" spans="1:13" ht="13.8" x14ac:dyDescent="0.25">
      <c r="A13" s="8"/>
      <c r="B13" s="1"/>
      <c r="C13" s="148"/>
      <c r="D13" s="8"/>
      <c r="E13" s="89" t="s">
        <v>27</v>
      </c>
      <c r="F13" s="2"/>
      <c r="G13" s="135"/>
      <c r="H13" s="138"/>
      <c r="I13" s="135"/>
      <c r="J13" s="135"/>
      <c r="K13" s="2"/>
      <c r="L13" s="2"/>
      <c r="M13" s="2"/>
    </row>
    <row r="14" spans="1:13" x14ac:dyDescent="0.25">
      <c r="A14" s="149"/>
      <c r="B14" s="150"/>
      <c r="C14" s="130"/>
      <c r="D14" s="8"/>
      <c r="E14" s="151"/>
      <c r="F14" s="2"/>
      <c r="G14" s="2"/>
      <c r="H14" s="2"/>
      <c r="I14" s="2"/>
      <c r="J14" s="2"/>
      <c r="K14" s="2"/>
      <c r="L14" s="2"/>
      <c r="M14" s="2"/>
    </row>
    <row r="15" spans="1:13" ht="13.8" x14ac:dyDescent="0.25">
      <c r="A15" s="8"/>
      <c r="B15" s="1"/>
      <c r="C15" s="152" t="s">
        <v>164</v>
      </c>
      <c r="D15" s="8"/>
      <c r="E15" s="7"/>
      <c r="F15" s="2"/>
      <c r="G15" s="2"/>
      <c r="H15" s="2"/>
      <c r="I15" s="152"/>
      <c r="J15" s="152"/>
      <c r="K15" s="2"/>
      <c r="L15" s="2"/>
      <c r="M15" s="2"/>
    </row>
    <row r="16" spans="1:13" ht="13.8" x14ac:dyDescent="0.25">
      <c r="A16" s="138"/>
      <c r="B16" s="153"/>
      <c r="C16" s="152" t="s">
        <v>165</v>
      </c>
      <c r="D16" s="154"/>
      <c r="E16" s="178" t="s">
        <v>166</v>
      </c>
      <c r="F16" s="177"/>
      <c r="G16" s="155" t="s">
        <v>26</v>
      </c>
      <c r="H16" s="154"/>
      <c r="I16" s="152"/>
      <c r="J16" s="152"/>
      <c r="K16" s="154"/>
      <c r="L16" s="154"/>
      <c r="M16" s="154"/>
    </row>
    <row r="17" spans="1:13" ht="13.8" x14ac:dyDescent="0.25">
      <c r="A17" s="138"/>
      <c r="B17" s="153"/>
      <c r="C17" s="152" t="s">
        <v>67</v>
      </c>
      <c r="D17" s="138"/>
      <c r="E17" s="178" t="s">
        <v>167</v>
      </c>
      <c r="F17" s="177"/>
      <c r="G17" s="155" t="s">
        <v>26</v>
      </c>
      <c r="H17" s="154"/>
      <c r="I17" s="152"/>
      <c r="J17" s="152"/>
      <c r="K17" s="154"/>
      <c r="L17" s="154"/>
      <c r="M17" s="154"/>
    </row>
    <row r="18" spans="1:13" ht="13.8" x14ac:dyDescent="0.25">
      <c r="A18" s="138"/>
      <c r="B18" s="153"/>
      <c r="C18" s="152" t="s">
        <v>16</v>
      </c>
      <c r="D18" s="138"/>
      <c r="E18" s="178" t="s">
        <v>168</v>
      </c>
      <c r="F18" s="177"/>
      <c r="G18" s="155" t="s">
        <v>17</v>
      </c>
      <c r="H18" s="154"/>
      <c r="I18" s="152"/>
      <c r="J18" s="152"/>
      <c r="K18" s="154"/>
      <c r="L18" s="154"/>
      <c r="M18" s="154"/>
    </row>
    <row r="19" spans="1:13" ht="13.8" x14ac:dyDescent="0.25">
      <c r="A19" s="8"/>
      <c r="B19" s="1"/>
      <c r="C19" s="156" t="s">
        <v>169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8"/>
      <c r="B20" s="1"/>
      <c r="C20" s="130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8"/>
      <c r="B21" s="1"/>
      <c r="C21" s="130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169" t="s">
        <v>2</v>
      </c>
      <c r="B22" s="171" t="s">
        <v>105</v>
      </c>
      <c r="C22" s="169" t="s">
        <v>66</v>
      </c>
      <c r="D22" s="169" t="s">
        <v>65</v>
      </c>
      <c r="E22" s="169" t="s">
        <v>64</v>
      </c>
      <c r="F22" s="169" t="s">
        <v>25</v>
      </c>
      <c r="G22" s="170"/>
      <c r="H22" s="170"/>
      <c r="I22" s="170"/>
      <c r="J22" s="169" t="s">
        <v>24</v>
      </c>
      <c r="K22" s="170"/>
      <c r="L22" s="170"/>
      <c r="M22" s="170"/>
    </row>
    <row r="23" spans="1:13" x14ac:dyDescent="0.25">
      <c r="A23" s="170"/>
      <c r="B23" s="172"/>
      <c r="C23" s="173"/>
      <c r="D23" s="169"/>
      <c r="E23" s="169"/>
      <c r="F23" s="169" t="s">
        <v>3</v>
      </c>
      <c r="G23" s="169" t="s">
        <v>61</v>
      </c>
      <c r="H23" s="170"/>
      <c r="I23" s="170"/>
      <c r="J23" s="169" t="s">
        <v>3</v>
      </c>
      <c r="K23" s="169" t="s">
        <v>61</v>
      </c>
      <c r="L23" s="170"/>
      <c r="M23" s="170"/>
    </row>
    <row r="24" spans="1:13" x14ac:dyDescent="0.25">
      <c r="A24" s="170"/>
      <c r="B24" s="172"/>
      <c r="C24" s="173"/>
      <c r="D24" s="169"/>
      <c r="E24" s="169"/>
      <c r="F24" s="170"/>
      <c r="G24" s="102" t="s">
        <v>60</v>
      </c>
      <c r="H24" s="102" t="s">
        <v>170</v>
      </c>
      <c r="I24" s="102" t="s">
        <v>58</v>
      </c>
      <c r="J24" s="170"/>
      <c r="K24" s="102" t="s">
        <v>60</v>
      </c>
      <c r="L24" s="102" t="s">
        <v>170</v>
      </c>
      <c r="M24" s="102" t="s">
        <v>58</v>
      </c>
    </row>
    <row r="25" spans="1:13" x14ac:dyDescent="0.25">
      <c r="A25" s="5">
        <v>1</v>
      </c>
      <c r="B25" s="104">
        <v>2</v>
      </c>
      <c r="C25" s="102">
        <v>3</v>
      </c>
      <c r="D25" s="102">
        <v>4</v>
      </c>
      <c r="E25" s="9">
        <v>5</v>
      </c>
      <c r="F25" s="103">
        <v>6</v>
      </c>
      <c r="G25" s="103">
        <v>7</v>
      </c>
      <c r="H25" s="103">
        <v>8</v>
      </c>
      <c r="I25" s="103">
        <v>9</v>
      </c>
      <c r="J25" s="103">
        <v>10</v>
      </c>
      <c r="K25" s="103">
        <v>11</v>
      </c>
      <c r="L25" s="103">
        <v>12</v>
      </c>
      <c r="M25" s="103">
        <v>13</v>
      </c>
    </row>
    <row r="26" spans="1:13" x14ac:dyDescent="0.25">
      <c r="A26" s="179" t="s">
        <v>171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</row>
    <row r="27" spans="1:13" ht="68.400000000000006" x14ac:dyDescent="0.25">
      <c r="A27" s="5">
        <v>1</v>
      </c>
      <c r="B27" s="55" t="s">
        <v>172</v>
      </c>
      <c r="C27" s="101" t="s">
        <v>173</v>
      </c>
      <c r="D27" s="9" t="s">
        <v>174</v>
      </c>
      <c r="E27" s="56">
        <v>1</v>
      </c>
      <c r="F27" s="157">
        <v>781.87</v>
      </c>
      <c r="G27" s="157">
        <v>781.87</v>
      </c>
      <c r="H27" s="158"/>
      <c r="I27" s="158"/>
      <c r="J27" s="158">
        <v>782</v>
      </c>
      <c r="K27" s="158">
        <v>782</v>
      </c>
      <c r="L27" s="158"/>
      <c r="M27" s="158"/>
    </row>
    <row r="28" spans="1:13" ht="34.200000000000003" x14ac:dyDescent="0.25">
      <c r="A28" s="5">
        <v>2</v>
      </c>
      <c r="B28" s="55" t="s">
        <v>175</v>
      </c>
      <c r="C28" s="101" t="s">
        <v>176</v>
      </c>
      <c r="D28" s="9" t="s">
        <v>177</v>
      </c>
      <c r="E28" s="56">
        <v>1</v>
      </c>
      <c r="F28" s="157">
        <v>53.4</v>
      </c>
      <c r="G28" s="157">
        <v>53.4</v>
      </c>
      <c r="H28" s="158"/>
      <c r="I28" s="158"/>
      <c r="J28" s="158">
        <v>53</v>
      </c>
      <c r="K28" s="158">
        <v>53</v>
      </c>
      <c r="L28" s="158"/>
      <c r="M28" s="158"/>
    </row>
    <row r="29" spans="1:13" ht="34.200000000000003" x14ac:dyDescent="0.25">
      <c r="A29" s="5">
        <v>3</v>
      </c>
      <c r="B29" s="55" t="s">
        <v>178</v>
      </c>
      <c r="C29" s="101" t="s">
        <v>179</v>
      </c>
      <c r="D29" s="9" t="s">
        <v>177</v>
      </c>
      <c r="E29" s="56">
        <v>5</v>
      </c>
      <c r="F29" s="157">
        <v>133.49</v>
      </c>
      <c r="G29" s="157">
        <v>133.49</v>
      </c>
      <c r="H29" s="158"/>
      <c r="I29" s="158"/>
      <c r="J29" s="158">
        <v>667</v>
      </c>
      <c r="K29" s="158">
        <v>667</v>
      </c>
      <c r="L29" s="158"/>
      <c r="M29" s="158"/>
    </row>
    <row r="30" spans="1:13" x14ac:dyDescent="0.25">
      <c r="A30" s="179" t="s">
        <v>180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</row>
    <row r="31" spans="1:13" ht="34.200000000000003" x14ac:dyDescent="0.25">
      <c r="A31" s="5">
        <v>4</v>
      </c>
      <c r="B31" s="55" t="s">
        <v>178</v>
      </c>
      <c r="C31" s="101" t="s">
        <v>179</v>
      </c>
      <c r="D31" s="9" t="s">
        <v>177</v>
      </c>
      <c r="E31" s="56">
        <v>2</v>
      </c>
      <c r="F31" s="157">
        <v>133.49</v>
      </c>
      <c r="G31" s="157">
        <v>133.49</v>
      </c>
      <c r="H31" s="158"/>
      <c r="I31" s="158"/>
      <c r="J31" s="158">
        <v>267</v>
      </c>
      <c r="K31" s="158">
        <v>267</v>
      </c>
      <c r="L31" s="158"/>
      <c r="M31" s="158"/>
    </row>
    <row r="32" spans="1:13" ht="34.200000000000003" x14ac:dyDescent="0.25">
      <c r="A32" s="5">
        <v>5</v>
      </c>
      <c r="B32" s="55" t="s">
        <v>175</v>
      </c>
      <c r="C32" s="101" t="s">
        <v>176</v>
      </c>
      <c r="D32" s="9" t="s">
        <v>177</v>
      </c>
      <c r="E32" s="56">
        <v>3</v>
      </c>
      <c r="F32" s="157">
        <v>53.4</v>
      </c>
      <c r="G32" s="157">
        <v>53.4</v>
      </c>
      <c r="H32" s="158"/>
      <c r="I32" s="158"/>
      <c r="J32" s="158">
        <v>160</v>
      </c>
      <c r="K32" s="158">
        <v>160</v>
      </c>
      <c r="L32" s="158"/>
      <c r="M32" s="158"/>
    </row>
    <row r="33" spans="1:13" ht="34.200000000000003" x14ac:dyDescent="0.25">
      <c r="A33" s="5">
        <v>6</v>
      </c>
      <c r="B33" s="55" t="s">
        <v>181</v>
      </c>
      <c r="C33" s="101" t="s">
        <v>182</v>
      </c>
      <c r="D33" s="9" t="s">
        <v>177</v>
      </c>
      <c r="E33" s="56">
        <v>2</v>
      </c>
      <c r="F33" s="157">
        <v>130.03</v>
      </c>
      <c r="G33" s="157">
        <v>130.03</v>
      </c>
      <c r="H33" s="158"/>
      <c r="I33" s="158"/>
      <c r="J33" s="158">
        <v>260</v>
      </c>
      <c r="K33" s="158">
        <v>260</v>
      </c>
      <c r="L33" s="158"/>
      <c r="M33" s="158"/>
    </row>
    <row r="34" spans="1:13" ht="34.200000000000003" x14ac:dyDescent="0.25">
      <c r="A34" s="5">
        <v>7</v>
      </c>
      <c r="B34" s="55" t="s">
        <v>183</v>
      </c>
      <c r="C34" s="101" t="s">
        <v>184</v>
      </c>
      <c r="D34" s="9" t="s">
        <v>177</v>
      </c>
      <c r="E34" s="56">
        <v>8</v>
      </c>
      <c r="F34" s="157">
        <v>25.83</v>
      </c>
      <c r="G34" s="157">
        <v>25.83</v>
      </c>
      <c r="H34" s="158"/>
      <c r="I34" s="158"/>
      <c r="J34" s="158">
        <v>207</v>
      </c>
      <c r="K34" s="158">
        <v>207</v>
      </c>
      <c r="L34" s="158"/>
      <c r="M34" s="158"/>
    </row>
    <row r="35" spans="1:13" x14ac:dyDescent="0.25">
      <c r="A35" s="168" t="s">
        <v>4</v>
      </c>
      <c r="B35" s="167"/>
      <c r="C35" s="167"/>
      <c r="D35" s="167"/>
      <c r="E35" s="167"/>
      <c r="F35" s="167"/>
      <c r="G35" s="167"/>
      <c r="H35" s="167"/>
      <c r="I35" s="167"/>
      <c r="J35" s="157">
        <v>2396</v>
      </c>
      <c r="K35" s="157">
        <v>2396</v>
      </c>
      <c r="L35" s="158"/>
      <c r="M35" s="158"/>
    </row>
    <row r="36" spans="1:13" x14ac:dyDescent="0.25">
      <c r="A36" s="168" t="s">
        <v>76</v>
      </c>
      <c r="B36" s="167"/>
      <c r="C36" s="167"/>
      <c r="D36" s="167"/>
      <c r="E36" s="167"/>
      <c r="F36" s="167"/>
      <c r="G36" s="167"/>
      <c r="H36" s="167"/>
      <c r="I36" s="167"/>
      <c r="J36" s="157">
        <v>2061</v>
      </c>
      <c r="K36" s="157">
        <v>2061</v>
      </c>
      <c r="L36" s="158"/>
      <c r="M36" s="158"/>
    </row>
    <row r="37" spans="1:13" x14ac:dyDescent="0.25">
      <c r="A37" s="168" t="s">
        <v>23</v>
      </c>
      <c r="B37" s="167"/>
      <c r="C37" s="167"/>
      <c r="D37" s="167"/>
      <c r="E37" s="167"/>
      <c r="F37" s="167"/>
      <c r="G37" s="167"/>
      <c r="H37" s="167"/>
      <c r="I37" s="167"/>
      <c r="J37" s="158"/>
      <c r="K37" s="158"/>
      <c r="L37" s="158"/>
      <c r="M37" s="158"/>
    </row>
    <row r="38" spans="1:13" x14ac:dyDescent="0.25">
      <c r="A38" s="168" t="s">
        <v>185</v>
      </c>
      <c r="B38" s="167"/>
      <c r="C38" s="167"/>
      <c r="D38" s="167"/>
      <c r="E38" s="167"/>
      <c r="F38" s="167"/>
      <c r="G38" s="167"/>
      <c r="H38" s="167"/>
      <c r="I38" s="167"/>
      <c r="J38" s="157">
        <v>103</v>
      </c>
      <c r="K38" s="157">
        <v>103</v>
      </c>
      <c r="L38" s="158"/>
      <c r="M38" s="158"/>
    </row>
    <row r="39" spans="1:13" x14ac:dyDescent="0.25">
      <c r="A39" s="168" t="s">
        <v>186</v>
      </c>
      <c r="B39" s="167"/>
      <c r="C39" s="167"/>
      <c r="D39" s="167"/>
      <c r="E39" s="167"/>
      <c r="F39" s="167"/>
      <c r="G39" s="167"/>
      <c r="H39" s="167"/>
      <c r="I39" s="167"/>
      <c r="J39" s="157">
        <v>-625</v>
      </c>
      <c r="K39" s="157">
        <v>-625</v>
      </c>
      <c r="L39" s="158"/>
      <c r="M39" s="158"/>
    </row>
    <row r="40" spans="1:13" x14ac:dyDescent="0.25">
      <c r="A40" s="168" t="s">
        <v>187</v>
      </c>
      <c r="B40" s="167"/>
      <c r="C40" s="167"/>
      <c r="D40" s="167"/>
      <c r="E40" s="167"/>
      <c r="F40" s="167"/>
      <c r="G40" s="167"/>
      <c r="H40" s="167"/>
      <c r="I40" s="167"/>
      <c r="J40" s="157">
        <v>187</v>
      </c>
      <c r="K40" s="157">
        <v>187</v>
      </c>
      <c r="L40" s="158"/>
      <c r="M40" s="158"/>
    </row>
    <row r="41" spans="1:13" x14ac:dyDescent="0.25">
      <c r="A41" s="168" t="s">
        <v>5</v>
      </c>
      <c r="B41" s="167"/>
      <c r="C41" s="167"/>
      <c r="D41" s="167"/>
      <c r="E41" s="167"/>
      <c r="F41" s="167"/>
      <c r="G41" s="167"/>
      <c r="H41" s="167"/>
      <c r="I41" s="167"/>
      <c r="J41" s="157">
        <v>1340</v>
      </c>
      <c r="K41" s="158"/>
      <c r="L41" s="158"/>
      <c r="M41" s="158"/>
    </row>
    <row r="42" spans="1:13" x14ac:dyDescent="0.25">
      <c r="A42" s="168" t="s">
        <v>23</v>
      </c>
      <c r="B42" s="167"/>
      <c r="C42" s="167"/>
      <c r="D42" s="167"/>
      <c r="E42" s="167"/>
      <c r="F42" s="167"/>
      <c r="G42" s="167"/>
      <c r="H42" s="167"/>
      <c r="I42" s="167"/>
      <c r="J42" s="158"/>
      <c r="K42" s="158"/>
      <c r="L42" s="158"/>
      <c r="M42" s="158"/>
    </row>
    <row r="43" spans="1:13" x14ac:dyDescent="0.25">
      <c r="A43" s="168" t="s">
        <v>188</v>
      </c>
      <c r="B43" s="167"/>
      <c r="C43" s="167"/>
      <c r="D43" s="167"/>
      <c r="E43" s="167"/>
      <c r="F43" s="167"/>
      <c r="G43" s="167"/>
      <c r="H43" s="167"/>
      <c r="I43" s="167"/>
      <c r="J43" s="157">
        <v>1340</v>
      </c>
      <c r="K43" s="158"/>
      <c r="L43" s="158"/>
      <c r="M43" s="158"/>
    </row>
    <row r="44" spans="1:13" x14ac:dyDescent="0.25">
      <c r="A44" s="168" t="s">
        <v>6</v>
      </c>
      <c r="B44" s="167"/>
      <c r="C44" s="167"/>
      <c r="D44" s="167"/>
      <c r="E44" s="167"/>
      <c r="F44" s="167"/>
      <c r="G44" s="167"/>
      <c r="H44" s="167"/>
      <c r="I44" s="167"/>
      <c r="J44" s="157">
        <v>824</v>
      </c>
      <c r="K44" s="158"/>
      <c r="L44" s="158"/>
      <c r="M44" s="158"/>
    </row>
    <row r="45" spans="1:13" x14ac:dyDescent="0.25">
      <c r="A45" s="168" t="s">
        <v>23</v>
      </c>
      <c r="B45" s="167"/>
      <c r="C45" s="167"/>
      <c r="D45" s="167"/>
      <c r="E45" s="167"/>
      <c r="F45" s="167"/>
      <c r="G45" s="167"/>
      <c r="H45" s="167"/>
      <c r="I45" s="167"/>
      <c r="J45" s="158"/>
      <c r="K45" s="158"/>
      <c r="L45" s="158"/>
      <c r="M45" s="158"/>
    </row>
    <row r="46" spans="1:13" x14ac:dyDescent="0.25">
      <c r="A46" s="168" t="s">
        <v>189</v>
      </c>
      <c r="B46" s="167"/>
      <c r="C46" s="167"/>
      <c r="D46" s="167"/>
      <c r="E46" s="167"/>
      <c r="F46" s="167"/>
      <c r="G46" s="167"/>
      <c r="H46" s="167"/>
      <c r="I46" s="167"/>
      <c r="J46" s="157">
        <v>824</v>
      </c>
      <c r="K46" s="158"/>
      <c r="L46" s="158"/>
      <c r="M46" s="158"/>
    </row>
    <row r="47" spans="1:13" x14ac:dyDescent="0.25">
      <c r="A47" s="166" t="s">
        <v>7</v>
      </c>
      <c r="B47" s="167"/>
      <c r="C47" s="167"/>
      <c r="D47" s="167"/>
      <c r="E47" s="167"/>
      <c r="F47" s="167"/>
      <c r="G47" s="167"/>
      <c r="H47" s="167"/>
      <c r="I47" s="167"/>
      <c r="J47" s="158"/>
      <c r="K47" s="158"/>
      <c r="L47" s="158"/>
      <c r="M47" s="158"/>
    </row>
    <row r="48" spans="1:13" x14ac:dyDescent="0.25">
      <c r="A48" s="168" t="s">
        <v>8</v>
      </c>
      <c r="B48" s="167"/>
      <c r="C48" s="167"/>
      <c r="D48" s="167"/>
      <c r="E48" s="167"/>
      <c r="F48" s="167"/>
      <c r="G48" s="167"/>
      <c r="H48" s="167"/>
      <c r="I48" s="167"/>
      <c r="J48" s="157">
        <v>4225</v>
      </c>
      <c r="K48" s="158"/>
      <c r="L48" s="158"/>
      <c r="M48" s="158"/>
    </row>
    <row r="49" spans="1:13" x14ac:dyDescent="0.25">
      <c r="A49" s="168" t="s">
        <v>9</v>
      </c>
      <c r="B49" s="167"/>
      <c r="C49" s="167"/>
      <c r="D49" s="167"/>
      <c r="E49" s="167"/>
      <c r="F49" s="167"/>
      <c r="G49" s="167"/>
      <c r="H49" s="167"/>
      <c r="I49" s="167"/>
      <c r="J49" s="158"/>
      <c r="K49" s="158"/>
      <c r="L49" s="158"/>
      <c r="M49" s="158"/>
    </row>
    <row r="50" spans="1:13" x14ac:dyDescent="0.25">
      <c r="A50" s="168" t="s">
        <v>12</v>
      </c>
      <c r="B50" s="167"/>
      <c r="C50" s="167"/>
      <c r="D50" s="167"/>
      <c r="E50" s="167"/>
      <c r="F50" s="167"/>
      <c r="G50" s="167"/>
      <c r="H50" s="167"/>
      <c r="I50" s="167"/>
      <c r="J50" s="157">
        <v>2061</v>
      </c>
      <c r="K50" s="158"/>
      <c r="L50" s="158"/>
      <c r="M50" s="158"/>
    </row>
    <row r="51" spans="1:13" x14ac:dyDescent="0.25">
      <c r="A51" s="168" t="s">
        <v>13</v>
      </c>
      <c r="B51" s="167"/>
      <c r="C51" s="167"/>
      <c r="D51" s="167"/>
      <c r="E51" s="167"/>
      <c r="F51" s="167"/>
      <c r="G51" s="167"/>
      <c r="H51" s="167"/>
      <c r="I51" s="167"/>
      <c r="J51" s="157">
        <v>1340</v>
      </c>
      <c r="K51" s="158"/>
      <c r="L51" s="158"/>
      <c r="M51" s="158"/>
    </row>
    <row r="52" spans="1:13" x14ac:dyDescent="0.25">
      <c r="A52" s="168" t="s">
        <v>14</v>
      </c>
      <c r="B52" s="167"/>
      <c r="C52" s="167"/>
      <c r="D52" s="167"/>
      <c r="E52" s="167"/>
      <c r="F52" s="167"/>
      <c r="G52" s="167"/>
      <c r="H52" s="167"/>
      <c r="I52" s="167"/>
      <c r="J52" s="157">
        <v>824</v>
      </c>
      <c r="K52" s="158"/>
      <c r="L52" s="158"/>
      <c r="M52" s="158"/>
    </row>
    <row r="53" spans="1:13" x14ac:dyDescent="0.25">
      <c r="A53" s="168" t="s">
        <v>190</v>
      </c>
      <c r="B53" s="167"/>
      <c r="C53" s="167"/>
      <c r="D53" s="167"/>
      <c r="E53" s="167"/>
      <c r="F53" s="167"/>
      <c r="G53" s="167"/>
      <c r="H53" s="167"/>
      <c r="I53" s="167"/>
      <c r="J53" s="157">
        <v>44278</v>
      </c>
      <c r="K53" s="158"/>
      <c r="L53" s="158"/>
      <c r="M53" s="158"/>
    </row>
    <row r="54" spans="1:13" x14ac:dyDescent="0.25">
      <c r="A54" s="166" t="s">
        <v>15</v>
      </c>
      <c r="B54" s="167"/>
      <c r="C54" s="167"/>
      <c r="D54" s="167"/>
      <c r="E54" s="167"/>
      <c r="F54" s="167"/>
      <c r="G54" s="167"/>
      <c r="H54" s="167"/>
      <c r="I54" s="167"/>
      <c r="J54" s="159">
        <v>44278</v>
      </c>
      <c r="K54" s="158"/>
      <c r="L54" s="158"/>
      <c r="M54" s="158"/>
    </row>
    <row r="55" spans="1:13" x14ac:dyDescent="0.25">
      <c r="A55" s="8"/>
      <c r="B55" s="1"/>
      <c r="C55" s="6"/>
      <c r="D55" s="100"/>
      <c r="E55" s="129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8"/>
      <c r="B56" s="1"/>
      <c r="C56" s="6"/>
      <c r="D56" s="100"/>
      <c r="E56" s="129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8"/>
      <c r="B57" s="1"/>
      <c r="C57" s="6"/>
      <c r="D57" s="100"/>
      <c r="E57" s="129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182" t="s">
        <v>191</v>
      </c>
      <c r="B58" s="181"/>
      <c r="C58" s="181"/>
      <c r="D58" s="181"/>
      <c r="E58" s="181"/>
      <c r="F58" s="181"/>
      <c r="G58" s="181"/>
      <c r="H58" s="181"/>
      <c r="I58" s="181"/>
      <c r="J58" s="181"/>
      <c r="K58" s="181"/>
      <c r="L58" s="181"/>
      <c r="M58" s="181"/>
    </row>
    <row r="59" spans="1:13" x14ac:dyDescent="0.25">
      <c r="A59" s="180" t="s">
        <v>55</v>
      </c>
      <c r="B59" s="181"/>
      <c r="C59" s="181"/>
      <c r="D59" s="181"/>
      <c r="E59" s="181"/>
      <c r="F59" s="181"/>
      <c r="G59" s="181"/>
      <c r="H59" s="181"/>
      <c r="I59" s="181"/>
      <c r="J59" s="181"/>
      <c r="K59" s="181"/>
      <c r="L59" s="181"/>
      <c r="M59" s="181"/>
    </row>
    <row r="60" spans="1:13" x14ac:dyDescent="0.25">
      <c r="A60" s="8"/>
      <c r="B60" s="1"/>
      <c r="C60" s="6"/>
      <c r="D60" s="100"/>
      <c r="E60" s="129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182" t="s">
        <v>192</v>
      </c>
      <c r="B61" s="181"/>
      <c r="C61" s="181"/>
      <c r="D61" s="181"/>
      <c r="E61" s="181"/>
      <c r="F61" s="181"/>
      <c r="G61" s="181"/>
      <c r="H61" s="181"/>
      <c r="I61" s="181"/>
      <c r="J61" s="181"/>
      <c r="K61" s="181"/>
      <c r="L61" s="181"/>
      <c r="M61" s="181"/>
    </row>
    <row r="62" spans="1:13" x14ac:dyDescent="0.25">
      <c r="A62" s="180" t="s">
        <v>55</v>
      </c>
      <c r="B62" s="181"/>
      <c r="C62" s="181"/>
      <c r="D62" s="181"/>
      <c r="E62" s="181"/>
      <c r="F62" s="181"/>
      <c r="G62" s="181"/>
      <c r="H62" s="181"/>
      <c r="I62" s="181"/>
      <c r="J62" s="181"/>
      <c r="K62" s="181"/>
      <c r="L62" s="181"/>
      <c r="M62" s="181"/>
    </row>
    <row r="63" spans="1:13" x14ac:dyDescent="0.25">
      <c r="A63" s="8"/>
      <c r="B63" s="1"/>
      <c r="C63" s="6"/>
      <c r="D63" s="100"/>
      <c r="E63" s="129"/>
      <c r="F63" s="2"/>
      <c r="G63" s="2"/>
      <c r="H63" s="2"/>
      <c r="I63" s="2"/>
      <c r="J63" s="2"/>
      <c r="K63" s="2"/>
      <c r="L63" s="2"/>
      <c r="M63" s="2"/>
    </row>
  </sheetData>
  <mergeCells count="40">
    <mergeCell ref="A62:M62"/>
    <mergeCell ref="A52:I52"/>
    <mergeCell ref="A53:I53"/>
    <mergeCell ref="A54:I54"/>
    <mergeCell ref="A58:M58"/>
    <mergeCell ref="A59:M59"/>
    <mergeCell ref="A61:M61"/>
    <mergeCell ref="A51:I51"/>
    <mergeCell ref="A40:I40"/>
    <mergeCell ref="A41:I41"/>
    <mergeCell ref="A42:I42"/>
    <mergeCell ref="A43:I43"/>
    <mergeCell ref="A44:I44"/>
    <mergeCell ref="A45:I45"/>
    <mergeCell ref="A46:I46"/>
    <mergeCell ref="A47:I47"/>
    <mergeCell ref="A48:I48"/>
    <mergeCell ref="A49:I49"/>
    <mergeCell ref="A50:I50"/>
    <mergeCell ref="A39:I39"/>
    <mergeCell ref="J22:M22"/>
    <mergeCell ref="F23:F24"/>
    <mergeCell ref="G23:I23"/>
    <mergeCell ref="J23:J24"/>
    <mergeCell ref="K23:M23"/>
    <mergeCell ref="A26:M26"/>
    <mergeCell ref="A30:M30"/>
    <mergeCell ref="A35:I35"/>
    <mergeCell ref="A36:I36"/>
    <mergeCell ref="A37:I37"/>
    <mergeCell ref="A38:I38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topLeftCell="A100" workbookViewId="0">
      <selection activeCell="C12" sqref="C12"/>
    </sheetView>
  </sheetViews>
  <sheetFormatPr defaultRowHeight="13.2" x14ac:dyDescent="0.25"/>
  <cols>
    <col min="2" max="2" width="12.88671875" customWidth="1"/>
    <col min="3" max="3" width="33.88671875" customWidth="1"/>
  </cols>
  <sheetData>
    <row r="1" spans="1:13" x14ac:dyDescent="0.25">
      <c r="A1" s="108"/>
      <c r="B1" s="1"/>
      <c r="C1" s="6"/>
      <c r="D1" s="100"/>
      <c r="E1" s="129"/>
      <c r="F1" s="2"/>
      <c r="G1" s="2"/>
      <c r="H1" s="2"/>
      <c r="I1" s="2"/>
      <c r="J1" s="108" t="s">
        <v>81</v>
      </c>
      <c r="K1" s="2"/>
      <c r="L1" s="2"/>
      <c r="M1" s="2"/>
    </row>
    <row r="2" spans="1:13" x14ac:dyDescent="0.25">
      <c r="A2" s="4"/>
      <c r="B2" s="1"/>
      <c r="C2" s="6"/>
      <c r="D2" s="100"/>
      <c r="E2" s="129"/>
      <c r="F2" s="2"/>
      <c r="G2" s="2"/>
      <c r="H2" s="2"/>
      <c r="I2" s="2"/>
      <c r="J2" s="4"/>
      <c r="K2" s="2"/>
      <c r="L2" s="2"/>
      <c r="M2" s="2"/>
    </row>
    <row r="3" spans="1:13" x14ac:dyDescent="0.25">
      <c r="A3" s="4"/>
      <c r="B3" s="1"/>
      <c r="C3" s="6"/>
      <c r="D3" s="100"/>
      <c r="E3" s="129"/>
      <c r="F3" s="2"/>
      <c r="G3" s="2"/>
      <c r="H3" s="2"/>
      <c r="I3" s="2"/>
      <c r="J3" s="4"/>
      <c r="K3" s="2"/>
      <c r="L3" s="2"/>
      <c r="M3" s="2"/>
    </row>
    <row r="4" spans="1:13" x14ac:dyDescent="0.25">
      <c r="A4" s="4"/>
      <c r="B4" s="1"/>
      <c r="C4" s="6"/>
      <c r="D4" s="100"/>
      <c r="E4" s="129"/>
      <c r="F4" s="2"/>
      <c r="G4" s="2"/>
      <c r="H4" s="2"/>
      <c r="I4" s="2"/>
      <c r="J4" s="4" t="s">
        <v>161</v>
      </c>
      <c r="K4" s="2"/>
      <c r="L4" s="2"/>
      <c r="M4" s="2"/>
    </row>
    <row r="5" spans="1:13" x14ac:dyDescent="0.25">
      <c r="A5" s="130"/>
      <c r="B5" s="1"/>
      <c r="C5" s="6"/>
      <c r="D5" s="100"/>
      <c r="E5" s="129"/>
      <c r="F5" s="2"/>
      <c r="G5" s="2"/>
      <c r="H5" s="2"/>
      <c r="I5" s="2"/>
      <c r="J5" s="130" t="s">
        <v>83</v>
      </c>
      <c r="K5" s="2"/>
      <c r="L5" s="2"/>
      <c r="M5" s="2"/>
    </row>
    <row r="6" spans="1:13" ht="13.8" x14ac:dyDescent="0.25">
      <c r="A6" s="8"/>
      <c r="B6" s="1"/>
      <c r="C6" s="131"/>
      <c r="D6" s="132"/>
      <c r="E6" s="132" t="s">
        <v>18</v>
      </c>
      <c r="F6" s="133"/>
      <c r="G6" s="133"/>
      <c r="H6" s="132"/>
      <c r="I6" s="133"/>
      <c r="J6" s="133"/>
      <c r="K6" s="2"/>
      <c r="L6" s="2"/>
      <c r="M6" s="2"/>
    </row>
    <row r="7" spans="1:13" ht="14.4" x14ac:dyDescent="0.25">
      <c r="A7" s="8"/>
      <c r="B7" s="1"/>
      <c r="C7" s="130"/>
      <c r="D7" s="8"/>
      <c r="E7" s="134" t="s">
        <v>0</v>
      </c>
      <c r="F7" s="135"/>
      <c r="G7" s="135"/>
      <c r="H7" s="2"/>
      <c r="I7" s="136"/>
      <c r="J7" s="2"/>
      <c r="K7" s="2"/>
      <c r="L7" s="2"/>
      <c r="M7" s="2"/>
    </row>
    <row r="8" spans="1:13" ht="14.4" x14ac:dyDescent="0.25">
      <c r="A8" s="8"/>
      <c r="B8" s="1"/>
      <c r="C8" s="130"/>
      <c r="D8" s="8"/>
      <c r="E8" s="134"/>
      <c r="F8" s="135"/>
      <c r="G8" s="135"/>
      <c r="H8" s="2"/>
      <c r="I8" s="136"/>
      <c r="J8" s="2"/>
      <c r="K8" s="2"/>
      <c r="L8" s="2"/>
      <c r="M8" s="2"/>
    </row>
    <row r="9" spans="1:13" ht="17.399999999999999" x14ac:dyDescent="0.25">
      <c r="A9" s="8"/>
      <c r="B9" s="1"/>
      <c r="C9" s="130"/>
      <c r="D9" s="137" t="s">
        <v>193</v>
      </c>
      <c r="E9" s="129"/>
      <c r="F9" s="2"/>
      <c r="G9" s="2"/>
      <c r="H9" s="2"/>
      <c r="I9" s="2"/>
      <c r="J9" s="2"/>
      <c r="K9" s="2"/>
      <c r="L9" s="2"/>
      <c r="M9" s="2"/>
    </row>
    <row r="10" spans="1:13" ht="13.8" x14ac:dyDescent="0.25">
      <c r="A10" s="8"/>
      <c r="B10" s="1"/>
      <c r="C10" s="130"/>
      <c r="D10" s="138" t="s">
        <v>28</v>
      </c>
      <c r="E10" s="129"/>
      <c r="F10" s="2"/>
      <c r="G10" s="2"/>
      <c r="H10" s="2"/>
      <c r="I10" s="139"/>
      <c r="J10" s="2"/>
      <c r="K10" s="2"/>
      <c r="L10" s="2"/>
      <c r="M10" s="2"/>
    </row>
    <row r="11" spans="1:13" x14ac:dyDescent="0.25">
      <c r="A11" s="8"/>
      <c r="B11" s="1"/>
      <c r="C11" s="140"/>
      <c r="D11" s="8"/>
      <c r="E11" s="141"/>
      <c r="F11" s="142"/>
      <c r="G11" s="142"/>
      <c r="H11" s="2"/>
      <c r="I11" s="7"/>
      <c r="J11" s="2"/>
      <c r="K11" s="2"/>
      <c r="L11" s="2"/>
      <c r="M11" s="2"/>
    </row>
    <row r="12" spans="1:13" ht="13.8" x14ac:dyDescent="0.25">
      <c r="A12" s="8"/>
      <c r="B12" s="143" t="s">
        <v>1</v>
      </c>
      <c r="C12" s="144" t="s">
        <v>194</v>
      </c>
      <c r="D12" s="132"/>
      <c r="E12" s="145"/>
      <c r="F12" s="146"/>
      <c r="G12" s="146"/>
      <c r="H12" s="147"/>
      <c r="I12" s="133"/>
      <c r="J12" s="133"/>
      <c r="K12" s="2"/>
      <c r="L12" s="2"/>
      <c r="M12" s="2"/>
    </row>
    <row r="13" spans="1:13" ht="13.8" x14ac:dyDescent="0.25">
      <c r="A13" s="8"/>
      <c r="B13" s="1"/>
      <c r="C13" s="148"/>
      <c r="D13" s="8"/>
      <c r="E13" s="89" t="s">
        <v>27</v>
      </c>
      <c r="F13" s="2"/>
      <c r="G13" s="135"/>
      <c r="H13" s="138"/>
      <c r="I13" s="135"/>
      <c r="J13" s="135"/>
      <c r="K13" s="2"/>
      <c r="L13" s="2"/>
      <c r="M13" s="2"/>
    </row>
    <row r="14" spans="1:13" x14ac:dyDescent="0.25">
      <c r="A14" s="149"/>
      <c r="B14" s="150"/>
      <c r="C14" s="130"/>
      <c r="D14" s="8"/>
      <c r="E14" s="151"/>
      <c r="F14" s="2"/>
      <c r="G14" s="2"/>
      <c r="H14" s="2"/>
      <c r="I14" s="2"/>
      <c r="J14" s="2"/>
      <c r="K14" s="2"/>
      <c r="L14" s="2"/>
      <c r="M14" s="2"/>
    </row>
    <row r="15" spans="1:13" ht="13.8" x14ac:dyDescent="0.25">
      <c r="A15" s="8"/>
      <c r="B15" s="1"/>
      <c r="C15" s="152" t="s">
        <v>195</v>
      </c>
      <c r="D15" s="8"/>
      <c r="E15" s="7"/>
      <c r="F15" s="2"/>
      <c r="G15" s="2"/>
      <c r="H15" s="2"/>
      <c r="I15" s="152"/>
      <c r="J15" s="152"/>
      <c r="K15" s="2"/>
      <c r="L15" s="2"/>
      <c r="M15" s="2"/>
    </row>
    <row r="16" spans="1:13" ht="13.8" x14ac:dyDescent="0.25">
      <c r="A16" s="138"/>
      <c r="B16" s="153"/>
      <c r="C16" s="152" t="s">
        <v>165</v>
      </c>
      <c r="D16" s="154"/>
      <c r="E16" s="178" t="s">
        <v>196</v>
      </c>
      <c r="F16" s="177"/>
      <c r="G16" s="155" t="s">
        <v>26</v>
      </c>
      <c r="H16" s="154"/>
      <c r="I16" s="152"/>
      <c r="J16" s="152"/>
      <c r="K16" s="154"/>
      <c r="L16" s="154"/>
      <c r="M16" s="154"/>
    </row>
    <row r="17" spans="1:13" ht="13.8" x14ac:dyDescent="0.25">
      <c r="A17" s="138"/>
      <c r="B17" s="153"/>
      <c r="C17" s="152" t="s">
        <v>67</v>
      </c>
      <c r="D17" s="138"/>
      <c r="E17" s="178" t="s">
        <v>197</v>
      </c>
      <c r="F17" s="177"/>
      <c r="G17" s="155" t="s">
        <v>26</v>
      </c>
      <c r="H17" s="154"/>
      <c r="I17" s="152"/>
      <c r="J17" s="152"/>
      <c r="K17" s="154"/>
      <c r="L17" s="154"/>
      <c r="M17" s="154"/>
    </row>
    <row r="18" spans="1:13" ht="13.8" x14ac:dyDescent="0.25">
      <c r="A18" s="138"/>
      <c r="B18" s="153"/>
      <c r="C18" s="152" t="s">
        <v>16</v>
      </c>
      <c r="D18" s="138"/>
      <c r="E18" s="178" t="s">
        <v>198</v>
      </c>
      <c r="F18" s="177"/>
      <c r="G18" s="155" t="s">
        <v>17</v>
      </c>
      <c r="H18" s="154"/>
      <c r="I18" s="152"/>
      <c r="J18" s="152"/>
      <c r="K18" s="154"/>
      <c r="L18" s="154"/>
      <c r="M18" s="154"/>
    </row>
    <row r="19" spans="1:13" ht="13.8" x14ac:dyDescent="0.25">
      <c r="A19" s="8"/>
      <c r="B19" s="1"/>
      <c r="C19" s="156" t="s">
        <v>169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8"/>
      <c r="B20" s="1"/>
      <c r="C20" s="130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8"/>
      <c r="B21" s="1"/>
      <c r="C21" s="130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169" t="s">
        <v>2</v>
      </c>
      <c r="B22" s="171" t="s">
        <v>105</v>
      </c>
      <c r="C22" s="169" t="s">
        <v>66</v>
      </c>
      <c r="D22" s="169" t="s">
        <v>65</v>
      </c>
      <c r="E22" s="169" t="s">
        <v>64</v>
      </c>
      <c r="F22" s="169" t="s">
        <v>25</v>
      </c>
      <c r="G22" s="170"/>
      <c r="H22" s="170"/>
      <c r="I22" s="170"/>
      <c r="J22" s="169" t="s">
        <v>24</v>
      </c>
      <c r="K22" s="170"/>
      <c r="L22" s="170"/>
      <c r="M22" s="170"/>
    </row>
    <row r="23" spans="1:13" x14ac:dyDescent="0.25">
      <c r="A23" s="170"/>
      <c r="B23" s="172"/>
      <c r="C23" s="173"/>
      <c r="D23" s="169"/>
      <c r="E23" s="169"/>
      <c r="F23" s="169" t="s">
        <v>3</v>
      </c>
      <c r="G23" s="169" t="s">
        <v>61</v>
      </c>
      <c r="H23" s="170"/>
      <c r="I23" s="170"/>
      <c r="J23" s="169" t="s">
        <v>3</v>
      </c>
      <c r="K23" s="169" t="s">
        <v>61</v>
      </c>
      <c r="L23" s="170"/>
      <c r="M23" s="170"/>
    </row>
    <row r="24" spans="1:13" x14ac:dyDescent="0.25">
      <c r="A24" s="170"/>
      <c r="B24" s="172"/>
      <c r="C24" s="173"/>
      <c r="D24" s="169"/>
      <c r="E24" s="169"/>
      <c r="F24" s="170"/>
      <c r="G24" s="102" t="s">
        <v>60</v>
      </c>
      <c r="H24" s="102" t="s">
        <v>170</v>
      </c>
      <c r="I24" s="102" t="s">
        <v>58</v>
      </c>
      <c r="J24" s="170"/>
      <c r="K24" s="102" t="s">
        <v>60</v>
      </c>
      <c r="L24" s="102" t="s">
        <v>170</v>
      </c>
      <c r="M24" s="102" t="s">
        <v>58</v>
      </c>
    </row>
    <row r="25" spans="1:13" x14ac:dyDescent="0.25">
      <c r="A25" s="5">
        <v>1</v>
      </c>
      <c r="B25" s="104">
        <v>2</v>
      </c>
      <c r="C25" s="102">
        <v>3</v>
      </c>
      <c r="D25" s="102">
        <v>4</v>
      </c>
      <c r="E25" s="9">
        <v>5</v>
      </c>
      <c r="F25" s="103">
        <v>6</v>
      </c>
      <c r="G25" s="103">
        <v>7</v>
      </c>
      <c r="H25" s="103">
        <v>8</v>
      </c>
      <c r="I25" s="103">
        <v>9</v>
      </c>
      <c r="J25" s="103">
        <v>10</v>
      </c>
      <c r="K25" s="103">
        <v>11</v>
      </c>
      <c r="L25" s="103">
        <v>12</v>
      </c>
      <c r="M25" s="103">
        <v>13</v>
      </c>
    </row>
    <row r="26" spans="1:13" x14ac:dyDescent="0.25">
      <c r="A26" s="179" t="s">
        <v>199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</row>
    <row r="27" spans="1:13" ht="45.6" x14ac:dyDescent="0.25">
      <c r="A27" s="5">
        <v>1</v>
      </c>
      <c r="B27" s="55" t="s">
        <v>200</v>
      </c>
      <c r="C27" s="101" t="s">
        <v>201</v>
      </c>
      <c r="D27" s="9" t="s">
        <v>56</v>
      </c>
      <c r="E27" s="56">
        <v>76</v>
      </c>
      <c r="F27" s="157">
        <v>19.899999999999999</v>
      </c>
      <c r="G27" s="157">
        <v>19.899999999999999</v>
      </c>
      <c r="H27" s="158"/>
      <c r="I27" s="158"/>
      <c r="J27" s="158">
        <v>1512</v>
      </c>
      <c r="K27" s="158">
        <v>1512</v>
      </c>
      <c r="L27" s="158"/>
      <c r="M27" s="158"/>
    </row>
    <row r="28" spans="1:13" ht="57" x14ac:dyDescent="0.25">
      <c r="A28" s="5">
        <v>2</v>
      </c>
      <c r="B28" s="55" t="s">
        <v>202</v>
      </c>
      <c r="C28" s="101" t="s">
        <v>203</v>
      </c>
      <c r="D28" s="9" t="s">
        <v>56</v>
      </c>
      <c r="E28" s="56">
        <v>30</v>
      </c>
      <c r="F28" s="157">
        <v>26.53</v>
      </c>
      <c r="G28" s="157">
        <v>26.53</v>
      </c>
      <c r="H28" s="158"/>
      <c r="I28" s="158"/>
      <c r="J28" s="158">
        <v>796</v>
      </c>
      <c r="K28" s="158">
        <v>796</v>
      </c>
      <c r="L28" s="158"/>
      <c r="M28" s="158"/>
    </row>
    <row r="29" spans="1:13" ht="34.200000000000003" x14ac:dyDescent="0.25">
      <c r="A29" s="5">
        <v>74</v>
      </c>
      <c r="B29" s="55" t="s">
        <v>204</v>
      </c>
      <c r="C29" s="101" t="s">
        <v>205</v>
      </c>
      <c r="D29" s="9" t="s">
        <v>56</v>
      </c>
      <c r="E29" s="56">
        <v>7</v>
      </c>
      <c r="F29" s="157">
        <v>26.53</v>
      </c>
      <c r="G29" s="157">
        <v>26.53</v>
      </c>
      <c r="H29" s="158"/>
      <c r="I29" s="158"/>
      <c r="J29" s="158">
        <v>186</v>
      </c>
      <c r="K29" s="158">
        <v>186</v>
      </c>
      <c r="L29" s="158"/>
      <c r="M29" s="158"/>
    </row>
    <row r="30" spans="1:13" ht="57" x14ac:dyDescent="0.25">
      <c r="A30" s="5">
        <v>3</v>
      </c>
      <c r="B30" s="55" t="s">
        <v>206</v>
      </c>
      <c r="C30" s="101" t="s">
        <v>207</v>
      </c>
      <c r="D30" s="9" t="s">
        <v>56</v>
      </c>
      <c r="E30" s="56">
        <v>2</v>
      </c>
      <c r="F30" s="157">
        <v>39.799999999999997</v>
      </c>
      <c r="G30" s="157">
        <v>39.799999999999997</v>
      </c>
      <c r="H30" s="158"/>
      <c r="I30" s="158"/>
      <c r="J30" s="158">
        <v>80</v>
      </c>
      <c r="K30" s="158">
        <v>80</v>
      </c>
      <c r="L30" s="158"/>
      <c r="M30" s="158"/>
    </row>
    <row r="31" spans="1:13" ht="24" x14ac:dyDescent="0.25">
      <c r="A31" s="5">
        <v>4</v>
      </c>
      <c r="B31" s="55" t="s">
        <v>208</v>
      </c>
      <c r="C31" s="101" t="s">
        <v>209</v>
      </c>
      <c r="D31" s="9" t="s">
        <v>210</v>
      </c>
      <c r="E31" s="56">
        <v>4</v>
      </c>
      <c r="F31" s="157">
        <v>23.54</v>
      </c>
      <c r="G31" s="157">
        <v>23.54</v>
      </c>
      <c r="H31" s="158"/>
      <c r="I31" s="158"/>
      <c r="J31" s="158">
        <v>94</v>
      </c>
      <c r="K31" s="158">
        <v>94</v>
      </c>
      <c r="L31" s="158"/>
      <c r="M31" s="158"/>
    </row>
    <row r="32" spans="1:13" ht="34.200000000000003" x14ac:dyDescent="0.25">
      <c r="A32" s="5">
        <v>5</v>
      </c>
      <c r="B32" s="55" t="s">
        <v>211</v>
      </c>
      <c r="C32" s="101" t="s">
        <v>212</v>
      </c>
      <c r="D32" s="9" t="s">
        <v>213</v>
      </c>
      <c r="E32" s="56">
        <v>3.36</v>
      </c>
      <c r="F32" s="157">
        <v>251.12</v>
      </c>
      <c r="G32" s="157">
        <v>251.12</v>
      </c>
      <c r="H32" s="158"/>
      <c r="I32" s="158"/>
      <c r="J32" s="158">
        <v>844</v>
      </c>
      <c r="K32" s="158">
        <v>844</v>
      </c>
      <c r="L32" s="158"/>
      <c r="M32" s="158"/>
    </row>
    <row r="33" spans="1:13" ht="34.200000000000003" x14ac:dyDescent="0.25">
      <c r="A33" s="5">
        <v>6</v>
      </c>
      <c r="B33" s="55" t="s">
        <v>214</v>
      </c>
      <c r="C33" s="101" t="s">
        <v>215</v>
      </c>
      <c r="D33" s="9" t="s">
        <v>216</v>
      </c>
      <c r="E33" s="56">
        <v>76</v>
      </c>
      <c r="F33" s="157">
        <v>23.54</v>
      </c>
      <c r="G33" s="157">
        <v>23.54</v>
      </c>
      <c r="H33" s="158"/>
      <c r="I33" s="158"/>
      <c r="J33" s="158">
        <v>1789</v>
      </c>
      <c r="K33" s="158">
        <v>1789</v>
      </c>
      <c r="L33" s="158"/>
      <c r="M33" s="158"/>
    </row>
    <row r="34" spans="1:13" ht="34.200000000000003" x14ac:dyDescent="0.25">
      <c r="A34" s="5">
        <v>7</v>
      </c>
      <c r="B34" s="55" t="s">
        <v>217</v>
      </c>
      <c r="C34" s="101" t="s">
        <v>218</v>
      </c>
      <c r="D34" s="9" t="s">
        <v>219</v>
      </c>
      <c r="E34" s="56">
        <v>2</v>
      </c>
      <c r="F34" s="157">
        <v>15.7</v>
      </c>
      <c r="G34" s="157">
        <v>15.7</v>
      </c>
      <c r="H34" s="158"/>
      <c r="I34" s="158"/>
      <c r="J34" s="158">
        <v>31</v>
      </c>
      <c r="K34" s="158">
        <v>31</v>
      </c>
      <c r="L34" s="158"/>
      <c r="M34" s="158"/>
    </row>
    <row r="35" spans="1:13" ht="79.8" x14ac:dyDescent="0.25">
      <c r="A35" s="5">
        <v>8</v>
      </c>
      <c r="B35" s="55" t="s">
        <v>220</v>
      </c>
      <c r="C35" s="101" t="s">
        <v>221</v>
      </c>
      <c r="D35" s="9" t="s">
        <v>222</v>
      </c>
      <c r="E35" s="56">
        <v>116</v>
      </c>
      <c r="F35" s="157">
        <v>6.28</v>
      </c>
      <c r="G35" s="157">
        <v>6.28</v>
      </c>
      <c r="H35" s="158"/>
      <c r="I35" s="158"/>
      <c r="J35" s="158">
        <v>728</v>
      </c>
      <c r="K35" s="158">
        <v>728</v>
      </c>
      <c r="L35" s="158"/>
      <c r="M35" s="158"/>
    </row>
    <row r="36" spans="1:13" x14ac:dyDescent="0.25">
      <c r="A36" s="179" t="s">
        <v>223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</row>
    <row r="37" spans="1:13" ht="24" x14ac:dyDescent="0.25">
      <c r="A37" s="5">
        <v>9</v>
      </c>
      <c r="B37" s="55" t="s">
        <v>224</v>
      </c>
      <c r="C37" s="101" t="s">
        <v>225</v>
      </c>
      <c r="D37" s="9" t="s">
        <v>77</v>
      </c>
      <c r="E37" s="56">
        <v>2</v>
      </c>
      <c r="F37" s="157">
        <v>53.49</v>
      </c>
      <c r="G37" s="157">
        <v>53.49</v>
      </c>
      <c r="H37" s="158"/>
      <c r="I37" s="158"/>
      <c r="J37" s="158">
        <v>107</v>
      </c>
      <c r="K37" s="158">
        <v>107</v>
      </c>
      <c r="L37" s="158"/>
      <c r="M37" s="158"/>
    </row>
    <row r="38" spans="1:13" ht="34.200000000000003" x14ac:dyDescent="0.25">
      <c r="A38" s="5">
        <v>10</v>
      </c>
      <c r="B38" s="55" t="s">
        <v>226</v>
      </c>
      <c r="C38" s="101" t="s">
        <v>227</v>
      </c>
      <c r="D38" s="9" t="s">
        <v>56</v>
      </c>
      <c r="E38" s="56">
        <v>2</v>
      </c>
      <c r="F38" s="157">
        <v>47.71</v>
      </c>
      <c r="G38" s="157">
        <v>47.71</v>
      </c>
      <c r="H38" s="158"/>
      <c r="I38" s="158"/>
      <c r="J38" s="158">
        <v>95</v>
      </c>
      <c r="K38" s="158">
        <v>95</v>
      </c>
      <c r="L38" s="158"/>
      <c r="M38" s="158"/>
    </row>
    <row r="39" spans="1:13" ht="24" x14ac:dyDescent="0.25">
      <c r="A39" s="5">
        <v>11</v>
      </c>
      <c r="B39" s="55" t="s">
        <v>228</v>
      </c>
      <c r="C39" s="101" t="s">
        <v>229</v>
      </c>
      <c r="D39" s="9" t="s">
        <v>56</v>
      </c>
      <c r="E39" s="56">
        <v>2</v>
      </c>
      <c r="F39" s="157">
        <v>31.81</v>
      </c>
      <c r="G39" s="157">
        <v>31.81</v>
      </c>
      <c r="H39" s="158"/>
      <c r="I39" s="158"/>
      <c r="J39" s="158">
        <v>64</v>
      </c>
      <c r="K39" s="158">
        <v>64</v>
      </c>
      <c r="L39" s="158"/>
      <c r="M39" s="158"/>
    </row>
    <row r="40" spans="1:13" ht="24" x14ac:dyDescent="0.25">
      <c r="A40" s="5">
        <v>12</v>
      </c>
      <c r="B40" s="55" t="s">
        <v>230</v>
      </c>
      <c r="C40" s="101" t="s">
        <v>231</v>
      </c>
      <c r="D40" s="9" t="s">
        <v>56</v>
      </c>
      <c r="E40" s="56">
        <v>4</v>
      </c>
      <c r="F40" s="157">
        <v>37.68</v>
      </c>
      <c r="G40" s="157">
        <v>37.68</v>
      </c>
      <c r="H40" s="158"/>
      <c r="I40" s="158"/>
      <c r="J40" s="158">
        <v>151</v>
      </c>
      <c r="K40" s="158">
        <v>151</v>
      </c>
      <c r="L40" s="158"/>
      <c r="M40" s="158"/>
    </row>
    <row r="41" spans="1:13" ht="24" x14ac:dyDescent="0.25">
      <c r="A41" s="5">
        <v>13</v>
      </c>
      <c r="B41" s="55" t="s">
        <v>232</v>
      </c>
      <c r="C41" s="101" t="s">
        <v>233</v>
      </c>
      <c r="D41" s="9" t="s">
        <v>56</v>
      </c>
      <c r="E41" s="56">
        <v>2</v>
      </c>
      <c r="F41" s="157">
        <v>150.72</v>
      </c>
      <c r="G41" s="157">
        <v>150.72</v>
      </c>
      <c r="H41" s="158"/>
      <c r="I41" s="158"/>
      <c r="J41" s="158">
        <v>301</v>
      </c>
      <c r="K41" s="158">
        <v>301</v>
      </c>
      <c r="L41" s="158"/>
      <c r="M41" s="158"/>
    </row>
    <row r="42" spans="1:13" ht="34.200000000000003" x14ac:dyDescent="0.25">
      <c r="A42" s="5">
        <v>14</v>
      </c>
      <c r="B42" s="55" t="s">
        <v>234</v>
      </c>
      <c r="C42" s="101" t="s">
        <v>235</v>
      </c>
      <c r="D42" s="9" t="s">
        <v>56</v>
      </c>
      <c r="E42" s="56">
        <v>2</v>
      </c>
      <c r="F42" s="157">
        <v>250.43</v>
      </c>
      <c r="G42" s="157">
        <v>250.43</v>
      </c>
      <c r="H42" s="158"/>
      <c r="I42" s="158"/>
      <c r="J42" s="158">
        <v>501</v>
      </c>
      <c r="K42" s="158">
        <v>501</v>
      </c>
      <c r="L42" s="158"/>
      <c r="M42" s="158"/>
    </row>
    <row r="43" spans="1:13" ht="24" x14ac:dyDescent="0.25">
      <c r="A43" s="5">
        <v>15</v>
      </c>
      <c r="B43" s="55" t="s">
        <v>236</v>
      </c>
      <c r="C43" s="101" t="s">
        <v>237</v>
      </c>
      <c r="D43" s="9" t="s">
        <v>56</v>
      </c>
      <c r="E43" s="56">
        <v>1</v>
      </c>
      <c r="F43" s="157">
        <v>1460.62</v>
      </c>
      <c r="G43" s="157">
        <v>1460.62</v>
      </c>
      <c r="H43" s="158"/>
      <c r="I43" s="158"/>
      <c r="J43" s="158">
        <v>1461</v>
      </c>
      <c r="K43" s="158">
        <v>1461</v>
      </c>
      <c r="L43" s="158"/>
      <c r="M43" s="158"/>
    </row>
    <row r="44" spans="1:13" ht="34.200000000000003" x14ac:dyDescent="0.25">
      <c r="A44" s="5">
        <v>16</v>
      </c>
      <c r="B44" s="55" t="s">
        <v>211</v>
      </c>
      <c r="C44" s="101" t="s">
        <v>212</v>
      </c>
      <c r="D44" s="9" t="s">
        <v>213</v>
      </c>
      <c r="E44" s="56">
        <v>0.04</v>
      </c>
      <c r="F44" s="157">
        <v>251.12</v>
      </c>
      <c r="G44" s="157">
        <v>251.12</v>
      </c>
      <c r="H44" s="158"/>
      <c r="I44" s="158"/>
      <c r="J44" s="158">
        <v>10</v>
      </c>
      <c r="K44" s="158">
        <v>10</v>
      </c>
      <c r="L44" s="158"/>
      <c r="M44" s="158"/>
    </row>
    <row r="45" spans="1:13" ht="34.200000000000003" x14ac:dyDescent="0.25">
      <c r="A45" s="5">
        <v>17</v>
      </c>
      <c r="B45" s="55" t="s">
        <v>214</v>
      </c>
      <c r="C45" s="101" t="s">
        <v>215</v>
      </c>
      <c r="D45" s="9" t="s">
        <v>216</v>
      </c>
      <c r="E45" s="56">
        <v>2</v>
      </c>
      <c r="F45" s="157">
        <v>23.54</v>
      </c>
      <c r="G45" s="157">
        <v>23.54</v>
      </c>
      <c r="H45" s="158"/>
      <c r="I45" s="158"/>
      <c r="J45" s="158">
        <v>47</v>
      </c>
      <c r="K45" s="158">
        <v>47</v>
      </c>
      <c r="L45" s="158"/>
      <c r="M45" s="158"/>
    </row>
    <row r="46" spans="1:13" ht="79.8" x14ac:dyDescent="0.25">
      <c r="A46" s="5">
        <v>18</v>
      </c>
      <c r="B46" s="55" t="s">
        <v>220</v>
      </c>
      <c r="C46" s="101" t="s">
        <v>221</v>
      </c>
      <c r="D46" s="9" t="s">
        <v>222</v>
      </c>
      <c r="E46" s="56">
        <v>2</v>
      </c>
      <c r="F46" s="157">
        <v>6.28</v>
      </c>
      <c r="G46" s="157">
        <v>6.28</v>
      </c>
      <c r="H46" s="158"/>
      <c r="I46" s="158"/>
      <c r="J46" s="158">
        <v>13</v>
      </c>
      <c r="K46" s="158">
        <v>13</v>
      </c>
      <c r="L46" s="158"/>
      <c r="M46" s="158"/>
    </row>
    <row r="47" spans="1:13" ht="34.200000000000003" x14ac:dyDescent="0.25">
      <c r="A47" s="5">
        <v>19</v>
      </c>
      <c r="B47" s="55" t="s">
        <v>238</v>
      </c>
      <c r="C47" s="101" t="s">
        <v>239</v>
      </c>
      <c r="D47" s="9" t="s">
        <v>210</v>
      </c>
      <c r="E47" s="56">
        <v>2</v>
      </c>
      <c r="F47" s="157">
        <v>1.57</v>
      </c>
      <c r="G47" s="157">
        <v>1.57</v>
      </c>
      <c r="H47" s="158"/>
      <c r="I47" s="158"/>
      <c r="J47" s="158">
        <v>3</v>
      </c>
      <c r="K47" s="158">
        <v>3</v>
      </c>
      <c r="L47" s="158"/>
      <c r="M47" s="158"/>
    </row>
    <row r="48" spans="1:13" ht="34.200000000000003" x14ac:dyDescent="0.25">
      <c r="A48" s="5">
        <v>20</v>
      </c>
      <c r="B48" s="55" t="s">
        <v>240</v>
      </c>
      <c r="C48" s="101" t="s">
        <v>241</v>
      </c>
      <c r="D48" s="9" t="s">
        <v>242</v>
      </c>
      <c r="E48" s="56">
        <v>2</v>
      </c>
      <c r="F48" s="157">
        <v>33.880000000000003</v>
      </c>
      <c r="G48" s="157">
        <v>33.880000000000003</v>
      </c>
      <c r="H48" s="158"/>
      <c r="I48" s="158"/>
      <c r="J48" s="158">
        <v>68</v>
      </c>
      <c r="K48" s="158">
        <v>68</v>
      </c>
      <c r="L48" s="158"/>
      <c r="M48" s="158"/>
    </row>
    <row r="49" spans="1:13" ht="34.200000000000003" x14ac:dyDescent="0.25">
      <c r="A49" s="5">
        <v>21</v>
      </c>
      <c r="B49" s="55" t="s">
        <v>243</v>
      </c>
      <c r="C49" s="101" t="s">
        <v>244</v>
      </c>
      <c r="D49" s="9" t="s">
        <v>245</v>
      </c>
      <c r="E49" s="56">
        <v>1</v>
      </c>
      <c r="F49" s="157">
        <v>1033.25</v>
      </c>
      <c r="G49" s="157">
        <v>1033.25</v>
      </c>
      <c r="H49" s="158"/>
      <c r="I49" s="158"/>
      <c r="J49" s="158">
        <v>1033</v>
      </c>
      <c r="K49" s="158">
        <v>1033</v>
      </c>
      <c r="L49" s="158"/>
      <c r="M49" s="158"/>
    </row>
    <row r="50" spans="1:13" x14ac:dyDescent="0.25">
      <c r="A50" s="179" t="s">
        <v>246</v>
      </c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</row>
    <row r="51" spans="1:13" ht="57" x14ac:dyDescent="0.25">
      <c r="A51" s="5">
        <v>22</v>
      </c>
      <c r="B51" s="55" t="s">
        <v>202</v>
      </c>
      <c r="C51" s="101" t="s">
        <v>203</v>
      </c>
      <c r="D51" s="9" t="s">
        <v>56</v>
      </c>
      <c r="E51" s="56">
        <v>2</v>
      </c>
      <c r="F51" s="157">
        <v>26.53</v>
      </c>
      <c r="G51" s="157">
        <v>26.53</v>
      </c>
      <c r="H51" s="158"/>
      <c r="I51" s="158"/>
      <c r="J51" s="158">
        <v>53</v>
      </c>
      <c r="K51" s="158">
        <v>53</v>
      </c>
      <c r="L51" s="158"/>
      <c r="M51" s="158"/>
    </row>
    <row r="52" spans="1:13" ht="24" x14ac:dyDescent="0.25">
      <c r="A52" s="5">
        <v>23</v>
      </c>
      <c r="B52" s="55" t="s">
        <v>224</v>
      </c>
      <c r="C52" s="101" t="s">
        <v>225</v>
      </c>
      <c r="D52" s="9" t="s">
        <v>77</v>
      </c>
      <c r="E52" s="56">
        <v>2</v>
      </c>
      <c r="F52" s="157">
        <v>53.49</v>
      </c>
      <c r="G52" s="157">
        <v>53.49</v>
      </c>
      <c r="H52" s="158"/>
      <c r="I52" s="158"/>
      <c r="J52" s="158">
        <v>107</v>
      </c>
      <c r="K52" s="158">
        <v>107</v>
      </c>
      <c r="L52" s="158"/>
      <c r="M52" s="158"/>
    </row>
    <row r="53" spans="1:13" ht="24" x14ac:dyDescent="0.25">
      <c r="A53" s="5">
        <v>24</v>
      </c>
      <c r="B53" s="55" t="s">
        <v>247</v>
      </c>
      <c r="C53" s="101" t="s">
        <v>248</v>
      </c>
      <c r="D53" s="9" t="s">
        <v>249</v>
      </c>
      <c r="E53" s="56">
        <v>1</v>
      </c>
      <c r="F53" s="157">
        <v>445.75</v>
      </c>
      <c r="G53" s="157">
        <v>445.75</v>
      </c>
      <c r="H53" s="158"/>
      <c r="I53" s="158"/>
      <c r="J53" s="158">
        <v>446</v>
      </c>
      <c r="K53" s="158">
        <v>446</v>
      </c>
      <c r="L53" s="158"/>
      <c r="M53" s="158"/>
    </row>
    <row r="54" spans="1:13" ht="34.200000000000003" x14ac:dyDescent="0.25">
      <c r="A54" s="5">
        <v>25</v>
      </c>
      <c r="B54" s="55" t="s">
        <v>226</v>
      </c>
      <c r="C54" s="101" t="s">
        <v>227</v>
      </c>
      <c r="D54" s="9" t="s">
        <v>56</v>
      </c>
      <c r="E54" s="56">
        <v>2</v>
      </c>
      <c r="F54" s="157">
        <v>47.71</v>
      </c>
      <c r="G54" s="157">
        <v>47.71</v>
      </c>
      <c r="H54" s="158"/>
      <c r="I54" s="158"/>
      <c r="J54" s="158">
        <v>95</v>
      </c>
      <c r="K54" s="158">
        <v>95</v>
      </c>
      <c r="L54" s="158"/>
      <c r="M54" s="158"/>
    </row>
    <row r="55" spans="1:13" ht="34.200000000000003" x14ac:dyDescent="0.25">
      <c r="A55" s="5">
        <v>26</v>
      </c>
      <c r="B55" s="55" t="s">
        <v>234</v>
      </c>
      <c r="C55" s="101" t="s">
        <v>235</v>
      </c>
      <c r="D55" s="9" t="s">
        <v>56</v>
      </c>
      <c r="E55" s="56">
        <v>1</v>
      </c>
      <c r="F55" s="157">
        <v>250.43</v>
      </c>
      <c r="G55" s="157">
        <v>250.43</v>
      </c>
      <c r="H55" s="158"/>
      <c r="I55" s="158"/>
      <c r="J55" s="158">
        <v>250</v>
      </c>
      <c r="K55" s="158">
        <v>250</v>
      </c>
      <c r="L55" s="158"/>
      <c r="M55" s="158"/>
    </row>
    <row r="56" spans="1:13" ht="34.200000000000003" x14ac:dyDescent="0.25">
      <c r="A56" s="5">
        <v>27</v>
      </c>
      <c r="B56" s="55" t="s">
        <v>250</v>
      </c>
      <c r="C56" s="101" t="s">
        <v>251</v>
      </c>
      <c r="D56" s="9" t="s">
        <v>56</v>
      </c>
      <c r="E56" s="56">
        <v>2</v>
      </c>
      <c r="F56" s="157">
        <v>367.29</v>
      </c>
      <c r="G56" s="157">
        <v>367.29</v>
      </c>
      <c r="H56" s="158"/>
      <c r="I56" s="158"/>
      <c r="J56" s="158">
        <v>735</v>
      </c>
      <c r="K56" s="158">
        <v>735</v>
      </c>
      <c r="L56" s="158"/>
      <c r="M56" s="158"/>
    </row>
    <row r="57" spans="1:13" ht="34.200000000000003" x14ac:dyDescent="0.25">
      <c r="A57" s="5">
        <v>28</v>
      </c>
      <c r="B57" s="55" t="s">
        <v>211</v>
      </c>
      <c r="C57" s="101" t="s">
        <v>212</v>
      </c>
      <c r="D57" s="9" t="s">
        <v>213</v>
      </c>
      <c r="E57" s="56">
        <v>0.04</v>
      </c>
      <c r="F57" s="157">
        <v>251.12</v>
      </c>
      <c r="G57" s="157">
        <v>251.12</v>
      </c>
      <c r="H57" s="158"/>
      <c r="I57" s="158"/>
      <c r="J57" s="158">
        <v>10</v>
      </c>
      <c r="K57" s="158">
        <v>10</v>
      </c>
      <c r="L57" s="158"/>
      <c r="M57" s="158"/>
    </row>
    <row r="58" spans="1:13" ht="34.200000000000003" x14ac:dyDescent="0.25">
      <c r="A58" s="5">
        <v>29</v>
      </c>
      <c r="B58" s="55" t="s">
        <v>214</v>
      </c>
      <c r="C58" s="101" t="s">
        <v>215</v>
      </c>
      <c r="D58" s="9" t="s">
        <v>216</v>
      </c>
      <c r="E58" s="56">
        <v>4</v>
      </c>
      <c r="F58" s="157">
        <v>23.54</v>
      </c>
      <c r="G58" s="157">
        <v>23.54</v>
      </c>
      <c r="H58" s="158"/>
      <c r="I58" s="158"/>
      <c r="J58" s="158">
        <v>94</v>
      </c>
      <c r="K58" s="158">
        <v>94</v>
      </c>
      <c r="L58" s="158"/>
      <c r="M58" s="158"/>
    </row>
    <row r="59" spans="1:13" ht="34.200000000000003" x14ac:dyDescent="0.25">
      <c r="A59" s="5">
        <v>30</v>
      </c>
      <c r="B59" s="55" t="s">
        <v>217</v>
      </c>
      <c r="C59" s="101" t="s">
        <v>218</v>
      </c>
      <c r="D59" s="9" t="s">
        <v>219</v>
      </c>
      <c r="E59" s="56">
        <v>2</v>
      </c>
      <c r="F59" s="157">
        <v>15.7</v>
      </c>
      <c r="G59" s="157">
        <v>15.7</v>
      </c>
      <c r="H59" s="158"/>
      <c r="I59" s="158"/>
      <c r="J59" s="158">
        <v>31</v>
      </c>
      <c r="K59" s="158">
        <v>31</v>
      </c>
      <c r="L59" s="158"/>
      <c r="M59" s="158"/>
    </row>
    <row r="60" spans="1:13" ht="79.8" x14ac:dyDescent="0.25">
      <c r="A60" s="5">
        <v>31</v>
      </c>
      <c r="B60" s="55" t="s">
        <v>220</v>
      </c>
      <c r="C60" s="101" t="s">
        <v>221</v>
      </c>
      <c r="D60" s="9" t="s">
        <v>222</v>
      </c>
      <c r="E60" s="56">
        <v>2</v>
      </c>
      <c r="F60" s="157">
        <v>6.28</v>
      </c>
      <c r="G60" s="157">
        <v>6.28</v>
      </c>
      <c r="H60" s="158"/>
      <c r="I60" s="158"/>
      <c r="J60" s="158">
        <v>13</v>
      </c>
      <c r="K60" s="158">
        <v>13</v>
      </c>
      <c r="L60" s="158"/>
      <c r="M60" s="158"/>
    </row>
    <row r="61" spans="1:13" ht="34.200000000000003" x14ac:dyDescent="0.25">
      <c r="A61" s="5">
        <v>32</v>
      </c>
      <c r="B61" s="55" t="s">
        <v>238</v>
      </c>
      <c r="C61" s="101" t="s">
        <v>239</v>
      </c>
      <c r="D61" s="9" t="s">
        <v>210</v>
      </c>
      <c r="E61" s="56">
        <v>2</v>
      </c>
      <c r="F61" s="157">
        <v>1.57</v>
      </c>
      <c r="G61" s="157">
        <v>1.57</v>
      </c>
      <c r="H61" s="158"/>
      <c r="I61" s="158"/>
      <c r="J61" s="158">
        <v>3</v>
      </c>
      <c r="K61" s="158">
        <v>3</v>
      </c>
      <c r="L61" s="158"/>
      <c r="M61" s="158"/>
    </row>
    <row r="62" spans="1:13" ht="34.200000000000003" x14ac:dyDescent="0.25">
      <c r="A62" s="5">
        <v>33</v>
      </c>
      <c r="B62" s="55" t="s">
        <v>240</v>
      </c>
      <c r="C62" s="101" t="s">
        <v>241</v>
      </c>
      <c r="D62" s="9" t="s">
        <v>242</v>
      </c>
      <c r="E62" s="56">
        <v>3</v>
      </c>
      <c r="F62" s="157">
        <v>33.880000000000003</v>
      </c>
      <c r="G62" s="157">
        <v>33.880000000000003</v>
      </c>
      <c r="H62" s="158"/>
      <c r="I62" s="158"/>
      <c r="J62" s="158">
        <v>102</v>
      </c>
      <c r="K62" s="158">
        <v>102</v>
      </c>
      <c r="L62" s="158"/>
      <c r="M62" s="158"/>
    </row>
    <row r="63" spans="1:13" x14ac:dyDescent="0.25">
      <c r="A63" s="179" t="s">
        <v>252</v>
      </c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</row>
    <row r="64" spans="1:13" ht="45.6" x14ac:dyDescent="0.25">
      <c r="A64" s="5">
        <v>34</v>
      </c>
      <c r="B64" s="55" t="s">
        <v>200</v>
      </c>
      <c r="C64" s="101" t="s">
        <v>201</v>
      </c>
      <c r="D64" s="9" t="s">
        <v>56</v>
      </c>
      <c r="E64" s="56">
        <v>4</v>
      </c>
      <c r="F64" s="157">
        <v>19.899999999999999</v>
      </c>
      <c r="G64" s="157">
        <v>19.899999999999999</v>
      </c>
      <c r="H64" s="158"/>
      <c r="I64" s="158"/>
      <c r="J64" s="158">
        <v>80</v>
      </c>
      <c r="K64" s="158">
        <v>80</v>
      </c>
      <c r="L64" s="158"/>
      <c r="M64" s="158"/>
    </row>
    <row r="65" spans="1:13" ht="34.200000000000003" x14ac:dyDescent="0.25">
      <c r="A65" s="5">
        <v>35</v>
      </c>
      <c r="B65" s="55" t="s">
        <v>226</v>
      </c>
      <c r="C65" s="101" t="s">
        <v>227</v>
      </c>
      <c r="D65" s="9" t="s">
        <v>56</v>
      </c>
      <c r="E65" s="56">
        <v>4</v>
      </c>
      <c r="F65" s="157">
        <v>47.71</v>
      </c>
      <c r="G65" s="157">
        <v>47.71</v>
      </c>
      <c r="H65" s="158"/>
      <c r="I65" s="158"/>
      <c r="J65" s="158">
        <v>191</v>
      </c>
      <c r="K65" s="158">
        <v>191</v>
      </c>
      <c r="L65" s="158"/>
      <c r="M65" s="158"/>
    </row>
    <row r="66" spans="1:13" ht="24" x14ac:dyDescent="0.25">
      <c r="A66" s="5">
        <v>36</v>
      </c>
      <c r="B66" s="55" t="s">
        <v>228</v>
      </c>
      <c r="C66" s="101" t="s">
        <v>229</v>
      </c>
      <c r="D66" s="9" t="s">
        <v>56</v>
      </c>
      <c r="E66" s="56">
        <v>4</v>
      </c>
      <c r="F66" s="157">
        <v>31.81</v>
      </c>
      <c r="G66" s="157">
        <v>31.81</v>
      </c>
      <c r="H66" s="158"/>
      <c r="I66" s="158"/>
      <c r="J66" s="158">
        <v>127</v>
      </c>
      <c r="K66" s="158">
        <v>127</v>
      </c>
      <c r="L66" s="158"/>
      <c r="M66" s="158"/>
    </row>
    <row r="67" spans="1:13" ht="24" x14ac:dyDescent="0.25">
      <c r="A67" s="5">
        <v>37</v>
      </c>
      <c r="B67" s="55" t="s">
        <v>230</v>
      </c>
      <c r="C67" s="101" t="s">
        <v>231</v>
      </c>
      <c r="D67" s="9" t="s">
        <v>56</v>
      </c>
      <c r="E67" s="56">
        <v>4</v>
      </c>
      <c r="F67" s="157">
        <v>37.68</v>
      </c>
      <c r="G67" s="157">
        <v>37.68</v>
      </c>
      <c r="H67" s="158"/>
      <c r="I67" s="158"/>
      <c r="J67" s="158">
        <v>151</v>
      </c>
      <c r="K67" s="158">
        <v>151</v>
      </c>
      <c r="L67" s="158"/>
      <c r="M67" s="158"/>
    </row>
    <row r="68" spans="1:13" ht="24" x14ac:dyDescent="0.25">
      <c r="A68" s="5">
        <v>38</v>
      </c>
      <c r="B68" s="55" t="s">
        <v>232</v>
      </c>
      <c r="C68" s="101" t="s">
        <v>233</v>
      </c>
      <c r="D68" s="9" t="s">
        <v>56</v>
      </c>
      <c r="E68" s="56">
        <v>8</v>
      </c>
      <c r="F68" s="157">
        <v>150.72</v>
      </c>
      <c r="G68" s="157">
        <v>150.72</v>
      </c>
      <c r="H68" s="158"/>
      <c r="I68" s="158"/>
      <c r="J68" s="158">
        <v>1206</v>
      </c>
      <c r="K68" s="158">
        <v>1206</v>
      </c>
      <c r="L68" s="158"/>
      <c r="M68" s="158"/>
    </row>
    <row r="69" spans="1:13" ht="34.200000000000003" x14ac:dyDescent="0.25">
      <c r="A69" s="5">
        <v>39</v>
      </c>
      <c r="B69" s="55" t="s">
        <v>253</v>
      </c>
      <c r="C69" s="101" t="s">
        <v>254</v>
      </c>
      <c r="D69" s="9" t="s">
        <v>56</v>
      </c>
      <c r="E69" s="56">
        <v>4</v>
      </c>
      <c r="F69" s="157">
        <v>133.56</v>
      </c>
      <c r="G69" s="157">
        <v>133.56</v>
      </c>
      <c r="H69" s="158"/>
      <c r="I69" s="158"/>
      <c r="J69" s="158">
        <v>534</v>
      </c>
      <c r="K69" s="158">
        <v>534</v>
      </c>
      <c r="L69" s="158"/>
      <c r="M69" s="158"/>
    </row>
    <row r="70" spans="1:13" ht="34.200000000000003" x14ac:dyDescent="0.25">
      <c r="A70" s="5">
        <v>40</v>
      </c>
      <c r="B70" s="55" t="s">
        <v>255</v>
      </c>
      <c r="C70" s="101" t="s">
        <v>256</v>
      </c>
      <c r="D70" s="9" t="s">
        <v>56</v>
      </c>
      <c r="E70" s="56">
        <v>2</v>
      </c>
      <c r="F70" s="157">
        <v>834.75</v>
      </c>
      <c r="G70" s="157">
        <v>834.75</v>
      </c>
      <c r="H70" s="158"/>
      <c r="I70" s="158"/>
      <c r="J70" s="158">
        <v>1670</v>
      </c>
      <c r="K70" s="158">
        <v>1670</v>
      </c>
      <c r="L70" s="158"/>
      <c r="M70" s="158"/>
    </row>
    <row r="71" spans="1:13" ht="34.200000000000003" x14ac:dyDescent="0.25">
      <c r="A71" s="5">
        <v>41</v>
      </c>
      <c r="B71" s="55" t="s">
        <v>211</v>
      </c>
      <c r="C71" s="101" t="s">
        <v>212</v>
      </c>
      <c r="D71" s="9" t="s">
        <v>213</v>
      </c>
      <c r="E71" s="56">
        <v>0.12</v>
      </c>
      <c r="F71" s="157">
        <v>251.12</v>
      </c>
      <c r="G71" s="157">
        <v>251.12</v>
      </c>
      <c r="H71" s="158"/>
      <c r="I71" s="158"/>
      <c r="J71" s="158">
        <v>30</v>
      </c>
      <c r="K71" s="158">
        <v>30</v>
      </c>
      <c r="L71" s="158"/>
      <c r="M71" s="158"/>
    </row>
    <row r="72" spans="1:13" ht="24" x14ac:dyDescent="0.25">
      <c r="A72" s="5">
        <v>42</v>
      </c>
      <c r="B72" s="55" t="s">
        <v>236</v>
      </c>
      <c r="C72" s="101" t="s">
        <v>237</v>
      </c>
      <c r="D72" s="9" t="s">
        <v>56</v>
      </c>
      <c r="E72" s="56">
        <v>2</v>
      </c>
      <c r="F72" s="157">
        <v>1460.62</v>
      </c>
      <c r="G72" s="157">
        <v>1460.62</v>
      </c>
      <c r="H72" s="158"/>
      <c r="I72" s="158"/>
      <c r="J72" s="158">
        <v>2921</v>
      </c>
      <c r="K72" s="158">
        <v>2921</v>
      </c>
      <c r="L72" s="158"/>
      <c r="M72" s="158"/>
    </row>
    <row r="73" spans="1:13" ht="34.200000000000003" x14ac:dyDescent="0.25">
      <c r="A73" s="5">
        <v>43</v>
      </c>
      <c r="B73" s="55" t="s">
        <v>214</v>
      </c>
      <c r="C73" s="101" t="s">
        <v>215</v>
      </c>
      <c r="D73" s="9" t="s">
        <v>216</v>
      </c>
      <c r="E73" s="56">
        <v>4</v>
      </c>
      <c r="F73" s="157">
        <v>23.54</v>
      </c>
      <c r="G73" s="157">
        <v>23.54</v>
      </c>
      <c r="H73" s="158"/>
      <c r="I73" s="158"/>
      <c r="J73" s="158">
        <v>94</v>
      </c>
      <c r="K73" s="158">
        <v>94</v>
      </c>
      <c r="L73" s="158"/>
      <c r="M73" s="158"/>
    </row>
    <row r="74" spans="1:13" ht="79.8" x14ac:dyDescent="0.25">
      <c r="A74" s="5">
        <v>44</v>
      </c>
      <c r="B74" s="55" t="s">
        <v>220</v>
      </c>
      <c r="C74" s="101" t="s">
        <v>221</v>
      </c>
      <c r="D74" s="9" t="s">
        <v>222</v>
      </c>
      <c r="E74" s="56">
        <v>8</v>
      </c>
      <c r="F74" s="157">
        <v>6.28</v>
      </c>
      <c r="G74" s="157">
        <v>6.28</v>
      </c>
      <c r="H74" s="158"/>
      <c r="I74" s="158"/>
      <c r="J74" s="158">
        <v>50</v>
      </c>
      <c r="K74" s="158">
        <v>50</v>
      </c>
      <c r="L74" s="158"/>
      <c r="M74" s="158"/>
    </row>
    <row r="75" spans="1:13" ht="34.200000000000003" x14ac:dyDescent="0.25">
      <c r="A75" s="5">
        <v>45</v>
      </c>
      <c r="B75" s="55" t="s">
        <v>238</v>
      </c>
      <c r="C75" s="101" t="s">
        <v>239</v>
      </c>
      <c r="D75" s="9" t="s">
        <v>210</v>
      </c>
      <c r="E75" s="56">
        <v>4</v>
      </c>
      <c r="F75" s="157">
        <v>1.57</v>
      </c>
      <c r="G75" s="157">
        <v>1.57</v>
      </c>
      <c r="H75" s="158"/>
      <c r="I75" s="158"/>
      <c r="J75" s="158">
        <v>6</v>
      </c>
      <c r="K75" s="158">
        <v>6</v>
      </c>
      <c r="L75" s="158"/>
      <c r="M75" s="158"/>
    </row>
    <row r="76" spans="1:13" ht="34.200000000000003" x14ac:dyDescent="0.25">
      <c r="A76" s="5">
        <v>46</v>
      </c>
      <c r="B76" s="55" t="s">
        <v>240</v>
      </c>
      <c r="C76" s="101" t="s">
        <v>241</v>
      </c>
      <c r="D76" s="9" t="s">
        <v>242</v>
      </c>
      <c r="E76" s="56">
        <v>4</v>
      </c>
      <c r="F76" s="157">
        <v>33.880000000000003</v>
      </c>
      <c r="G76" s="157">
        <v>33.880000000000003</v>
      </c>
      <c r="H76" s="158"/>
      <c r="I76" s="158"/>
      <c r="J76" s="158">
        <v>136</v>
      </c>
      <c r="K76" s="158">
        <v>136</v>
      </c>
      <c r="L76" s="158"/>
      <c r="M76" s="158"/>
    </row>
    <row r="77" spans="1:13" x14ac:dyDescent="0.25">
      <c r="A77" s="179" t="s">
        <v>257</v>
      </c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</row>
    <row r="78" spans="1:13" ht="57" x14ac:dyDescent="0.25">
      <c r="A78" s="5">
        <v>47</v>
      </c>
      <c r="B78" s="55" t="s">
        <v>202</v>
      </c>
      <c r="C78" s="101" t="s">
        <v>203</v>
      </c>
      <c r="D78" s="9" t="s">
        <v>56</v>
      </c>
      <c r="E78" s="56">
        <v>2</v>
      </c>
      <c r="F78" s="157">
        <v>26.53</v>
      </c>
      <c r="G78" s="157">
        <v>26.53</v>
      </c>
      <c r="H78" s="158"/>
      <c r="I78" s="158"/>
      <c r="J78" s="158">
        <v>53</v>
      </c>
      <c r="K78" s="158">
        <v>53</v>
      </c>
      <c r="L78" s="158"/>
      <c r="M78" s="158"/>
    </row>
    <row r="79" spans="1:13" ht="24" x14ac:dyDescent="0.25">
      <c r="A79" s="5">
        <v>48</v>
      </c>
      <c r="B79" s="55" t="s">
        <v>224</v>
      </c>
      <c r="C79" s="101" t="s">
        <v>225</v>
      </c>
      <c r="D79" s="9" t="s">
        <v>77</v>
      </c>
      <c r="E79" s="56">
        <v>2</v>
      </c>
      <c r="F79" s="157">
        <v>53.49</v>
      </c>
      <c r="G79" s="157">
        <v>53.49</v>
      </c>
      <c r="H79" s="158"/>
      <c r="I79" s="158"/>
      <c r="J79" s="158">
        <v>107</v>
      </c>
      <c r="K79" s="158">
        <v>107</v>
      </c>
      <c r="L79" s="158"/>
      <c r="M79" s="158"/>
    </row>
    <row r="80" spans="1:13" ht="34.200000000000003" x14ac:dyDescent="0.25">
      <c r="A80" s="5">
        <v>49</v>
      </c>
      <c r="B80" s="55" t="s">
        <v>226</v>
      </c>
      <c r="C80" s="101" t="s">
        <v>227</v>
      </c>
      <c r="D80" s="9" t="s">
        <v>56</v>
      </c>
      <c r="E80" s="56">
        <v>2</v>
      </c>
      <c r="F80" s="157">
        <v>47.71</v>
      </c>
      <c r="G80" s="157">
        <v>47.71</v>
      </c>
      <c r="H80" s="158"/>
      <c r="I80" s="158"/>
      <c r="J80" s="158">
        <v>95</v>
      </c>
      <c r="K80" s="158">
        <v>95</v>
      </c>
      <c r="L80" s="158"/>
      <c r="M80" s="158"/>
    </row>
    <row r="81" spans="1:13" ht="24" x14ac:dyDescent="0.25">
      <c r="A81" s="5">
        <v>50</v>
      </c>
      <c r="B81" s="55" t="s">
        <v>232</v>
      </c>
      <c r="C81" s="101" t="s">
        <v>233</v>
      </c>
      <c r="D81" s="9" t="s">
        <v>56</v>
      </c>
      <c r="E81" s="56">
        <v>2</v>
      </c>
      <c r="F81" s="157">
        <v>150.72</v>
      </c>
      <c r="G81" s="157">
        <v>150.72</v>
      </c>
      <c r="H81" s="158"/>
      <c r="I81" s="158"/>
      <c r="J81" s="158">
        <v>301</v>
      </c>
      <c r="K81" s="158">
        <v>301</v>
      </c>
      <c r="L81" s="158"/>
      <c r="M81" s="158"/>
    </row>
    <row r="82" spans="1:13" ht="34.200000000000003" x14ac:dyDescent="0.25">
      <c r="A82" s="5">
        <v>51</v>
      </c>
      <c r="B82" s="55" t="s">
        <v>258</v>
      </c>
      <c r="C82" s="101" t="s">
        <v>259</v>
      </c>
      <c r="D82" s="9" t="s">
        <v>56</v>
      </c>
      <c r="E82" s="56">
        <v>2</v>
      </c>
      <c r="F82" s="157">
        <v>75.36</v>
      </c>
      <c r="G82" s="157">
        <v>75.36</v>
      </c>
      <c r="H82" s="158"/>
      <c r="I82" s="158"/>
      <c r="J82" s="158">
        <v>151</v>
      </c>
      <c r="K82" s="158">
        <v>151</v>
      </c>
      <c r="L82" s="158"/>
      <c r="M82" s="158"/>
    </row>
    <row r="83" spans="1:13" ht="34.200000000000003" x14ac:dyDescent="0.25">
      <c r="A83" s="5">
        <v>52</v>
      </c>
      <c r="B83" s="55" t="s">
        <v>250</v>
      </c>
      <c r="C83" s="101" t="s">
        <v>251</v>
      </c>
      <c r="D83" s="9" t="s">
        <v>56</v>
      </c>
      <c r="E83" s="56">
        <v>2</v>
      </c>
      <c r="F83" s="157">
        <v>367.29</v>
      </c>
      <c r="G83" s="157">
        <v>367.29</v>
      </c>
      <c r="H83" s="158"/>
      <c r="I83" s="158"/>
      <c r="J83" s="158">
        <v>735</v>
      </c>
      <c r="K83" s="158">
        <v>735</v>
      </c>
      <c r="L83" s="158"/>
      <c r="M83" s="158"/>
    </row>
    <row r="84" spans="1:13" ht="34.200000000000003" x14ac:dyDescent="0.25">
      <c r="A84" s="5">
        <v>53</v>
      </c>
      <c r="B84" s="55" t="s">
        <v>211</v>
      </c>
      <c r="C84" s="101" t="s">
        <v>212</v>
      </c>
      <c r="D84" s="9" t="s">
        <v>213</v>
      </c>
      <c r="E84" s="56">
        <v>0.04</v>
      </c>
      <c r="F84" s="157">
        <v>251.12</v>
      </c>
      <c r="G84" s="157">
        <v>251.12</v>
      </c>
      <c r="H84" s="158"/>
      <c r="I84" s="158"/>
      <c r="J84" s="158">
        <v>10</v>
      </c>
      <c r="K84" s="158">
        <v>10</v>
      </c>
      <c r="L84" s="158"/>
      <c r="M84" s="158"/>
    </row>
    <row r="85" spans="1:13" ht="34.200000000000003" x14ac:dyDescent="0.25">
      <c r="A85" s="5">
        <v>54</v>
      </c>
      <c r="B85" s="55" t="s">
        <v>214</v>
      </c>
      <c r="C85" s="101" t="s">
        <v>215</v>
      </c>
      <c r="D85" s="9" t="s">
        <v>216</v>
      </c>
      <c r="E85" s="56">
        <v>2</v>
      </c>
      <c r="F85" s="157">
        <v>23.54</v>
      </c>
      <c r="G85" s="157">
        <v>23.54</v>
      </c>
      <c r="H85" s="158"/>
      <c r="I85" s="158"/>
      <c r="J85" s="158">
        <v>47</v>
      </c>
      <c r="K85" s="158">
        <v>47</v>
      </c>
      <c r="L85" s="158"/>
      <c r="M85" s="158"/>
    </row>
    <row r="86" spans="1:13" ht="79.8" x14ac:dyDescent="0.25">
      <c r="A86" s="5">
        <v>55</v>
      </c>
      <c r="B86" s="55" t="s">
        <v>220</v>
      </c>
      <c r="C86" s="101" t="s">
        <v>221</v>
      </c>
      <c r="D86" s="9" t="s">
        <v>222</v>
      </c>
      <c r="E86" s="56">
        <v>4</v>
      </c>
      <c r="F86" s="157">
        <v>6.28</v>
      </c>
      <c r="G86" s="157">
        <v>6.28</v>
      </c>
      <c r="H86" s="158"/>
      <c r="I86" s="158"/>
      <c r="J86" s="158">
        <v>25</v>
      </c>
      <c r="K86" s="158">
        <v>25</v>
      </c>
      <c r="L86" s="158"/>
      <c r="M86" s="158"/>
    </row>
    <row r="87" spans="1:13" ht="34.200000000000003" x14ac:dyDescent="0.25">
      <c r="A87" s="5">
        <v>56</v>
      </c>
      <c r="B87" s="55" t="s">
        <v>238</v>
      </c>
      <c r="C87" s="101" t="s">
        <v>239</v>
      </c>
      <c r="D87" s="9" t="s">
        <v>210</v>
      </c>
      <c r="E87" s="56">
        <v>2</v>
      </c>
      <c r="F87" s="157">
        <v>1.57</v>
      </c>
      <c r="G87" s="157">
        <v>1.57</v>
      </c>
      <c r="H87" s="158"/>
      <c r="I87" s="158"/>
      <c r="J87" s="158">
        <v>3</v>
      </c>
      <c r="K87" s="158">
        <v>3</v>
      </c>
      <c r="L87" s="158"/>
      <c r="M87" s="158"/>
    </row>
    <row r="88" spans="1:13" x14ac:dyDescent="0.25">
      <c r="A88" s="179" t="s">
        <v>260</v>
      </c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</row>
    <row r="89" spans="1:13" ht="57" x14ac:dyDescent="0.25">
      <c r="A89" s="5">
        <v>57</v>
      </c>
      <c r="B89" s="55" t="s">
        <v>202</v>
      </c>
      <c r="C89" s="101" t="s">
        <v>203</v>
      </c>
      <c r="D89" s="9" t="s">
        <v>56</v>
      </c>
      <c r="E89" s="56">
        <v>3</v>
      </c>
      <c r="F89" s="157">
        <v>26.53</v>
      </c>
      <c r="G89" s="157">
        <v>26.53</v>
      </c>
      <c r="H89" s="158"/>
      <c r="I89" s="158"/>
      <c r="J89" s="158">
        <v>80</v>
      </c>
      <c r="K89" s="158">
        <v>80</v>
      </c>
      <c r="L89" s="158"/>
      <c r="M89" s="158"/>
    </row>
    <row r="90" spans="1:13" ht="24" x14ac:dyDescent="0.25">
      <c r="A90" s="5">
        <v>58</v>
      </c>
      <c r="B90" s="55" t="s">
        <v>261</v>
      </c>
      <c r="C90" s="101" t="s">
        <v>262</v>
      </c>
      <c r="D90" s="9" t="s">
        <v>56</v>
      </c>
      <c r="E90" s="56">
        <v>7</v>
      </c>
      <c r="F90" s="157">
        <v>47.71</v>
      </c>
      <c r="G90" s="157">
        <v>47.71</v>
      </c>
      <c r="H90" s="158"/>
      <c r="I90" s="158"/>
      <c r="J90" s="158">
        <v>334</v>
      </c>
      <c r="K90" s="158">
        <v>334</v>
      </c>
      <c r="L90" s="158"/>
      <c r="M90" s="158"/>
    </row>
    <row r="91" spans="1:13" ht="24" x14ac:dyDescent="0.25">
      <c r="A91" s="5">
        <v>59</v>
      </c>
      <c r="B91" s="55" t="s">
        <v>232</v>
      </c>
      <c r="C91" s="101" t="s">
        <v>233</v>
      </c>
      <c r="D91" s="9" t="s">
        <v>56</v>
      </c>
      <c r="E91" s="56">
        <v>3</v>
      </c>
      <c r="F91" s="157">
        <v>150.72</v>
      </c>
      <c r="G91" s="157">
        <v>150.72</v>
      </c>
      <c r="H91" s="158"/>
      <c r="I91" s="158"/>
      <c r="J91" s="158">
        <v>452</v>
      </c>
      <c r="K91" s="158">
        <v>452</v>
      </c>
      <c r="L91" s="158"/>
      <c r="M91" s="158"/>
    </row>
    <row r="92" spans="1:13" ht="34.200000000000003" x14ac:dyDescent="0.25">
      <c r="A92" s="5">
        <v>60</v>
      </c>
      <c r="B92" s="55" t="s">
        <v>258</v>
      </c>
      <c r="C92" s="101" t="s">
        <v>259</v>
      </c>
      <c r="D92" s="9" t="s">
        <v>56</v>
      </c>
      <c r="E92" s="56">
        <v>3</v>
      </c>
      <c r="F92" s="157">
        <v>75.36</v>
      </c>
      <c r="G92" s="157">
        <v>75.36</v>
      </c>
      <c r="H92" s="158"/>
      <c r="I92" s="158"/>
      <c r="J92" s="158">
        <v>226</v>
      </c>
      <c r="K92" s="158">
        <v>226</v>
      </c>
      <c r="L92" s="158"/>
      <c r="M92" s="158"/>
    </row>
    <row r="93" spans="1:13" ht="34.200000000000003" x14ac:dyDescent="0.25">
      <c r="A93" s="5">
        <v>61</v>
      </c>
      <c r="B93" s="55" t="s">
        <v>250</v>
      </c>
      <c r="C93" s="101" t="s">
        <v>251</v>
      </c>
      <c r="D93" s="9" t="s">
        <v>56</v>
      </c>
      <c r="E93" s="56">
        <v>3</v>
      </c>
      <c r="F93" s="157">
        <v>367.29</v>
      </c>
      <c r="G93" s="157">
        <v>367.29</v>
      </c>
      <c r="H93" s="158"/>
      <c r="I93" s="158"/>
      <c r="J93" s="158">
        <v>1102</v>
      </c>
      <c r="K93" s="158">
        <v>1102</v>
      </c>
      <c r="L93" s="158"/>
      <c r="M93" s="158"/>
    </row>
    <row r="94" spans="1:13" ht="34.200000000000003" x14ac:dyDescent="0.25">
      <c r="A94" s="5">
        <v>62</v>
      </c>
      <c r="B94" s="55" t="s">
        <v>211</v>
      </c>
      <c r="C94" s="101" t="s">
        <v>212</v>
      </c>
      <c r="D94" s="9" t="s">
        <v>213</v>
      </c>
      <c r="E94" s="56">
        <v>0.1</v>
      </c>
      <c r="F94" s="157">
        <v>251.12</v>
      </c>
      <c r="G94" s="157">
        <v>251.12</v>
      </c>
      <c r="H94" s="158"/>
      <c r="I94" s="158"/>
      <c r="J94" s="158">
        <v>25</v>
      </c>
      <c r="K94" s="158">
        <v>25</v>
      </c>
      <c r="L94" s="158"/>
      <c r="M94" s="158"/>
    </row>
    <row r="95" spans="1:13" ht="34.200000000000003" x14ac:dyDescent="0.25">
      <c r="A95" s="5">
        <v>63</v>
      </c>
      <c r="B95" s="55" t="s">
        <v>214</v>
      </c>
      <c r="C95" s="101" t="s">
        <v>215</v>
      </c>
      <c r="D95" s="9" t="s">
        <v>216</v>
      </c>
      <c r="E95" s="56">
        <v>7</v>
      </c>
      <c r="F95" s="157">
        <v>23.54</v>
      </c>
      <c r="G95" s="157">
        <v>23.54</v>
      </c>
      <c r="H95" s="158"/>
      <c r="I95" s="158"/>
      <c r="J95" s="158">
        <v>165</v>
      </c>
      <c r="K95" s="158">
        <v>165</v>
      </c>
      <c r="L95" s="158"/>
      <c r="M95" s="158"/>
    </row>
    <row r="96" spans="1:13" ht="79.8" x14ac:dyDescent="0.25">
      <c r="A96" s="5">
        <v>64</v>
      </c>
      <c r="B96" s="55" t="s">
        <v>220</v>
      </c>
      <c r="C96" s="101" t="s">
        <v>221</v>
      </c>
      <c r="D96" s="9" t="s">
        <v>222</v>
      </c>
      <c r="E96" s="56">
        <v>6</v>
      </c>
      <c r="F96" s="157">
        <v>6.28</v>
      </c>
      <c r="G96" s="157">
        <v>6.28</v>
      </c>
      <c r="H96" s="158"/>
      <c r="I96" s="158"/>
      <c r="J96" s="158">
        <v>38</v>
      </c>
      <c r="K96" s="158">
        <v>38</v>
      </c>
      <c r="L96" s="158"/>
      <c r="M96" s="158"/>
    </row>
    <row r="97" spans="1:13" ht="34.200000000000003" x14ac:dyDescent="0.25">
      <c r="A97" s="5">
        <v>65</v>
      </c>
      <c r="B97" s="55" t="s">
        <v>238</v>
      </c>
      <c r="C97" s="101" t="s">
        <v>239</v>
      </c>
      <c r="D97" s="9" t="s">
        <v>210</v>
      </c>
      <c r="E97" s="56">
        <v>7</v>
      </c>
      <c r="F97" s="157">
        <v>1.57</v>
      </c>
      <c r="G97" s="157">
        <v>1.57</v>
      </c>
      <c r="H97" s="158"/>
      <c r="I97" s="158"/>
      <c r="J97" s="158">
        <v>11</v>
      </c>
      <c r="K97" s="158">
        <v>11</v>
      </c>
      <c r="L97" s="158"/>
      <c r="M97" s="158"/>
    </row>
    <row r="98" spans="1:13" x14ac:dyDescent="0.25">
      <c r="A98" s="168" t="s">
        <v>4</v>
      </c>
      <c r="B98" s="167"/>
      <c r="C98" s="167"/>
      <c r="D98" s="167"/>
      <c r="E98" s="167"/>
      <c r="F98" s="167"/>
      <c r="G98" s="167"/>
      <c r="H98" s="167"/>
      <c r="I98" s="167"/>
      <c r="J98" s="157">
        <v>23009</v>
      </c>
      <c r="K98" s="157">
        <v>23009</v>
      </c>
      <c r="L98" s="158"/>
      <c r="M98" s="158"/>
    </row>
    <row r="99" spans="1:13" x14ac:dyDescent="0.25">
      <c r="A99" s="168" t="s">
        <v>76</v>
      </c>
      <c r="B99" s="167"/>
      <c r="C99" s="167"/>
      <c r="D99" s="167"/>
      <c r="E99" s="167"/>
      <c r="F99" s="167"/>
      <c r="G99" s="167"/>
      <c r="H99" s="167"/>
      <c r="I99" s="167"/>
      <c r="J99" s="157">
        <v>21118</v>
      </c>
      <c r="K99" s="157">
        <v>21118</v>
      </c>
      <c r="L99" s="158"/>
      <c r="M99" s="158"/>
    </row>
    <row r="100" spans="1:13" x14ac:dyDescent="0.25">
      <c r="A100" s="168" t="s">
        <v>23</v>
      </c>
      <c r="B100" s="167"/>
      <c r="C100" s="167"/>
      <c r="D100" s="167"/>
      <c r="E100" s="167"/>
      <c r="F100" s="167"/>
      <c r="G100" s="167"/>
      <c r="H100" s="167"/>
      <c r="I100" s="167"/>
      <c r="J100" s="158"/>
      <c r="K100" s="158"/>
      <c r="L100" s="158"/>
      <c r="M100" s="158"/>
    </row>
    <row r="101" spans="1:13" x14ac:dyDescent="0.25">
      <c r="A101" s="168" t="s">
        <v>263</v>
      </c>
      <c r="B101" s="167"/>
      <c r="C101" s="167"/>
      <c r="D101" s="167"/>
      <c r="E101" s="167"/>
      <c r="F101" s="167"/>
      <c r="G101" s="167"/>
      <c r="H101" s="167"/>
      <c r="I101" s="167"/>
      <c r="J101" s="157">
        <v>989</v>
      </c>
      <c r="K101" s="157">
        <v>989</v>
      </c>
      <c r="L101" s="158"/>
      <c r="M101" s="158"/>
    </row>
    <row r="102" spans="1:13" x14ac:dyDescent="0.25">
      <c r="A102" s="168" t="s">
        <v>264</v>
      </c>
      <c r="B102" s="167"/>
      <c r="C102" s="167"/>
      <c r="D102" s="167"/>
      <c r="E102" s="167"/>
      <c r="F102" s="167"/>
      <c r="G102" s="167"/>
      <c r="H102" s="167"/>
      <c r="I102" s="167"/>
      <c r="J102" s="157">
        <v>-4800</v>
      </c>
      <c r="K102" s="157">
        <v>-4800</v>
      </c>
      <c r="L102" s="158"/>
      <c r="M102" s="158"/>
    </row>
    <row r="103" spans="1:13" x14ac:dyDescent="0.25">
      <c r="A103" s="168" t="s">
        <v>265</v>
      </c>
      <c r="B103" s="167"/>
      <c r="C103" s="167"/>
      <c r="D103" s="167"/>
      <c r="E103" s="167"/>
      <c r="F103" s="167"/>
      <c r="G103" s="167"/>
      <c r="H103" s="167"/>
      <c r="I103" s="167"/>
      <c r="J103" s="157">
        <v>1920</v>
      </c>
      <c r="K103" s="157">
        <v>1920</v>
      </c>
      <c r="L103" s="158"/>
      <c r="M103" s="158"/>
    </row>
    <row r="104" spans="1:13" x14ac:dyDescent="0.25">
      <c r="A104" s="168" t="s">
        <v>5</v>
      </c>
      <c r="B104" s="167"/>
      <c r="C104" s="167"/>
      <c r="D104" s="167"/>
      <c r="E104" s="167"/>
      <c r="F104" s="167"/>
      <c r="G104" s="167"/>
      <c r="H104" s="167"/>
      <c r="I104" s="167"/>
      <c r="J104" s="157">
        <v>13727</v>
      </c>
      <c r="K104" s="158"/>
      <c r="L104" s="158"/>
      <c r="M104" s="158"/>
    </row>
    <row r="105" spans="1:13" x14ac:dyDescent="0.25">
      <c r="A105" s="168" t="s">
        <v>23</v>
      </c>
      <c r="B105" s="167"/>
      <c r="C105" s="167"/>
      <c r="D105" s="167"/>
      <c r="E105" s="167"/>
      <c r="F105" s="167"/>
      <c r="G105" s="167"/>
      <c r="H105" s="167"/>
      <c r="I105" s="167"/>
      <c r="J105" s="158"/>
      <c r="K105" s="158"/>
      <c r="L105" s="158"/>
      <c r="M105" s="158"/>
    </row>
    <row r="106" spans="1:13" x14ac:dyDescent="0.25">
      <c r="A106" s="168" t="s">
        <v>266</v>
      </c>
      <c r="B106" s="167"/>
      <c r="C106" s="167"/>
      <c r="D106" s="167"/>
      <c r="E106" s="167"/>
      <c r="F106" s="167"/>
      <c r="G106" s="167"/>
      <c r="H106" s="167"/>
      <c r="I106" s="167"/>
      <c r="J106" s="157">
        <v>13727</v>
      </c>
      <c r="K106" s="158"/>
      <c r="L106" s="158"/>
      <c r="M106" s="158"/>
    </row>
    <row r="107" spans="1:13" x14ac:dyDescent="0.25">
      <c r="A107" s="168" t="s">
        <v>6</v>
      </c>
      <c r="B107" s="167"/>
      <c r="C107" s="167"/>
      <c r="D107" s="167"/>
      <c r="E107" s="167"/>
      <c r="F107" s="167"/>
      <c r="G107" s="167"/>
      <c r="H107" s="167"/>
      <c r="I107" s="167"/>
      <c r="J107" s="157">
        <v>8447</v>
      </c>
      <c r="K107" s="158"/>
      <c r="L107" s="158"/>
      <c r="M107" s="158"/>
    </row>
    <row r="108" spans="1:13" x14ac:dyDescent="0.25">
      <c r="A108" s="168" t="s">
        <v>23</v>
      </c>
      <c r="B108" s="167"/>
      <c r="C108" s="167"/>
      <c r="D108" s="167"/>
      <c r="E108" s="167"/>
      <c r="F108" s="167"/>
      <c r="G108" s="167"/>
      <c r="H108" s="167"/>
      <c r="I108" s="167"/>
      <c r="J108" s="158"/>
      <c r="K108" s="158"/>
      <c r="L108" s="158"/>
      <c r="M108" s="158"/>
    </row>
    <row r="109" spans="1:13" x14ac:dyDescent="0.25">
      <c r="A109" s="168" t="s">
        <v>267</v>
      </c>
      <c r="B109" s="167"/>
      <c r="C109" s="167"/>
      <c r="D109" s="167"/>
      <c r="E109" s="167"/>
      <c r="F109" s="167"/>
      <c r="G109" s="167"/>
      <c r="H109" s="167"/>
      <c r="I109" s="167"/>
      <c r="J109" s="157">
        <v>8447</v>
      </c>
      <c r="K109" s="158"/>
      <c r="L109" s="158"/>
      <c r="M109" s="158"/>
    </row>
    <row r="110" spans="1:13" x14ac:dyDescent="0.25">
      <c r="A110" s="166" t="s">
        <v>7</v>
      </c>
      <c r="B110" s="167"/>
      <c r="C110" s="167"/>
      <c r="D110" s="167"/>
      <c r="E110" s="167"/>
      <c r="F110" s="167"/>
      <c r="G110" s="167"/>
      <c r="H110" s="167"/>
      <c r="I110" s="167"/>
      <c r="J110" s="158"/>
      <c r="K110" s="158"/>
      <c r="L110" s="158"/>
      <c r="M110" s="158"/>
    </row>
    <row r="111" spans="1:13" x14ac:dyDescent="0.25">
      <c r="A111" s="168" t="s">
        <v>8</v>
      </c>
      <c r="B111" s="167"/>
      <c r="C111" s="167"/>
      <c r="D111" s="167"/>
      <c r="E111" s="167"/>
      <c r="F111" s="167"/>
      <c r="G111" s="167"/>
      <c r="H111" s="167"/>
      <c r="I111" s="167"/>
      <c r="J111" s="157">
        <v>43292</v>
      </c>
      <c r="K111" s="158"/>
      <c r="L111" s="158"/>
      <c r="M111" s="158"/>
    </row>
    <row r="112" spans="1:13" x14ac:dyDescent="0.25">
      <c r="A112" s="168" t="s">
        <v>9</v>
      </c>
      <c r="B112" s="167"/>
      <c r="C112" s="167"/>
      <c r="D112" s="167"/>
      <c r="E112" s="167"/>
      <c r="F112" s="167"/>
      <c r="G112" s="167"/>
      <c r="H112" s="167"/>
      <c r="I112" s="167"/>
      <c r="J112" s="158"/>
      <c r="K112" s="158"/>
      <c r="L112" s="158"/>
      <c r="M112" s="158"/>
    </row>
    <row r="113" spans="1:13" x14ac:dyDescent="0.25">
      <c r="A113" s="168" t="s">
        <v>12</v>
      </c>
      <c r="B113" s="167"/>
      <c r="C113" s="167"/>
      <c r="D113" s="167"/>
      <c r="E113" s="167"/>
      <c r="F113" s="167"/>
      <c r="G113" s="167"/>
      <c r="H113" s="167"/>
      <c r="I113" s="167"/>
      <c r="J113" s="157">
        <v>21118</v>
      </c>
      <c r="K113" s="158"/>
      <c r="L113" s="158"/>
      <c r="M113" s="158"/>
    </row>
    <row r="114" spans="1:13" x14ac:dyDescent="0.25">
      <c r="A114" s="168" t="s">
        <v>13</v>
      </c>
      <c r="B114" s="167"/>
      <c r="C114" s="167"/>
      <c r="D114" s="167"/>
      <c r="E114" s="167"/>
      <c r="F114" s="167"/>
      <c r="G114" s="167"/>
      <c r="H114" s="167"/>
      <c r="I114" s="167"/>
      <c r="J114" s="157">
        <v>13727</v>
      </c>
      <c r="K114" s="158"/>
      <c r="L114" s="158"/>
      <c r="M114" s="158"/>
    </row>
    <row r="115" spans="1:13" x14ac:dyDescent="0.25">
      <c r="A115" s="168" t="s">
        <v>14</v>
      </c>
      <c r="B115" s="167"/>
      <c r="C115" s="167"/>
      <c r="D115" s="167"/>
      <c r="E115" s="167"/>
      <c r="F115" s="167"/>
      <c r="G115" s="167"/>
      <c r="H115" s="167"/>
      <c r="I115" s="167"/>
      <c r="J115" s="157">
        <v>8447</v>
      </c>
      <c r="K115" s="158"/>
      <c r="L115" s="158"/>
      <c r="M115" s="158"/>
    </row>
    <row r="116" spans="1:13" x14ac:dyDescent="0.25">
      <c r="A116" s="168" t="s">
        <v>268</v>
      </c>
      <c r="B116" s="167"/>
      <c r="C116" s="167"/>
      <c r="D116" s="167"/>
      <c r="E116" s="167"/>
      <c r="F116" s="167"/>
      <c r="G116" s="167"/>
      <c r="H116" s="167"/>
      <c r="I116" s="167"/>
      <c r="J116" s="157">
        <v>453700</v>
      </c>
      <c r="K116" s="158"/>
      <c r="L116" s="158"/>
      <c r="M116" s="158"/>
    </row>
    <row r="117" spans="1:13" x14ac:dyDescent="0.25">
      <c r="A117" s="166" t="s">
        <v>15</v>
      </c>
      <c r="B117" s="167"/>
      <c r="C117" s="167"/>
      <c r="D117" s="167"/>
      <c r="E117" s="167"/>
      <c r="F117" s="167"/>
      <c r="G117" s="167"/>
      <c r="H117" s="167"/>
      <c r="I117" s="167"/>
      <c r="J117" s="159">
        <v>453700</v>
      </c>
      <c r="K117" s="158"/>
      <c r="L117" s="158"/>
      <c r="M117" s="158"/>
    </row>
    <row r="118" spans="1:13" x14ac:dyDescent="0.25">
      <c r="A118" s="8"/>
      <c r="B118" s="1"/>
      <c r="C118" s="6"/>
      <c r="D118" s="100"/>
      <c r="E118" s="129"/>
      <c r="F118" s="2"/>
      <c r="G118" s="2"/>
      <c r="H118" s="2"/>
      <c r="I118" s="2"/>
      <c r="J118" s="2"/>
      <c r="K118" s="2"/>
      <c r="L118" s="2"/>
      <c r="M118" s="2"/>
    </row>
    <row r="119" spans="1:13" x14ac:dyDescent="0.25">
      <c r="A119" s="8"/>
      <c r="B119" s="1"/>
      <c r="C119" s="6"/>
      <c r="D119" s="100"/>
      <c r="E119" s="129"/>
      <c r="F119" s="2"/>
      <c r="G119" s="2"/>
      <c r="H119" s="2"/>
      <c r="I119" s="2"/>
      <c r="J119" s="2"/>
      <c r="K119" s="2"/>
      <c r="L119" s="2"/>
      <c r="M119" s="2"/>
    </row>
    <row r="120" spans="1:13" x14ac:dyDescent="0.25">
      <c r="A120" s="8"/>
      <c r="B120" s="1"/>
      <c r="C120" s="6"/>
      <c r="D120" s="100"/>
      <c r="E120" s="129"/>
      <c r="F120" s="2"/>
      <c r="G120" s="2"/>
      <c r="H120" s="2"/>
      <c r="I120" s="2"/>
      <c r="J120" s="2"/>
      <c r="K120" s="2"/>
      <c r="L120" s="2"/>
      <c r="M120" s="2"/>
    </row>
    <row r="121" spans="1:13" x14ac:dyDescent="0.25">
      <c r="A121" s="182" t="s">
        <v>269</v>
      </c>
      <c r="B121" s="181"/>
      <c r="C121" s="181"/>
      <c r="D121" s="181"/>
      <c r="E121" s="181"/>
      <c r="F121" s="181"/>
      <c r="G121" s="181"/>
      <c r="H121" s="181"/>
      <c r="I121" s="181"/>
      <c r="J121" s="181"/>
      <c r="K121" s="181"/>
      <c r="L121" s="181"/>
      <c r="M121" s="181"/>
    </row>
    <row r="122" spans="1:13" x14ac:dyDescent="0.25">
      <c r="A122" s="180" t="s">
        <v>55</v>
      </c>
      <c r="B122" s="181"/>
      <c r="C122" s="181"/>
      <c r="D122" s="181"/>
      <c r="E122" s="181"/>
      <c r="F122" s="181"/>
      <c r="G122" s="181"/>
      <c r="H122" s="181"/>
      <c r="I122" s="181"/>
      <c r="J122" s="181"/>
      <c r="K122" s="181"/>
      <c r="L122" s="181"/>
      <c r="M122" s="181"/>
    </row>
    <row r="123" spans="1:13" x14ac:dyDescent="0.25">
      <c r="A123" s="8"/>
      <c r="B123" s="1"/>
      <c r="C123" s="6"/>
      <c r="D123" s="100"/>
      <c r="E123" s="129"/>
      <c r="F123" s="2"/>
      <c r="G123" s="2"/>
      <c r="H123" s="2"/>
      <c r="I123" s="2"/>
      <c r="J123" s="2"/>
      <c r="K123" s="2"/>
      <c r="L123" s="2"/>
      <c r="M123" s="2"/>
    </row>
    <row r="124" spans="1:13" x14ac:dyDescent="0.25">
      <c r="A124" s="182" t="s">
        <v>270</v>
      </c>
      <c r="B124" s="181"/>
      <c r="C124" s="181"/>
      <c r="D124" s="181"/>
      <c r="E124" s="181"/>
      <c r="F124" s="181"/>
      <c r="G124" s="181"/>
      <c r="H124" s="181"/>
      <c r="I124" s="181"/>
      <c r="J124" s="181"/>
      <c r="K124" s="181"/>
      <c r="L124" s="181"/>
      <c r="M124" s="181"/>
    </row>
    <row r="125" spans="1:13" x14ac:dyDescent="0.25">
      <c r="A125" s="180" t="s">
        <v>55</v>
      </c>
      <c r="B125" s="181"/>
      <c r="C125" s="181"/>
      <c r="D125" s="181"/>
      <c r="E125" s="181"/>
      <c r="F125" s="181"/>
      <c r="G125" s="181"/>
      <c r="H125" s="181"/>
      <c r="I125" s="181"/>
      <c r="J125" s="181"/>
      <c r="K125" s="181"/>
      <c r="L125" s="181"/>
      <c r="M125" s="181"/>
    </row>
    <row r="126" spans="1:13" x14ac:dyDescent="0.25">
      <c r="A126" s="8"/>
      <c r="B126" s="1"/>
      <c r="C126" s="6"/>
      <c r="D126" s="100"/>
      <c r="E126" s="129"/>
      <c r="F126" s="2"/>
      <c r="G126" s="2"/>
      <c r="H126" s="2"/>
      <c r="I126" s="2"/>
      <c r="J126" s="2"/>
      <c r="K126" s="2"/>
      <c r="L126" s="2"/>
      <c r="M126" s="2"/>
    </row>
    <row r="127" spans="1:13" x14ac:dyDescent="0.25">
      <c r="A127" s="8"/>
      <c r="B127" s="1"/>
      <c r="C127" s="6"/>
      <c r="D127" s="100"/>
      <c r="E127" s="129"/>
      <c r="F127" s="2"/>
      <c r="G127" s="2"/>
      <c r="H127" s="2"/>
      <c r="I127" s="2"/>
      <c r="J127" s="2"/>
      <c r="K127" s="2"/>
      <c r="L127" s="2"/>
      <c r="M127" s="2"/>
    </row>
  </sheetData>
  <mergeCells count="44">
    <mergeCell ref="A117:I117"/>
    <mergeCell ref="A121:M121"/>
    <mergeCell ref="A122:M122"/>
    <mergeCell ref="A124:M124"/>
    <mergeCell ref="A125:M125"/>
    <mergeCell ref="A116:I116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13:I113"/>
    <mergeCell ref="A114:I114"/>
    <mergeCell ref="A115:I115"/>
    <mergeCell ref="A104:I104"/>
    <mergeCell ref="A36:M36"/>
    <mergeCell ref="A50:M50"/>
    <mergeCell ref="A63:M63"/>
    <mergeCell ref="A77:M77"/>
    <mergeCell ref="A88:M88"/>
    <mergeCell ref="A98:I98"/>
    <mergeCell ref="A99:I99"/>
    <mergeCell ref="A100:I100"/>
    <mergeCell ref="A101:I101"/>
    <mergeCell ref="A102:I102"/>
    <mergeCell ref="A103:I10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  <mergeCell ref="J22:M22"/>
    <mergeCell ref="F23:F24"/>
    <mergeCell ref="G23:I23"/>
    <mergeCell ref="J23:J24"/>
    <mergeCell ref="K23:M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38"/>
  <sheetViews>
    <sheetView showZeros="0" topLeftCell="A4" zoomScale="80" zoomScaleNormal="80" workbookViewId="0">
      <pane ySplit="1992" topLeftCell="A4" activePane="bottomLeft"/>
      <selection activeCell="P5" sqref="P1:R1048576"/>
      <selection pane="bottomLeft" activeCell="C8" sqref="C8"/>
    </sheetView>
  </sheetViews>
  <sheetFormatPr defaultColWidth="9.109375" defaultRowHeight="15.6" x14ac:dyDescent="0.3"/>
  <cols>
    <col min="1" max="1" width="41.33203125" style="25" customWidth="1"/>
    <col min="2" max="4" width="15.6640625" style="74" customWidth="1"/>
    <col min="5" max="5" width="11.6640625" style="74" customWidth="1"/>
    <col min="6" max="8" width="15.6640625" style="74" customWidth="1"/>
    <col min="9" max="9" width="13.33203125" style="74" customWidth="1"/>
    <col min="10" max="12" width="15.6640625" style="74" customWidth="1"/>
    <col min="13" max="13" width="17.77734375" style="74" customWidth="1"/>
    <col min="14" max="14" width="18" style="74" customWidth="1"/>
    <col min="15" max="15" width="20.44140625" style="79" customWidth="1"/>
    <col min="16" max="16" width="19.44140625" style="23" customWidth="1"/>
    <col min="17" max="17" width="17.33203125" style="23" customWidth="1"/>
    <col min="18" max="18" width="13.44140625" style="23" customWidth="1"/>
    <col min="19" max="16384" width="9.109375" style="23"/>
  </cols>
  <sheetData>
    <row r="1" spans="1:18" ht="18.75" customHeight="1" x14ac:dyDescent="0.3">
      <c r="A1" s="190" t="s">
        <v>53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1:18" ht="18.75" customHeight="1" x14ac:dyDescent="0.3">
      <c r="A2" s="190" t="s">
        <v>281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</row>
    <row r="3" spans="1:18" ht="15" customHeight="1" x14ac:dyDescent="0.35">
      <c r="A3" s="191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</row>
    <row r="4" spans="1:18" s="36" customFormat="1" ht="35.25" customHeight="1" x14ac:dyDescent="0.25">
      <c r="A4" s="187" t="s">
        <v>41</v>
      </c>
      <c r="B4" s="192" t="s">
        <v>40</v>
      </c>
      <c r="C4" s="193"/>
      <c r="D4" s="193"/>
      <c r="E4" s="194"/>
      <c r="F4" s="192" t="s">
        <v>39</v>
      </c>
      <c r="G4" s="193"/>
      <c r="H4" s="193"/>
      <c r="I4" s="194"/>
      <c r="J4" s="192" t="s">
        <v>38</v>
      </c>
      <c r="K4" s="193"/>
      <c r="L4" s="193"/>
      <c r="M4" s="194"/>
      <c r="N4" s="189" t="s">
        <v>19</v>
      </c>
      <c r="O4" s="189" t="s">
        <v>20</v>
      </c>
      <c r="P4" s="187" t="s">
        <v>86</v>
      </c>
      <c r="Q4" s="187"/>
      <c r="R4" s="187"/>
    </row>
    <row r="5" spans="1:18" s="36" customFormat="1" ht="73.5" customHeight="1" x14ac:dyDescent="0.25">
      <c r="A5" s="187"/>
      <c r="B5" s="37" t="s">
        <v>3</v>
      </c>
      <c r="C5" s="37" t="s">
        <v>37</v>
      </c>
      <c r="D5" s="37" t="s">
        <v>36</v>
      </c>
      <c r="E5" s="37" t="s">
        <v>35</v>
      </c>
      <c r="F5" s="37" t="s">
        <v>3</v>
      </c>
      <c r="G5" s="37" t="s">
        <v>37</v>
      </c>
      <c r="H5" s="37" t="s">
        <v>36</v>
      </c>
      <c r="I5" s="37" t="s">
        <v>35</v>
      </c>
      <c r="J5" s="37" t="s">
        <v>3</v>
      </c>
      <c r="K5" s="37" t="s">
        <v>37</v>
      </c>
      <c r="L5" s="37" t="s">
        <v>36</v>
      </c>
      <c r="M5" s="37" t="s">
        <v>35</v>
      </c>
      <c r="N5" s="189"/>
      <c r="O5" s="189"/>
      <c r="P5" s="90" t="s">
        <v>37</v>
      </c>
      <c r="Q5" s="90" t="s">
        <v>36</v>
      </c>
      <c r="R5" s="90" t="s">
        <v>35</v>
      </c>
    </row>
    <row r="6" spans="1:18" s="34" customFormat="1" x14ac:dyDescent="0.25">
      <c r="A6" s="35">
        <v>1</v>
      </c>
      <c r="B6" s="35">
        <v>2</v>
      </c>
      <c r="C6" s="35">
        <v>3</v>
      </c>
      <c r="D6" s="35">
        <v>4</v>
      </c>
      <c r="E6" s="35">
        <v>5</v>
      </c>
      <c r="F6" s="35">
        <v>6</v>
      </c>
      <c r="G6" s="35">
        <v>7</v>
      </c>
      <c r="H6" s="35">
        <v>8</v>
      </c>
      <c r="I6" s="35">
        <v>9</v>
      </c>
      <c r="J6" s="35">
        <v>10</v>
      </c>
      <c r="K6" s="35">
        <v>11</v>
      </c>
      <c r="L6" s="35">
        <v>12</v>
      </c>
      <c r="M6" s="35">
        <v>13</v>
      </c>
      <c r="N6" s="35">
        <v>14</v>
      </c>
      <c r="O6" s="35">
        <v>15</v>
      </c>
      <c r="P6" s="35">
        <v>19</v>
      </c>
      <c r="Q6" s="35">
        <v>20</v>
      </c>
      <c r="R6" s="35">
        <v>21</v>
      </c>
    </row>
    <row r="7" spans="1:18" ht="55.8" customHeight="1" x14ac:dyDescent="0.3">
      <c r="A7" s="82" t="s">
        <v>159</v>
      </c>
      <c r="B7" s="72">
        <f>SUM(C7:E7)</f>
        <v>9657</v>
      </c>
      <c r="C7" s="72">
        <f>'25144'!J67</f>
        <v>9657</v>
      </c>
      <c r="D7" s="72">
        <v>0</v>
      </c>
      <c r="E7" s="72"/>
      <c r="F7" s="72">
        <f>SUM(G7:I7)</f>
        <v>9657</v>
      </c>
      <c r="G7" s="72">
        <f>C7</f>
        <v>9657</v>
      </c>
      <c r="H7" s="72">
        <f>D7</f>
        <v>0</v>
      </c>
      <c r="I7" s="72">
        <f>E7</f>
        <v>0</v>
      </c>
      <c r="J7" s="72">
        <f>SUM(K7:M7)</f>
        <v>9657</v>
      </c>
      <c r="K7" s="94">
        <f>G7</f>
        <v>9657</v>
      </c>
      <c r="L7" s="94">
        <f>H7</f>
        <v>0</v>
      </c>
      <c r="M7" s="72"/>
      <c r="N7" s="72"/>
      <c r="O7" s="87">
        <v>25144</v>
      </c>
      <c r="P7" s="91">
        <f>K7</f>
        <v>9657</v>
      </c>
      <c r="Q7" s="91"/>
      <c r="R7" s="91"/>
    </row>
    <row r="8" spans="1:18" ht="75" customHeight="1" x14ac:dyDescent="0.3">
      <c r="A8" s="82" t="s">
        <v>160</v>
      </c>
      <c r="B8" s="95">
        <f>SUM(C8:E8)</f>
        <v>194817</v>
      </c>
      <c r="C8" s="95">
        <f>76453+58114</f>
        <v>134567</v>
      </c>
      <c r="D8" s="95">
        <v>60250</v>
      </c>
      <c r="E8" s="95"/>
      <c r="F8" s="95">
        <f>SUM(G8:I8)</f>
        <v>194817</v>
      </c>
      <c r="G8" s="95">
        <f>C8</f>
        <v>134567</v>
      </c>
      <c r="H8" s="95">
        <f>D8</f>
        <v>60250</v>
      </c>
      <c r="I8" s="95"/>
      <c r="J8" s="95">
        <f>SUM(K8:M8)</f>
        <v>194817</v>
      </c>
      <c r="K8" s="95">
        <f>G8</f>
        <v>134567</v>
      </c>
      <c r="L8" s="95">
        <f>H8</f>
        <v>60250</v>
      </c>
      <c r="M8" s="95"/>
      <c r="N8" s="95"/>
      <c r="O8" s="87">
        <v>25174</v>
      </c>
      <c r="P8" s="91">
        <f>K8</f>
        <v>134567</v>
      </c>
      <c r="Q8" s="91">
        <f>L8</f>
        <v>60250</v>
      </c>
      <c r="R8" s="91"/>
    </row>
    <row r="9" spans="1:18" ht="61.2" customHeight="1" x14ac:dyDescent="0.3">
      <c r="A9" s="82" t="s">
        <v>271</v>
      </c>
      <c r="B9" s="105">
        <f>SUM(C9:E9)</f>
        <v>4225</v>
      </c>
      <c r="C9" s="105"/>
      <c r="D9" s="105"/>
      <c r="E9" s="105">
        <f>'7081'!J48</f>
        <v>4225</v>
      </c>
      <c r="F9" s="105">
        <f>SUM(G9:I9)</f>
        <v>4225</v>
      </c>
      <c r="G9" s="105"/>
      <c r="H9" s="105"/>
      <c r="I9" s="105">
        <f>E9</f>
        <v>4225</v>
      </c>
      <c r="J9" s="105">
        <f>SUM(K9:M9)</f>
        <v>4225</v>
      </c>
      <c r="K9" s="105"/>
      <c r="L9" s="105"/>
      <c r="M9" s="105">
        <f>I9</f>
        <v>4225</v>
      </c>
      <c r="N9" s="105"/>
      <c r="O9" s="87">
        <v>7081</v>
      </c>
      <c r="P9" s="91"/>
      <c r="Q9" s="91"/>
      <c r="R9" s="91">
        <f>M9</f>
        <v>4225</v>
      </c>
    </row>
    <row r="10" spans="1:18" ht="63" customHeight="1" x14ac:dyDescent="0.3">
      <c r="A10" s="82" t="s">
        <v>272</v>
      </c>
      <c r="B10" s="105">
        <f>SUM(C10:E10)</f>
        <v>43292</v>
      </c>
      <c r="C10" s="105"/>
      <c r="D10" s="105"/>
      <c r="E10" s="105">
        <f>'7082'!J111</f>
        <v>43292</v>
      </c>
      <c r="F10" s="105">
        <f>SUM(G10:I10)</f>
        <v>43292</v>
      </c>
      <c r="G10" s="105"/>
      <c r="H10" s="105"/>
      <c r="I10" s="105">
        <f>E10</f>
        <v>43292</v>
      </c>
      <c r="J10" s="105">
        <f>SUM(K10:M10)</f>
        <v>43292</v>
      </c>
      <c r="K10" s="105"/>
      <c r="L10" s="105"/>
      <c r="M10" s="105">
        <f>I10</f>
        <v>43292</v>
      </c>
      <c r="N10" s="105"/>
      <c r="O10" s="87">
        <v>7082</v>
      </c>
      <c r="P10" s="91"/>
      <c r="Q10" s="91"/>
      <c r="R10" s="91">
        <f>M10</f>
        <v>43292</v>
      </c>
    </row>
    <row r="11" spans="1:18" s="29" customFormat="1" ht="24.9" customHeight="1" x14ac:dyDescent="0.3">
      <c r="A11" s="33" t="s">
        <v>34</v>
      </c>
      <c r="B11" s="30">
        <f>SUM(C11:E11)</f>
        <v>251991</v>
      </c>
      <c r="C11" s="30">
        <f>SUM(C7:C8)</f>
        <v>144224</v>
      </c>
      <c r="D11" s="30">
        <f>SUM(D7:D8)</f>
        <v>60250</v>
      </c>
      <c r="E11" s="30">
        <f>SUM(E7:E10)</f>
        <v>47517</v>
      </c>
      <c r="F11" s="30">
        <f>SUM(G11:I11)</f>
        <v>251991</v>
      </c>
      <c r="G11" s="30">
        <f>SUM(G7:G8)</f>
        <v>144224</v>
      </c>
      <c r="H11" s="30">
        <f>SUM(H7:H8)</f>
        <v>60250</v>
      </c>
      <c r="I11" s="30">
        <f>SUM(I7:I10)</f>
        <v>47517</v>
      </c>
      <c r="J11" s="30">
        <f>SUM(K11:M11)</f>
        <v>251991</v>
      </c>
      <c r="K11" s="30">
        <f>SUM(K7:K8)</f>
        <v>144224</v>
      </c>
      <c r="L11" s="30">
        <f>SUM(L7:L8)</f>
        <v>60250</v>
      </c>
      <c r="M11" s="30">
        <f>SUM(M7:M10)</f>
        <v>47517</v>
      </c>
      <c r="N11" s="30">
        <f>SUM(P11:R11)</f>
        <v>251991</v>
      </c>
      <c r="O11" s="30"/>
      <c r="P11" s="92">
        <f>SUM(P7:P8)</f>
        <v>144224</v>
      </c>
      <c r="Q11" s="92">
        <f>SUM(Q7:Q8)</f>
        <v>60250</v>
      </c>
      <c r="R11" s="92">
        <f>SUM(R7:R10)</f>
        <v>47517</v>
      </c>
    </row>
    <row r="12" spans="1:18" s="29" customFormat="1" ht="24.9" customHeight="1" x14ac:dyDescent="0.3">
      <c r="A12" s="31" t="s">
        <v>33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>
        <f>SUM(P12:R12)</f>
        <v>1524024</v>
      </c>
      <c r="O12" s="30"/>
      <c r="P12" s="92">
        <f>ROUND(P11*5.71,0)</f>
        <v>823519</v>
      </c>
      <c r="Q12" s="92">
        <f>ROUND(Q11*3.74,0)</f>
        <v>225335</v>
      </c>
      <c r="R12" s="92">
        <f>ROUND(R11*10,0)</f>
        <v>475170</v>
      </c>
    </row>
    <row r="13" spans="1:18" s="29" customFormat="1" ht="24.9" customHeight="1" x14ac:dyDescent="0.3">
      <c r="A13" s="31" t="s">
        <v>85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>
        <f>SUM(P13:R13)</f>
        <v>1601749</v>
      </c>
      <c r="O13" s="30"/>
      <c r="P13" s="92">
        <f>ROUND(P12*1.051,0)</f>
        <v>865518</v>
      </c>
      <c r="Q13" s="92">
        <f>ROUND(Q12*1.051,0)</f>
        <v>236827</v>
      </c>
      <c r="R13" s="92">
        <f>ROUND(R12*1.051,0)</f>
        <v>499404</v>
      </c>
    </row>
    <row r="14" spans="1:18" ht="24.9" customHeight="1" x14ac:dyDescent="0.3">
      <c r="A14" s="32" t="s">
        <v>21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>
        <f>SUM(P14:R14)</f>
        <v>288314.81999999995</v>
      </c>
      <c r="O14" s="81"/>
      <c r="P14" s="91">
        <f>ROUND(P13*18%,2)</f>
        <v>155793.24</v>
      </c>
      <c r="Q14" s="91">
        <f>ROUND(Q13*18%,2)</f>
        <v>42628.86</v>
      </c>
      <c r="R14" s="91">
        <f>ROUND(R13*18%,2)</f>
        <v>89892.72</v>
      </c>
    </row>
    <row r="15" spans="1:18" s="29" customFormat="1" ht="24.9" customHeight="1" x14ac:dyDescent="0.3">
      <c r="A15" s="31" t="s">
        <v>32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>
        <f>SUM(P15:R15)</f>
        <v>1890063.82</v>
      </c>
      <c r="O15" s="30"/>
      <c r="P15" s="92">
        <f>SUM(P13:P14)</f>
        <v>1021311.24</v>
      </c>
      <c r="Q15" s="92">
        <f>SUM(Q13:Q14)</f>
        <v>279455.86</v>
      </c>
      <c r="R15" s="92">
        <f>SUM(R13:R14)</f>
        <v>589296.72</v>
      </c>
    </row>
    <row r="16" spans="1:18" ht="20.25" customHeight="1" x14ac:dyDescent="0.3">
      <c r="Q16" s="28"/>
    </row>
    <row r="17" spans="1:17" ht="24.9" customHeight="1" x14ac:dyDescent="0.3">
      <c r="A17" s="195" t="s">
        <v>31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25"/>
      <c r="Q17" s="25"/>
    </row>
    <row r="18" spans="1:17" ht="24.9" customHeight="1" x14ac:dyDescent="0.3">
      <c r="A18" s="195" t="s">
        <v>273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25"/>
    </row>
    <row r="19" spans="1:17" ht="26.25" customHeight="1" x14ac:dyDescent="0.3">
      <c r="A19" s="196" t="s">
        <v>274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</row>
    <row r="20" spans="1:17" ht="26.25" customHeight="1" x14ac:dyDescent="0.3">
      <c r="A20" s="196" t="s">
        <v>280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06"/>
    </row>
    <row r="21" spans="1:17" ht="26.25" customHeight="1" x14ac:dyDescent="0.35">
      <c r="A21" s="188" t="s">
        <v>87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188"/>
    </row>
    <row r="22" spans="1:17" ht="12.75" customHeight="1" x14ac:dyDescent="0.3"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</row>
    <row r="23" spans="1:17" s="71" customFormat="1" ht="18.75" customHeight="1" x14ac:dyDescent="0.35">
      <c r="A23" s="185" t="s">
        <v>54</v>
      </c>
      <c r="B23" s="185"/>
      <c r="C23" s="185"/>
      <c r="O23" s="27"/>
    </row>
    <row r="24" spans="1:17" s="71" customFormat="1" ht="18.75" customHeight="1" x14ac:dyDescent="0.35">
      <c r="A24" s="185" t="s">
        <v>18</v>
      </c>
      <c r="B24" s="185"/>
      <c r="C24" s="185"/>
      <c r="G24" s="76"/>
      <c r="H24" s="186" t="s">
        <v>29</v>
      </c>
      <c r="I24" s="186"/>
      <c r="J24" s="76"/>
      <c r="O24" s="80"/>
    </row>
    <row r="25" spans="1:17" ht="18.75" customHeight="1" x14ac:dyDescent="0.3">
      <c r="H25" s="183"/>
      <c r="I25" s="183"/>
    </row>
    <row r="26" spans="1:17" s="71" customFormat="1" ht="19.5" customHeight="1" x14ac:dyDescent="0.35">
      <c r="A26" s="185" t="s">
        <v>22</v>
      </c>
      <c r="B26" s="185"/>
      <c r="C26" s="83"/>
      <c r="D26" s="83"/>
      <c r="E26" s="83"/>
      <c r="F26" s="83"/>
      <c r="G26" s="83"/>
      <c r="H26" s="184" t="s">
        <v>79</v>
      </c>
      <c r="I26" s="184"/>
      <c r="J26" s="83"/>
      <c r="K26" s="83"/>
      <c r="L26" s="83"/>
      <c r="M26" s="83"/>
      <c r="N26" s="83"/>
      <c r="O26" s="83"/>
    </row>
    <row r="27" spans="1:17" x14ac:dyDescent="0.3">
      <c r="H27" s="183"/>
      <c r="I27" s="183"/>
    </row>
    <row r="28" spans="1:17" s="71" customFormat="1" ht="18" x14ac:dyDescent="0.35">
      <c r="A28" s="73" t="s">
        <v>68</v>
      </c>
      <c r="B28" s="27"/>
      <c r="C28" s="27"/>
      <c r="D28" s="27"/>
      <c r="E28" s="27"/>
      <c r="F28" s="27"/>
      <c r="G28" s="27"/>
      <c r="H28" s="75" t="s">
        <v>69</v>
      </c>
      <c r="I28" s="27"/>
      <c r="J28" s="27"/>
      <c r="K28" s="27"/>
      <c r="L28" s="27"/>
      <c r="M28" s="27"/>
      <c r="N28" s="27"/>
      <c r="O28" s="27"/>
    </row>
    <row r="30" spans="1:17" x14ac:dyDescent="0.3">
      <c r="M30" s="74" t="s">
        <v>30</v>
      </c>
    </row>
    <row r="38" spans="5:5" x14ac:dyDescent="0.3">
      <c r="E38" s="25"/>
    </row>
  </sheetData>
  <mergeCells count="22">
    <mergeCell ref="P4:R4"/>
    <mergeCell ref="A21:O21"/>
    <mergeCell ref="A23:C23"/>
    <mergeCell ref="N4:N5"/>
    <mergeCell ref="A1:O1"/>
    <mergeCell ref="A2:O2"/>
    <mergeCell ref="A3:O3"/>
    <mergeCell ref="A4:A5"/>
    <mergeCell ref="B4:E4"/>
    <mergeCell ref="A17:O17"/>
    <mergeCell ref="F4:I4"/>
    <mergeCell ref="A18:O18"/>
    <mergeCell ref="O4:O5"/>
    <mergeCell ref="J4:M4"/>
    <mergeCell ref="A19:L19"/>
    <mergeCell ref="A20:N20"/>
    <mergeCell ref="H25:I25"/>
    <mergeCell ref="H26:I26"/>
    <mergeCell ref="H27:I27"/>
    <mergeCell ref="A26:B26"/>
    <mergeCell ref="A24:C24"/>
    <mergeCell ref="H24:I24"/>
  </mergeCells>
  <pageMargins left="0.39370078740157483" right="0.19685039370078741" top="0.19685039370078741" bottom="0" header="0.31496062992125984" footer="0.31496062992125984"/>
  <pageSetup paperSize="9" scale="4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36"/>
  <sheetViews>
    <sheetView workbookViewId="0">
      <selection activeCell="C9" sqref="C9:C15"/>
    </sheetView>
  </sheetViews>
  <sheetFormatPr defaultColWidth="9.109375" defaultRowHeight="13.8" x14ac:dyDescent="0.25"/>
  <cols>
    <col min="1" max="1" width="9.5546875" style="38" customWidth="1"/>
    <col min="2" max="2" width="7.44140625" style="38" customWidth="1"/>
    <col min="3" max="3" width="23" style="38" customWidth="1"/>
    <col min="4" max="4" width="9.109375" style="38"/>
    <col min="5" max="5" width="12.33203125" style="38" customWidth="1"/>
    <col min="6" max="6" width="19.88671875" style="38" customWidth="1"/>
    <col min="7" max="9" width="9.109375" style="38"/>
    <col min="10" max="10" width="13.33203125" style="38" customWidth="1"/>
    <col min="11" max="16384" width="9.109375" style="38"/>
  </cols>
  <sheetData>
    <row r="3" spans="1:8" ht="18" x14ac:dyDescent="0.35">
      <c r="A3" s="197" t="s">
        <v>52</v>
      </c>
      <c r="B3" s="197"/>
      <c r="C3" s="197"/>
      <c r="D3" s="197"/>
      <c r="E3" s="197"/>
      <c r="F3" s="197"/>
      <c r="G3" s="197"/>
      <c r="H3" s="197"/>
    </row>
    <row r="4" spans="1:8" ht="54" customHeight="1" x14ac:dyDescent="0.25">
      <c r="A4" s="215" t="s">
        <v>277</v>
      </c>
      <c r="B4" s="215"/>
      <c r="C4" s="215"/>
      <c r="D4" s="215"/>
      <c r="E4" s="215"/>
      <c r="F4" s="215"/>
      <c r="G4" s="215"/>
      <c r="H4" s="215"/>
    </row>
    <row r="5" spans="1:8" ht="18" x14ac:dyDescent="0.35">
      <c r="A5" s="197" t="s">
        <v>276</v>
      </c>
      <c r="B5" s="197"/>
      <c r="C5" s="197"/>
      <c r="D5" s="197"/>
      <c r="E5" s="197"/>
      <c r="F5" s="197"/>
      <c r="G5" s="197"/>
      <c r="H5" s="197"/>
    </row>
    <row r="6" spans="1:8" ht="18" x14ac:dyDescent="0.35">
      <c r="A6" s="107"/>
      <c r="B6" s="107"/>
      <c r="C6" s="107"/>
      <c r="D6" s="107"/>
      <c r="E6" s="107"/>
      <c r="F6" s="107"/>
      <c r="G6" s="107"/>
      <c r="H6" s="107"/>
    </row>
    <row r="7" spans="1:8" ht="15.6" x14ac:dyDescent="0.3">
      <c r="A7" s="218" t="s">
        <v>275</v>
      </c>
      <c r="B7" s="218"/>
      <c r="C7" s="218"/>
      <c r="D7" s="218"/>
      <c r="E7" s="218"/>
      <c r="F7" s="218"/>
    </row>
    <row r="8" spans="1:8" ht="15.6" x14ac:dyDescent="0.3">
      <c r="A8" s="39"/>
      <c r="B8" s="39"/>
      <c r="C8" s="39"/>
      <c r="D8" s="39"/>
      <c r="E8" s="39"/>
      <c r="F8" s="216" t="s">
        <v>51</v>
      </c>
      <c r="G8" s="216"/>
      <c r="H8" s="216"/>
    </row>
    <row r="9" spans="1:8" ht="12.75" customHeight="1" x14ac:dyDescent="0.25">
      <c r="A9" s="220" t="s">
        <v>50</v>
      </c>
      <c r="B9" s="221"/>
      <c r="C9" s="207" t="s">
        <v>49</v>
      </c>
      <c r="D9" s="220" t="s">
        <v>48</v>
      </c>
      <c r="E9" s="221"/>
      <c r="F9" s="207" t="s">
        <v>47</v>
      </c>
      <c r="G9" s="217" t="s">
        <v>46</v>
      </c>
      <c r="H9" s="217"/>
    </row>
    <row r="10" spans="1:8" ht="31.5" customHeight="1" x14ac:dyDescent="0.25">
      <c r="A10" s="222"/>
      <c r="B10" s="223"/>
      <c r="C10" s="208"/>
      <c r="D10" s="222"/>
      <c r="E10" s="223"/>
      <c r="F10" s="208"/>
      <c r="G10" s="217"/>
      <c r="H10" s="217"/>
    </row>
    <row r="11" spans="1:8" ht="13.8" customHeight="1" x14ac:dyDescent="0.25">
      <c r="A11" s="222"/>
      <c r="B11" s="223"/>
      <c r="C11" s="208"/>
      <c r="D11" s="222"/>
      <c r="E11" s="223"/>
      <c r="F11" s="208"/>
      <c r="G11" s="217"/>
      <c r="H11" s="217"/>
    </row>
    <row r="12" spans="1:8" ht="13.8" customHeight="1" x14ac:dyDescent="0.25">
      <c r="A12" s="222"/>
      <c r="B12" s="223"/>
      <c r="C12" s="208"/>
      <c r="D12" s="222"/>
      <c r="E12" s="223"/>
      <c r="F12" s="208"/>
      <c r="G12" s="214" t="s">
        <v>88</v>
      </c>
      <c r="H12" s="214"/>
    </row>
    <row r="13" spans="1:8" ht="13.8" customHeight="1" x14ac:dyDescent="0.25">
      <c r="A13" s="222"/>
      <c r="B13" s="223"/>
      <c r="C13" s="208"/>
      <c r="D13" s="222"/>
      <c r="E13" s="223"/>
      <c r="F13" s="208"/>
      <c r="G13" s="214"/>
      <c r="H13" s="214"/>
    </row>
    <row r="14" spans="1:8" ht="13.8" customHeight="1" x14ac:dyDescent="0.25">
      <c r="A14" s="222"/>
      <c r="B14" s="223"/>
      <c r="C14" s="208"/>
      <c r="D14" s="222"/>
      <c r="E14" s="223"/>
      <c r="F14" s="208"/>
      <c r="G14" s="214"/>
      <c r="H14" s="214"/>
    </row>
    <row r="15" spans="1:8" ht="13.8" customHeight="1" x14ac:dyDescent="0.25">
      <c r="A15" s="222"/>
      <c r="B15" s="223"/>
      <c r="C15" s="209"/>
      <c r="D15" s="222"/>
      <c r="E15" s="223"/>
      <c r="F15" s="209"/>
      <c r="G15" s="214"/>
      <c r="H15" s="214"/>
    </row>
    <row r="16" spans="1:8" ht="15.6" x14ac:dyDescent="0.25">
      <c r="A16" s="210">
        <v>1</v>
      </c>
      <c r="B16" s="211"/>
      <c r="C16" s="46">
        <v>2</v>
      </c>
      <c r="D16" s="210">
        <v>3</v>
      </c>
      <c r="E16" s="211"/>
      <c r="F16" s="46">
        <v>4</v>
      </c>
      <c r="G16" s="219">
        <v>6</v>
      </c>
      <c r="H16" s="219"/>
    </row>
    <row r="17" spans="1:13" ht="32.25" customHeight="1" x14ac:dyDescent="0.25">
      <c r="A17" s="198" t="s">
        <v>37</v>
      </c>
      <c r="B17" s="199"/>
      <c r="C17" s="43">
        <f>СМР!K11</f>
        <v>144224</v>
      </c>
      <c r="D17" s="200">
        <f>F17</f>
        <v>865518</v>
      </c>
      <c r="E17" s="201"/>
      <c r="F17" s="43">
        <f>SUM(G17:H17)</f>
        <v>865518</v>
      </c>
      <c r="G17" s="213">
        <f>СМР!P13</f>
        <v>865518</v>
      </c>
      <c r="H17" s="214"/>
    </row>
    <row r="18" spans="1:13" ht="32.25" customHeight="1" x14ac:dyDescent="0.25">
      <c r="A18" s="198" t="s">
        <v>36</v>
      </c>
      <c r="B18" s="199"/>
      <c r="C18" s="43">
        <f>СМР!L11</f>
        <v>60250</v>
      </c>
      <c r="D18" s="200">
        <f>СМР!Q13</f>
        <v>236827</v>
      </c>
      <c r="E18" s="201"/>
      <c r="F18" s="43">
        <f>SUM(G18:H18)</f>
        <v>236827</v>
      </c>
      <c r="G18" s="213">
        <f>СМР!Q13</f>
        <v>236827</v>
      </c>
      <c r="H18" s="214"/>
    </row>
    <row r="19" spans="1:13" ht="32.25" customHeight="1" x14ac:dyDescent="0.25">
      <c r="A19" s="198" t="s">
        <v>45</v>
      </c>
      <c r="B19" s="199"/>
      <c r="C19" s="43">
        <f>СМР!M11</f>
        <v>47517</v>
      </c>
      <c r="D19" s="200">
        <f>СМР!R13</f>
        <v>499404</v>
      </c>
      <c r="E19" s="201"/>
      <c r="F19" s="43">
        <f>СМР!R13</f>
        <v>499404</v>
      </c>
      <c r="G19" s="212">
        <f>СМР!R13</f>
        <v>499404</v>
      </c>
      <c r="H19" s="212"/>
    </row>
    <row r="20" spans="1:13" ht="21.75" customHeight="1" x14ac:dyDescent="0.25">
      <c r="A20" s="206" t="s">
        <v>32</v>
      </c>
      <c r="B20" s="206"/>
      <c r="C20" s="45">
        <f>SUM(C17:C19)</f>
        <v>251991</v>
      </c>
      <c r="D20" s="200">
        <f>СМР!N13</f>
        <v>1601749</v>
      </c>
      <c r="E20" s="201"/>
      <c r="F20" s="43">
        <f>СМР!N13</f>
        <v>1601749</v>
      </c>
      <c r="G20" s="213">
        <f>СМР!N13</f>
        <v>1601749</v>
      </c>
      <c r="H20" s="214"/>
    </row>
    <row r="21" spans="1:13" ht="22.5" customHeight="1" x14ac:dyDescent="0.3">
      <c r="A21" s="204" t="s">
        <v>44</v>
      </c>
      <c r="B21" s="205"/>
      <c r="C21" s="44"/>
      <c r="D21" s="200">
        <f>СМР!N14</f>
        <v>288314.81999999995</v>
      </c>
      <c r="E21" s="201"/>
      <c r="F21" s="43">
        <f>ROUND(F20*18%,2)</f>
        <v>288314.82</v>
      </c>
      <c r="G21" s="212">
        <f>ROUND(G20*18%,2)</f>
        <v>288314.82</v>
      </c>
      <c r="H21" s="212"/>
    </row>
    <row r="22" spans="1:13" ht="21" customHeight="1" x14ac:dyDescent="0.3">
      <c r="A22" s="202" t="s">
        <v>43</v>
      </c>
      <c r="B22" s="202"/>
      <c r="C22" s="42"/>
      <c r="D22" s="203">
        <f>СМР!N15</f>
        <v>1890063.82</v>
      </c>
      <c r="E22" s="203"/>
      <c r="F22" s="41">
        <f>SUM(F20:F21)</f>
        <v>1890063.82</v>
      </c>
      <c r="G22" s="213">
        <f>SUM(G20:H21)</f>
        <v>1890063.82</v>
      </c>
      <c r="H22" s="214"/>
    </row>
    <row r="23" spans="1:13" ht="15.75" customHeight="1" x14ac:dyDescent="0.3">
      <c r="A23" s="40"/>
      <c r="B23" s="40"/>
      <c r="C23" s="40"/>
      <c r="D23" s="40"/>
      <c r="E23" s="40"/>
      <c r="F23" s="40"/>
      <c r="J23" s="93"/>
    </row>
    <row r="24" spans="1:13" s="47" customFormat="1" ht="18" x14ac:dyDescent="0.35">
      <c r="A24" s="48" t="s">
        <v>42</v>
      </c>
      <c r="B24" s="48"/>
      <c r="C24" s="48"/>
      <c r="D24" s="48"/>
      <c r="E24" s="48"/>
      <c r="F24" s="48"/>
    </row>
    <row r="25" spans="1:13" s="47" customFormat="1" ht="12" customHeight="1" x14ac:dyDescent="0.35">
      <c r="A25" s="49"/>
      <c r="B25" s="49"/>
      <c r="C25" s="49"/>
      <c r="D25" s="49"/>
      <c r="E25" s="49"/>
      <c r="F25" s="49"/>
    </row>
    <row r="26" spans="1:13" s="47" customFormat="1" ht="44.4" customHeight="1" x14ac:dyDescent="0.3">
      <c r="A26" s="226" t="s">
        <v>278</v>
      </c>
      <c r="B26" s="226"/>
      <c r="C26" s="226"/>
      <c r="D26" s="226"/>
      <c r="E26" s="226"/>
      <c r="F26" s="226"/>
      <c r="G26" s="226"/>
      <c r="H26" s="226"/>
    </row>
    <row r="27" spans="1:13" s="47" customFormat="1" ht="47.4" customHeight="1" x14ac:dyDescent="0.3">
      <c r="A27" s="226" t="s">
        <v>279</v>
      </c>
      <c r="B27" s="226"/>
      <c r="C27" s="226"/>
      <c r="D27" s="226"/>
      <c r="E27" s="226"/>
      <c r="F27" s="226"/>
      <c r="G27" s="226"/>
      <c r="H27" s="226"/>
    </row>
    <row r="28" spans="1:13" s="47" customFormat="1" ht="51.6" customHeight="1" x14ac:dyDescent="0.3">
      <c r="A28" s="226" t="s">
        <v>280</v>
      </c>
      <c r="B28" s="226"/>
      <c r="C28" s="226"/>
      <c r="D28" s="226"/>
      <c r="E28" s="226"/>
      <c r="F28" s="226"/>
      <c r="G28" s="226"/>
      <c r="H28" s="226"/>
    </row>
    <row r="29" spans="1:13" s="47" customFormat="1" ht="64.2" customHeight="1" x14ac:dyDescent="0.3">
      <c r="A29" s="226" t="s">
        <v>89</v>
      </c>
      <c r="B29" s="226"/>
      <c r="C29" s="226"/>
      <c r="D29" s="226"/>
      <c r="E29" s="226"/>
      <c r="F29" s="226"/>
      <c r="G29" s="226"/>
      <c r="H29" s="226"/>
    </row>
    <row r="31" spans="1:13" s="26" customFormat="1" ht="18.75" customHeight="1" x14ac:dyDescent="0.35">
      <c r="A31" s="185" t="s">
        <v>54</v>
      </c>
      <c r="B31" s="185"/>
      <c r="C31" s="185"/>
      <c r="D31" s="185"/>
      <c r="J31" s="27"/>
      <c r="K31" s="27"/>
      <c r="L31" s="27"/>
      <c r="M31" s="27"/>
    </row>
    <row r="32" spans="1:13" s="26" customFormat="1" ht="18.75" customHeight="1" x14ac:dyDescent="0.35">
      <c r="A32" s="185" t="s">
        <v>18</v>
      </c>
      <c r="B32" s="185"/>
      <c r="C32" s="185"/>
      <c r="D32" s="185"/>
      <c r="F32" s="77"/>
      <c r="G32" s="191" t="s">
        <v>29</v>
      </c>
      <c r="H32" s="191"/>
      <c r="K32" s="27"/>
      <c r="L32" s="27"/>
      <c r="M32" s="27"/>
    </row>
    <row r="33" spans="1:13" s="23" customFormat="1" ht="18.75" customHeight="1" x14ac:dyDescent="0.3">
      <c r="A33" s="25"/>
      <c r="B33" s="24"/>
      <c r="C33" s="24"/>
      <c r="D33" s="24"/>
      <c r="E33" s="24"/>
      <c r="F33" s="78"/>
      <c r="G33" s="24"/>
      <c r="H33" s="24"/>
      <c r="I33" s="24"/>
      <c r="J33" s="24"/>
      <c r="K33" s="24"/>
      <c r="L33" s="24"/>
      <c r="M33" s="24"/>
    </row>
    <row r="34" spans="1:13" s="71" customFormat="1" ht="19.5" customHeight="1" x14ac:dyDescent="0.35">
      <c r="A34" s="185" t="s">
        <v>22</v>
      </c>
      <c r="B34" s="185"/>
      <c r="C34" s="185"/>
      <c r="D34" s="185"/>
      <c r="E34" s="83"/>
      <c r="F34" s="86"/>
      <c r="G34" s="224" t="s">
        <v>79</v>
      </c>
      <c r="H34" s="224"/>
      <c r="I34" s="83"/>
      <c r="J34" s="83"/>
      <c r="K34" s="83"/>
      <c r="L34" s="83"/>
      <c r="M34" s="83"/>
    </row>
    <row r="35" spans="1:13" x14ac:dyDescent="0.25">
      <c r="F35" s="84"/>
    </row>
    <row r="36" spans="1:13" s="49" customFormat="1" ht="18" x14ac:dyDescent="0.35">
      <c r="A36" s="49" t="s">
        <v>68</v>
      </c>
      <c r="F36" s="85"/>
      <c r="G36" s="225" t="s">
        <v>69</v>
      </c>
      <c r="H36" s="225"/>
    </row>
  </sheetData>
  <mergeCells count="42">
    <mergeCell ref="G32:H32"/>
    <mergeCell ref="G34:H34"/>
    <mergeCell ref="G36:H36"/>
    <mergeCell ref="A26:H26"/>
    <mergeCell ref="A27:H27"/>
    <mergeCell ref="A28:H28"/>
    <mergeCell ref="A29:H29"/>
    <mergeCell ref="G21:H21"/>
    <mergeCell ref="G22:H22"/>
    <mergeCell ref="A4:H4"/>
    <mergeCell ref="A5:H5"/>
    <mergeCell ref="F8:H8"/>
    <mergeCell ref="G12:H15"/>
    <mergeCell ref="G9:H11"/>
    <mergeCell ref="A7:F7"/>
    <mergeCell ref="G16:H16"/>
    <mergeCell ref="G17:H17"/>
    <mergeCell ref="G18:H18"/>
    <mergeCell ref="D17:E17"/>
    <mergeCell ref="A9:B15"/>
    <mergeCell ref="D9:E15"/>
    <mergeCell ref="A16:B16"/>
    <mergeCell ref="D16:E16"/>
    <mergeCell ref="A17:B17"/>
    <mergeCell ref="G19:H19"/>
    <mergeCell ref="G20:H20"/>
    <mergeCell ref="A3:H3"/>
    <mergeCell ref="A18:B18"/>
    <mergeCell ref="D18:E18"/>
    <mergeCell ref="A19:B19"/>
    <mergeCell ref="A34:D34"/>
    <mergeCell ref="A31:D31"/>
    <mergeCell ref="A32:D32"/>
    <mergeCell ref="D19:E19"/>
    <mergeCell ref="A22:B22"/>
    <mergeCell ref="D22:E22"/>
    <mergeCell ref="A21:B21"/>
    <mergeCell ref="D21:E21"/>
    <mergeCell ref="D20:E20"/>
    <mergeCell ref="A20:B20"/>
    <mergeCell ref="C9:C15"/>
    <mergeCell ref="F9:F15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8</vt:i4>
      </vt:variant>
    </vt:vector>
  </HeadingPairs>
  <TitlesOfParts>
    <vt:vector size="14" baseType="lpstr">
      <vt:lpstr>25144</vt:lpstr>
      <vt:lpstr>25174</vt:lpstr>
      <vt:lpstr>7081</vt:lpstr>
      <vt:lpstr>7082</vt:lpstr>
      <vt:lpstr>СМР</vt:lpstr>
      <vt:lpstr>НМЦ договора</vt:lpstr>
      <vt:lpstr>'25144'!Constr</vt:lpstr>
      <vt:lpstr>'25144'!FOT</vt:lpstr>
      <vt:lpstr>'25144'!Ind</vt:lpstr>
      <vt:lpstr>'25144'!Obosn</vt:lpstr>
      <vt:lpstr>'25144'!SmPr</vt:lpstr>
      <vt:lpstr>'25144'!Заголовки_для_печати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2014-12-03T10:39:39Z</cp:lastPrinted>
  <dcterms:created xsi:type="dcterms:W3CDTF">2002-02-11T05:58:42Z</dcterms:created>
  <dcterms:modified xsi:type="dcterms:W3CDTF">2014-12-12T06:43:16Z</dcterms:modified>
</cp:coreProperties>
</file>