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72" windowWidth="11340" windowHeight="9048" tabRatio="866" firstSheet="21" activeTab="22"/>
  </bookViews>
  <sheets>
    <sheet name="1" sheetId="68" r:id="rId1"/>
    <sheet name="2" sheetId="69" r:id="rId2"/>
    <sheet name="3" sheetId="82" r:id="rId3"/>
    <sheet name="4" sheetId="81" r:id="rId4"/>
    <sheet name="5" sheetId="85" r:id="rId5"/>
    <sheet name="6" sheetId="84" r:id="rId6"/>
    <sheet name="7" sheetId="83" r:id="rId7"/>
    <sheet name="9" sheetId="86" r:id="rId8"/>
    <sheet name="8" sheetId="87" r:id="rId9"/>
    <sheet name="11" sheetId="88" r:id="rId10"/>
    <sheet name="12" sheetId="90" r:id="rId11"/>
    <sheet name="13" sheetId="91" r:id="rId12"/>
    <sheet name="14" sheetId="92" r:id="rId13"/>
    <sheet name="15" sheetId="89" r:id="rId14"/>
    <sheet name="15-1" sheetId="95" r:id="rId15"/>
    <sheet name="15-2" sheetId="96" r:id="rId16"/>
    <sheet name="16" sheetId="97" r:id="rId17"/>
    <sheet name="17" sheetId="98" r:id="rId18"/>
    <sheet name="17-1" sheetId="99" r:id="rId19"/>
    <sheet name="18" sheetId="100" r:id="rId20"/>
    <sheet name="19" sheetId="101" r:id="rId21"/>
    <sheet name="СМР" sheetId="79" r:id="rId22"/>
    <sheet name="НМЦ договора" sheetId="80" r:id="rId23"/>
  </sheets>
  <externalReferences>
    <externalReference r:id="rId24"/>
  </externalReferences>
  <definedNames>
    <definedName name="Constr" localSheetId="0">'1'!#REF!</definedName>
    <definedName name="Constr" localSheetId="1">'2'!#REF!</definedName>
    <definedName name="FOT" localSheetId="0">'1'!#REF!</definedName>
    <definedName name="FOT" localSheetId="1">'2'!#REF!</definedName>
    <definedName name="Ind" localSheetId="0">'1'!#REF!</definedName>
    <definedName name="Ind" localSheetId="1">'2'!#REF!</definedName>
    <definedName name="Obj" localSheetId="0">'1'!#REF!</definedName>
    <definedName name="Obj" localSheetId="1">'2'!#REF!</definedName>
    <definedName name="Obosn" localSheetId="0">'1'!#REF!</definedName>
    <definedName name="Obosn" localSheetId="1">'2'!#REF!</definedName>
    <definedName name="SmPr" localSheetId="0">'1'!#REF!</definedName>
    <definedName name="SmPr" localSheetId="1">'2'!#REF!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'1'!$26:$26</definedName>
    <definedName name="_xlnm.Print_Titles" localSheetId="1">'2'!$29:$29</definedName>
    <definedName name="_xlnm.Print_Titles" localSheetId="21">СМР!$7:$7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21">СМР!$A$2:$O$98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T51" i="79" l="1"/>
  <c r="T41" i="79"/>
  <c r="T34" i="79"/>
  <c r="T32" i="79"/>
  <c r="T30" i="79"/>
  <c r="T28" i="79"/>
  <c r="T26" i="79"/>
  <c r="T22" i="79"/>
  <c r="T20" i="79"/>
  <c r="N20" i="79" s="1"/>
  <c r="T16" i="79"/>
  <c r="T14" i="79"/>
  <c r="L81" i="79"/>
  <c r="K81" i="79"/>
  <c r="F81" i="79"/>
  <c r="H81" i="79"/>
  <c r="G81" i="79"/>
  <c r="S85" i="79"/>
  <c r="S71" i="79"/>
  <c r="S70" i="79"/>
  <c r="S69" i="79"/>
  <c r="S68" i="79"/>
  <c r="S66" i="79"/>
  <c r="S65" i="79"/>
  <c r="S64" i="79"/>
  <c r="S62" i="79"/>
  <c r="S61" i="79"/>
  <c r="S59" i="79"/>
  <c r="S58" i="79"/>
  <c r="S47" i="79"/>
  <c r="T42" i="79"/>
  <c r="S42" i="79"/>
  <c r="T35" i="79"/>
  <c r="S35" i="79"/>
  <c r="S20" i="79"/>
  <c r="T19" i="79"/>
  <c r="N14" i="79"/>
  <c r="N13" i="79"/>
  <c r="N11" i="79"/>
  <c r="N9" i="79"/>
  <c r="N10" i="79"/>
  <c r="N16" i="79"/>
  <c r="B81" i="79"/>
  <c r="D81" i="79"/>
  <c r="C81" i="79"/>
  <c r="S78" i="79"/>
  <c r="S76" i="79" s="1"/>
  <c r="T81" i="79"/>
  <c r="S81" i="79"/>
  <c r="P82" i="79"/>
  <c r="P81" i="79"/>
  <c r="S57" i="79"/>
  <c r="S55" i="79"/>
  <c r="S53" i="79"/>
  <c r="S51" i="79"/>
  <c r="S46" i="79"/>
  <c r="S41" i="79"/>
  <c r="S39" i="79"/>
  <c r="S34" i="79"/>
  <c r="S32" i="79"/>
  <c r="S30" i="79"/>
  <c r="S28" i="79"/>
  <c r="S26" i="79"/>
  <c r="S24" i="79"/>
  <c r="S22" i="79"/>
  <c r="S18" i="79"/>
  <c r="S16" i="79"/>
  <c r="S14" i="79"/>
  <c r="S12" i="79"/>
  <c r="S10" i="79"/>
  <c r="T79" i="79"/>
  <c r="S79" i="79"/>
  <c r="P80" i="79"/>
  <c r="P79" i="79"/>
  <c r="T72" i="79"/>
  <c r="S72" i="79"/>
  <c r="P73" i="79"/>
  <c r="P72" i="79"/>
  <c r="P66" i="79" l="1"/>
  <c r="P65" i="79"/>
  <c r="P76" i="79"/>
  <c r="P75" i="79"/>
  <c r="P77" i="79"/>
  <c r="P78" i="79"/>
  <c r="P64" i="79" l="1"/>
  <c r="P63" i="79"/>
  <c r="D70" i="79" l="1"/>
  <c r="E70" i="79"/>
  <c r="H70" i="79"/>
  <c r="I70" i="79"/>
  <c r="L70" i="79"/>
  <c r="L63" i="79"/>
  <c r="M63" i="79"/>
  <c r="H63" i="79"/>
  <c r="I63" i="79"/>
  <c r="D63" i="79"/>
  <c r="D47" i="79"/>
  <c r="E47" i="79"/>
  <c r="H47" i="79"/>
  <c r="I47" i="79"/>
  <c r="L47" i="79"/>
  <c r="M47" i="79"/>
  <c r="P62" i="79"/>
  <c r="P83" i="79" s="1"/>
  <c r="P84" i="79" s="1"/>
  <c r="T38" i="79" l="1"/>
  <c r="T45" i="79"/>
  <c r="T52" i="79"/>
  <c r="T54" i="79"/>
  <c r="T56" i="79"/>
  <c r="T61" i="79"/>
  <c r="S27" i="101"/>
  <c r="D15" i="79" l="1"/>
  <c r="C17" i="79" l="1"/>
  <c r="Q45" i="79" l="1"/>
  <c r="Q52" i="79"/>
  <c r="Q54" i="79"/>
  <c r="Q56" i="79"/>
  <c r="Q61" i="79"/>
  <c r="C61" i="79"/>
  <c r="C56" i="79"/>
  <c r="G56" i="79" s="1"/>
  <c r="C54" i="79"/>
  <c r="C52" i="79"/>
  <c r="D50" i="79"/>
  <c r="C50" i="79"/>
  <c r="C45" i="79"/>
  <c r="C47" i="79" s="1"/>
  <c r="D40" i="79"/>
  <c r="C40" i="79"/>
  <c r="C38" i="79"/>
  <c r="D33" i="79"/>
  <c r="C33" i="79"/>
  <c r="D31" i="79"/>
  <c r="C31" i="79"/>
  <c r="D29" i="79"/>
  <c r="C29" i="79"/>
  <c r="D27" i="79"/>
  <c r="C27" i="79"/>
  <c r="D25" i="79"/>
  <c r="C25" i="79"/>
  <c r="C23" i="79"/>
  <c r="D21" i="79"/>
  <c r="C21" i="79"/>
  <c r="D19" i="79"/>
  <c r="C19" i="79"/>
  <c r="C15" i="79"/>
  <c r="D13" i="79"/>
  <c r="C13" i="79"/>
  <c r="C11" i="79"/>
  <c r="C9" i="79"/>
  <c r="C42" i="79" l="1"/>
  <c r="C58" i="79"/>
  <c r="G61" i="79"/>
  <c r="C63" i="79"/>
  <c r="H50" i="79"/>
  <c r="D58" i="79"/>
  <c r="C35" i="79"/>
  <c r="H40" i="79"/>
  <c r="D42" i="79"/>
  <c r="D35" i="79"/>
  <c r="B61" i="79"/>
  <c r="B63" i="79" s="1"/>
  <c r="F56" i="79"/>
  <c r="K56" i="79"/>
  <c r="B56" i="79"/>
  <c r="F61" i="79"/>
  <c r="F63" i="79" s="1"/>
  <c r="B54" i="79"/>
  <c r="G54" i="79"/>
  <c r="K54" i="79" s="1"/>
  <c r="G40" i="79"/>
  <c r="G45" i="79"/>
  <c r="G50" i="79"/>
  <c r="G52" i="79"/>
  <c r="K52" i="79" s="1"/>
  <c r="B40" i="79"/>
  <c r="B45" i="79"/>
  <c r="B47" i="79" s="1"/>
  <c r="B50" i="79"/>
  <c r="B52" i="79"/>
  <c r="F40" i="79" l="1"/>
  <c r="D65" i="79"/>
  <c r="C65" i="79"/>
  <c r="G65" i="79"/>
  <c r="K61" i="79"/>
  <c r="G63" i="79"/>
  <c r="L50" i="79"/>
  <c r="H58" i="79"/>
  <c r="B58" i="79"/>
  <c r="F50" i="79"/>
  <c r="G58" i="79"/>
  <c r="K45" i="79"/>
  <c r="K47" i="79" s="1"/>
  <c r="G47" i="79"/>
  <c r="L40" i="79"/>
  <c r="T43" i="79" s="1"/>
  <c r="H42" i="79"/>
  <c r="S52" i="79"/>
  <c r="N52" i="79" s="1"/>
  <c r="N53" i="79"/>
  <c r="S56" i="79"/>
  <c r="N56" i="79" s="1"/>
  <c r="S54" i="79"/>
  <c r="N54" i="79" s="1"/>
  <c r="N55" i="79"/>
  <c r="F54" i="79"/>
  <c r="J56" i="79"/>
  <c r="K40" i="79"/>
  <c r="K50" i="79"/>
  <c r="K58" i="79" s="1"/>
  <c r="J54" i="79"/>
  <c r="J52" i="79"/>
  <c r="F52" i="79"/>
  <c r="F45" i="79"/>
  <c r="F47" i="79" s="1"/>
  <c r="H27" i="79"/>
  <c r="N57" i="79" l="1"/>
  <c r="H65" i="79"/>
  <c r="D72" i="79"/>
  <c r="D79" i="79" s="1"/>
  <c r="B65" i="79"/>
  <c r="C68" i="79"/>
  <c r="C70" i="79" s="1"/>
  <c r="C72" i="79" s="1"/>
  <c r="C75" i="79" s="1"/>
  <c r="C77" i="79" s="1"/>
  <c r="C79" i="79" s="1"/>
  <c r="K65" i="79"/>
  <c r="F65" i="79"/>
  <c r="K63" i="79"/>
  <c r="J61" i="79"/>
  <c r="J63" i="79" s="1"/>
  <c r="F58" i="79"/>
  <c r="L58" i="79"/>
  <c r="T59" i="79"/>
  <c r="T50" i="79"/>
  <c r="T58" i="79" s="1"/>
  <c r="J45" i="79"/>
  <c r="J47" i="79" s="1"/>
  <c r="S45" i="79"/>
  <c r="L42" i="79"/>
  <c r="T40" i="79"/>
  <c r="S50" i="79"/>
  <c r="S40" i="79"/>
  <c r="J50" i="79"/>
  <c r="J58" i="79" s="1"/>
  <c r="J40" i="79"/>
  <c r="N62" i="79" l="1"/>
  <c r="N64" i="79" s="1"/>
  <c r="N61" i="79"/>
  <c r="N63" i="79" s="1"/>
  <c r="S63" i="79"/>
  <c r="N46" i="79"/>
  <c r="N48" i="79" s="1"/>
  <c r="S48" i="79"/>
  <c r="N45" i="79"/>
  <c r="N47" i="79" s="1"/>
  <c r="B75" i="79"/>
  <c r="G75" i="79"/>
  <c r="L65" i="79"/>
  <c r="L72" i="79" s="1"/>
  <c r="L79" i="79" s="1"/>
  <c r="H72" i="79"/>
  <c r="H79" i="79" s="1"/>
  <c r="N50" i="79"/>
  <c r="N58" i="79" s="1"/>
  <c r="B68" i="79"/>
  <c r="G68" i="79"/>
  <c r="N51" i="79"/>
  <c r="N59" i="79" s="1"/>
  <c r="N41" i="79"/>
  <c r="N40" i="79"/>
  <c r="G38" i="79"/>
  <c r="B38" i="79"/>
  <c r="B42" i="79" s="1"/>
  <c r="B33" i="79"/>
  <c r="H31" i="79"/>
  <c r="L31" i="79" s="1"/>
  <c r="G31" i="79"/>
  <c r="H33" i="79"/>
  <c r="L33" i="79" s="1"/>
  <c r="H29" i="79"/>
  <c r="L29" i="79" s="1"/>
  <c r="G29" i="79"/>
  <c r="K29" i="79" s="1"/>
  <c r="G25" i="79"/>
  <c r="K25" i="79" s="1"/>
  <c r="H25" i="79"/>
  <c r="L25" i="79" s="1"/>
  <c r="G23" i="79"/>
  <c r="B21" i="79"/>
  <c r="G19" i="79"/>
  <c r="G17" i="79"/>
  <c r="H17" i="79"/>
  <c r="L17" i="79" s="1"/>
  <c r="T17" i="79" s="1"/>
  <c r="H15" i="79"/>
  <c r="L15" i="79" s="1"/>
  <c r="H19" i="79"/>
  <c r="L19" i="79" s="1"/>
  <c r="H21" i="79"/>
  <c r="L21" i="79" s="1"/>
  <c r="H23" i="79"/>
  <c r="L23" i="79" s="1"/>
  <c r="L27" i="79"/>
  <c r="H13" i="79"/>
  <c r="L13" i="79" s="1"/>
  <c r="K75" i="79" l="1"/>
  <c r="K77" i="79" s="1"/>
  <c r="G77" i="79"/>
  <c r="F75" i="79"/>
  <c r="B77" i="79"/>
  <c r="J65" i="79"/>
  <c r="K68" i="79"/>
  <c r="G70" i="79"/>
  <c r="G72" i="79" s="1"/>
  <c r="F68" i="79"/>
  <c r="B70" i="79"/>
  <c r="B72" i="79" s="1"/>
  <c r="F38" i="79"/>
  <c r="F42" i="79" s="1"/>
  <c r="G42" i="79"/>
  <c r="S25" i="79"/>
  <c r="T27" i="79"/>
  <c r="T15" i="79"/>
  <c r="S29" i="79"/>
  <c r="T31" i="79"/>
  <c r="T13" i="79"/>
  <c r="T29" i="79"/>
  <c r="T21" i="79"/>
  <c r="T25" i="79"/>
  <c r="T33" i="79"/>
  <c r="Q23" i="79"/>
  <c r="T23" i="79"/>
  <c r="K17" i="79"/>
  <c r="G27" i="79"/>
  <c r="F27" i="79" s="1"/>
  <c r="B27" i="79"/>
  <c r="B19" i="79"/>
  <c r="B23" i="79"/>
  <c r="K38" i="79"/>
  <c r="K42" i="79" s="1"/>
  <c r="G21" i="79"/>
  <c r="F21" i="79" s="1"/>
  <c r="G33" i="79"/>
  <c r="B25" i="79"/>
  <c r="K31" i="79"/>
  <c r="F31" i="79"/>
  <c r="B31" i="79"/>
  <c r="J29" i="79"/>
  <c r="F29" i="79"/>
  <c r="B29" i="79"/>
  <c r="J25" i="79"/>
  <c r="F25" i="79"/>
  <c r="K23" i="79"/>
  <c r="F23" i="79"/>
  <c r="F19" i="79"/>
  <c r="K19" i="79"/>
  <c r="B17" i="79"/>
  <c r="F17" i="79"/>
  <c r="M81" i="79"/>
  <c r="E81" i="79"/>
  <c r="B79" i="79" l="1"/>
  <c r="S77" i="79"/>
  <c r="S75" i="79" s="1"/>
  <c r="N77" i="79"/>
  <c r="N75" i="79" s="1"/>
  <c r="T36" i="79"/>
  <c r="T66" i="79" s="1"/>
  <c r="T73" i="79" s="1"/>
  <c r="T80" i="79" s="1"/>
  <c r="T82" i="79" s="1"/>
  <c r="T83" i="79" s="1"/>
  <c r="G79" i="79"/>
  <c r="T65" i="79"/>
  <c r="K70" i="79"/>
  <c r="K72" i="79" s="1"/>
  <c r="K79" i="79" s="1"/>
  <c r="J75" i="79"/>
  <c r="J77" i="79" s="1"/>
  <c r="F77" i="79"/>
  <c r="J68" i="79"/>
  <c r="J70" i="79" s="1"/>
  <c r="J72" i="79" s="1"/>
  <c r="F70" i="79"/>
  <c r="F72" i="79" s="1"/>
  <c r="N25" i="79"/>
  <c r="N29" i="79"/>
  <c r="S23" i="79"/>
  <c r="N23" i="79" s="1"/>
  <c r="N24" i="79"/>
  <c r="S31" i="79"/>
  <c r="N31" i="79" s="1"/>
  <c r="N32" i="79"/>
  <c r="S38" i="79"/>
  <c r="S19" i="79"/>
  <c r="N19" i="79" s="1"/>
  <c r="S17" i="79"/>
  <c r="N17" i="79" s="1"/>
  <c r="N18" i="79"/>
  <c r="N26" i="79"/>
  <c r="N30" i="79"/>
  <c r="J17" i="79"/>
  <c r="J38" i="79"/>
  <c r="J42" i="79" s="1"/>
  <c r="K21" i="79"/>
  <c r="K27" i="79"/>
  <c r="J19" i="79"/>
  <c r="J23" i="79"/>
  <c r="J31" i="79"/>
  <c r="F33" i="79"/>
  <c r="K33" i="79"/>
  <c r="G15" i="79"/>
  <c r="F15" i="79" s="1"/>
  <c r="B15" i="79"/>
  <c r="K13" i="79"/>
  <c r="G13" i="79"/>
  <c r="B13" i="79"/>
  <c r="N78" i="79" l="1"/>
  <c r="N76" i="79" s="1"/>
  <c r="N69" i="79"/>
  <c r="N71" i="79" s="1"/>
  <c r="N68" i="79"/>
  <c r="N70" i="79" s="1"/>
  <c r="N39" i="79"/>
  <c r="N43" i="79" s="1"/>
  <c r="S43" i="79"/>
  <c r="N38" i="79"/>
  <c r="N42" i="79" s="1"/>
  <c r="F79" i="79"/>
  <c r="J79" i="79"/>
  <c r="N34" i="79"/>
  <c r="S33" i="79"/>
  <c r="N33" i="79" s="1"/>
  <c r="S13" i="79"/>
  <c r="S27" i="79"/>
  <c r="N27" i="79" s="1"/>
  <c r="N28" i="79"/>
  <c r="N22" i="79"/>
  <c r="S21" i="79"/>
  <c r="N21" i="79" s="1"/>
  <c r="T84" i="79"/>
  <c r="T85" i="79" s="1"/>
  <c r="H20" i="80"/>
  <c r="D20" i="80"/>
  <c r="J27" i="79"/>
  <c r="J21" i="79"/>
  <c r="J13" i="79"/>
  <c r="J33" i="79"/>
  <c r="F13" i="79"/>
  <c r="K15" i="79"/>
  <c r="S15" i="79" l="1"/>
  <c r="N15" i="79" s="1"/>
  <c r="J15" i="79"/>
  <c r="G9" i="79"/>
  <c r="H11" i="79"/>
  <c r="I11" i="79"/>
  <c r="H9" i="79"/>
  <c r="I9" i="79"/>
  <c r="B9" i="79"/>
  <c r="L11" i="79" l="1"/>
  <c r="H35" i="79"/>
  <c r="L9" i="79"/>
  <c r="K9" i="79"/>
  <c r="F9" i="79"/>
  <c r="G11" i="79"/>
  <c r="K11" i="79" s="1"/>
  <c r="B11" i="79"/>
  <c r="B35" i="79" s="1"/>
  <c r="K35" i="79" l="1"/>
  <c r="C19" i="80" s="1"/>
  <c r="G35" i="79"/>
  <c r="Q11" i="79"/>
  <c r="L35" i="79"/>
  <c r="C20" i="80" s="1"/>
  <c r="S11" i="79"/>
  <c r="N12" i="79"/>
  <c r="S9" i="79"/>
  <c r="Q9" i="79"/>
  <c r="F21" i="80"/>
  <c r="F11" i="79"/>
  <c r="F35" i="79" s="1"/>
  <c r="S36" i="79" l="1"/>
  <c r="S73" i="79" s="1"/>
  <c r="S80" i="79" s="1"/>
  <c r="S82" i="79" s="1"/>
  <c r="S83" i="79" s="1"/>
  <c r="H19" i="80" s="1"/>
  <c r="J81" i="79"/>
  <c r="G23" i="80"/>
  <c r="J9" i="79"/>
  <c r="J11" i="79"/>
  <c r="N35" i="79" l="1"/>
  <c r="N65" i="79" s="1"/>
  <c r="N72" i="79" s="1"/>
  <c r="N79" i="79" s="1"/>
  <c r="N81" i="79" s="1"/>
  <c r="N36" i="79"/>
  <c r="J35" i="79"/>
  <c r="S84" i="79"/>
  <c r="H23" i="80" s="1"/>
  <c r="H22" i="80"/>
  <c r="P85" i="79"/>
  <c r="G19" i="80"/>
  <c r="D19" i="80"/>
  <c r="D22" i="80" s="1"/>
  <c r="N83" i="79"/>
  <c r="F20" i="80"/>
  <c r="C22" i="80"/>
  <c r="N66" i="79" l="1"/>
  <c r="N73" i="79" s="1"/>
  <c r="N80" i="79" s="1"/>
  <c r="N82" i="79" s="1"/>
  <c r="H24" i="80"/>
  <c r="N84" i="79"/>
  <c r="D23" i="80" s="1"/>
  <c r="F19" i="80"/>
  <c r="F22" i="80" s="1"/>
  <c r="G22" i="80"/>
  <c r="N85" i="79" l="1"/>
  <c r="D24" i="80" s="1"/>
  <c r="F23" i="80"/>
  <c r="F24" i="80" s="1"/>
  <c r="G24" i="80"/>
</calcChain>
</file>

<file path=xl/sharedStrings.xml><?xml version="1.0" encoding="utf-8"?>
<sst xmlns="http://schemas.openxmlformats.org/spreadsheetml/2006/main" count="5666" uniqueCount="2051">
  <si>
    <t>* В расчете использованы индексы:</t>
  </si>
  <si>
    <t>Всего:</t>
  </si>
  <si>
    <t>Итого в ценах 2000 года:</t>
  </si>
  <si>
    <t>Прочие</t>
  </si>
  <si>
    <t>Оборудование</t>
  </si>
  <si>
    <t>СМР</t>
  </si>
  <si>
    <t>Сметная стоимость строительства в базисном уровне цен на 01.01.2000г., выставленная на конкурс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</si>
  <si>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</si>
  <si>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</si>
  <si>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</si>
  <si>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</si>
  <si>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</si>
  <si>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</si>
  <si>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</si>
  <si>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</si>
  <si>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</si>
  <si>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</si>
  <si>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</si>
  <si>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</si>
  <si>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</si>
  <si>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Расчет начальной (максимальной) цены на</t>
  </si>
  <si>
    <t>шт.</t>
  </si>
  <si>
    <t>1 шт.</t>
  </si>
  <si>
    <t>(наименование стройки)</t>
  </si>
  <si>
    <t xml:space="preserve">на </t>
  </si>
  <si>
    <t>№ пп</t>
  </si>
  <si>
    <t>Всего</t>
  </si>
  <si>
    <t>СОГЛАСОВАНО:</t>
  </si>
  <si>
    <t>УТВЕРЖДАЮ: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</si>
  <si>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</si>
  <si>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</si>
  <si>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</si>
  <si>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</si>
  <si>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</si>
  <si>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</si>
  <si>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</si>
  <si>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</si>
  <si>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</si>
  <si>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</si>
  <si>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</si>
  <si>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</si>
  <si>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</si>
  <si>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</si>
  <si>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</si>
  <si>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</si>
  <si>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</si>
  <si>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№ обосновывающего расчета</t>
  </si>
  <si>
    <t>НДС 18%</t>
  </si>
  <si>
    <t>Инженер по проектно-сметной работе</t>
  </si>
  <si>
    <t xml:space="preserve">  Итого Монтажные работы</t>
  </si>
  <si>
    <t xml:space="preserve">  В том числе, справочно: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</si>
  <si>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</si>
  <si>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</si>
  <si>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</si>
  <si>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</si>
  <si>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(локальная смета)</t>
  </si>
  <si>
    <t xml:space="preserve">  Итого Строительные работы</t>
  </si>
  <si>
    <t xml:space="preserve">      строительных работ _______________________________________________________________________________________________</t>
  </si>
  <si>
    <t xml:space="preserve"> </t>
  </si>
  <si>
    <t>З/пМех</t>
  </si>
  <si>
    <t>Эк.Маш</t>
  </si>
  <si>
    <t>Осн.З/п</t>
  </si>
  <si>
    <t>В том числе</t>
  </si>
  <si>
    <t>Т/з осн.
раб.
Всего</t>
  </si>
  <si>
    <t>Т/з осн.
раб.на ед.</t>
  </si>
  <si>
    <t>Кол.</t>
  </si>
  <si>
    <t>Ед. изм.</t>
  </si>
  <si>
    <t>Наименование</t>
  </si>
  <si>
    <t>_________________</t>
  </si>
  <si>
    <t>Согласовано</t>
  </si>
  <si>
    <t>отд. 028</t>
  </si>
  <si>
    <t>100 шт.</t>
  </si>
  <si>
    <t>100 м</t>
  </si>
  <si>
    <t>м</t>
  </si>
  <si>
    <t>10 шт.</t>
  </si>
  <si>
    <t>1000 м</t>
  </si>
  <si>
    <t>Н.А. Басова</t>
  </si>
  <si>
    <t>ИТОГИ ПО СМЕТЕ:</t>
  </si>
  <si>
    <t>м3</t>
  </si>
  <si>
    <t>ТСЦ-103-0004</t>
  </si>
  <si>
    <t>ТЕРм08-02-409-01</t>
  </si>
  <si>
    <t>2015 год</t>
  </si>
  <si>
    <t>2015 г.</t>
  </si>
  <si>
    <t>Остаток сметной стоимости в базисном уровне цен на 01.01.2015</t>
  </si>
  <si>
    <t xml:space="preserve">      оборудования _______________________________________________________________________________________________</t>
  </si>
  <si>
    <t>Итого прямые затраты по разделу в ценах 2001г.</t>
  </si>
  <si>
    <t xml:space="preserve">  Итого Оборудование</t>
  </si>
  <si>
    <t xml:space="preserve">      Оборудование</t>
  </si>
  <si>
    <t xml:space="preserve">      Итого c накладными и см. прибылью</t>
  </si>
  <si>
    <t xml:space="preserve">    Итого</t>
  </si>
  <si>
    <t>(должность, подпись, расшифровка)</t>
  </si>
  <si>
    <t>ТЕРм11-02-001-01</t>
  </si>
  <si>
    <t>ТЕРм08-02-472-09</t>
  </si>
  <si>
    <t>ТЕРм11-02-022-04</t>
  </si>
  <si>
    <t>ТЕРм08-02-148-01</t>
  </si>
  <si>
    <t>ТЕРм08-03-572-03</t>
  </si>
  <si>
    <t>ТЕРм08-03-526-01</t>
  </si>
  <si>
    <t>ТЕРм08-03-530-04</t>
  </si>
  <si>
    <t>ТЕРм08-03-591-10</t>
  </si>
  <si>
    <t>ТЕРм08-03-573-04</t>
  </si>
  <si>
    <t>ТЕРм08-02-407-01</t>
  </si>
  <si>
    <t>ТЕРм08-02-407-02</t>
  </si>
  <si>
    <t>ТЕРм11-01-001-01</t>
  </si>
  <si>
    <t xml:space="preserve">      Итого</t>
  </si>
  <si>
    <t xml:space="preserve">    Итоги по Оборудованию</t>
  </si>
  <si>
    <t xml:space="preserve">      Оборудование:</t>
  </si>
  <si>
    <t xml:space="preserve">    Материалы для монтажных работ:</t>
  </si>
  <si>
    <t>ТЕРм08-03-574-01</t>
  </si>
  <si>
    <t>ТЕРм08-03-532-04</t>
  </si>
  <si>
    <t>ТЕРм08-02-412-01</t>
  </si>
  <si>
    <t>ТЕРм08-02-407-03</t>
  </si>
  <si>
    <t>Составил инженер: ___________________________К.Н. Денисова</t>
  </si>
  <si>
    <t>Проверил нач.группы: ___________________________Т.В. Гетманова</t>
  </si>
  <si>
    <t>ТЕРм08-02-142-01</t>
  </si>
  <si>
    <t>ТЕРм08-02-142-02</t>
  </si>
  <si>
    <t>ТЕРм08-02-141-04</t>
  </si>
  <si>
    <t>ТЕРм08-02-143-01</t>
  </si>
  <si>
    <t>ТЕРм08-02-143-02</t>
  </si>
  <si>
    <t>ТЕР01-02-057-03</t>
  </si>
  <si>
    <t>ТЕР01-02-061-02</t>
  </si>
  <si>
    <t>ВСЕГО по смете</t>
  </si>
  <si>
    <t xml:space="preserve">    Прокладка и монтаж сетей связи:</t>
  </si>
  <si>
    <t xml:space="preserve">    Земляные работы, выполняемые ручным способом:</t>
  </si>
  <si>
    <t xml:space="preserve">    Земляные работы, выполняемые механизированным способом:</t>
  </si>
  <si>
    <t>Сметная стоимость монтажных работ _______________________________________________________________________________________________</t>
  </si>
  <si>
    <t xml:space="preserve">    Итого по разделу 1 Монтажные работы</t>
  </si>
  <si>
    <t xml:space="preserve">  Итоги по разделу 2 Материалы,  не учтенные ценником :</t>
  </si>
  <si>
    <t xml:space="preserve">    Итого по разделу 2 Материалы,  не учтенные ценником</t>
  </si>
  <si>
    <t>ТЕРм08-02-396-05</t>
  </si>
  <si>
    <t>Итого по разделу 3 Земляные работы</t>
  </si>
  <si>
    <t>ТЕР34-02-003-01</t>
  </si>
  <si>
    <t>ТЕР23-01-001-01</t>
  </si>
  <si>
    <t>ТЕР23-01-001-02</t>
  </si>
  <si>
    <t>Итого по разделу 4 Строительные работы</t>
  </si>
  <si>
    <t xml:space="preserve">  Итоги по разделу 3 Земляные работы :</t>
  </si>
  <si>
    <t xml:space="preserve">    Итого по разделу 3 Земляные работы</t>
  </si>
  <si>
    <t xml:space="preserve">  Итоги по разделу 4 Строительные работы :</t>
  </si>
  <si>
    <t xml:space="preserve">    Наружные сети водопровода, канализации, теплоснабжения, газопровода:</t>
  </si>
  <si>
    <t xml:space="preserve">    Итого по разделу 4 Строительные работы</t>
  </si>
  <si>
    <t>458
51</t>
  </si>
  <si>
    <t>21
5</t>
  </si>
  <si>
    <t xml:space="preserve">      Итого Поз. 16-23</t>
  </si>
  <si>
    <t xml:space="preserve">      Итого Поз. 24-25</t>
  </si>
  <si>
    <t xml:space="preserve">      Накладные расходы 80% ФОТ (от 620)</t>
  </si>
  <si>
    <t xml:space="preserve">      Сметная прибыль 45% ФОТ (от 620)</t>
  </si>
  <si>
    <t xml:space="preserve">      Итого Поз. 26-28</t>
  </si>
  <si>
    <t xml:space="preserve">      Накладные расходы 95% ФОТ (от 120)</t>
  </si>
  <si>
    <t xml:space="preserve">      Сметная прибыль 50% ФОТ (от 120)</t>
  </si>
  <si>
    <t xml:space="preserve">      Итого Поз. 29</t>
  </si>
  <si>
    <t xml:space="preserve">      Накладные расходы 100% ФОТ (от 14)</t>
  </si>
  <si>
    <t xml:space="preserve">      Сметная прибыль 65% ФОТ (от 14)</t>
  </si>
  <si>
    <t xml:space="preserve">      Итого Поз. 30-31</t>
  </si>
  <si>
    <t xml:space="preserve">      Накладные расходы 130% ФОТ (от 87)</t>
  </si>
  <si>
    <t xml:space="preserve">      Сметная прибыль 89% ФОТ (от 87)</t>
  </si>
  <si>
    <t>ТСЦ-509-0584</t>
  </si>
  <si>
    <t>ТЕРм11-03-001-01</t>
  </si>
  <si>
    <t>ТЕРм10-08-002-02</t>
  </si>
  <si>
    <t>ТЕРм10-08-001-12</t>
  </si>
  <si>
    <t xml:space="preserve">        Итого Поз. 6, 8, 12, 14, 16</t>
  </si>
  <si>
    <t xml:space="preserve">      Итого Поз. 17-21</t>
  </si>
  <si>
    <t>Составлен(а) в текущих (прогнозных) ценах по состоянию на ______________</t>
  </si>
  <si>
    <t>Обосно-
вание</t>
  </si>
  <si>
    <t>компл.</t>
  </si>
  <si>
    <t>1 шкаф</t>
  </si>
  <si>
    <t>Коробка распределительная настенная на кабеле с пластмассовой оболочкой</t>
  </si>
  <si>
    <t>1 коробка</t>
  </si>
  <si>
    <t>Устройство оптико-(фото)электрическое, прибор оптико-электрический в одноблочном исполнении</t>
  </si>
  <si>
    <t>Устройство оптико-(фото)электрическое, блок питания и контроля</t>
  </si>
  <si>
    <t>1 компл.</t>
  </si>
  <si>
    <t>Кабель до 35 кВ в проложенных трубах, блоках и коробах, масса 1 м кабеля до 1 кг</t>
  </si>
  <si>
    <t>100 м кабеля</t>
  </si>
  <si>
    <t>Труба стальная по установленным конструкциям, по стенам с креплением скобами, диаметр до 25 мм</t>
  </si>
  <si>
    <t>Короб металлический по стенам и потолкам, длина 2 м</t>
  </si>
  <si>
    <t>Альфа-Телеком г.Екатеринбург 2013г</t>
  </si>
  <si>
    <t>Коробка распределительная КРТМ-2/20. Цена 1100/1,18/5,53*1,03*1,02</t>
  </si>
  <si>
    <t>Подольсккабель 2013г</t>
  </si>
  <si>
    <t>HYPERLINE 2013г</t>
  </si>
  <si>
    <t>Разветвительная коробка У994</t>
  </si>
  <si>
    <t>Составил: ___________________________</t>
  </si>
  <si>
    <t>Проверил: ___________________________</t>
  </si>
  <si>
    <t>НИКИРЭТ г.Заречный 2013г</t>
  </si>
  <si>
    <t>1 шт</t>
  </si>
  <si>
    <t>Разработка грунта вручную в траншеях глубиной до 2 м без креплений с откосами, группа грунтов 3</t>
  </si>
  <si>
    <t>100 м3 грунта</t>
  </si>
  <si>
    <r>
      <t>ТЕР01-02-061-02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</si>
  <si>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Засыпка вручную траншей, пазух котлованов и ям, группа грунтов 2</t>
  </si>
  <si>
    <r>
      <t>ТЕР01-01-022-15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</si>
  <si>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Разработка грунта в траншеях экскаватором «обратная лопата» с ковшом вместимостью 0,5 (0,5-0,63) м3, группа грунтов 3</t>
  </si>
  <si>
    <t>1000 м3 грунта</t>
  </si>
  <si>
    <t>СЦП3-3-9-1</t>
  </si>
  <si>
    <t>Перевозка грузов автомобилями-самосвалами (работающими вне карьеров): расстояние 9 км, класс груза I</t>
  </si>
  <si>
    <t>т</t>
  </si>
  <si>
    <r>
      <t>ТЕР01-01-016-02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</si>
  <si>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Работа на отвале, группа грунтов 2-3</t>
  </si>
  <si>
    <r>
      <t>ТЕР01-01-037-01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</si>
  <si>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Засыпка траншей и котлованов предварительно разрыхленным скальным грунтом с перемещением до 10 м бульдозерами мощностью 79 кВт (108 л.с.)</t>
  </si>
  <si>
    <r>
      <t>ТСЦ-408-0015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</si>
  <si>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Щебень из природного камня для строительных работ марка 800, фракция 20-40 мм</t>
  </si>
  <si>
    <t xml:space="preserve">                           Раздел 4. Строительные работы</t>
  </si>
  <si>
    <r>
      <t>ТЕР23-01-001-01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</si>
  <si>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Устройство основания под трубопроводы песчаного</t>
  </si>
  <si>
    <t>10 м3 основания</t>
  </si>
  <si>
    <r>
      <t>ТЕР22-01-011-01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</t>
    </r>
  </si>
  <si>
    <t>Укладка стальных водопроводных труб с гидравлическим испытанием диаметром 50 мм</t>
  </si>
  <si>
    <t>1 км трубопровода</t>
  </si>
  <si>
    <r>
      <t>ТЕР07-01-055-08
Постан.Правит.Свердл.обл. от 10.11.10 №1616-ПП</t>
    </r>
    <r>
      <rPr>
        <i/>
        <sz val="9"/>
        <rFont val="Arial"/>
        <family val="2"/>
        <charset val="204"/>
      </rPr>
      <t xml:space="preserve">
прим</t>
    </r>
  </si>
  <si>
    <t>Устройство калиток с установкой столбов металлических</t>
  </si>
  <si>
    <t>Грибок постовой. Цена (8700+560)/1,18/5,53*1,03*1,0075</t>
  </si>
  <si>
    <r>
      <t>ТЕР06-01-001-01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</si>
  <si>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Устройство бетонной подготовки</t>
  </si>
  <si>
    <t>100 м3 бетона, бутобетона и железобетона в деле</t>
  </si>
  <si>
    <r>
      <t>ТСЦ-401-0026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</si>
  <si>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Бетон тяжелый, крупность заполнителя более 40 мм, класс В15 (М200)</t>
  </si>
  <si>
    <r>
      <t>ТЕР06-01-001-04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</si>
  <si>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Устройство бетонных фундаментов общего назначения под колонны объемом более 5 м3</t>
  </si>
  <si>
    <t xml:space="preserve">                           Раздел 5. Материалы не учтенные ценником</t>
  </si>
  <si>
    <t>СНПО "Элерон" г.Москва</t>
  </si>
  <si>
    <t>Кнопка тревожной сигнализации КТ-4 УК. Цена 3953/1,18/5,53*1,03*1,02</t>
  </si>
  <si>
    <r>
      <t>ЦеСиС НИКИРЭТ г.Заречный  2013г</t>
    </r>
    <r>
      <rPr>
        <i/>
        <sz val="9"/>
        <rFont val="Arial"/>
        <family val="2"/>
        <charset val="204"/>
      </rPr>
      <t xml:space="preserve">
прим</t>
    </r>
  </si>
  <si>
    <t>Короб металлический БЖАК305.615.002 150*100*2000. Цена 1720/1,18/5,53*1,03*1,02</t>
  </si>
  <si>
    <r>
      <t>ТСЦ-502-1044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</si>
  <si>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Провода связи с двумя параллельно уложенными жилами диаметром 1,2 мм, с полиэтиленовой изоляцией и с общей оболочкой из светостабилизированного полиэтилена марки ПРППМ сечением 2х1,2 мм2</t>
  </si>
  <si>
    <t>Кабель малогабаритный КМПВнг-LS емк.1*2*0,5. Цена 20697,2/1,18/5,53*1,03*1,02</t>
  </si>
  <si>
    <t>Кабель малогабаритный КМПВнг-LS емк.1*7*0,5. Цена 39069,8/1,18/5,53*1,03*1,02</t>
  </si>
  <si>
    <t>Кабель силовой ВВГнг-LS емк.2*1,5. Цена 33889,6/1,18/5,53*1,03*1,02</t>
  </si>
  <si>
    <t>Кабель силовой ВВГнг-LS емк.3*1,5. Цена 40143,6/1,18/5,53*1,03*1,02</t>
  </si>
  <si>
    <t>Кабель UTP-C5e-colid-outdoor-40. Цена2947,42/305/1,18/5,53*1,03*1,02</t>
  </si>
  <si>
    <r>
      <t>ТСЦ-501-1353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</si>
  <si>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Кабели связи с полиэтиленовой изоляцией, с алюмополиэтиленовым экраном, марки ТППэп, диаметром жилы 0,5 мм, с числом пар - 20</t>
  </si>
  <si>
    <r>
      <t>ТСЦ-502-0499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</si>
  <si>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Провода силовые для электрических установок на напряжение до 450 В с медной жилой марки ПВ1, сечением 4 мм2</t>
  </si>
  <si>
    <t>Итого по разделу 5 Материалы не учтенные ценником</t>
  </si>
  <si>
    <t>Итого прямые затраты по разделу с учетом коэффициентов к итогам</t>
  </si>
  <si>
    <t>ТЕРм08-02-363-01</t>
  </si>
  <si>
    <t>1 т</t>
  </si>
  <si>
    <t>шт</t>
  </si>
  <si>
    <t>1000 шт.</t>
  </si>
  <si>
    <t>Сталь круглая углеродистая обыкновенного качества марки ВСт3пс5-1 диаметром 16 мм</t>
  </si>
  <si>
    <t>И.о. начальника отдела капитального строительства</t>
  </si>
  <si>
    <t>С.С. Батаев</t>
  </si>
  <si>
    <t>" _____ " ________________ 2013 г.</t>
  </si>
  <si>
    <t>"____" ______________2013 г.</t>
  </si>
  <si>
    <t>ФГУП "Комбинат "Электрохимприбор" г.Лесной, Свердловской области</t>
  </si>
  <si>
    <r>
      <t xml:space="preserve">ЛОКАЛЬНЫЙ СМЕТНЫЙ РАСЧЕТ № </t>
    </r>
    <r>
      <rPr>
        <sz val="10"/>
        <rFont val="Arial"/>
        <family val="2"/>
        <charset val="204"/>
      </rPr>
      <t>1</t>
    </r>
  </si>
  <si>
    <t>Конструкции железобетонные, Автоматическая мойка цеха 013</t>
  </si>
  <si>
    <t>Основание: 13-044-01-КЖ1</t>
  </si>
  <si>
    <t>___________________________289,826</t>
  </si>
  <si>
    <t>_______________________________________________________________________________________________275,012</t>
  </si>
  <si>
    <t>_______________________________________________________________________________________________14,814</t>
  </si>
  <si>
    <t>Средства  на оплату труда _______________________________________________________________________________________________</t>
  </si>
  <si>
    <t>___________________________24,014</t>
  </si>
  <si>
    <t>_______________________________________________________________________________________________1587,75</t>
  </si>
  <si>
    <t>Т/з мех. на ед.</t>
  </si>
  <si>
    <t>Т/з мех.
Всего</t>
  </si>
  <si>
    <t xml:space="preserve">                           Раздел 1. </t>
  </si>
  <si>
    <t>ТЕР04-01-037-03</t>
  </si>
  <si>
    <t>Шнековое бурение скважин станками типа ЛБУ-50 глубиной бурения до 10 м в грунтах группы 3</t>
  </si>
  <si>
    <t>100 м бурения скважины</t>
  </si>
  <si>
    <t>ТСЦ-109-0013</t>
  </si>
  <si>
    <t>Долота трехшарошечные типа Ш76К-ЦВ</t>
  </si>
  <si>
    <t>ТЕР05-01-061-01</t>
  </si>
  <si>
    <t>Установка в скважину арматурного каркаса</t>
  </si>
  <si>
    <t>1 скважина</t>
  </si>
  <si>
    <t>ТСЦ-204-0025</t>
  </si>
  <si>
    <t>Горячекатаная арматурная сталь периодического профиля класса А-III, диаметром 20-22 мм</t>
  </si>
  <si>
    <t>ТСЦ-204-0040</t>
  </si>
  <si>
    <t>Надбавки к ценам заготовок за сборку и сварку каркасов и сеток плоских, диаметром 20-22 мм</t>
  </si>
  <si>
    <t>ТСЦ-204-0022</t>
  </si>
  <si>
    <t>Горячекатаная арматурная сталь периодического профиля класса А-III, диаметром 12 мм</t>
  </si>
  <si>
    <t>ТСЦ-204-0037</t>
  </si>
  <si>
    <t>Надбавки к ценам заготовок за сборку и сварку каркасов и сеток плоских, диаметром 12 мм</t>
  </si>
  <si>
    <t>ТСЦ-204-0003</t>
  </si>
  <si>
    <t>Горячекатаная арматурная сталь гладкая класса А-I, диаметром 10 мм</t>
  </si>
  <si>
    <t>ТСЦ-204-0036</t>
  </si>
  <si>
    <t>Надбавки к ценам заготовок за сборку и сварку каркасов и сеток плоских, диаметром 10 мм</t>
  </si>
  <si>
    <t>ТЕР05-01-062-01</t>
  </si>
  <si>
    <t>Бетонирование свай</t>
  </si>
  <si>
    <t>1 м3 конструктивного объема свай</t>
  </si>
  <si>
    <t>ТСЦ-401-0067</t>
  </si>
  <si>
    <r>
      <t>Бетон тяжелый, крупность заполнителя 20 мм, класс В20 (М250) W6</t>
    </r>
    <r>
      <rPr>
        <i/>
        <sz val="7"/>
        <rFont val="Arial"/>
        <family val="2"/>
        <charset val="204"/>
      </rPr>
      <t xml:space="preserve">
(Тех. часть таб.2 ПЗ=1,015 (ОЗП=1,015; ЭМ=1,015 к расх.; ЗПМ=1,015; МАТ=1,015 к расх.; ТЗ=1,015; ТЗМ=1,015))</t>
    </r>
  </si>
  <si>
    <t>ТЕР06-01-015-08</t>
  </si>
  <si>
    <t>Установка закладных деталей весом до 20 кг</t>
  </si>
  <si>
    <t>ФССЦпг03-21-01-001</t>
  </si>
  <si>
    <r>
      <t>Перевозка грузов автомобилями-самосвалами грузоподъемностью 10 т, работающих вне карьера, на расстояние: до 1 км I класс груза</t>
    </r>
    <r>
      <rPr>
        <i/>
        <sz val="7"/>
        <rFont val="Arial"/>
        <family val="2"/>
        <charset val="204"/>
      </rPr>
      <t xml:space="preserve">
(15 Поясные коэффициенты к сметным ценам на перевозку грузов автомобильным транспортом: Республика Башкортостан, Алтайский край, Вологодская, Кемеровская, Кировская, Курганская, Омская, Оренбургская, Новосибирская, Свердловская, Челябинская и Пермская области (за исключением Коми-Пермяцкого автономного округа). ПЗ=1,1 (ОЗП=1,1; ЭМ=1,1; ЗПМ=1,1; МАТ=1,1))</t>
    </r>
  </si>
  <si>
    <t>1 т груза</t>
  </si>
  <si>
    <t>ТЕР01-01-016-02</t>
  </si>
  <si>
    <t>ТЕР06-01-001-01</t>
  </si>
  <si>
    <r>
      <t>Устройство бетонной подготовки</t>
    </r>
    <r>
      <rPr>
        <i/>
        <sz val="7"/>
        <rFont val="Arial"/>
        <family val="2"/>
        <charset val="204"/>
      </rPr>
      <t xml:space="preserve">
9 627,53 = 64 980,89 - 102 x 542,68</t>
    </r>
  </si>
  <si>
    <t>Уд</t>
  </si>
  <si>
    <t>1. 401-0061</t>
  </si>
  <si>
    <t>Бетон тяжелый, крупность заполнителя 20 мм, класс В3,5 (М50)</t>
  </si>
  <si>
    <t>102
4,08</t>
  </si>
  <si>
    <t>ТСЦ-401-0064</t>
  </si>
  <si>
    <t>Бетон тяжелый, крупность заполнителя 20 мм, класс В10 (М150)</t>
  </si>
  <si>
    <t>ТЕР06-01-013-01</t>
  </si>
  <si>
    <t>Устройство подливки толщиной 20 мм</t>
  </si>
  <si>
    <t>100 м2 подливки под оборудование</t>
  </si>
  <si>
    <t>ТЕР06-01-013-02</t>
  </si>
  <si>
    <r>
      <t>На каждые 10 мм изменения толщины добавлять или исключать к расценке 06-01-013-01</t>
    </r>
    <r>
      <rPr>
        <i/>
        <sz val="7"/>
        <rFont val="Arial"/>
        <family val="2"/>
        <charset val="204"/>
      </rPr>
      <t xml:space="preserve">
(ПЗ=3 (ОЗП=3; ЭМ=3 к расх.; ЗПМ=3; МАТ=3 к расх.; ТЗ=3; ТЗМ=3))</t>
    </r>
  </si>
  <si>
    <t>ТЕР06-01-001-05</t>
  </si>
  <si>
    <r>
      <t>Устройство железобетонных фундаментов общего назначения под колонны объемом до 3 м3 (Ростверки рабочая документация КЖ лист 6)</t>
    </r>
    <r>
      <rPr>
        <i/>
        <sz val="7"/>
        <rFont val="Arial"/>
        <family val="2"/>
        <charset val="204"/>
      </rPr>
      <t xml:space="preserve">
24 021,86 = 84 260,08 - 101,5 x 593,48</t>
    </r>
  </si>
  <si>
    <t>1. 401-0066</t>
  </si>
  <si>
    <t>Бетон тяжелый, крупность заполнителя 20 мм, класс В15 (М200)</t>
  </si>
  <si>
    <t>101,5
13,4</t>
  </si>
  <si>
    <r>
      <t>Бетон тяжелый, крупность заполнителя 20 мм, класс В20 (М250) W6</t>
    </r>
    <r>
      <rPr>
        <i/>
        <sz val="7"/>
        <rFont val="Arial"/>
        <family val="2"/>
        <charset val="204"/>
      </rPr>
      <t xml:space="preserve">
(Тех. часть таб. 2 ПЗ=1,015 (ОЗП=1,015; ЭМ=1,015 к расх.; ЗПМ=1,015; МАТ=1,015 к расх.; ТЗ=1,015; ТЗМ=1,015))</t>
    </r>
  </si>
  <si>
    <t>ТСЦ-204-0002</t>
  </si>
  <si>
    <t>Горячекатаная арматурная сталь гладкая класса А-I, диаметром 8 мм</t>
  </si>
  <si>
    <t>ТСЦ-204-0035</t>
  </si>
  <si>
    <t>Надбавки к ценам заготовок за сборку и сварку каркасов и сеток плоских, диаметром 8 мм</t>
  </si>
  <si>
    <t>ТЕР06-01-015-03</t>
  </si>
  <si>
    <t>Установка анкерных болтов при бетонировании со связями из арматуры</t>
  </si>
  <si>
    <t>ТЕР06-01-041-07</t>
  </si>
  <si>
    <r>
      <t>Устройство монолитных бетонных участков</t>
    </r>
    <r>
      <rPr>
        <i/>
        <sz val="7"/>
        <rFont val="Arial"/>
        <family val="2"/>
        <charset val="204"/>
      </rPr>
      <t xml:space="preserve">
52 638,72 = 112 876,94 - 101,5 x 593,48</t>
    </r>
  </si>
  <si>
    <t>100 м3 в деле</t>
  </si>
  <si>
    <t>101,5
5,583</t>
  </si>
  <si>
    <t>ТЕР07-05-001-02</t>
  </si>
  <si>
    <t>Установка блоков стен подвалов массой до 1 т</t>
  </si>
  <si>
    <t>100 шт. сборных конструкций</t>
  </si>
  <si>
    <t>ТСЦ-403-8008</t>
  </si>
  <si>
    <t>Блоки бетонные стен подвалов сплошные (ГОСТ13579-78) ФБС12-4-6-Т /бетон В7,5 (М100), объем 0,265 м3, расход арматуры 1,46 кг/</t>
  </si>
  <si>
    <t>ТЕР07-05-007-01</t>
  </si>
  <si>
    <t>Укладка балок ростверка массой до 1 т</t>
  </si>
  <si>
    <t>прайс-лист</t>
  </si>
  <si>
    <t>Балка фундаментная 2БФ-24   _x000D_
Ц:1920/1.18/5,59х1.02х1.003</t>
  </si>
  <si>
    <r>
      <t>297,79</t>
    </r>
    <r>
      <rPr>
        <i/>
        <sz val="5"/>
        <rFont val="Arial"/>
        <family val="2"/>
        <charset val="204"/>
      </rPr>
      <t xml:space="preserve">
1920/1,18/5,59*1,02*1,003</t>
    </r>
  </si>
  <si>
    <t>Балка фундаментная 2БФ55-1    _x000D_
Ц:7639/1.18/5,59х1.02х1.003</t>
  </si>
  <si>
    <r>
      <t>1184,8</t>
    </r>
    <r>
      <rPr>
        <i/>
        <sz val="5"/>
        <rFont val="Arial"/>
        <family val="2"/>
        <charset val="204"/>
      </rPr>
      <t xml:space="preserve">
7639/1,18/5,59*1,02*1,003</t>
    </r>
  </si>
  <si>
    <t>102
8,67</t>
  </si>
  <si>
    <t>ТЕР06-01-062-03</t>
  </si>
  <si>
    <r>
      <t>Устройство стен и плоских днищ при толщине до 150 мм прямоугольных сооружений</t>
    </r>
    <r>
      <rPr>
        <i/>
        <sz val="7"/>
        <rFont val="Arial"/>
        <family val="2"/>
        <charset val="204"/>
      </rPr>
      <t xml:space="preserve">
42 186,17 = 110 765,66 - 101,5 x 675,66</t>
    </r>
  </si>
  <si>
    <t>100 м3 железобетона в деле</t>
  </si>
  <si>
    <t>1. 401-0246</t>
  </si>
  <si>
    <t>Бетон песчаный, класс В15 (М200)</t>
  </si>
  <si>
    <t>101,5
31,47</t>
  </si>
  <si>
    <t>ТСЦ-401-0247</t>
  </si>
  <si>
    <r>
      <t>Бетон песчаный, класс В20 (М250) W6</t>
    </r>
    <r>
      <rPr>
        <i/>
        <sz val="7"/>
        <rFont val="Arial"/>
        <family val="2"/>
        <charset val="204"/>
      </rPr>
      <t xml:space="preserve">
(Тех. часть таб. 2 ПЗ=1,015 (ОЗП=1,015; ЭМ=1,015 к расх.; ЗПМ=1,015; МАТ=1,015 к расх.; ТЗ=1,015; ТЗМ=1,015))</t>
    </r>
  </si>
  <si>
    <t>ТЕР08-02-007-03</t>
  </si>
  <si>
    <t>Установка металлических решеток приямков</t>
  </si>
  <si>
    <t>1 т металлических изделий</t>
  </si>
  <si>
    <t>ТЕР22-01-011-06</t>
  </si>
  <si>
    <r>
      <t>Укладка стальных водопроводных труб с гидравлическим испытанием диаметром 200 мм</t>
    </r>
    <r>
      <rPr>
        <i/>
        <sz val="7"/>
        <rFont val="Arial"/>
        <family val="2"/>
        <charset val="204"/>
      </rPr>
      <t xml:space="preserve">
292 857,25 = 293 568,11 - 30 x 13,48 - 62,8 x 4,88</t>
    </r>
  </si>
  <si>
    <t>1. 042901</t>
  </si>
  <si>
    <t>Установки для гидравлических испытаний трубопроводов, давление нагнетания низкое 0,1 МПа (1 кгс/см2), высокое 10 МПа (100 кгс/см2) при работе от передвижных электростанций</t>
  </si>
  <si>
    <t>маш.-ч</t>
  </si>
  <si>
    <t>30
0,36</t>
  </si>
  <si>
    <t>2. 411-0001</t>
  </si>
  <si>
    <t>Вода</t>
  </si>
  <si>
    <t>62,8
0,7536</t>
  </si>
  <si>
    <t>ТЕР22-01-011-01</t>
  </si>
  <si>
    <r>
      <t>Укладка стальных водопроводных труб с гидравлическим испытанием диаметром 50 мм</t>
    </r>
    <r>
      <rPr>
        <i/>
        <sz val="7"/>
        <rFont val="Arial"/>
        <family val="2"/>
        <charset val="204"/>
      </rPr>
      <t xml:space="preserve">
45 476,72 = 45 604,08 - 8 x 13,48 - 4 x 4,88</t>
    </r>
  </si>
  <si>
    <t>8
0,06</t>
  </si>
  <si>
    <t>4
0,03</t>
  </si>
  <si>
    <t>ТЕР16-07-006-01</t>
  </si>
  <si>
    <t>Заделка сальников при проходе труб через фундаменты или стены подвала диаметром до 100 мм</t>
  </si>
  <si>
    <t>1 сальник</t>
  </si>
  <si>
    <t>ТЕРр65-17-1</t>
  </si>
  <si>
    <t>Установка заглушек диаметром трубопроводов до 100 мм</t>
  </si>
  <si>
    <t>100 заглушек</t>
  </si>
  <si>
    <t>ТСЦ-101-2544</t>
  </si>
  <si>
    <t>Сталь угловая 63х63 мм</t>
  </si>
  <si>
    <t>ТСЦ-204-0006</t>
  </si>
  <si>
    <t>Горячекатаная арматурная сталь гладкая класса А-I, диаметром 16-18 мм</t>
  </si>
  <si>
    <t>ТСЦ-507-1966</t>
  </si>
  <si>
    <t>Отводы гнутые под углом 90 град. на Ру 16,0 МПа (160 кгс/см2), диаметром условного прохода 50 мм, наружным диаметром 57 мм, толщиной стенки 4,5 мм</t>
  </si>
  <si>
    <t>102
0,918</t>
  </si>
  <si>
    <t>ТЕР06-01-062-04</t>
  </si>
  <si>
    <r>
      <t>Устройство стен и плоских днищ при толщине более 150 мм прямоугольных сооружений (Приямок монолитный 13-044-01-КЖ1 лист 8)</t>
    </r>
    <r>
      <rPr>
        <i/>
        <sz val="7"/>
        <rFont val="Arial"/>
        <family val="2"/>
        <charset val="204"/>
      </rPr>
      <t xml:space="preserve">
24 112,79 = 92 692,28 - 101,5 x 675,66</t>
    </r>
  </si>
  <si>
    <t>101,5
17,26</t>
  </si>
  <si>
    <r>
      <t>Бетон песчаный, класс В20 (М250) W8</t>
    </r>
    <r>
      <rPr>
        <i/>
        <sz val="7"/>
        <rFont val="Arial"/>
        <family val="2"/>
        <charset val="204"/>
      </rPr>
      <t xml:space="preserve">
(Тех. часть таб. 2 ПЗ=1,015 (ОЗП=1,015; ЭМ=1,015 к расх.; ЗПМ=1,015; МАТ=1,015 к расх.; ТЗ=1,015; ТЗМ=1,015))</t>
    </r>
  </si>
  <si>
    <t>ТСЦ-204-0001</t>
  </si>
  <si>
    <t>Горячекатаная арматурная сталь гладкая класса А-I, диаметром 6 мм</t>
  </si>
  <si>
    <t>ТСЦ-204-0034</t>
  </si>
  <si>
    <t>Надбавки к ценам заготовок за сборку и сварку каркасов и сеток плоских, диаметром 5-6 мм</t>
  </si>
  <si>
    <t>ТЕР08-01-003-07</t>
  </si>
  <si>
    <t>Гидроизоляция боковая обмазочная битумная в 2 слоя по выровненной поверхности бутовой кладки, кирпичу, бетону</t>
  </si>
  <si>
    <t>100 м2 изолируемой поверхности</t>
  </si>
  <si>
    <t>ТЕР13-03-002-16</t>
  </si>
  <si>
    <r>
      <t>Огрунтовка металлических поверхностей за один раз грунтовкой «Унигрэм»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ТЗМ=2))</t>
    </r>
  </si>
  <si>
    <t>100 м2 окрашиваемой поверхности</t>
  </si>
  <si>
    <t>ТЕР06-01-030-01</t>
  </si>
  <si>
    <t>Устройство вентшахт (13-044-01-КЖ1 лист 9)</t>
  </si>
  <si>
    <r>
      <t>0,004</t>
    </r>
    <r>
      <rPr>
        <i/>
        <sz val="6"/>
        <rFont val="Arial"/>
        <family val="2"/>
        <charset val="204"/>
      </rPr>
      <t xml:space="preserve">
0,4 / 100</t>
    </r>
  </si>
  <si>
    <r>
      <t>ТЕР08-02-007-03</t>
    </r>
    <r>
      <rPr>
        <i/>
        <sz val="9"/>
        <rFont val="Arial"/>
        <family val="2"/>
        <charset val="204"/>
      </rPr>
      <t xml:space="preserve">
применительно</t>
    </r>
  </si>
  <si>
    <r>
      <t>Установка настиля над вентшахтой</t>
    </r>
    <r>
      <rPr>
        <i/>
        <sz val="7"/>
        <rFont val="Arial"/>
        <family val="2"/>
        <charset val="204"/>
      </rPr>
      <t xml:space="preserve">
1 880,77 = 13 548,91 - 1 x 11 668,14</t>
    </r>
  </si>
  <si>
    <r>
      <t>0,0112</t>
    </r>
    <r>
      <rPr>
        <i/>
        <sz val="6"/>
        <rFont val="Arial"/>
        <family val="2"/>
        <charset val="204"/>
      </rPr>
      <t xml:space="preserve">
11,2/1000</t>
    </r>
  </si>
  <si>
    <t>1. 201-0774</t>
  </si>
  <si>
    <t>Конструктивные элементы вспомогательного назначения массой не более 50 кг с преобладанием толстолистовой стали собираемые из двух и более деталей, с отверстиями и без отверстий, соединяемые на сварке</t>
  </si>
  <si>
    <t>1
0,0112</t>
  </si>
  <si>
    <t>ТСЦ-101-3832</t>
  </si>
  <si>
    <t>Профилированный лист оцинкованный Н60-845-0,9</t>
  </si>
  <si>
    <t xml:space="preserve">Итого по разделу 1 </t>
  </si>
  <si>
    <t>Составил: ___________________________Пронина Г.С.</t>
  </si>
  <si>
    <t>Проверил: ___________________________Стрижов Ю.А.</t>
  </si>
  <si>
    <t>013см2 №1</t>
  </si>
  <si>
    <r>
      <t xml:space="preserve">ЛОКАЛЬНЫЙ СМЕТНЫЙ РАСЧЕТ № </t>
    </r>
    <r>
      <rPr>
        <sz val="10"/>
        <rFont val="Arial"/>
        <family val="2"/>
        <charset val="204"/>
      </rPr>
      <t>2</t>
    </r>
  </si>
  <si>
    <t>Конструкции металлические, Автоматическая мойка цеха 013</t>
  </si>
  <si>
    <t>Основание: 13-044-01-КМ1</t>
  </si>
  <si>
    <t>Сметная стоимость строительных работ _______________________________________________________________________________________________</t>
  </si>
  <si>
    <t>___________________________497,931</t>
  </si>
  <si>
    <t>___________________________14,016</t>
  </si>
  <si>
    <t>_______________________________________________________________________________________________928,95</t>
  </si>
  <si>
    <t>ТЕР09-03-002-01</t>
  </si>
  <si>
    <t>Монтаж колонн одноэтажных и многоэтажных зданий и крановых эстакад высотой до 25 м цельного сечения массой до 1,0 т</t>
  </si>
  <si>
    <t>1 т конструкций</t>
  </si>
  <si>
    <t>ТСЦ-201-0757</t>
  </si>
  <si>
    <t>Отдельные конструктивные элементы зданий и сооружений с преобладанием горячекатаных профилей, средняя масса сборочной единицы от 0,5 до 1 т</t>
  </si>
  <si>
    <t>ТЕР09-03-014-01</t>
  </si>
  <si>
    <t>Монтаж связей и распорок из одиночных и парных уголков, гнутосварных профилей для пролетов до 24 м при высоте здания до 25 м</t>
  </si>
  <si>
    <t>ТСЦ-201-0756</t>
  </si>
  <si>
    <t>Отдельные конструктивные элементы зданий и сооружений с преобладанием горячекатаных профилей, средняя масса сборочной единицы от 0,1 до 0,5 т</t>
  </si>
  <si>
    <t>ТЕР09-03-002-12</t>
  </si>
  <si>
    <t>Монтаж балок, ригелей перекрытия, покрытия и под установку оборудования многоэтажных зданий при высоте здания до 25 м</t>
  </si>
  <si>
    <t>ТСЦ-201-0758</t>
  </si>
  <si>
    <t>Отдельные конструктивные элементы зданий и сооружений с преобладанием горячекатаных профилей, средняя масса сборочной единицы свыше 1 до 3 т</t>
  </si>
  <si>
    <t>ТЕР09-03-012-12</t>
  </si>
  <si>
    <t>Монтаж опорных стоек для пролетов до 24 м</t>
  </si>
  <si>
    <t>ТСЦ-201-0755</t>
  </si>
  <si>
    <t>Отдельные конструктивные элементы зданий и сооружений с преобладанием горячекатаных профилей, средняя масса сборочной единицы до 0,1 т</t>
  </si>
  <si>
    <t>ТЕР09-03-037-01</t>
  </si>
  <si>
    <t>Монтаж рам коробчатого сечения пролетом до 24 м</t>
  </si>
  <si>
    <t>ТЕР09-03-029-01</t>
  </si>
  <si>
    <t>Монтаж лестниц прямолинейных и криволинейных, пожарных с ограждением</t>
  </si>
  <si>
    <t>ТСЦ-201-0650</t>
  </si>
  <si>
    <t>Ограждения лестничных проемов, лестничные марши, пожарные лестницы</t>
  </si>
  <si>
    <t>ТЕР09-03-039-01</t>
  </si>
  <si>
    <t>Монтаж опорных конструкций для крепления трубопроводов внутри зданий и сооружений массой до 0,1 т</t>
  </si>
  <si>
    <t>ТСЦ-201-0889</t>
  </si>
  <si>
    <t>Опоры неподвижные из горячекатаных профилей для трубопроводов</t>
  </si>
  <si>
    <t>ТЕР06-01-015-01</t>
  </si>
  <si>
    <r>
      <t>Установка анкерных болтов в готовые гнезда с заделкой длиной до 1 м</t>
    </r>
    <r>
      <rPr>
        <i/>
        <sz val="7"/>
        <rFont val="Arial"/>
        <family val="2"/>
        <charset val="204"/>
      </rPr>
      <t xml:space="preserve">
4 007,90 = 14 827,90 - 1 x 10 820,00</t>
    </r>
  </si>
  <si>
    <t>1. 204-0059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</si>
  <si>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</si>
  <si>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1
0,048</t>
  </si>
  <si>
    <t>ТСЦ-101-1809</t>
  </si>
  <si>
    <t>Болты высокопрочные</t>
  </si>
  <si>
    <t>ТЕР13-03-004-06</t>
  </si>
  <si>
    <r>
      <t>Окраска металлических огрунтованных поверхностей эмалью ХВ-124</t>
    </r>
    <r>
      <rPr>
        <i/>
        <sz val="7"/>
        <rFont val="Arial"/>
        <family val="2"/>
        <charset val="204"/>
      </rPr>
      <t xml:space="preserve">
(за два раза ПЗ=2 (ОЗП=2; ЭМ=2 к расх.; ЗПМ=2; МАТ=2 к расх.; ТЗ=2; ТЗМ=2))</t>
    </r>
  </si>
  <si>
    <t>Итоги по разделу 1  :</t>
  </si>
  <si>
    <t xml:space="preserve">  Итого по разделу 1 </t>
  </si>
  <si>
    <t>013см2 №2</t>
  </si>
  <si>
    <t>013см2 №3</t>
  </si>
  <si>
    <t>013см2 №4</t>
  </si>
  <si>
    <t>013см2 №5</t>
  </si>
  <si>
    <r>
      <t xml:space="preserve">ЛОКАЛЬНЫЙ СМЕТНЫЙ РАСЧЕТ № </t>
    </r>
    <r>
      <rPr>
        <sz val="10"/>
        <rFont val="Arial"/>
        <family val="2"/>
        <charset val="204"/>
      </rPr>
      <t>3</t>
    </r>
  </si>
  <si>
    <t>Стеновые и кровельные панели, Автоматическая мойка цеха 013</t>
  </si>
  <si>
    <t>Основание: 13-044-01-АР</t>
  </si>
  <si>
    <t>___________________________1123,335</t>
  </si>
  <si>
    <t>_______________________________________________________________________________________________1096,331</t>
  </si>
  <si>
    <t>_______________________________________________________________________________________________2,611</t>
  </si>
  <si>
    <t>_______________________________________________________________________________________________24,393</t>
  </si>
  <si>
    <t>___________________________51,126</t>
  </si>
  <si>
    <t>_______________________________________________________________________________________________3259,71</t>
  </si>
  <si>
    <t xml:space="preserve">                           Раздел 1. Стеновые и кровельные сэндвич-панели</t>
  </si>
  <si>
    <t>ТЕР09-04-002-03</t>
  </si>
  <si>
    <t>Монтаж кровельного покрытия из многослойных панелей заводской готовности при высоте до 50 м</t>
  </si>
  <si>
    <t>100 м2 покрытия</t>
  </si>
  <si>
    <t>ТСЦ-201-0259прим</t>
  </si>
  <si>
    <t>Панели металлические трехслойные стеновые с утеплителем из пенополиуретана. Способ изготовления стендовый 1ПТС1016.61.6-СО.8</t>
  </si>
  <si>
    <t>м2</t>
  </si>
  <si>
    <t>ТЕР09-04-006-04</t>
  </si>
  <si>
    <t>Монтаж ограждающих конструкций стен из многослойных панелей заводской готовности при высоте здания до 50 м</t>
  </si>
  <si>
    <t>100 м2</t>
  </si>
  <si>
    <t>ТСЦ-201-0258прим</t>
  </si>
  <si>
    <t>Панели металлические трехслойные стеновые с утеплителем из пенополиуретана. Способ изготовления стендовый 1ПТС1016.46.6-СО.8</t>
  </si>
  <si>
    <t>ТЕР12-01-010-01прим</t>
  </si>
  <si>
    <t>Устройство мелких покрытий (брандмауэры, парапеты, свесы и т.п.) из листовой оцинкованной стали.  Фасонные элементы</t>
  </si>
  <si>
    <t>ТЕР07-05-039-07</t>
  </si>
  <si>
    <t>Устройство герметизации горизонтальных и вертикальных стыков стеновых панелей мастикой герметизирующей нетвердеющей</t>
  </si>
  <si>
    <t>100 м шва</t>
  </si>
  <si>
    <t>Итого по разделу 1 Стеновые и кровельные сэндвич-панели</t>
  </si>
  <si>
    <t xml:space="preserve">                           Раздел 2. Шкафы</t>
  </si>
  <si>
    <t>Шкаф МД-40.2 со скамейкой  Ц:13600/1,18/3,94х1.012х1.03</t>
  </si>
  <si>
    <t>МДС81-37.2004 п.4.7</t>
  </si>
  <si>
    <t>Мебель поставляемая в собранном виде 1%  от 13600 руб.</t>
  </si>
  <si>
    <r>
      <t>136</t>
    </r>
    <r>
      <rPr>
        <i/>
        <sz val="5"/>
        <rFont val="Arial"/>
        <family val="2"/>
        <charset val="204"/>
      </rPr>
      <t xml:space="preserve">
13600*0,01</t>
    </r>
  </si>
  <si>
    <t>Итого по разделу 2 Шкафы</t>
  </si>
  <si>
    <t xml:space="preserve">                           Раздел 3. Окна</t>
  </si>
  <si>
    <t>ТЕР10-01-034-08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</si>
  <si>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</si>
  <si>
    <t>100 м2 проемов</t>
  </si>
  <si>
    <t>Итого по разделу 3 Окна</t>
  </si>
  <si>
    <t xml:space="preserve">                           Раздел 4. Снегозащитные устройства</t>
  </si>
  <si>
    <t>Устройство мелких покрытий (брандмауэры, парапеты, свесы и т.п.) из листовой оцинкованной стали.</t>
  </si>
  <si>
    <t>Итого по разделу 4 Снегозащитные устройства</t>
  </si>
  <si>
    <t xml:space="preserve">                           Раздел 5. Двери, ворота</t>
  </si>
  <si>
    <t>ТЕР10-01-046-01</t>
  </si>
  <si>
    <t>Установка ворот с коробками стальными, с раздвижными или распахивающимися неутепленными полотнами и калитками</t>
  </si>
  <si>
    <t>100 м2 полотен и проемов</t>
  </si>
  <si>
    <t>ТЕР10-01-047-01</t>
  </si>
  <si>
    <t>Установка блоков из ПВХ в наружных и внутренних дверных проемах в каменных стенах площадью проема до 3 м2</t>
  </si>
  <si>
    <t>Итого по разделу 5 Двери, ворота</t>
  </si>
  <si>
    <t xml:space="preserve">                           Раздел 6. Полы</t>
  </si>
  <si>
    <t xml:space="preserve">                           Тип пола № 2</t>
  </si>
  <si>
    <t>ТЕР11-01-001-02</t>
  </si>
  <si>
    <t>Уплотнение грунта щебнем</t>
  </si>
  <si>
    <t>100 м2 площади уплотнения</t>
  </si>
  <si>
    <t>ТЕР11-01-002-09</t>
  </si>
  <si>
    <r>
      <t>Устройство подстилающих слоев бетонных</t>
    </r>
    <r>
      <rPr>
        <i/>
        <sz val="7"/>
        <rFont val="Arial"/>
        <family val="2"/>
        <charset val="204"/>
      </rPr>
      <t xml:space="preserve">
52,12 = 613,48 - 1,02 x 550,35</t>
    </r>
  </si>
  <si>
    <t>1 м3 подстилающего слоя</t>
  </si>
  <si>
    <r>
      <t>4,903</t>
    </r>
    <r>
      <rPr>
        <i/>
        <sz val="6"/>
        <rFont val="Arial"/>
        <family val="2"/>
        <charset val="204"/>
      </rPr>
      <t xml:space="preserve">
49,03*0,1</t>
    </r>
  </si>
  <si>
    <t>1. 401-0005</t>
  </si>
  <si>
    <t>Бетон тяжелый, класс В12,5 (М150)</t>
  </si>
  <si>
    <t>1,02
5,001</t>
  </si>
  <si>
    <t>ТСЦ-401-0008</t>
  </si>
  <si>
    <t>Бетон тяжелый, класс В22,5 (М300)</t>
  </si>
  <si>
    <t>ТЕР11-01-011-01</t>
  </si>
  <si>
    <r>
      <t>Устройство стяжек цементных толщиной 20 мм</t>
    </r>
    <r>
      <rPr>
        <i/>
        <sz val="7"/>
        <rFont val="Arial"/>
        <family val="2"/>
        <charset val="204"/>
      </rPr>
      <t xml:space="preserve">
515,46 = 1 959,54 - 2,04 x 707,88</t>
    </r>
  </si>
  <si>
    <t>100 м2 стяжки</t>
  </si>
  <si>
    <r>
      <t>0,4903</t>
    </r>
    <r>
      <rPr>
        <i/>
        <sz val="6"/>
        <rFont val="Arial"/>
        <family val="2"/>
        <charset val="204"/>
      </rPr>
      <t xml:space="preserve">
49,03/100</t>
    </r>
  </si>
  <si>
    <t>1. 402-0005</t>
  </si>
  <si>
    <t>Раствор готовый кладочный цементный марки 150</t>
  </si>
  <si>
    <t>2,04
1</t>
  </si>
  <si>
    <t>ТСЦ-402-0002</t>
  </si>
  <si>
    <t>Раствор готовый кладочный цементный марки 50</t>
  </si>
  <si>
    <t>ТЕР11-01-004-01</t>
  </si>
  <si>
    <r>
      <t>Устройство гидроизоляции оклеечной рулонными материалами на мастике Битуминоль, первый слой</t>
    </r>
    <r>
      <rPr>
        <i/>
        <sz val="7"/>
        <rFont val="Arial"/>
        <family val="2"/>
        <charset val="204"/>
      </rPr>
      <t xml:space="preserve">
2 734,92 = 3 452,96 - 116 x 6,19</t>
    </r>
  </si>
  <si>
    <t>1. 101-1742</t>
  </si>
  <si>
    <t>Толь с крупнозернистой посыпкой гидроизоляционный марки ТГ-350</t>
  </si>
  <si>
    <t>116
56,87</t>
  </si>
  <si>
    <t>ТСЦ-101-3322</t>
  </si>
  <si>
    <t>Гидроизол, марка ГИ-Г для подземных сооружений</t>
  </si>
  <si>
    <t>ТЕР11-01-004-02</t>
  </si>
  <si>
    <r>
      <t>Устройство гидроизоляции оклеечной рулонными материалами на мастике Битуминоль, последующий слой</t>
    </r>
    <r>
      <rPr>
        <i/>
        <sz val="7"/>
        <rFont val="Arial"/>
        <family val="2"/>
        <charset val="204"/>
      </rPr>
      <t xml:space="preserve">
1 445,56 = 2 163,60 - 116 x 6,19</t>
    </r>
  </si>
  <si>
    <t>ТЕР26-01-041-02</t>
  </si>
  <si>
    <t>Изоляция изделиями из пенопласта на битуме холодных поверхностей покрытий и перекрытий сверху</t>
  </si>
  <si>
    <t>1 м3 изоляции</t>
  </si>
  <si>
    <t>Устройство стяжек цементных толщиной 20 мм</t>
  </si>
  <si>
    <r>
      <t>ТЕР11-01-027-06</t>
    </r>
    <r>
      <rPr>
        <i/>
        <sz val="9"/>
        <rFont val="Arial"/>
        <family val="2"/>
        <charset val="204"/>
      </rPr>
      <t xml:space="preserve">
применительно</t>
    </r>
  </si>
  <si>
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</si>
  <si>
    <t xml:space="preserve">                           Тп пола №1</t>
  </si>
  <si>
    <r>
      <t>51,51</t>
    </r>
    <r>
      <rPr>
        <i/>
        <sz val="6"/>
        <rFont val="Arial"/>
        <family val="2"/>
        <charset val="204"/>
      </rPr>
      <t xml:space="preserve">
515,1*0,1</t>
    </r>
  </si>
  <si>
    <t>1,02
52,54</t>
  </si>
  <si>
    <r>
      <t>5,151</t>
    </r>
    <r>
      <rPr>
        <i/>
        <sz val="6"/>
        <rFont val="Arial"/>
        <family val="2"/>
        <charset val="204"/>
      </rPr>
      <t xml:space="preserve">
515,1/100</t>
    </r>
  </si>
  <si>
    <t>116
597,5</t>
  </si>
  <si>
    <t>ТЕР11-01-015-01</t>
  </si>
  <si>
    <r>
      <t>Устройство покрытий бетонных толщиной 30 мм</t>
    </r>
    <r>
      <rPr>
        <i/>
        <sz val="7"/>
        <rFont val="Arial"/>
        <family val="2"/>
        <charset val="204"/>
      </rPr>
      <t xml:space="preserve">
681,12 = 2 445,67 - 3,06 x 576,65</t>
    </r>
  </si>
  <si>
    <t>1. 401-0046</t>
  </si>
  <si>
    <t>Бетон тяжелый, крупность заполнителя 40 мм, класс В15 (М200)</t>
  </si>
  <si>
    <t>3,06
15,76</t>
  </si>
  <si>
    <t>ТЕР11-01-015-02</t>
  </si>
  <si>
    <r>
      <t>Устройство покрытий на каждые 5 мм изменения толщины покрытия добавлять или исключать к расценке 11-01-015-01</t>
    </r>
    <r>
      <rPr>
        <i/>
        <sz val="7"/>
        <rFont val="Arial"/>
        <family val="2"/>
        <charset val="204"/>
      </rPr>
      <t xml:space="preserve">
21,43 = 315,52 - 0,51 x 576,65
((85-30)/5=11 ПЗ=11 (ОЗП=11; ЭМ=11 к расх.; ЗПМ=11; МАТ=11 к расх.; ТЗ=11; ТЗМ=11))</t>
    </r>
  </si>
  <si>
    <t>5,61
28,9</t>
  </si>
  <si>
    <t>ТСЦ-401-0051</t>
  </si>
  <si>
    <t>Бетон тяжелый, крупность заполнителя 40 мм, класс В30 (М400)</t>
  </si>
  <si>
    <r>
      <t>44,66</t>
    </r>
    <r>
      <rPr>
        <i/>
        <sz val="6"/>
        <rFont val="Arial"/>
        <family val="2"/>
        <charset val="204"/>
      </rPr>
      <t xml:space="preserve">
15,76+28,9</t>
    </r>
  </si>
  <si>
    <t>ТЕР06-01-015-10</t>
  </si>
  <si>
    <t>Армирование подстилающих слоев и набетонок</t>
  </si>
  <si>
    <r>
      <t>1,745</t>
    </r>
    <r>
      <rPr>
        <i/>
        <sz val="6"/>
        <rFont val="Arial"/>
        <family val="2"/>
        <charset val="204"/>
      </rPr>
      <t xml:space="preserve">
22*0,154*515,1/1000</t>
    </r>
  </si>
  <si>
    <t>ТСЦ-204-0084</t>
  </si>
  <si>
    <t>Сетка из проволоки холоднотянутой</t>
  </si>
  <si>
    <t>ТЕР11-01-030-01</t>
  </si>
  <si>
    <t>Устройство покрытий из стальных штампованных перфорированных плит на прослойке из бетона</t>
  </si>
  <si>
    <t>Итого по разделу 6 Полы</t>
  </si>
  <si>
    <r>
      <t xml:space="preserve">ЛОКАЛЬНЫЙ СМЕТНЫЙ РАСЧЕТ № </t>
    </r>
    <r>
      <rPr>
        <sz val="10"/>
        <rFont val="Arial"/>
        <family val="2"/>
        <charset val="204"/>
      </rPr>
      <t>4</t>
    </r>
  </si>
  <si>
    <t>Технологическое оборудование, Автоматическая мойка цеха 013</t>
  </si>
  <si>
    <t>Основание: 13-044-01-ТХ.С</t>
  </si>
  <si>
    <t>___________________________3152,577</t>
  </si>
  <si>
    <t>_______________________________________________________________________________________________89,278</t>
  </si>
  <si>
    <t>_______________________________________________________________________________________________24,970</t>
  </si>
  <si>
    <t>_______________________________________________________________________________________________3038,329</t>
  </si>
  <si>
    <t>___________________________13,684</t>
  </si>
  <si>
    <t>_______________________________________________________________________________________________991,63</t>
  </si>
  <si>
    <t>ТЕРм37-01-002-07</t>
  </si>
  <si>
    <t>Монтаж оборудования без механизмов в помещении, масса оборудования 2 т Вес 1990кг)</t>
  </si>
  <si>
    <t>ТЕР18-05-001-02</t>
  </si>
  <si>
    <r>
      <t>Установка насосов центробежных с электродвигателем, масса агрегата до 0,2 т (насосы к портальной мойке)</t>
    </r>
    <r>
      <rPr>
        <i/>
        <sz val="7"/>
        <rFont val="Arial"/>
        <family val="2"/>
        <charset val="204"/>
      </rPr>
      <t xml:space="preserve">
517,75 = 5 002,79 - 1 x 4 485,04</t>
    </r>
  </si>
  <si>
    <t>1 насос</t>
  </si>
  <si>
    <t>1. 301-1495</t>
  </si>
  <si>
    <t>Насосы центробежные 45/30 с электродвигателем 4А 112 М2 массой агрегата до 0,2 т</t>
  </si>
  <si>
    <t>1
3</t>
  </si>
  <si>
    <t>ТЕР18-04-001-09</t>
  </si>
  <si>
    <r>
      <t>Установка баков расширительных круглых и прямоугольных вместимостью 1 м3</t>
    </r>
    <r>
      <rPr>
        <i/>
        <sz val="7"/>
        <rFont val="Arial"/>
        <family val="2"/>
        <charset val="204"/>
      </rPr>
      <t xml:space="preserve">
206,76 = 1 413,05 - 1 x 1 206,29</t>
    </r>
  </si>
  <si>
    <t>1 бак</t>
  </si>
  <si>
    <t>1. 301-0018</t>
  </si>
  <si>
    <t>Баки расширительные круглые вместимостью до 1 м3</t>
  </si>
  <si>
    <t>1
1</t>
  </si>
  <si>
    <t>ТЕРм06-03-022-07</t>
  </si>
  <si>
    <t>Бак внутренней установки без давления цилиндрический вертикальный, вместимость 16 м3 (бак  чистой оборотной воды)</t>
  </si>
  <si>
    <t>ТЕРм07-02-029-02</t>
  </si>
  <si>
    <t>Газовоздуходувка роторная, масса 0,37 т (вес 0,175 кг)</t>
  </si>
  <si>
    <t>ТЕР18-05-001-01</t>
  </si>
  <si>
    <r>
      <t>Установка насосов центробежных с электродвигателем, масса агрегата до 0,1 т Насос подачи воды к моечному оборудованию MVIL 506 DM</t>
    </r>
    <r>
      <rPr>
        <i/>
        <sz val="7"/>
        <rFont val="Arial"/>
        <family val="2"/>
        <charset val="204"/>
      </rPr>
      <t xml:space="preserve">
334,13 = 2 969,90 - 1 x 2 635,77</t>
    </r>
  </si>
  <si>
    <t>1. 301-1494</t>
  </si>
  <si>
    <t>Насосы центробежные 8/18 с электродвигателем 4А 180 А2 массой агрегата до 0,1 т</t>
  </si>
  <si>
    <r>
      <t>Установка насосов центробежных с электродвигателем, масса агрегата до 0,1 т Насос подачи воды к электрокоагулятору MVIL102 DM</t>
    </r>
    <r>
      <rPr>
        <i/>
        <sz val="7"/>
        <rFont val="Arial"/>
        <family val="2"/>
        <charset val="204"/>
      </rPr>
      <t xml:space="preserve">
334,13 = 2 969,90 - 1 x 2 635,77</t>
    </r>
  </si>
  <si>
    <r>
      <t>Установка насосов центробежных с электродвигателем, масса агрегата до 0,1 т Насос подачи воды к моечному оборудованию MVIL 106 DM</t>
    </r>
    <r>
      <rPr>
        <i/>
        <sz val="7"/>
        <rFont val="Arial"/>
        <family val="2"/>
        <charset val="204"/>
      </rPr>
      <t xml:space="preserve">
334,13 = 2 969,90 - 1 x 2 635,77</t>
    </r>
  </si>
  <si>
    <r>
      <t>Установка насосов центробежных с электродвигателем, масса агрегата до 0,1 т Насос подачи воды на промывку фильтров MVIL 5202 DM</t>
    </r>
    <r>
      <rPr>
        <i/>
        <sz val="7"/>
        <rFont val="Arial"/>
        <family val="2"/>
        <charset val="204"/>
      </rPr>
      <t xml:space="preserve">
334,13 = 2 969,90 - 1 x 2 635,77</t>
    </r>
  </si>
  <si>
    <r>
      <t>Установка насосов центробежных с электродвигателем, масса агрегата до 0,1 т Насос подачи воды на очистные сооружения Drain TS 40/14 DM</t>
    </r>
    <r>
      <rPr>
        <i/>
        <sz val="7"/>
        <rFont val="Arial"/>
        <family val="2"/>
        <charset val="204"/>
      </rPr>
      <t xml:space="preserve">
334,13 = 2 969,90 - 1 x 2 635,77</t>
    </r>
  </si>
  <si>
    <t xml:space="preserve">                           Монтаж установки очистки стоков автомобильных моек</t>
  </si>
  <si>
    <t>ТЕРм37-01-002-08</t>
  </si>
  <si>
    <r>
      <t>Монтаж оборудования без механизмов в помещении, масса оборудования 3 т Монтаж отстойника, 2,5 тонн)</t>
    </r>
    <r>
      <rPr>
        <i/>
        <sz val="7"/>
        <rFont val="Arial"/>
        <family val="2"/>
        <charset val="204"/>
      </rPr>
      <t xml:space="preserve">
(Общие указания к ТЕРм 2001 корректировка по весу п.4.3.1 ПЗ=0,95 (ОЗП=0,95; ЭМ=0,95 к расх.; ЗПМ=0,95; МАТ=0,95 к расх.; ТЗ=0,95; ТЗМ=0,95))</t>
    </r>
  </si>
  <si>
    <t>ТЕРм37-01-002-05</t>
  </si>
  <si>
    <r>
      <t>Монтаж оборудования без механизмов в помещении, масса оборудования 1 т (монтаж фильтра) вес 0,8 т</t>
    </r>
    <r>
      <rPr>
        <i/>
        <sz val="7"/>
        <rFont val="Arial"/>
        <family val="2"/>
        <charset val="204"/>
      </rPr>
      <t xml:space="preserve">
(ОУ к Терм корректировка по весу п.4.3.1 ПЗ=0,9 (ОЗП=0,9; ЭМ=0,9 к расх.; ЗПМ=0,9; МАТ=0,9 к расх.; ТЗ=0,9; ТЗМ=0,9))</t>
    </r>
  </si>
  <si>
    <r>
      <t>Установка насосов центробежных с электродвигателем, масса агрегата до 0,1 т</t>
    </r>
    <r>
      <rPr>
        <i/>
        <sz val="7"/>
        <rFont val="Arial"/>
        <family val="2"/>
        <charset val="204"/>
      </rPr>
      <t xml:space="preserve">
334,13 = 2 969,90 - 1 x 2 635,77</t>
    </r>
  </si>
  <si>
    <r>
      <t>4</t>
    </r>
    <r>
      <rPr>
        <i/>
        <sz val="6"/>
        <rFont val="Arial"/>
        <family val="2"/>
        <charset val="204"/>
      </rPr>
      <t xml:space="preserve">
2+2</t>
    </r>
  </si>
  <si>
    <t>1
4</t>
  </si>
  <si>
    <t>ТЕРм37-01-002-03</t>
  </si>
  <si>
    <t>Монтаж оборудования без механизмов в помещении, масса оборудования 0,1 т (монтаж установки обезвоживания осадка)</t>
  </si>
  <si>
    <r>
      <t>Монтаж оборудования без механизмов в помещении, масса оборудования 0,1 т (Установка приготовления и дохирования гипохлорида) 0,145 т</t>
    </r>
    <r>
      <rPr>
        <i/>
        <sz val="7"/>
        <rFont val="Arial"/>
        <family val="2"/>
        <charset val="204"/>
      </rPr>
      <t xml:space="preserve">
(ОУ к Терм корректировка по весу п.4.3.1 ПЗ=1,25 (ОЗП=1,25; ЭМ=1,25 к расх.; ЗПМ=1,25; МАТ=1,25 к расх.; ТЗ=1,25; ТЗМ=1,25))</t>
    </r>
  </si>
  <si>
    <t xml:space="preserve">                           Сборка технологической мебели</t>
  </si>
  <si>
    <t>МДС 81-37.2014 п.4.7</t>
  </si>
  <si>
    <t>Сборка технологической мебели (1% от стоимости п.28-34)</t>
  </si>
  <si>
    <t>компл</t>
  </si>
  <si>
    <r>
      <t>123,2</t>
    </r>
    <r>
      <rPr>
        <i/>
        <sz val="5"/>
        <rFont val="Arial"/>
        <family val="2"/>
        <charset val="204"/>
      </rPr>
      <t xml:space="preserve">
(3587+549+1199+2266+1300+1850+1569)*0,01</t>
    </r>
  </si>
  <si>
    <t xml:space="preserve">                           Раздел 2. Оборудование</t>
  </si>
  <si>
    <t>прайс лист</t>
  </si>
  <si>
    <t>Портальная мойка Softcare PRO Classic 10|20    Ц:6111985/1,18/3,94х1.012х1.03</t>
  </si>
  <si>
    <t>Аппарат высокого давления с нагревом Karcher  HDC 10|20  Ц:133906/1,18/3,94х1.012х1.03</t>
  </si>
  <si>
    <t>Пеногенератор V=24л IDROSISTEM   Ц:12500/1,18/3,94х1.012х1.03</t>
  </si>
  <si>
    <t>Пылесос PUZZI 100 SUPER  моющий  Ц:21821/1,18/3,94х1.012х1.03</t>
  </si>
  <si>
    <t>Пылесос профессиональный NT 65/2 АР  Ц:27590/1,18/3,94х1.012х1.03</t>
  </si>
  <si>
    <t>Бак чистой оборотной воды 8м3 Ц:118000/1,18/3,94х1.012х1.03</t>
  </si>
  <si>
    <t>Бак свежей воды 1м3 Ц:14400/1,18/3,94х1.012х1.03</t>
  </si>
  <si>
    <t>Компрессор Fiac FDМ 300|670  Ц:55440/1,18/3,94х1.012х1.03</t>
  </si>
  <si>
    <t>Насос подачи воды к моечному оборудованию MVIL 506 DM   Ц:23110/1,18/3,94х1.012х1.03</t>
  </si>
  <si>
    <t>Насос подачи воды к электрокоагулятору MVIL102 DM  Ц:17590/1,18/3,94х1.012х1.03</t>
  </si>
  <si>
    <t>Насос подачи воды к моечному оборудованию MVIL 106 DM  Ц:19520/1,18/3,94х1.012х1.03</t>
  </si>
  <si>
    <t>Насос подачи воды на промывку фильтров MVIL 5202 DM   Ц:59160/1,18/3,94х1.012х1.03</t>
  </si>
  <si>
    <t>Насос подачи воды на очистные сооружения Drain TS 40/14 DM  Ц:12250/1,18/3,94х1.012х1.03</t>
  </si>
  <si>
    <t>Установка очистки стоков автомобильных моек АМ 7/03  Ц:4815000/1,18/3,94х1.012х1.03</t>
  </si>
  <si>
    <t>Платформенная тележка г/п 300кг  Ц:16000/1,18/3,94х1.012х1.03</t>
  </si>
  <si>
    <t>Стеллаж    2450х300х1000  5 полок, нагрузка до 220 кг на полку  Ц:2448/1,18/3,94х1.012х1.03</t>
  </si>
  <si>
    <t>Шкаф металлический  ШХА-900(40)  Ц:5350/1,18/3,94х1.012х1.03</t>
  </si>
  <si>
    <t>Верстак промышленный «Титан» с тумбой 08.014G-7016  Ц:10107/1,18/3,94х1.012х1.03</t>
  </si>
  <si>
    <t>Верстак промышленный «Титан» с тумбой 08.410-7016   Ц:5800/1,18/3,94х1.012х1.03</t>
  </si>
  <si>
    <t>Верстак промышленный «Титан» с тумбой 08.403-7016  Ц:8250/1,18/3,94х1.012х1.03</t>
  </si>
  <si>
    <t>Штора из тентового материала с пвх покрытием 4х7м  Ц:250/1,18/3,94х1.012х1.03</t>
  </si>
  <si>
    <t>Итого по разделу 2 Оборудование</t>
  </si>
  <si>
    <t xml:space="preserve">                           Раздел 3. Система В10.1</t>
  </si>
  <si>
    <t>ТСЦ-302-1835</t>
  </si>
  <si>
    <t>Кран шаровой муфтовый 11Б27П1, диаметром 40 мм</t>
  </si>
  <si>
    <t>ТЕР16-02-002-03</t>
  </si>
  <si>
    <t>Прокладка трубопроводов водоснабжения из стальных водогазопроводных оцинкованных труб диаметром 25 мм</t>
  </si>
  <si>
    <t>100 м трубопровода</t>
  </si>
  <si>
    <t>ТЕР16-02-002-05</t>
  </si>
  <si>
    <t>Прокладка трубопроводов водоснабжения из стальных водогазопроводных оцинкованных труб диаметром 40 мм</t>
  </si>
  <si>
    <t>ТЕР16-07-005-01</t>
  </si>
  <si>
    <t>Гидравлическое испытание трубопроводов систем отопления, водопровода и горячего водоснабжения диаметром до 50 мм</t>
  </si>
  <si>
    <t>ТСЦ-301-1224</t>
  </si>
  <si>
    <t>Крепления для трубопроводов: кронштейны, планки, хомуты</t>
  </si>
  <si>
    <t>кг</t>
  </si>
  <si>
    <t>Итого по разделу 3 Система В10.1</t>
  </si>
  <si>
    <t xml:space="preserve">                           Раздел 4. Система В10.2</t>
  </si>
  <si>
    <t>ТЕР16-05-001-02</t>
  </si>
  <si>
    <t>Установка вентилей, задвижек, затворов, клапанов обратных, кранов проходных на трубопроводах из стальных труб диаметром до 50 мм</t>
  </si>
  <si>
    <r>
      <t>Задвижка VAG ЕКOplus Д50    Ц:8703,25/1,18/5,59х1.02х1.003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</si>
  <si>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ТЕР16-02-004-01</t>
  </si>
  <si>
    <t>Прокладка трубопроводов отопления и газоснабжения из стальных бесшовных труб диаметром до 50 мм</t>
  </si>
  <si>
    <t>ТЕР16-02-002-06</t>
  </si>
  <si>
    <t>Прокладка трубопроводов водоснабжения из стальных водогазопроводных оцинкованных труб диаметром 50 мм</t>
  </si>
  <si>
    <t>Итого по разделу 4 Система В10.2</t>
  </si>
  <si>
    <t xml:space="preserve">                           Раздел 5. Система В10.3,  В10.4</t>
  </si>
  <si>
    <t>ТСЦ-302-1831</t>
  </si>
  <si>
    <t>Кран шаровой муфтовый 11Б27П1, диаметром 15 мм</t>
  </si>
  <si>
    <t>ТСЦ-302-1833</t>
  </si>
  <si>
    <t>Кран шаровой муфтовый 11Б27П1, диаметром 25 мм</t>
  </si>
  <si>
    <t>прайс-лист Промкомплект</t>
  </si>
  <si>
    <r>
      <t>Клапаны обратные подъемные муфтовые 16кч11р для воды давлением 1,6 МПа (16 кгс/см2), диаметром 25 мм Цена=114р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</si>
  <si>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ТЕР16-02-007-01</t>
  </si>
  <si>
    <r>
      <t>Установка фланцевых соединений на стальных трубопроводах диаметром 50 мм</t>
    </r>
    <r>
      <rPr>
        <i/>
        <sz val="7"/>
        <rFont val="Arial"/>
        <family val="2"/>
        <charset val="204"/>
      </rPr>
      <t xml:space="preserve">
37,43 = 125,49 - 2 x 44,03</t>
    </r>
  </si>
  <si>
    <t>1 соединение</t>
  </si>
  <si>
    <r>
      <t>2</t>
    </r>
    <r>
      <rPr>
        <i/>
        <sz val="6"/>
        <rFont val="Arial"/>
        <family val="2"/>
        <charset val="204"/>
      </rPr>
      <t xml:space="preserve">
(2+1+1)/2</t>
    </r>
  </si>
  <si>
    <t>1. 507-0983</t>
  </si>
  <si>
    <t>Фланцы стальные плоские приварные из стали ВСт3сп2, ВСт3сп3, давлением 1,0 МПа (10 кгс/см2), диаметром 50 мм</t>
  </si>
  <si>
    <t>2
4</t>
  </si>
  <si>
    <t>ТСЦ-507-0981</t>
  </si>
  <si>
    <t>Фланцы стальные плоские приварные из стали ВСт3сп2, ВСт3сп3, давлением 1,0 МПа (10 кгс/см2), диаметром 32 мм</t>
  </si>
  <si>
    <t>ТСЦ-507-0983</t>
  </si>
  <si>
    <t>ТСЦ-507-1000</t>
  </si>
  <si>
    <t>Фланцы стальные плоские приварные из стали ВСт3сп2, ВСт3сп3, давлением 1,6 МПа (16 кгс/см2), диаметром 50 мм</t>
  </si>
  <si>
    <t>ТЕР16-02-002-01</t>
  </si>
  <si>
    <t>Прокладка трубопроводов водоснабжения из стальных водогазопроводных оцинкованных труб диаметром 15 мм</t>
  </si>
  <si>
    <t>ТЕР16-02-002-04</t>
  </si>
  <si>
    <t>Прокладка трубопроводов водоснабжения из стальных водогазопроводных оцинкованных труб диаметром 32 мм</t>
  </si>
  <si>
    <t>ТЕР16-04-001-02</t>
  </si>
  <si>
    <t>Прокладка трубопроводов канализации из полиэтиленовых труб высокой плотности диаметром 100 мм</t>
  </si>
  <si>
    <t>Итого по разделу 5 Система В10.3,  В10.4</t>
  </si>
  <si>
    <t xml:space="preserve">                           Раздел 6. Система В10.5</t>
  </si>
  <si>
    <t>ТСЦ-302-1832</t>
  </si>
  <si>
    <t>Кран шаровой муфтовый 11Б27П1, диаметром 20 мм</t>
  </si>
  <si>
    <r>
      <t>Клапаны обратные подъемные муфтовые 16кч11р для воды давлением 1,6 МПа (16 кгс/см2), диаметром 20 мм Цена=80р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</si>
  <si>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ТЕР16-05-001-03</t>
  </si>
  <si>
    <t>Установка вентилей, задвижек, затворов, клапанов обратных, кранов проходных на трубопроводах из стальных труб диаметром до 100 мм</t>
  </si>
  <si>
    <r>
      <t>Задвижка VAG ЕКOplus Д100    Ц:12489/1,18/5,59х1.02х1.003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</si>
  <si>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ТЕРм12-12-003-06</t>
  </si>
  <si>
    <t>Арматура фланцевая с электрическим приводом на условное давление до 4 МПа, диаметр условного прохода 100 мм (стоимость арматуры учтена в разделе 7 Оборудование п.п.85)</t>
  </si>
  <si>
    <t>ТСЦ-507-0986</t>
  </si>
  <si>
    <t>Фланцы стальные плоские приварные из стали ВСт3сп2, ВСт3сп3, давлением 1,0 МПа (10 кгс/см2), диаметром 100 мм</t>
  </si>
  <si>
    <r>
      <t>1,5</t>
    </r>
    <r>
      <rPr>
        <i/>
        <sz val="6"/>
        <rFont val="Arial"/>
        <family val="2"/>
        <charset val="204"/>
      </rPr>
      <t xml:space="preserve">
3/2</t>
    </r>
  </si>
  <si>
    <t>2
3</t>
  </si>
  <si>
    <t>ТСЦ-507-0980</t>
  </si>
  <si>
    <t>Фланцы стальные плоские приварные из стали ВСт3сп2, ВСт3сп3, давлением 1,0 МПа (10 кгс/см2), диаметром 25 мм</t>
  </si>
  <si>
    <t>ТЕР16-02-007-04</t>
  </si>
  <si>
    <t>Установка фланцевых соединений на стальных трубопроводах диаметром 100 мм (фланцев 18шт,8шт учтено в п.67, 8 шт - п.70)</t>
  </si>
  <si>
    <r>
      <t>1</t>
    </r>
    <r>
      <rPr>
        <i/>
        <sz val="6"/>
        <rFont val="Arial"/>
        <family val="2"/>
        <charset val="204"/>
      </rPr>
      <t xml:space="preserve">
(18-8-8)/2</t>
    </r>
  </si>
  <si>
    <t>ТЕР16-02-007-06</t>
  </si>
  <si>
    <t>Установка фланцевых соединений на стальных трубопроводах диаметром 150 мм</t>
  </si>
  <si>
    <r>
      <t>0,5</t>
    </r>
    <r>
      <rPr>
        <i/>
        <sz val="6"/>
        <rFont val="Arial"/>
        <family val="2"/>
        <charset val="204"/>
      </rPr>
      <t xml:space="preserve">
1/2</t>
    </r>
  </si>
  <si>
    <t>ТЕРр65-17-2</t>
  </si>
  <si>
    <t>Установка заглушек диаметром трубопроводов до 150 мм</t>
  </si>
  <si>
    <t>ТЕР16-02-002-02</t>
  </si>
  <si>
    <t>Прокладка трубопроводов водоснабжения из стальных водогазопроводных оцинкованных труб диаметром 20 мм</t>
  </si>
  <si>
    <t>ТЕР16-02-005-05</t>
  </si>
  <si>
    <t>Прокладка трубопроводов отопления и водоснабжения из стальных электросварных труб диаметром 100 мм</t>
  </si>
  <si>
    <t>ТЕР16-02-005-07</t>
  </si>
  <si>
    <t>Прокладка трубопроводов отопления и водоснабжения из стальных электросварных труб диаметром 150 мм</t>
  </si>
  <si>
    <t>ТЕР16-07-005-02</t>
  </si>
  <si>
    <t>Гидравлическое испытание трубопроводов систем отопления, водопровода и горячего водоснабжения диаметром до 100 мм</t>
  </si>
  <si>
    <t>ТСЦ-201-0888</t>
  </si>
  <si>
    <t>Опоры скользящие и катковые, крепежные детали, хомуты</t>
  </si>
  <si>
    <t>Итого по разделу 6 Система В10.5</t>
  </si>
  <si>
    <t xml:space="preserve">                           Раздел 7. Оборудование</t>
  </si>
  <si>
    <t>Задвижка VAG ЕКOplus с эл.приводом Д100    Ц:156764,25/1,18/3,94х1.012х1.03 (Монтаж учтен п.69 - 4 шт.,п.106 - 2шт, п.117 - 2 шт)</t>
  </si>
  <si>
    <t>Задвижка VAG ЕКOplus с эл.приводом Д80    Ц:155848,5/1,18/3,94х1.012х1.03</t>
  </si>
  <si>
    <t>Клапан эл/магн 6213 EV н/з Ду13 G1/2"    Ц:3190/1,18/3,94х1.012х1.03</t>
  </si>
  <si>
    <t>Клапан эл/магн 6213 EV н/з Ду20 G3/4"     Ц:5335/1,18/3,94х1.012х1.03</t>
  </si>
  <si>
    <t>Клапан эл/магн 6213 EV н/з Ду25 G1 1/4"      Ц:10500/1,18/3,94х1.012х1.03</t>
  </si>
  <si>
    <t>Обдувочный пистолет BP PRO G_x000D_
 Ц:460/1,18/3,94х1.012х1.03</t>
  </si>
  <si>
    <t>Итого по разделу 7 Оборудование</t>
  </si>
  <si>
    <t xml:space="preserve">                           Раздел 8. Система В11</t>
  </si>
  <si>
    <r>
      <t>Задвижка VAG ЕКOplus Д80    Ц:10820,25/1,18/5,59х1.02х1.003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</si>
  <si>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ТЕРм12-12-003-05</t>
  </si>
  <si>
    <t>Арматура фланцевая с электрическим приводом на условное давление до 4 МПа, диаметр условного прохода 80 мм</t>
  </si>
  <si>
    <t>ТСЦ-507-0985</t>
  </si>
  <si>
    <t>Фланцы стальные плоские приварные из стали ВСт3сп2, ВСт3сп3, давлением 1,0 МПа (10 кгс/см2), диаметром 80 мм</t>
  </si>
  <si>
    <t>Установка фланцевых соединений на стальных трубопроводах диаметром 50 мм</t>
  </si>
  <si>
    <t>ТЕР16-02-005-02</t>
  </si>
  <si>
    <t>Прокладка трубопроводов отопления и водоснабжения из стальных электросварных труб диаметром 50 мм</t>
  </si>
  <si>
    <t>ТЕР16-02-005-04</t>
  </si>
  <si>
    <t>Прокладка трубопроводов отопления и водоснабжения из стальных электросварных труб диаметром 80 мм</t>
  </si>
  <si>
    <t>ТСЦ-301-3331</t>
  </si>
  <si>
    <t>Рукава поливочные диаметром 40 мм</t>
  </si>
  <si>
    <t>Итого по разделу 8 Система В11</t>
  </si>
  <si>
    <t xml:space="preserve">                           Раздел 9. Система В12</t>
  </si>
  <si>
    <r>
      <t>Задвижка VAG ЕКOplus Д100    Ц:12489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</si>
  <si>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ТЕР16-05-001-05</t>
  </si>
  <si>
    <t>Установка вентилей, задвижек, затворов, клапанов обратных, кранов проходных на трубопроводах из стальных труб диаметром до 150 мм</t>
  </si>
  <si>
    <r>
      <t>Задвижка VAG ЕКOplus Д150    Ц:18162,75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</si>
  <si>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Арматура фланцевая с электрическим приводом на условное давление до 4 МПа, диаметр условного прохода 100 мм</t>
  </si>
  <si>
    <t>ТСЦ-301-3245</t>
  </si>
  <si>
    <t>Kлапаны обратные поворотные однодисковые 19ч21бр для воды и пара давлением 1,6 МПа (16 кгс/см2), диаметром 100 мм</t>
  </si>
  <si>
    <t>ТЕР16-07-005-03</t>
  </si>
  <si>
    <t>Гидравлическое испытание трубопроводов систем отопления, водопровода и горячего водоснабжения диаметром до 200 мм</t>
  </si>
  <si>
    <t>Итого по разделу 9 Система В12</t>
  </si>
  <si>
    <t xml:space="preserve">                           Раздел 10. Система В13</t>
  </si>
  <si>
    <t>Итого по разделу 10 Система В13</t>
  </si>
  <si>
    <t xml:space="preserve">                           Раздел 11. Система В14.1</t>
  </si>
  <si>
    <r>
      <t>Задвижка VAG ЕКOplus Д50    Ц:8703,25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</si>
  <si>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Итого по разделу 11 Система В14.1</t>
  </si>
  <si>
    <t xml:space="preserve">                           Раздел 12. Система В14.2</t>
  </si>
  <si>
    <r>
      <t>1</t>
    </r>
    <r>
      <rPr>
        <i/>
        <sz val="6"/>
        <rFont val="Arial"/>
        <family val="2"/>
        <charset val="204"/>
      </rPr>
      <t xml:space="preserve">
2/2</t>
    </r>
  </si>
  <si>
    <t>2
2</t>
  </si>
  <si>
    <t>Итого по разделу 12 Система В14.2</t>
  </si>
  <si>
    <t xml:space="preserve">                           Раздел 13. Система В1</t>
  </si>
  <si>
    <t>ТЕРм12-12-003-01</t>
  </si>
  <si>
    <t>Арматура фланцевая с электрическим приводом на условное давление до 4 МПа, диаметр условного прохода до 32 мм (Стоимость учтена в разделе 7)</t>
  </si>
  <si>
    <t>Итого по разделу 13 Система В1</t>
  </si>
  <si>
    <t xml:space="preserve">                           Раздел 14. Система К4,  К5</t>
  </si>
  <si>
    <t>Итого по разделу 14 Система К4,  К5</t>
  </si>
  <si>
    <t xml:space="preserve">                           Раздел 15. Система А</t>
  </si>
  <si>
    <r>
      <t>Быстроразъемное соединение G1/4 цена=430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</si>
  <si>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r>
      <t>ТЕРр65-6-10</t>
    </r>
    <r>
      <rPr>
        <i/>
        <sz val="9"/>
        <rFont val="Arial"/>
        <family val="2"/>
        <charset val="204"/>
      </rPr>
      <t xml:space="preserve">
примен</t>
    </r>
  </si>
  <si>
    <r>
      <t>Смена гибких подводок</t>
    </r>
    <r>
      <rPr>
        <i/>
        <sz val="7"/>
        <rFont val="Arial"/>
        <family val="2"/>
        <charset val="204"/>
      </rPr>
      <t xml:space="preserve">
677,14 = 4 008,14 - 100 x 33,31</t>
    </r>
  </si>
  <si>
    <t>100 приборов</t>
  </si>
  <si>
    <r>
      <t>0,06</t>
    </r>
    <r>
      <rPr>
        <i/>
        <sz val="6"/>
        <rFont val="Arial"/>
        <family val="2"/>
        <charset val="204"/>
      </rPr>
      <t xml:space="preserve">
6 / 100</t>
    </r>
  </si>
  <si>
    <t>1. 301-1520</t>
  </si>
  <si>
    <t>Подводка гибкая армированная резиновая 500 мм</t>
  </si>
  <si>
    <t>100
6</t>
  </si>
  <si>
    <r>
      <t>Шланг спиральный 8х10 с БРС     Ц:850/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</si>
  <si>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r>
      <t>Шланг ПУ 8х12 армированный  Ц:50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</si>
  <si>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Итого по разделу 15 Система А</t>
  </si>
  <si>
    <t xml:space="preserve">                           Раздел 16. Опорные конструкции</t>
  </si>
  <si>
    <t>Итого по разделу 16 Опорные конструкции</t>
  </si>
  <si>
    <t>013см2 №6</t>
  </si>
  <si>
    <t>013см2 №7</t>
  </si>
  <si>
    <t>013см2 №8</t>
  </si>
  <si>
    <r>
      <t xml:space="preserve">ЛОКАЛЬНЫЙ СМЕТНЫЙ РАСЧЕТ № </t>
    </r>
    <r>
      <rPr>
        <sz val="10"/>
        <rFont val="Arial"/>
        <family val="2"/>
        <charset val="204"/>
      </rPr>
      <t>6</t>
    </r>
  </si>
  <si>
    <t>Вентиляция, Автоматическая мойка цеха 013</t>
  </si>
  <si>
    <t>Основание: 13-044-01-ОВ.С</t>
  </si>
  <si>
    <t>___________________________565,566</t>
  </si>
  <si>
    <t>_______________________________________________________________________________________________322,386</t>
  </si>
  <si>
    <t>_______________________________________________________________________________________________14,257</t>
  </si>
  <si>
    <t>_______________________________________________________________________________________________228,923</t>
  </si>
  <si>
    <t>___________________________12,782</t>
  </si>
  <si>
    <t>_______________________________________________________________________________________________945,87</t>
  </si>
  <si>
    <t xml:space="preserve">                           Система П-1</t>
  </si>
  <si>
    <t>ТЕР20-06-002-01</t>
  </si>
  <si>
    <t>Установка камер приточных типовых без секции орошения производительностью до 10 тыс.м3/час</t>
  </si>
  <si>
    <t>1 камера</t>
  </si>
  <si>
    <t>ТЕРм08-01-102-01</t>
  </si>
  <si>
    <t>Шкаф управления и регулирования</t>
  </si>
  <si>
    <t xml:space="preserve">                           </t>
  </si>
  <si>
    <t xml:space="preserve">                           Система П-2</t>
  </si>
  <si>
    <t xml:space="preserve">                           Система П-3</t>
  </si>
  <si>
    <t>ТЕР20-03-002-01</t>
  </si>
  <si>
    <t>Установка вентиляторов осевых массой до 0,025 т</t>
  </si>
  <si>
    <t>1 вентилятор</t>
  </si>
  <si>
    <r>
      <t>Вентилятор канальный ВЕНТ-315  Ц:6259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</si>
  <si>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ТЕР20-02-005-02</t>
  </si>
  <si>
    <t>Установка заслонок воздушных и клапанов воздушных КВР с ручным приводом диаметром до 355 мм</t>
  </si>
  <si>
    <r>
      <t>Воздушный клапан Канал-КВ-315  Ц:11041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</si>
  <si>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ТЕР20-02-004-01прим</t>
  </si>
  <si>
    <t>Установка фильтра канального диаметром до 355 мм</t>
  </si>
  <si>
    <t>1 клапан</t>
  </si>
  <si>
    <r>
      <t>Фильтр ФКК-315  Ц:1534/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</si>
  <si>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ТЕР20-06-006-01</t>
  </si>
  <si>
    <t>Установка воздухонагревателей однорядных для обводного канала производительностью до 10 тыс.м3/час</t>
  </si>
  <si>
    <t>1 воздухонагреватель</t>
  </si>
  <si>
    <r>
      <t>Электрический канальный воздухонагреватель ЭКВ-К-315  Ц:6851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</si>
  <si>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ТЕР20-02-014-10</t>
  </si>
  <si>
    <t>Установка шумоглушителей вентиляционных трубчатых круглого сечения  диаметр обечайки 315 мм</t>
  </si>
  <si>
    <r>
      <t>Шумоглушитель ГКК-315-900  Ц:3223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</si>
  <si>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 xml:space="preserve">                           Система П4</t>
  </si>
  <si>
    <r>
      <t>Вентилятор канальный ВЕНТ-250  Ц:4289/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</si>
  <si>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ТЕР20-02-005-01</t>
  </si>
  <si>
    <t>Установка заслонок воздушных и клапанов воздушных КВР с ручным приводом диаметром до 250 мм</t>
  </si>
  <si>
    <r>
      <t>Воздушный клапан Канал-КВ-250 Ц:10894/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</si>
  <si>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r>
      <t>Фильтр ФКК-250 Ц:1440/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</si>
  <si>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r>
      <t>Электрический канальный воздухонагреватель ЭКВ-К-250  Ц:5700/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</si>
  <si>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ТЕР20-02-014-09</t>
  </si>
  <si>
    <t>Установка шумоглушителей вентиляционных трубчатых круглого сечения типа ГТК 2-3, диаметр обечайки 250 мм</t>
  </si>
  <si>
    <r>
      <t>Шумоглушитель ГКК-250-900  Ц:2390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</si>
  <si>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 xml:space="preserve">                           Система В1, В2</t>
  </si>
  <si>
    <t>ТЕР20-03-003-01</t>
  </si>
  <si>
    <t>Установка вентиляторов крышных массой до 0,1 т</t>
  </si>
  <si>
    <r>
      <t>Вентилятор КРОВ9 4-Н-У1-0  Ц:26347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</si>
  <si>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ТЕР20-02-013-04</t>
  </si>
  <si>
    <t>Установка узлов прохода вытяжных вентиляционных шахт диаметром патрубка до 800 мм</t>
  </si>
  <si>
    <t>10 узлов</t>
  </si>
  <si>
    <r>
      <t>Стакан монтажный с шумоглушителем СТАМ 610-40-Н-1 Ц:23754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</si>
  <si>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ТЕР20-02-006-07</t>
  </si>
  <si>
    <t>Установка заслонок воздушных и клапанов воздушных КВР с электрическим или пневматическим приводом периметром до 1600 мм</t>
  </si>
  <si>
    <r>
      <t>Клапан воздушный с эл.приводом Гермик П 400х400  Ц:18755/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</si>
  <si>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 xml:space="preserve">                           Система В3, В4</t>
  </si>
  <si>
    <r>
      <t>Вентилятор КРОВ9 4,5-Н-У1-0  Ц:29638/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</si>
  <si>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r>
      <t>Стакан монтажный с шумоглушителем СТАМ 610-45-Н-1 Ц:25333/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</si>
  <si>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ТЕР20-02-006-08</t>
  </si>
  <si>
    <t>Установка заслонок воздушных и клапанов воздушных КВР с электрическим или пневматическим приводом периметром до 2400 мм</t>
  </si>
  <si>
    <r>
      <t>Клапан воздушный с эл.приводом Гермик П 450х450  Ц:19978/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</si>
  <si>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 xml:space="preserve">                           Система В5</t>
  </si>
  <si>
    <r>
      <t>Вентилятор канальный ВЕНТ-315  Ц:6259/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</si>
  <si>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r>
      <t>Быстросъемные хомуты МК-315   Ц:250/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</si>
  <si>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 xml:space="preserve">                           Система В6</t>
  </si>
  <si>
    <r>
      <t>Вентилятор Вентс 125 ВКО1 к турбо  Ц:356/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</si>
  <si>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 xml:space="preserve">                           Система В7</t>
  </si>
  <si>
    <t xml:space="preserve">                           Система В8</t>
  </si>
  <si>
    <r>
      <t>Вентилятор Канал-ВЕНТ-160  Ц:3552/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</si>
  <si>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r>
      <t>Быстросъемные хомуты МК-160   Ц:144/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</si>
  <si>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 xml:space="preserve">                           У1.1-У1.4,  У2.1-У2.4</t>
  </si>
  <si>
    <t>ТЕР20-04-001-01</t>
  </si>
  <si>
    <t>Установка агрегатов воздушно-отопительных массой до 0,25 т</t>
  </si>
  <si>
    <t>1 агрегат</t>
  </si>
  <si>
    <r>
      <t>Воздушно-тепловая завеса КЭВ-П4060А   Ц:63800/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</si>
  <si>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Автомат одно-, двух-, трехполюсный, устанавливаемый на конструкции на стене или колонне, на ток до 25 А</t>
  </si>
  <si>
    <t xml:space="preserve">                           У1.5-У1.8,  У2.5-У2.8</t>
  </si>
  <si>
    <r>
      <t>Воздушно-тепловая завеса КЭВ-75П4050W  Ц:53900/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</si>
  <si>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ТЕР20-02-002-01</t>
  </si>
  <si>
    <t>Установка решеток жалюзийных площадью в свету до 0,5 м2</t>
  </si>
  <si>
    <t>1 решетка</t>
  </si>
  <si>
    <r>
      <t>Решетка с регулятором расхода воздуха АРМ 350х150 Ц:1050/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</si>
  <si>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r>
      <t>Решетка с регулятором расхода воздуха АРМ 300х200 Ц:1130/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</si>
  <si>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r>
      <t>Решетка с регулятором расхода воздуха АРМ 500х150 Ц:1300/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</si>
  <si>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r>
      <t>Решетка с регулятором расхода воздуха АРМ 700х200 Ц:2200/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</si>
  <si>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ТЕР20-02-002-03</t>
  </si>
  <si>
    <t>Установка решеток жалюзийных площадью в свету до 1,5 м2</t>
  </si>
  <si>
    <t>ТСЦ-301-0596</t>
  </si>
  <si>
    <t>Решетки Р50-620х1800</t>
  </si>
  <si>
    <t>ТЕР20-02-001-08</t>
  </si>
  <si>
    <t>Установка воздухораспределителей, предназначенных для подачи воздуха в верхнюю зону, массой до 10 кг</t>
  </si>
  <si>
    <t>1 воздухораспределитель</t>
  </si>
  <si>
    <r>
      <t>Диффузор ДПУ-М 200   Ц:244/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</si>
  <si>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r>
      <t>Диффузор ДПУ-М 125  Ц:143/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</si>
  <si>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r>
      <t>Диффузор ДПУ-М 100   Ц:133/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</si>
  <si>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ТЕР20-01-001-09</t>
  </si>
  <si>
    <t>Прокладка воздуховодов из листовой, оцинкованной стали и алюминия класса Н (нормальные) толщиной 0,7 мм, периметром 900, 1000 мм</t>
  </si>
  <si>
    <t>100 м2 поверхности воздуховодов</t>
  </si>
  <si>
    <t>ТСЦ-301-1793</t>
  </si>
  <si>
    <t>Воздуховоды из оцинкованной стали толщиной 0,7 мм, периметром до 1000 мм</t>
  </si>
  <si>
    <t>ТЕР20-01-001-10</t>
  </si>
  <si>
    <t>Прокладка воздуховодов из листовой, оцинкованной стали и алюминия класса Н (нормальные) толщиной 0,7 мм, периметром от 1100 до 1600 мм</t>
  </si>
  <si>
    <t>ТСЦ-301-1794</t>
  </si>
  <si>
    <t>Воздуховоды из оцинкованной стали толщиной 0,7 мм, периметром от 1100 до 1600 мм</t>
  </si>
  <si>
    <t>ТЕР20-01-001-11</t>
  </si>
  <si>
    <t>Прокладка воздуховодов из листовой, оцинкованной стали и алюминия класса Н (нормальные) толщиной 0,7 мм, периметром до 2400 мм</t>
  </si>
  <si>
    <t>ТСЦ-301-1795</t>
  </si>
  <si>
    <t>Воздуховоды из оцинкованной стали толщиной 0,7 мм, периметром от 1700 до 4000 мм</t>
  </si>
  <si>
    <t>ТЕР20-01-001-12</t>
  </si>
  <si>
    <t>Прокладка воздуховодов из листовой, оцинкованной стали и алюминия класса Н (нормальные) толщиной 0,7 мм, периметром до 3200 мм</t>
  </si>
  <si>
    <t>ТЕР20-01-001-14</t>
  </si>
  <si>
    <t>Прокладка воздуховодов из листовой, оцинкованной стали и алюминия класса Н (нормальные) толщиной 0,7 мм, периметром 4000 мм</t>
  </si>
  <si>
    <t>ТЕР20-01-001-04</t>
  </si>
  <si>
    <t>Прокладка воздуховодов из листовой, оцинкованной стали и алюминия класса Н (нормальные) толщиной 0,6 мм, диаметром до 250 мм</t>
  </si>
  <si>
    <t>ТСЦ-301-1789</t>
  </si>
  <si>
    <t>Воздуховоды из оцинкованной стали толщиной 0,6 мм, диаметром до 250 мм</t>
  </si>
  <si>
    <t>ТЕР20-01-001-01</t>
  </si>
  <si>
    <t>Прокладка воздуховодов из листовой, оцинкованной стали и алюминия класса Н (нормальные) толщиной 0,5 мм, диаметром до 200 мм</t>
  </si>
  <si>
    <t>ТСЦ-301-1786</t>
  </si>
  <si>
    <t>Воздуховоды из оцинкованной стали толщиной 0,5 мм, диаметром до 200 мм</t>
  </si>
  <si>
    <t>ТСЦ-301-0158</t>
  </si>
  <si>
    <t>Воздуховоды алюминиевые гибкие гофрированные класса Н, типа ВАГГ, диаметром до 125 мм</t>
  </si>
  <si>
    <t>ТЕР20-01-003-01прим</t>
  </si>
  <si>
    <t>Прокладка воздуховодов  из листовой и оцинкованной стали толщиной до 1,2 мм, диаметром до 250 мм</t>
  </si>
  <si>
    <t>ТСЦ-301-1801</t>
  </si>
  <si>
    <t>Воздуховоды из листовой стали толщиной 1,2 мм, диаметром до 250 мм</t>
  </si>
  <si>
    <t>ТЕР26-01-010-02</t>
  </si>
  <si>
    <t>Изоляция трубопроводов матами из стеклянного штапельного волокна</t>
  </si>
  <si>
    <t>ТЕР13-03-002-04</t>
  </si>
  <si>
    <t>Огрунтовка металлических поверхностей за один раз грунтовкой ГФ-021</t>
  </si>
  <si>
    <t>ТСЦ-301-1746</t>
  </si>
  <si>
    <t>Заглушки питометражных лючков СТД-8281 в сборе с ниппелем</t>
  </si>
  <si>
    <t>ТСЦ-101-3793</t>
  </si>
  <si>
    <t>Сталь листовая для шиберов</t>
  </si>
  <si>
    <t>ТЕР20-02-013-01</t>
  </si>
  <si>
    <t>Установка узлов прохода вытяжных вентиляционных шахт диаметром патрубка до 250 мм</t>
  </si>
  <si>
    <t>ТСЦ-301-3114</t>
  </si>
  <si>
    <t>Узлы прохода вытяжных вентиляционных шахт из листовой и сортовой стали с неутепленным клапаном и кольцом для сбора конденсата диаметром патрубка до 250 мм</t>
  </si>
  <si>
    <t>ТЕР20-02-009-01</t>
  </si>
  <si>
    <t>Установка зонтов над шахтами из листовой стали круглого сечения диаметром 200 мм</t>
  </si>
  <si>
    <t>1 зонт</t>
  </si>
  <si>
    <t>ТСЦ-301-0296</t>
  </si>
  <si>
    <t>Зонты вентиляционных систем из листовой и сортовой стали, круглые, диаметром шахты 200 мм</t>
  </si>
  <si>
    <t>ТЕР20-02-009-02</t>
  </si>
  <si>
    <t>Установка зонтов над шахтами из листовой стали круглого сечения диаметром 250 мм</t>
  </si>
  <si>
    <t>ТСЦ-301-0297</t>
  </si>
  <si>
    <t>Зонты вентиляционных систем из листовой и сортовой стали, круглые, диаметром шахты 250 мм</t>
  </si>
  <si>
    <t>ТСЦ-301-0476</t>
  </si>
  <si>
    <t>Крепления для воздуховодов тяги СТД 446</t>
  </si>
  <si>
    <t>Итого прямые затраты по разделу с учетом коэффициентов к итогам (Индивидуальные испытания систем вентиляции ОЗП=5%; ЭМ=5%; ЗПМ=5%  (Поз. 1, 3, 5, 7, 9, 11, 13, 16, 18, 20, 22, 24, 27, 29, 31, 34, 36, 38, 41, 45, 47, 49, 53, 57, 62, 67-69, 73-90, 93, 95-101))</t>
  </si>
  <si>
    <t>Приточная установка КЦКП-5-С1-У3    Ц:164770,26/1,18/3,94х1.012х1.03</t>
  </si>
  <si>
    <t>Автоматика для П1  Ц:107212,16/1,18/3,94х1.012х1.03</t>
  </si>
  <si>
    <t>Дополнительная автоматика для П1  Ц:57427,06/1,18/3,94х1.012х1.03</t>
  </si>
  <si>
    <t>Приточная установка КЦКП-6,3-С1-У3    Ц:210890,07/1,18/3,94х1.012х1.03</t>
  </si>
  <si>
    <t>Автоматика для П2  Ц:106345,47/1,18/3,94х1.012х1.03</t>
  </si>
  <si>
    <t>Дополнительная автоматика для П2  Ц:69420,58/1,18/3,94х1.012х1.03</t>
  </si>
  <si>
    <t>САУ-ЭН-1-0,25-1-15  для П3  Ц:37350/1,18/3,94х1.012х1.03</t>
  </si>
  <si>
    <t>Регулятор оборотов для П3  Ц:1887/1,18/3,94х1.012х1.03</t>
  </si>
  <si>
    <t>САУ-ЭН-1-0,25-1-15  для П4 Ц:37350/1,18/3,94х1.012х1.03</t>
  </si>
  <si>
    <t>Регулятор оборотов для П4  Ц:1887/1,18/3,94х1.012х1.03</t>
  </si>
  <si>
    <t>САУ-В-1-0,25-1-0-0  для В5 Ц:17430/1,18/3,94х1.012х1.03</t>
  </si>
  <si>
    <t>САУ-В-1-0,25-1-0-0  для В8 Ц:17430/1,18/3,94х1.012х1.03</t>
  </si>
  <si>
    <t>ШСАУ  для В1, В2 Ц:68741,76/1,18/3,94х1.012х1.03</t>
  </si>
  <si>
    <t>ШСАУ  для В3, В4 Ц:68876,16/1,18/3,94х1.012х1.03</t>
  </si>
  <si>
    <t>Блоки коммутации и управления для воздушно-тепловых завес Ц:9950/1,18/3,94х1.012х1.03</t>
  </si>
  <si>
    <t>Концевой выключатель для воздушно-тепловых завес Ц:890/1,18/3,94х1.012х1.03</t>
  </si>
  <si>
    <t>Итого прямые затраты по смете с учетом коэффициентов к итогам (Индивидуальные испытания систем вентиляции ОЗП=5%; ЭМ=5%; ЗПМ=5%  (Поз. 1, 3, 5, 7, 9, 11, 13, 16, 18, 20, 22, 24, 27, 29, 31, 34, 36, 38, 41, 45, 47, 49, 53, 57, 62, 67-69, 73-90, 93, 95-101))</t>
  </si>
  <si>
    <r>
      <t xml:space="preserve">ЛОКАЛЬНЫЙ СМЕТНЫЙ РАСЧЕТ № </t>
    </r>
    <r>
      <rPr>
        <sz val="10"/>
        <rFont val="Arial"/>
        <family val="2"/>
        <charset val="204"/>
      </rPr>
      <t>7</t>
    </r>
  </si>
  <si>
    <t>Водоснабжение и канализация, Автоматическая мойка цеха 013</t>
  </si>
  <si>
    <t>Основание: 13-044-01-ВК.С</t>
  </si>
  <si>
    <t>___________________________24,506</t>
  </si>
  <si>
    <t>_______________________________________________________________________________________________20,071</t>
  </si>
  <si>
    <t>_______________________________________________________________________________________________0,098</t>
  </si>
  <si>
    <t>_______________________________________________________________________________________________4,337</t>
  </si>
  <si>
    <t>___________________________1,203</t>
  </si>
  <si>
    <t>_______________________________________________________________________________________________87,27</t>
  </si>
  <si>
    <t xml:space="preserve">                           Раздел 1. Водопрвод, В1</t>
  </si>
  <si>
    <t>ТЕР16-06-005-01</t>
  </si>
  <si>
    <t>Установка счетчиков (водомеров) диаметром до 40 мм</t>
  </si>
  <si>
    <t>1 счетчик (водомер)</t>
  </si>
  <si>
    <t>ТСЦ-301-3140</t>
  </si>
  <si>
    <t>Счетчик холодной воды, марка ВСХ-20</t>
  </si>
  <si>
    <t>ТЕРм12-10-001-01</t>
  </si>
  <si>
    <t>Бобышки, штуцеры на условное давление до 10 МПа</t>
  </si>
  <si>
    <t>ТЕР18-07-001-02</t>
  </si>
  <si>
    <t>Установка манометров с трехходовым краном</t>
  </si>
  <si>
    <t>Установка вентилей, задвижек, затворов, клапанов обратных, кранов проходных на трубопроводах из стальных труб диаметром до 50 мм  ФИЛЬТР</t>
  </si>
  <si>
    <t>ТСЦ-301-1870</t>
  </si>
  <si>
    <t>Фильтр магнитный фланцевый ФМФ-50</t>
  </si>
  <si>
    <t>ТСЦ-302-1711прим.</t>
  </si>
  <si>
    <t>Задвижки клиновые с выдвижным шпинделем фланцевые для воды и пара давлением 1 МПа (10 кгс/см2) 30с41нж диаметром 50 мм</t>
  </si>
  <si>
    <t>ТСЦ-507-2297</t>
  </si>
  <si>
    <t>Переходы концентрические на Ру до 16 МПа (160 кгс/см2) диаметром условного прохода 100х50 мм, наружным диаметром и толщиной стенки 108х4-57х3 мм /ввод в здание/</t>
  </si>
  <si>
    <t>ТЕР26-01-017-01</t>
  </si>
  <si>
    <r>
      <t>Изоляция трубопроводов изделиями из вспененного каучука («Армофлекс»), вспененного полиэтилена («Термофлекс») трубками</t>
    </r>
    <r>
      <rPr>
        <i/>
        <sz val="7"/>
        <rFont val="Arial"/>
        <family val="2"/>
        <charset val="204"/>
      </rPr>
      <t xml:space="preserve">
259,25 = 1 189,41 - 11 x 84,56</t>
    </r>
  </si>
  <si>
    <t>10 м трубопровода</t>
  </si>
  <si>
    <t>1. 104-0162</t>
  </si>
  <si>
    <t>Трубки из вспененного полиэтилена (пенополиэтилен) «Термофлекс» диаметром 108х13 мм</t>
  </si>
  <si>
    <t>11
49,5</t>
  </si>
  <si>
    <t>ТСЦ-104-0261прим.</t>
  </si>
  <si>
    <r>
      <t>Трубки из вспененного полиэтилена, внутренний диаметр 25 мм, толщина 3 мм</t>
    </r>
    <r>
      <rPr>
        <i/>
        <sz val="7"/>
        <rFont val="Arial"/>
        <family val="2"/>
        <charset val="204"/>
      </rPr>
      <t xml:space="preserve">
(ПЗ=0,5 (ОЗП=0,5; ЭМ=0,5 к расх.; ЗПМ=0,5; МАТ=0,5 к расх.; ТЗ=0,5; ТЗМ=0,5))</t>
    </r>
  </si>
  <si>
    <t>ТСЦ-104-0273прим.</t>
  </si>
  <si>
    <r>
      <t>Трубки из вспененного полиэтилена, внутренний диаметр 54 мм, толщина 3 мм</t>
    </r>
    <r>
      <rPr>
        <i/>
        <sz val="7"/>
        <rFont val="Arial"/>
        <family val="2"/>
        <charset val="204"/>
      </rPr>
      <t xml:space="preserve">
(ПЗ=0,33 (ОЗП=0,33; ЭМ=0,33 к расх.; ЗПМ=0,33; МАТ=0,33 к расх.; ТЗ=0,33; ТЗМ=0,33))</t>
    </r>
  </si>
  <si>
    <t>Итого по разделу 1 Водопрвод, В1</t>
  </si>
  <si>
    <t xml:space="preserve">                           Раздел 2. Водопровод, Т3</t>
  </si>
  <si>
    <t>ТЕРм08-03-602-01</t>
  </si>
  <si>
    <t>Установка электронагревателя</t>
  </si>
  <si>
    <t>Итого по разделу 2 Водопровод, Т3</t>
  </si>
  <si>
    <t xml:space="preserve">                           Раздел 3. Сухотруб, С</t>
  </si>
  <si>
    <t>ФССЦ-301-6111</t>
  </si>
  <si>
    <r>
      <t>Головка соединительная муфтовая ГМ-80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</si>
  <si>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ТСЦ-201-8059</t>
  </si>
  <si>
    <t>Опорные части, седла, кронштейны и хомуты</t>
  </si>
  <si>
    <t>Итого по разделу 3 Сухотруб, С</t>
  </si>
  <si>
    <t xml:space="preserve">                           Раздел 4. Канализация, К1</t>
  </si>
  <si>
    <t>ТЕР17-01-001-14</t>
  </si>
  <si>
    <t>Установка умывальников одиночных с подводкой холодной и горячей воды</t>
  </si>
  <si>
    <t>10 компл.</t>
  </si>
  <si>
    <t>ТСЦ-301-0647</t>
  </si>
  <si>
    <t>Умывальники полуфарфоровые и фарфоровые с смесителем с нижней камерой смешивания, кронштейнами, сифоном бутылочным латунным и выпуском, овальные со скрытыми установочными поверхностями без спинки размером 550х420х150 мм</t>
  </si>
  <si>
    <t>ТЕР17-01-003-01</t>
  </si>
  <si>
    <t>Установка унитазов с бачком непосредственно присоединенным</t>
  </si>
  <si>
    <t>ТЕР17-01-001-18</t>
  </si>
  <si>
    <t>Установка поддонов душевых чугунных и стальных мелких</t>
  </si>
  <si>
    <t>ТЕР17-01-002-03</t>
  </si>
  <si>
    <r>
      <t>Установка смесителей</t>
    </r>
    <r>
      <rPr>
        <i/>
        <sz val="7"/>
        <rFont val="Arial"/>
        <family val="2"/>
        <charset val="204"/>
      </rPr>
      <t xml:space="preserve">
112,27 = 1 246,07 - 10 x 113,38</t>
    </r>
  </si>
  <si>
    <t>1. 301-1527</t>
  </si>
  <si>
    <t>Смесители латунный с гальванопокрытием для мойки настольный, с верхней камерой смешения</t>
  </si>
  <si>
    <t>10
1</t>
  </si>
  <si>
    <t>ТСЦ-301-0623</t>
  </si>
  <si>
    <t>Смесители для душевых установок СМ-Д-СТФ со стационарной душевой трубкой и сеткой, фарфоровым корпусом</t>
  </si>
  <si>
    <t>Воздушный клапан HL 900 Д50  Ц:1192/1,18/4,325х1.02х1.01</t>
  </si>
  <si>
    <t>ТЕР16-04-001-01</t>
  </si>
  <si>
    <t>Прокладка трубопроводов канализации из полиэтиленовых труб высокой плотности диаметром 50 мм</t>
  </si>
  <si>
    <t>ТЕР16-01-005-02</t>
  </si>
  <si>
    <t>Прокладка по стенам зданий и в каналах трубопроводов из чугунных канализационных труб диаметром 100 мм</t>
  </si>
  <si>
    <t>Итого по разделу 4 Канализация, К1</t>
  </si>
  <si>
    <t xml:space="preserve">                           Раздел 5. Оборудование</t>
  </si>
  <si>
    <t>Электронагреватель накопительный V=100л ЭВАД 100/2.0    Ц:19342/1.18/3,94х1,012х1,03</t>
  </si>
  <si>
    <t>Итого по разделу 5 Оборудование</t>
  </si>
  <si>
    <r>
      <t xml:space="preserve">ЛОКАЛЬНЫЙ СМЕТНЫЙ РАСЧЕТ № </t>
    </r>
    <r>
      <rPr>
        <sz val="10"/>
        <rFont val="Arial"/>
        <family val="2"/>
        <charset val="204"/>
      </rPr>
      <t>8</t>
    </r>
  </si>
  <si>
    <t>Отопление и теплоснабжение П1, П2, Автоматическая мойка цеха 013</t>
  </si>
  <si>
    <t>___________________________207,691</t>
  </si>
  <si>
    <t>_______________________________________________________________________________________________205,491</t>
  </si>
  <si>
    <t>_______________________________________________________________________________________________2,200</t>
  </si>
  <si>
    <t>___________________________11,245</t>
  </si>
  <si>
    <t>_______________________________________________________________________________________________795,06</t>
  </si>
  <si>
    <t xml:space="preserve">                           Раздел 1. Отопление</t>
  </si>
  <si>
    <t>ТЕР18-03-001-02</t>
  </si>
  <si>
    <r>
      <t>Установка радиаторов стальных</t>
    </r>
    <r>
      <rPr>
        <i/>
        <sz val="7"/>
        <rFont val="Arial"/>
        <family val="2"/>
        <charset val="204"/>
      </rPr>
      <t xml:space="preserve">
2 426,28 = 20 364,28 - 100 x 179,38</t>
    </r>
  </si>
  <si>
    <t>100 кВт радиаторов и конвекторов</t>
  </si>
  <si>
    <t>1. 301-0559</t>
  </si>
  <si>
    <t>Радиаторы стальные панельные РСВ2-1, РСВ2-6 однорядные</t>
  </si>
  <si>
    <t>кВт</t>
  </si>
  <si>
    <t>100
87,17</t>
  </si>
  <si>
    <r>
      <t>Радиатор биметаллический Сантехпром БМ 500-03  Ц:1710руб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</si>
  <si>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r>
      <t>Радиатор биметаллический Сантехпром БМ 500-04  Ц:2279руб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</si>
  <si>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r>
      <t>Радиатор биметаллический Сантехпром БМ 500-11  Ц:6263руб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</si>
  <si>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r>
      <t>Радиатор биметаллический Сантехпром БМ 500-13  Ц:7401руб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</si>
  <si>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r>
      <t>Радиатор биметаллический Сантехпром БМ 500-15  Ц:8541руб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</si>
  <si>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t>ТЕР18-06-003-10</t>
  </si>
  <si>
    <t>Установка воздухоотводчиков</t>
  </si>
  <si>
    <t>Инфракрасный электрический обогреватель BIH-1.0</t>
  </si>
  <si>
    <r>
      <t>Инфракрасный электрический обогреватель BIH-1.0  Ц:2700руб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</si>
  <si>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t>ТЕРм10-01-039-06</t>
  </si>
  <si>
    <t>Терморегулятор ТА2n-S</t>
  </si>
  <si>
    <r>
      <t>Терморегулятор для инфракрасного обогревателя ТА2n-S  Ц:950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</si>
  <si>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r>
      <t>Клапан терморегулятора RA-N Д15 Ц:690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</si>
  <si>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r>
      <t>Клапан запорный RLV  Ц:340руб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</si>
  <si>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r>
      <t>Ручной балансировочный клапан МSV-BD Д25  Ц:4070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</si>
  <si>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r>
      <t>Термостатический элемент RA 2940  Ц:800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</si>
  <si>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r>
      <t>Запорный клапан МSV-S Д25  Ц:1800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</si>
  <si>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t>Установка воздухосборника</t>
  </si>
  <si>
    <t>ТЕР16-02-001-01</t>
  </si>
  <si>
    <t>Прокладка трубопроводов отопления из стальных водогазопроводных неоцинкованных труб диаметром 15 мм</t>
  </si>
  <si>
    <t>ТЕР16-02-001-02</t>
  </si>
  <si>
    <t>Прокладка трубопроводов отопления из стальных водогазопроводных неоцинкованных труб диаметром 20 мм</t>
  </si>
  <si>
    <t>ТЕР16-02-001-03</t>
  </si>
  <si>
    <t>Прокладка трубопроводов отопления из стальных водогазопроводных неоцинкованных труб диаметром 25 мм</t>
  </si>
  <si>
    <t>ТЕР16-02-001-04</t>
  </si>
  <si>
    <t>Прокладка трубопроводов отопления из стальных водогазопроводных неоцинкованных труб диаметром 32 мм</t>
  </si>
  <si>
    <t>ТЕР16-02-001-06</t>
  </si>
  <si>
    <t>Прокладка трубопроводов отопления из стальных водогазопроводных неоцинкованных труб диаметром 50 мм</t>
  </si>
  <si>
    <t>11
114,4</t>
  </si>
  <si>
    <t>ТСЦ-104-0266</t>
  </si>
  <si>
    <t>Трубки из вспененного полиэтилена, внутренний диаметр 18 мм, толщина 9 мм</t>
  </si>
  <si>
    <r>
      <t>7,7</t>
    </r>
    <r>
      <rPr>
        <i/>
        <sz val="6"/>
        <rFont val="Arial"/>
        <family val="2"/>
        <charset val="204"/>
      </rPr>
      <t xml:space="preserve">
7*1,1</t>
    </r>
  </si>
  <si>
    <t>ТСЦ-104-0269</t>
  </si>
  <si>
    <t>Трубки из вспененного полиэтилена, внутренний диаметр 28 мм, толщина 9 мм</t>
  </si>
  <si>
    <r>
      <t>24,2</t>
    </r>
    <r>
      <rPr>
        <i/>
        <sz val="6"/>
        <rFont val="Arial"/>
        <family val="2"/>
        <charset val="204"/>
      </rPr>
      <t xml:space="preserve">
22*1,1</t>
    </r>
  </si>
  <si>
    <t>ТСЦ-104-0273</t>
  </si>
  <si>
    <t>Трубки из вспененного полиэтилена, внутренний диаметр 54 мм, толщина 9 мм</t>
  </si>
  <si>
    <r>
      <t>38,5</t>
    </r>
    <r>
      <rPr>
        <i/>
        <sz val="6"/>
        <rFont val="Arial"/>
        <family val="2"/>
        <charset val="204"/>
      </rPr>
      <t xml:space="preserve">
35*1,1</t>
    </r>
  </si>
  <si>
    <t>прайс Теплый стан</t>
  </si>
  <si>
    <r>
      <t>Трубки из вспененного полиэтилена внутренний диаметр 35, толщина 9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</si>
  <si>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r>
      <t>44</t>
    </r>
    <r>
      <rPr>
        <i/>
        <sz val="6"/>
        <rFont val="Arial"/>
        <family val="2"/>
        <charset val="204"/>
      </rPr>
      <t xml:space="preserve">
40*1,1</t>
    </r>
  </si>
  <si>
    <t>ТЕР13-03-004-08</t>
  </si>
  <si>
    <r>
      <t>Окраска металлических огрунтованных поверхностей лаком ХВ-784</t>
    </r>
    <r>
      <rPr>
        <i/>
        <sz val="7"/>
        <rFont val="Arial"/>
        <family val="2"/>
        <charset val="204"/>
      </rPr>
      <t xml:space="preserve">
(за два раза ПЗ=2 (ОЗП=2; ЭМ=2 к расх.; ЗПМ=2; МАТ=2 к расх.; ТЗ=2; ТЗМ=2))</t>
    </r>
  </si>
  <si>
    <t>Итого прямые затраты по разделу с учетом коэффициентов к итогам (Индивидуальные испытания системы отпления ОЗП=3%; ЭМ=3%; ЗПМ=3%  (Поз. 1, 7, 14, 18-23))</t>
  </si>
  <si>
    <t>Итого по разделу 1 Отопление</t>
  </si>
  <si>
    <t xml:space="preserve">                           Раздел 2. Теплоснабжение П1, П2</t>
  </si>
  <si>
    <r>
      <t>Ручной запорный клапан МSV-BD Д32  Ц:5140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</si>
  <si>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r>
      <t>Ручной запорный клапан МSV-BD Д40 Ц:6440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</si>
  <si>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r>
      <t>Ручной запорный клапан МSV-S Д32  Ц:1120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</si>
  <si>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r>
      <t>Ручной запорный клапан МSV-S Д40 Ц:5110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</si>
  <si>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t>ТЕР16-02-001-05</t>
  </si>
  <si>
    <t>Прокладка трубопроводов отопления из стальных водогазопроводных неоцинкованных труб диаметром 40 мм</t>
  </si>
  <si>
    <t>11
74,8</t>
  </si>
  <si>
    <r>
      <t>27,5</t>
    </r>
    <r>
      <rPr>
        <i/>
        <sz val="6"/>
        <rFont val="Arial"/>
        <family val="2"/>
        <charset val="204"/>
      </rPr>
      <t xml:space="preserve">
25*1,1</t>
    </r>
  </si>
  <si>
    <t>ТСЦ-104-0271</t>
  </si>
  <si>
    <t>Трубки из вспененного полиэтилена, внутренний диаметр 45 мм, толщина 9 мм</t>
  </si>
  <si>
    <r>
      <t>28,6</t>
    </r>
    <r>
      <rPr>
        <i/>
        <sz val="6"/>
        <rFont val="Arial"/>
        <family val="2"/>
        <charset val="204"/>
      </rPr>
      <t xml:space="preserve">
26*1,1</t>
    </r>
  </si>
  <si>
    <r>
      <t>18,7</t>
    </r>
    <r>
      <rPr>
        <i/>
        <sz val="6"/>
        <rFont val="Arial"/>
        <family val="2"/>
        <charset val="204"/>
      </rPr>
      <t xml:space="preserve">
17*1,1</t>
    </r>
  </si>
  <si>
    <t>Итого прямые затраты по разделу с учетом коэффициентов к итогам (Индивидуальные испытания системы отпления ОЗП=3%; ЭМ=3%; ЗПМ=3%  (Поз. 38, 42-45))</t>
  </si>
  <si>
    <t>Итого по разделу 2 Теплоснабжение П1, П2</t>
  </si>
  <si>
    <t xml:space="preserve">                           Раздел 3. Теплоснабжение У1.5-У1.8,  У2.5-У2.8</t>
  </si>
  <si>
    <t>ТЕР18-06-004-02</t>
  </si>
  <si>
    <r>
      <t>Установка узлов тепловых элеваторных номером 3-5</t>
    </r>
    <r>
      <rPr>
        <i/>
        <sz val="7"/>
        <rFont val="Arial"/>
        <family val="2"/>
        <charset val="204"/>
      </rPr>
      <t xml:space="preserve">
(МАТ=0 к расх.)</t>
    </r>
  </si>
  <si>
    <t>1 узел</t>
  </si>
  <si>
    <r>
      <t>Водосмесительный узел 4  Ц:14000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</si>
  <si>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r>
      <t>Ручной запорный клапан МSV-BD Д25  Ц:4070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</si>
  <si>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r>
      <t>Ручной запорный клапан МSV-S Д25  Ц:1800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</si>
  <si>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t>ТЕР18-07-001-04</t>
  </si>
  <si>
    <t>Установка термометров в оправе прямых и угловых</t>
  </si>
  <si>
    <t>11
376,2</t>
  </si>
  <si>
    <t>ТСЦ-104-0267</t>
  </si>
  <si>
    <t>Трубки из вспененного полиэтилена, внутренний диаметр 22 мм, толщина 9 мм</t>
  </si>
  <si>
    <r>
      <t>143</t>
    </r>
    <r>
      <rPr>
        <i/>
        <sz val="6"/>
        <rFont val="Arial"/>
        <family val="2"/>
        <charset val="204"/>
      </rPr>
      <t xml:space="preserve">
130*1,1</t>
    </r>
  </si>
  <si>
    <r>
      <t>154</t>
    </r>
    <r>
      <rPr>
        <i/>
        <sz val="6"/>
        <rFont val="Arial"/>
        <family val="2"/>
        <charset val="204"/>
      </rPr>
      <t xml:space="preserve">
140*1,1</t>
    </r>
  </si>
  <si>
    <r>
      <t>68,2</t>
    </r>
    <r>
      <rPr>
        <i/>
        <sz val="6"/>
        <rFont val="Arial"/>
        <family val="2"/>
        <charset val="204"/>
      </rPr>
      <t xml:space="preserve">
62*1,1</t>
    </r>
  </si>
  <si>
    <r>
      <t>11</t>
    </r>
    <r>
      <rPr>
        <i/>
        <sz val="6"/>
        <rFont val="Arial"/>
        <family val="2"/>
        <charset val="204"/>
      </rPr>
      <t xml:space="preserve">
10*1,1</t>
    </r>
  </si>
  <si>
    <t>Итого прямые затраты по разделу с учетом коэффициентов к итогам (Индивидуальные испытания системы отпления ОЗП=3%; ЭМ=3%; ЗПМ=3%  (Поз. 36, 59, 63-64, 66-70))</t>
  </si>
  <si>
    <t>Итого по разделу 3 Теплоснабжение У1.5-У1.8,  У2.5-У2.8</t>
  </si>
  <si>
    <t>Итого прямые затраты по смете с учетом коэффициентов к итогам (Индивидуальные испытания системы отпления ОЗП=3%; ЭМ=3%; ЗПМ=3%  (Поз. 1, 7, 14, 18-23, 38, 42-45, 36, 59, 63-64, 66-70))</t>
  </si>
  <si>
    <r>
      <t xml:space="preserve">ЛОКАЛЬНЫЙ СМЕТНЫЙ РАСЧЕТ № </t>
    </r>
    <r>
      <rPr>
        <sz val="10"/>
        <rFont val="Arial"/>
        <family val="2"/>
        <charset val="204"/>
      </rPr>
      <t>9</t>
    </r>
  </si>
  <si>
    <t>Индивидуальный тепловой пункт, Автоматическая мойка цеха 013</t>
  </si>
  <si>
    <t>Основание: 13-044-01-ТС.С</t>
  </si>
  <si>
    <t>___________________________87,933</t>
  </si>
  <si>
    <t>_______________________________________________________________________________________________70,392</t>
  </si>
  <si>
    <t>_______________________________________________________________________________________________1,264</t>
  </si>
  <si>
    <t>_______________________________________________________________________________________________16,277</t>
  </si>
  <si>
    <t>___________________________2,605</t>
  </si>
  <si>
    <t>_______________________________________________________________________________________________188,94</t>
  </si>
  <si>
    <t xml:space="preserve">                           Раздел 1. ИТП</t>
  </si>
  <si>
    <t>ТЕР16-05-001-01</t>
  </si>
  <si>
    <t>Установка вентилей, задвижек, затворов, клапанов обратных, кранов проходных на трубопроводах из стальных труб диаметром до 25 мм</t>
  </si>
  <si>
    <t>ТЕР18-06-002-03</t>
  </si>
  <si>
    <t>Установка грязевиков наружным диаметром патрубков до 89 мм</t>
  </si>
  <si>
    <t>Кран шаровый фланцевый v565 Вroen Д40    Ц:2950/1,18/5,59х1.02х1.003</t>
  </si>
  <si>
    <r>
      <t>457,54</t>
    </r>
    <r>
      <rPr>
        <i/>
        <sz val="5"/>
        <rFont val="Arial"/>
        <family val="2"/>
        <charset val="204"/>
      </rPr>
      <t xml:space="preserve">
2950/1,18/5,59*1,02*1,003</t>
    </r>
  </si>
  <si>
    <t>Кран шаровый фланцевый v565 Вroen Д50    Ц:3490/1,18/5,59х1.02х1.003</t>
  </si>
  <si>
    <r>
      <t>541,29</t>
    </r>
    <r>
      <rPr>
        <i/>
        <sz val="5"/>
        <rFont val="Arial"/>
        <family val="2"/>
        <charset val="204"/>
      </rPr>
      <t xml:space="preserve">
3490/1,18/5,59*1,02*1,003</t>
    </r>
  </si>
  <si>
    <t>Кран шаровый фланцевый v565 Вroen Д80    Ц:7250/1,18/5,59х1.02х1.003</t>
  </si>
  <si>
    <r>
      <t>1124,46</t>
    </r>
    <r>
      <rPr>
        <i/>
        <sz val="5"/>
        <rFont val="Arial"/>
        <family val="2"/>
        <charset val="204"/>
      </rPr>
      <t xml:space="preserve">
7250/1,18/5,59*1,02*1,003</t>
    </r>
  </si>
  <si>
    <t>ТСЦ-302-1483</t>
  </si>
  <si>
    <t>Кран шаровой В-В размером 1/2"</t>
  </si>
  <si>
    <t>ТСЦ-302-1484</t>
  </si>
  <si>
    <t>Кран шаровой В-В размером 3/4"</t>
  </si>
  <si>
    <t>ТЕР18-06-007-04</t>
  </si>
  <si>
    <t>Установка фильтров диаметром 50 мм</t>
  </si>
  <si>
    <t>10 фильтров</t>
  </si>
  <si>
    <t>ТЕР18-06-007-06</t>
  </si>
  <si>
    <t>Установка фильтров диаметром 80 мм</t>
  </si>
  <si>
    <t>ТСЦ-302-0471</t>
  </si>
  <si>
    <t>Краны регулирующие трехходовые КРТПП, латунные диаметром 15 мм</t>
  </si>
  <si>
    <t>Обратный клапан межфланцевый v275-Н Вroen Д50    Ц:3693/1,18/5,59х1.02х1.003</t>
  </si>
  <si>
    <r>
      <t>572,78</t>
    </r>
    <r>
      <rPr>
        <i/>
        <sz val="5"/>
        <rFont val="Arial"/>
        <family val="2"/>
        <charset val="204"/>
      </rPr>
      <t xml:space="preserve">
3693/1,18/5,59*1,02*1,003</t>
    </r>
  </si>
  <si>
    <t>ТСЦ-507-0996</t>
  </si>
  <si>
    <t>Фланцы стальные плоские приварные из стали ВСт3сп2, ВСт3сп3, давлением 1,6 МПа (16 кгс/см2), диаметром 20 мм</t>
  </si>
  <si>
    <t>ТСЦ-507-0998</t>
  </si>
  <si>
    <t>Фланцы стальные плоские приварные из стали ВСт3сп2, ВСт3сп3, давлением 1,6 МПа (16 кгс/см2), диаметром 32 мм</t>
  </si>
  <si>
    <t>ТСЦ-507-0999</t>
  </si>
  <si>
    <t>Фланцы стальные плоские приварные из стали ВСт3сп2, ВСт3сп3, давлением 1,6 МПа (16 кгс/см2), диаметром 40 мм</t>
  </si>
  <si>
    <t>ТСЦ-507-1002</t>
  </si>
  <si>
    <t>Фланцы стальные плоские приварные из стали ВСт3сп2, ВСт3сп3, давлением 1,6 МПа (16 кгс/см2), диаметром 80 мм</t>
  </si>
  <si>
    <t>ТЕР16-02-005-01</t>
  </si>
  <si>
    <t>Прокладка трубопроводов отопления и водоснабжения из стальных электросварных труб диаметром до 40 мм</t>
  </si>
  <si>
    <t>11
77</t>
  </si>
  <si>
    <t>ТСЦ-104-1332</t>
  </si>
  <si>
    <t>Цилиндры минераловатные кашированные алюминиевой фольгой толщиной 40 мм, диаметром 54 мм (ROCKWOOL)</t>
  </si>
  <si>
    <t>ТСЦ-104-1338</t>
  </si>
  <si>
    <t>Цилиндры минераловатные кашированные алюминиевой фольгой толщиной 40 мм, диаметром 89 мм (ROCKWOOL)</t>
  </si>
  <si>
    <t>ТСЦ-104-0289</t>
  </si>
  <si>
    <t>Трубки из вспененного полиэтилена, внутренний диаметр 54 мм, толщина 20 мм</t>
  </si>
  <si>
    <t>ТСЦ-101-3908</t>
  </si>
  <si>
    <t>Болты анкерные U-образные</t>
  </si>
  <si>
    <t>ТЕР13-03-004-23</t>
  </si>
  <si>
    <t>Окраска металлических огрунтованных поверхностей краской БТ-177 серебристой</t>
  </si>
  <si>
    <t>Итого прямые затраты по разделу с учетом коэффициентов к итогам (Индивидуальные испытания системы отпления ОЗП=3%; ЭМ=3%; ЗПМ=3%  (Поз. 2-19, 21-32))</t>
  </si>
  <si>
    <t>Итого по разделу 1 ИТП</t>
  </si>
  <si>
    <t xml:space="preserve">                           Раздел 2. Оборудование и материалы</t>
  </si>
  <si>
    <t>Регулятор перепада давления AVP Д20   Ц:26100/1,18/5,59х1.02х1.003</t>
  </si>
  <si>
    <r>
      <t>4048,07</t>
    </r>
    <r>
      <rPr>
        <i/>
        <sz val="5"/>
        <rFont val="Arial"/>
        <family val="2"/>
        <charset val="204"/>
      </rPr>
      <t xml:space="preserve">
26100/1,18/5,59*1,02*1,003</t>
    </r>
  </si>
  <si>
    <t>Клапан седельный регулирующий VВ2 Д20 с эл.приводом   Ц:40331,9/1,18/3,94х1.012х1.03</t>
  </si>
  <si>
    <r>
      <t>9042,49</t>
    </r>
    <r>
      <rPr>
        <i/>
        <sz val="5"/>
        <rFont val="Arial"/>
        <family val="2"/>
        <charset val="204"/>
      </rPr>
      <t xml:space="preserve">
40331,9/1,18/3,94*1,012*1,03</t>
    </r>
  </si>
  <si>
    <t>Клапан балансировочный MSV-F2  Д20    Ц:8820/1,18/5,59х1.02х1.003</t>
  </si>
  <si>
    <r>
      <t>1367,97</t>
    </r>
    <r>
      <rPr>
        <i/>
        <sz val="5"/>
        <rFont val="Arial"/>
        <family val="2"/>
        <charset val="204"/>
      </rPr>
      <t xml:space="preserve">
8820/1,18/5,59*1,02*1,003</t>
    </r>
  </si>
  <si>
    <t>Клапан балансировочный MSV-F2  Д40    Ц:12825/1,18/5,59х1.02х1.003</t>
  </si>
  <si>
    <r>
      <t>1989,14</t>
    </r>
    <r>
      <rPr>
        <i/>
        <sz val="5"/>
        <rFont val="Arial"/>
        <family val="2"/>
        <charset val="204"/>
      </rPr>
      <t xml:space="preserve">
12825/1,18/5,59*1,02*1,003</t>
    </r>
  </si>
  <si>
    <t>Клапан балансировочный MSV-F2  Д80    Ц:29205/1,18/5,59*1.02х1.003</t>
  </si>
  <si>
    <r>
      <t>4353,76</t>
    </r>
    <r>
      <rPr>
        <i/>
        <sz val="5"/>
        <rFont val="Arial"/>
        <family val="2"/>
        <charset val="204"/>
      </rPr>
      <t xml:space="preserve">
29205/1,18/5,59/1,02*1,003</t>
    </r>
  </si>
  <si>
    <t>Насос Wilo-Stratos D32|1-8 Ц:32270/1,18/3,94х1.012х1.03</t>
  </si>
  <si>
    <r>
      <t>7235</t>
    </r>
    <r>
      <rPr>
        <i/>
        <sz val="5"/>
        <rFont val="Arial"/>
        <family val="2"/>
        <charset val="204"/>
      </rPr>
      <t xml:space="preserve">
32270/1,18/3,94*1,012*1,03</t>
    </r>
  </si>
  <si>
    <t>Итого по разделу 2 Оборудование и материалы</t>
  </si>
  <si>
    <t>Итого прямые затраты по смете с учетом коэффициентов к итогам (Индивидуальные испытания системы отпления ОЗП=3%; ЭМ=3%; ЗПМ=3%  (Поз. 2-19, 21-32))</t>
  </si>
  <si>
    <t>013см2 №9</t>
  </si>
  <si>
    <t>013см2 №11</t>
  </si>
  <si>
    <t>013см2 №12</t>
  </si>
  <si>
    <t>013см2 №13</t>
  </si>
  <si>
    <t xml:space="preserve">ФГУП "Комбинат "Электрохимприбор" г.Лесной, Свердловской области </t>
  </si>
  <si>
    <r>
      <t xml:space="preserve">ЛОКАЛЬНЫЙ СМЕТНЫЙ РАСЧЕТ № </t>
    </r>
    <r>
      <rPr>
        <sz val="10"/>
        <rFont val="Arial"/>
        <family val="2"/>
        <charset val="204"/>
      </rPr>
      <t>11</t>
    </r>
  </si>
  <si>
    <t>Силовое электрооборудование, Автоматическая мойка цеха 013</t>
  </si>
  <si>
    <t>Основание: 13-044-01-ЭМ.С</t>
  </si>
  <si>
    <t>___________________________177,779</t>
  </si>
  <si>
    <t>_______________________________________________________________________________________________102,599</t>
  </si>
  <si>
    <t>_______________________________________________________________________________________________75,180</t>
  </si>
  <si>
    <t>___________________________9,693</t>
  </si>
  <si>
    <t>_______________________________________________________________________________________________532,41</t>
  </si>
  <si>
    <t>ТЕРм08-03-572-06</t>
  </si>
  <si>
    <t>Блок управления шкафного исполнения или распределительный пункт (шкаф), устанавливаемый на полу, высота и ширина до 200х1000 мм</t>
  </si>
  <si>
    <t>Блок управления шкафного исполнения или распределительный пункт (шкаф), устанавливаемый на стене, высота и ширина до 600х600 мм</t>
  </si>
  <si>
    <t>ТЕРм08-03-532-05</t>
  </si>
  <si>
    <t>Пост управления кнопочный общего назначения, устанавливаемый на конструкции на стене или колонне, количество элементов поста до 6</t>
  </si>
  <si>
    <t>ФССЦ-509-1493</t>
  </si>
  <si>
    <r>
      <t>Посты управления кнопочные ПКЕ212-1 У3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</si>
  <si>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Пост управления кнопочный общего назначения, устанавливаемый на конструкции на стене или колонне, количество элементов поста до 3</t>
  </si>
  <si>
    <r>
      <t>ПКУ 15-21.131-54У2   Ц:662,57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</si>
  <si>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t>Шкаф (пульт) управления навесной, высота, ширина и глубина до 600х600х350 мм</t>
  </si>
  <si>
    <t>ФССЦ-503-0517прим</t>
  </si>
  <si>
    <r>
      <t>Устройство комплектное низковольтное управления и распределения электроэнергии Я5111-2674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</si>
  <si>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ТЕРм08-03-591-11</t>
  </si>
  <si>
    <t>Розетка штепсельная трехполюсная</t>
  </si>
  <si>
    <t>ФССЦ-503-0471</t>
  </si>
  <si>
    <r>
      <t>Розетка открытой проводки с заземлением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</si>
  <si>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ФССЦ-503-0470</t>
  </si>
  <si>
    <r>
      <t>Розетка открытой проводки двухгнездная с заземлением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</si>
  <si>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прайс Амперкин</t>
  </si>
  <si>
    <r>
      <t>Выключатели автоматические  3P IC60N-10A цена=919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</si>
  <si>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r>
      <t>Выключатели автоматические  1 P IC60N-0.5A цена=1764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</si>
  <si>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t>Пускатель магнитный общего назначения отдельно стоящий, устанавливаемый на конструкции на стене или колонне, на ток до 40 А</t>
  </si>
  <si>
    <t>прайс КЭАЗ</t>
  </si>
  <si>
    <r>
      <t>Пускатели электромагнитные нереверсивные без теплового реле, с кнопками управления ПМ12-010233 10А 380 цена=1198,88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</si>
  <si>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r>
      <t>Корпус модульный КМПн     Ц:413.4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</si>
  <si>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t>Приборы, устанавливаемые на металлоконструкциях, щитах и пультах, масса до 5 кг</t>
  </si>
  <si>
    <r>
      <t>IF-модуль Ц:4500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</si>
  <si>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t>ТЕРм08-02-411-05</t>
  </si>
  <si>
    <t>Ввод гибкий</t>
  </si>
  <si>
    <t>1 ввод</t>
  </si>
  <si>
    <r>
      <t>Комплект гибких вводов ВГ22У2,5     Ц:5700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</si>
  <si>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t>ТЕРм08-02-397-01</t>
  </si>
  <si>
    <t>Профиль перфорированный монтажный длиной 2 м</t>
  </si>
  <si>
    <t>ТСЦ-509-1070</t>
  </si>
  <si>
    <t>Планка Z-образная оцинкованная</t>
  </si>
  <si>
    <t>ТСЦ-509-0066</t>
  </si>
  <si>
    <t>Профиль монтажный перфорированный</t>
  </si>
  <si>
    <t>ФССЦ-503-0535</t>
  </si>
  <si>
    <r>
      <t>Разветвительная коробка У-995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</si>
  <si>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ТЕРм08-02-396-07</t>
  </si>
  <si>
    <t>Короб металлический по стенам и потолкам, длина 6 м (блоки)</t>
  </si>
  <si>
    <t>ТЕРм08-02-152-13</t>
  </si>
  <si>
    <t>Конструкция из профильной стали для крепления закладных подвесок, масса до 1 кг</t>
  </si>
  <si>
    <t>ФССЦ-509-3410прим</t>
  </si>
  <si>
    <r>
      <t>Консоль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</si>
  <si>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ФССЦ-101-6602</t>
  </si>
  <si>
    <r>
      <t>Шланг электромонтажный ШЭМ 22У2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</si>
  <si>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ТЕРм08-02-152-05</t>
  </si>
  <si>
    <t>Стойка сборных кабельных конструкций (без полок), масса до 2,4 кг</t>
  </si>
  <si>
    <r>
      <t>Стойка напольная К314УТ1,5   Ц:1129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</si>
  <si>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t>ТСЦ-101-3774</t>
  </si>
  <si>
    <t>Сталь листовая горячекатаная марки Ст3 толщиной 5,0 мм</t>
  </si>
  <si>
    <t>Труба стальная по установленным конструкциям, по стенам с креплением скобами, диаметр до 40 мм</t>
  </si>
  <si>
    <t>Трубы стальные сварные водогазопроводные с резьбой черные легкие (неоцинкованные) диаметр условного прохода 32 мм, толщина стенки 2,8 мм</t>
  </si>
  <si>
    <t>ТСЦ-103-0005</t>
  </si>
  <si>
    <t>Трубы стальные сварные водогазопроводные с резьбой черные легкие (неоцинкованные) диаметр условного прохода 40 мм, толщина стенки 3 мм</t>
  </si>
  <si>
    <t>Труба винипластовая по установленным конструкциям, по стенам и колоннам с креплением скобами, диаметр до 25 мм</t>
  </si>
  <si>
    <t>ТЕРм08-02-409-02</t>
  </si>
  <si>
    <t>Труба винипластовая по установленным конструкциям, по стенам и колоннам с креплением скобами, диаметр до 50 мм</t>
  </si>
  <si>
    <t>ТСЦ-301-1380</t>
  </si>
  <si>
    <t>Трубки защитные гофрированные</t>
  </si>
  <si>
    <t>ТЕРм08-02-407-04</t>
  </si>
  <si>
    <t>Труба стальная по установленным конструкциям, по стенам с креплением скобами, диаметр до 80 мм</t>
  </si>
  <si>
    <t>ТСЦ-103-1835</t>
  </si>
  <si>
    <t>Трубы стальные прямоугольные (ГОСТ 8645-86) размером 70х50 мм, толщина стенки 4 мм</t>
  </si>
  <si>
    <t>ТЕРм08-02-472-06</t>
  </si>
  <si>
    <t>Проводник заземляющий открыто по строительным основаниям из полосовой стали сечением 100 мм2</t>
  </si>
  <si>
    <t>Проводник заземляющий открыто по строительным основаниям из круглой стали диаметром 12 мм</t>
  </si>
  <si>
    <r>
      <t>Шина дополнительного уравнивания потенциала ШДУП      Ц:380</t>
    </r>
    <r>
      <rPr>
        <i/>
        <sz val="7"/>
        <rFont val="Arial"/>
        <family val="2"/>
        <charset val="204"/>
      </rPr>
      <t xml:space="preserve">
(Стоимость материалов  (МАТ=МАТ/1,18/5,59*1,02*1,003-МАТ))</t>
    </r>
  </si>
  <si>
    <t>ТЕРм08-02-412-03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</si>
  <si>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</si>
  <si>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ТЕРм08-02-147-01</t>
  </si>
  <si>
    <t>Кабель до 35 кВ по установленным конструкциям и лоткам с креплением на поворотах и в конце трассы, масса 1 м кабеля до 1 кг</t>
  </si>
  <si>
    <t>ФССЦ-501-8476</t>
  </si>
  <si>
    <r>
  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- 2 и сечением 1,5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</si>
  <si>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ФССЦ-501-8482</t>
  </si>
  <si>
    <r>
  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</si>
  <si>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ФССЦ-501-8491</t>
  </si>
  <si>
    <r>
  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- 4 и сечением 1,5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</si>
  <si>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ФССЦ-501-8506</t>
  </si>
  <si>
    <r>
  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1,5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</si>
  <si>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ФССЦ-501-8483</t>
  </si>
  <si>
    <r>
  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</si>
  <si>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ФССЦ-501-8507</t>
  </si>
  <si>
    <r>
  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2,5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</si>
  <si>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ФССЦ-501-8508</t>
  </si>
  <si>
    <r>
  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4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</si>
  <si>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ФССЦ-501-8509</t>
  </si>
  <si>
    <r>
  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6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</si>
  <si>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ФССЦ-501-8510</t>
  </si>
  <si>
    <r>
  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10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</si>
  <si>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ФССЦ-501-8512</t>
  </si>
  <si>
    <r>
  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25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</si>
  <si>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ФССЦ-501-8447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</si>
  <si>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- 4 и сечением 1,5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</si>
  <si>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ФССЦ-501-1672</t>
  </si>
  <si>
    <r>
      <t>Кабели контрольные с медными жилами с поливинилхлоридной изоляцией, не распространяющие горение, с низким дымо- и газовыделением марки КВВГЭнг-LS, с числом жил - 4 и сечением 0,75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</si>
  <si>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ФССЦ-501-1690</t>
  </si>
  <si>
    <r>
      <t>Кабели контрольные с медными жилами с поливинилхлоридной изоляцией, не распространяющие горение, с низким дымо- и газовыделением марки КВВГЭнг-LS, с числом жил - 7 и сечением 1,5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</si>
  <si>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ФССЦ-501-1688</t>
  </si>
  <si>
    <r>
      <t>Кабели контрольные с медными жилами с поливинилхлоридной изоляцией, не распространяющие горение, с низким дымо- и газовыделением марки КВВГЭнг-LS, с числом жил - 4 и сечением 1,5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</si>
  <si>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ФССЦ-501-1736</t>
  </si>
  <si>
    <r>
      <t>Кабель для систем охранно-пожарной сигнализации с однопроволочными медными жилами, с изоляцией и оболочкой из ПВХ пластиката, не распространяющий горение, с низким дымо- и газовыделением марки KПCBЭВнг(A)-LS 2x2x1,0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</si>
  <si>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ТЕРм08-02-399-02</t>
  </si>
  <si>
    <t>Провод в коробах, сечением до 35 мм2</t>
  </si>
  <si>
    <t>ФССЦ-502-0365прим</t>
  </si>
  <si>
    <r>
      <t>Провода для осветительной арматуры на напряжение до 660 В термостойкие с медной жилой в изоляционно-защитной оболочке из кремнийорганической резины марки ПРКА, сечением 2,5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</si>
  <si>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Разводка по устройствам и подключение жил кабелей или проводов сечением до 10 мм2</t>
  </si>
  <si>
    <t>100 жил</t>
  </si>
  <si>
    <t>ТЕРм08-03-574-03</t>
  </si>
  <si>
    <t>Разводка по устройствам и подключение жил кабелей или проводов сечением до 35 мм2</t>
  </si>
  <si>
    <t>ВРУ-1D-02-11-(160х160)   Ц:272460/1,18/3,94х1.012х1.03</t>
  </si>
  <si>
    <t>ВРУ-1D-02-10-125  Ц:62865/1,18/3,94х1.012х1.03</t>
  </si>
  <si>
    <r>
      <t xml:space="preserve">ЛОКАЛЬНЫЙ СМЕТНЫЙ РАСЧЕТ № </t>
    </r>
    <r>
      <rPr>
        <sz val="10"/>
        <rFont val="Arial"/>
        <family val="2"/>
        <charset val="204"/>
      </rPr>
      <t>12</t>
    </r>
  </si>
  <si>
    <t>Электроосвещение, Автоматическая мойка цеха 013</t>
  </si>
  <si>
    <t>Основание: 13-044-01-ЭО.С</t>
  </si>
  <si>
    <t>___________________________71,749</t>
  </si>
  <si>
    <t>_______________________________________________________________________________________________56,432</t>
  </si>
  <si>
    <t>_______________________________________________________________________________________________15,317</t>
  </si>
  <si>
    <t>___________________________4,652</t>
  </si>
  <si>
    <t>_______________________________________________________________________________________________253,68</t>
  </si>
  <si>
    <t>ТЕРм08-03-594-17</t>
  </si>
  <si>
    <t>Светильник в подвесных потолках, устанавливаемый на закладных деталях, количество ламп в светильнике до 4</t>
  </si>
  <si>
    <r>
      <t>0,13</t>
    </r>
    <r>
      <rPr>
        <i/>
        <sz val="6"/>
        <rFont val="Arial"/>
        <family val="2"/>
        <charset val="204"/>
      </rPr>
      <t xml:space="preserve">
(4+2+2+2+2+1)/100</t>
    </r>
  </si>
  <si>
    <t>ТЕРм08-03-594-07</t>
  </si>
  <si>
    <t>Светильник отдельно устанавливаемый на подвесах (штангах) с количеством ламп в светильнике 2</t>
  </si>
  <si>
    <r>
      <t>Светильник OWS\R418 4х18  Ц:4882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</si>
  <si>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ФССЦ-509-2317</t>
  </si>
  <si>
    <r>
      <t>Светильники люминесцентные с зеркальной экранирующей решеткой встраиваемые типа ARS/R 418 (595) с ЭМПРА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</si>
  <si>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Светильник ARCTIC SMC/SAN 236 2х36      Ц:1678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</si>
  <si>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ТСЦ-509-1360прим</t>
  </si>
  <si>
    <t>Светильник STAR NBT11F218  2х18</t>
  </si>
  <si>
    <t>ТЕРм08-03-596-03</t>
  </si>
  <si>
    <t>Прожектор, отдельно устанавливаемый на стальной конструкции на крыше здания, с лампой мощностью 500 Вт</t>
  </si>
  <si>
    <r>
      <t>Прожектор с КЛЛ FFL/A 2х42    Ц:2144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</si>
  <si>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ТЕРм08-03-593-10</t>
  </si>
  <si>
    <t>Световые настенные указатели</t>
  </si>
  <si>
    <t>ФССЦ-509-4502</t>
  </si>
  <si>
    <r>
      <t>Оповещатель световой пожарный со встроенным источником резервного питания, марка "Блик-РП" (выход)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</si>
  <si>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ФССЦ-509-1461прим</t>
  </si>
  <si>
    <r>
      <t>Лампы люминесцентные ртутные низкого давления типа ЛБ 18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</si>
  <si>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ФССЦ-509-1463прим</t>
  </si>
  <si>
    <r>
      <t>Лампы люминесцентные ртутные низкого давления типа ЛБ 40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</si>
  <si>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ФССЦ-501-8442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</si>
  <si>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</si>
  <si>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ФССЦ-501-8443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</si>
  <si>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</si>
  <si>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ТЕРм08-03-591-01</t>
  </si>
  <si>
    <t>Выключатель одноклавишный неутопленного типа при открытой проводке</t>
  </si>
  <si>
    <t>ФССЦ-509-4590прим</t>
  </si>
  <si>
    <r>
      <t>Выключатель одноклавишный брызгозащищенный для открытой проводки, марка А1-10-141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</si>
  <si>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ТЕРм08-03-591-03</t>
  </si>
  <si>
    <t>Выключатель полугерметический и герметический</t>
  </si>
  <si>
    <t>ФССЦ-509-4595прим</t>
  </si>
  <si>
    <r>
      <t>Выключатель двухклавишный для открытой проводки серии "Прима", марка А56-029-с, цвет бежевый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</si>
  <si>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Розетка штепсельная полугерметическая и герметическая</t>
  </si>
  <si>
    <t>ТСЦ-503-0470</t>
  </si>
  <si>
    <t>Розетка открытой проводки двухгнездная с заземлением</t>
  </si>
  <si>
    <t>ТЕРм08-03-603-01</t>
  </si>
  <si>
    <t>Ящик с понижающим трансформатором</t>
  </si>
  <si>
    <t>ТСЦ-504-0290</t>
  </si>
  <si>
    <t>Ящики с понижающим трансформатором автомат. выключателем, 36в ЯТП-0,25-2</t>
  </si>
  <si>
    <t>Миниканал дл=2м /20 шт/</t>
  </si>
  <si>
    <t>ФССЦ-509-5653</t>
  </si>
  <si>
    <r>
      <t>Мини-канал " 22x10  дл=2м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</si>
  <si>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ТЕРм10-08-019-01</t>
  </si>
  <si>
    <t>Коробка ответвительная на стене</t>
  </si>
  <si>
    <t>ФССЦ-503-0659</t>
  </si>
  <si>
    <r>
      <t>Коробка разветвительная для открытой проводки КР 2606 "HEGEL" размером 150x110x70 мм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</si>
  <si>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ТЕРм08-02-396-02</t>
  </si>
  <si>
    <t>Короб металлический на конструкциях, кронштейнах, по фермам и колоннам, длина 3 м</t>
  </si>
  <si>
    <t>ФССЦ-509-5554</t>
  </si>
  <si>
    <r>
      <t>Короб с крышкой "BAKS", ширина 200 мм, длина 3000 мм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</si>
  <si>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Распределительный шкаф аварийного освещения ЩОА  Ц:34337/1.18/3,94х1.012х1.03</t>
  </si>
  <si>
    <t>Распределительный шкаф рабочего освещения ЩО   Ц:33981/1.18/3,94х1.012х1.03</t>
  </si>
  <si>
    <r>
      <t xml:space="preserve">ЛОКАЛЬНЫЙ СМЕТНЫЙ РАСЧЕТ № </t>
    </r>
    <r>
      <rPr>
        <sz val="10"/>
        <rFont val="Arial"/>
        <family val="2"/>
        <charset val="204"/>
      </rPr>
      <t>13</t>
    </r>
  </si>
  <si>
    <t>Автоматизация, Автоматическая мойка цеха 013</t>
  </si>
  <si>
    <t>Основание: 13-044-АТС.С</t>
  </si>
  <si>
    <t>___________________________27,848</t>
  </si>
  <si>
    <t>_______________________________________________________________________________________________8,751</t>
  </si>
  <si>
    <t>_______________________________________________________________________________________________19,097</t>
  </si>
  <si>
    <t>___________________________1,349</t>
  </si>
  <si>
    <t>_______________________________________________________________________________________________77,51</t>
  </si>
  <si>
    <t>Прибор, устанавливаемый на резьбовых соединениях, масса до 1,5 кг  Термопребразователь сопративления \комплект из 2х шт\</t>
  </si>
  <si>
    <t>Прибор, устанавливаемый на резьбовых соединениях, масса до 1,5 кг  Пребразователь давления</t>
  </si>
  <si>
    <t>ТЕРм12-10-002-02</t>
  </si>
  <si>
    <t>Устройство отборное прямое</t>
  </si>
  <si>
    <t>Ротаметр, счетчик, преобразователь, устанавливаемые на фланцевых соединениях, диаметр условного прохода до 50 мм</t>
  </si>
  <si>
    <t>ТЕРм11-06-001-01</t>
  </si>
  <si>
    <t>Щиты и пульты, масса до 50 кг Тепловычислитель</t>
  </si>
  <si>
    <t>Прибор, устанавливаемый на резьбовых соединениях, масса до 1,5 кг  Датчик температуры погружной</t>
  </si>
  <si>
    <t>Приборы, устанавливаемые на металлоконструкциях, щитах и пультах, масса до 5 кг  Регулятор температуры</t>
  </si>
  <si>
    <t>Конструкции для установки приборов, масса до 1 кг</t>
  </si>
  <si>
    <t>Приборы, устанавливаемые на металлоконструкциях, щитах и пультах, масса до 5 кг   Датчик температуры наружного воздуха</t>
  </si>
  <si>
    <t>Прибор, устанавливаемый на резьбовых соединениях, масса до 1,5 кг  Прессостат</t>
  </si>
  <si>
    <t>Термопребразователь сопративления КТПС Метран 206-02-60-В  Ц:1150/1,18/3,94х1.012х1.03</t>
  </si>
  <si>
    <t>Пребразователь давления СДВ-И-1,0МПа  Ц:2780/1,18/3,94х1.012х1.03</t>
  </si>
  <si>
    <t>Пребразователь давления СДВ-И-0,6МПа  Ц:2780/1,18/3,94х1.012х1.03</t>
  </si>
  <si>
    <t>Устройство отборное прямое 16-200П-НТМ   Ц:531/1,18/3,94х1.012х1.03</t>
  </si>
  <si>
    <t>Раходомер-счетчик ЭРСВ  Д 40мм с источником вторичного питания  Ц:14270/1,18/3,94х1.012х1.03</t>
  </si>
  <si>
    <t>Тепловычислитель СПТ961.1  Ц:21600/1,18/3,94х1.012х1.03</t>
  </si>
  <si>
    <t>Датчик температуры погружной ESMU  Ц:2000/1,18/3,94х1.012х1.03</t>
  </si>
  <si>
    <t>Регулятор температуры ЕСL Comfort 110  Ц:17862/1,18/3,94х1.012х1.03</t>
  </si>
  <si>
    <t>Датчик температуры наружного воздуха ESMT   Ц:2545/1,18/3,94х1.012х1.03</t>
  </si>
  <si>
    <t>Прессостат КР1 35   Ц:2325/1,18/3,94х1.012х1.03</t>
  </si>
  <si>
    <t xml:space="preserve">                           Раздел 3. </t>
  </si>
  <si>
    <t>ТЕРм08-02-400-01</t>
  </si>
  <si>
    <t>Провод по перфорированным профилям, сечением до 6 мм2</t>
  </si>
  <si>
    <r>
      <t>0,04</t>
    </r>
    <r>
      <rPr>
        <i/>
        <sz val="6"/>
        <rFont val="Arial"/>
        <family val="2"/>
        <charset val="204"/>
      </rPr>
      <t xml:space="preserve">
4 / 100</t>
    </r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</si>
  <si>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</si>
  <si>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r>
      <t>0,755</t>
    </r>
    <r>
      <rPr>
        <i/>
        <sz val="6"/>
        <rFont val="Arial"/>
        <family val="2"/>
        <charset val="204"/>
      </rPr>
      <t xml:space="preserve">
75,5 / 100</t>
    </r>
  </si>
  <si>
    <t>ТЕРм08-02-402-01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</si>
  <si>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</si>
  <si>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r>
      <t>1,155</t>
    </r>
    <r>
      <rPr>
        <i/>
        <sz val="6"/>
        <rFont val="Arial"/>
        <family val="2"/>
        <charset val="204"/>
      </rPr>
      <t xml:space="preserve">
115,5 / 100</t>
    </r>
  </si>
  <si>
    <t>прайс</t>
  </si>
  <si>
    <t>Кабель МКШ 2х0,5 цена=8,38</t>
  </si>
  <si>
    <r>
      <t>1,3</t>
    </r>
    <r>
      <rPr>
        <i/>
        <sz val="5"/>
        <rFont val="Arial"/>
        <family val="2"/>
        <charset val="204"/>
      </rPr>
      <t xml:space="preserve">
8,38/1,18/5,59*1,02*1,003</t>
    </r>
  </si>
  <si>
    <t>Кабель МКШ 5х0,5 цена=17,72</t>
  </si>
  <si>
    <r>
      <t>2,75</t>
    </r>
    <r>
      <rPr>
        <i/>
        <sz val="5"/>
        <rFont val="Arial"/>
        <family val="2"/>
        <charset val="204"/>
      </rPr>
      <t xml:space="preserve">
17,72/1,18/5,59*1,02*1,003</t>
    </r>
  </si>
  <si>
    <t>Кабель МКЭШ 2х0,5 цена=14,9</t>
  </si>
  <si>
    <r>
      <t>2,31</t>
    </r>
    <r>
      <rPr>
        <i/>
        <sz val="5"/>
        <rFont val="Arial"/>
        <family val="2"/>
        <charset val="204"/>
      </rPr>
      <t xml:space="preserve">
14,9/1,18/5,59*1,02*1,003</t>
    </r>
  </si>
  <si>
    <t>ФССЦ-502-0514</t>
  </si>
  <si>
    <r>
      <t>Провода силовые для электрических установок на напряжение до 450 В с медной жилой марки ПВ3, сечением 1,5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</si>
  <si>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ФССЦ-502-0499</t>
  </si>
  <si>
    <r>
      <t>Провода силовые для электрических установок на напряжение до 450 В с медной жилой марки ПВ1, сечением 4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</si>
  <si>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ФССЦ-501-1740</t>
  </si>
  <si>
    <r>
      <t>Кабели контрольные с медными жилами с поливинилхлоридной изоляцией и оболочкой, не распространяющие горение, с низким дымо- и газовыделением (ГОСТ Р 53769-2010), марки КВВГнг(А)-LS, с числом жил - 4 и сечением 1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</si>
  <si>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ТЕРм11-08-001-01</t>
  </si>
  <si>
    <t>Присоединение к приборам электрических проводок под винт с оконцеванием наконечником</t>
  </si>
  <si>
    <t>100 концов</t>
  </si>
  <si>
    <t>ФССЦ-509-1836</t>
  </si>
  <si>
    <t>Кабель-канал (короб) "Электропласт" 60x40 мм</t>
  </si>
  <si>
    <t>ФССЦ-509-3548</t>
  </si>
  <si>
    <t>Угол внутренний изменяемый для короба 60x40 мм</t>
  </si>
  <si>
    <t>ФССЦ-509-3560</t>
  </si>
  <si>
    <t>Угол внешний изменяемый для короба 60x40 мм</t>
  </si>
  <si>
    <t>ФССЦ-509-3602</t>
  </si>
  <si>
    <t>Соединение на стык для короба</t>
  </si>
  <si>
    <t>ФССЦ-509-3593</t>
  </si>
  <si>
    <t>Заглушка для короба 60x40 мм</t>
  </si>
  <si>
    <t>ФССЦ-509-3584</t>
  </si>
  <si>
    <t>Тройник для короба 60x40 мм</t>
  </si>
  <si>
    <t>ФССЦ-509-3542</t>
  </si>
  <si>
    <t>Перегородка для короба высотой 40 мм</t>
  </si>
  <si>
    <t>ФССЦ-509-2912</t>
  </si>
  <si>
    <t>Держатель кабелей</t>
  </si>
  <si>
    <t>ФССЦ-509-0106</t>
  </si>
  <si>
    <t>Скобы СО-19</t>
  </si>
  <si>
    <t>ФССЦ-509-5771прим</t>
  </si>
  <si>
    <t>Профиль зетовый оцинкованный ПZ 25х25 длиной 2000 мм</t>
  </si>
  <si>
    <t>ФССЦ-509-3633</t>
  </si>
  <si>
    <t>Швеллер оцинкованный, сечение 25x25 мм длиной 2000 мм</t>
  </si>
  <si>
    <t xml:space="preserve">Итого по разделу 3 </t>
  </si>
  <si>
    <t>013см2 №14</t>
  </si>
  <si>
    <t>013см2 №15</t>
  </si>
  <si>
    <t>013см2 №16</t>
  </si>
  <si>
    <t>013см2 №17</t>
  </si>
  <si>
    <r>
      <t xml:space="preserve">ЛОКАЛЬНЫЙ СМЕТНЫЙ РАСЧЕТ № </t>
    </r>
    <r>
      <rPr>
        <sz val="10"/>
        <rFont val="Arial"/>
        <family val="2"/>
        <charset val="204"/>
      </rPr>
      <t>14</t>
    </r>
  </si>
  <si>
    <t>Пожарная сигнализация и оповещение, Автоматическая мойка цеха 013</t>
  </si>
  <si>
    <t>Основание: 13-044-01-СС.С</t>
  </si>
  <si>
    <t>___________________________20,149</t>
  </si>
  <si>
    <t>_______________________________________________________________________________________________0,019</t>
  </si>
  <si>
    <t>_______________________________________________________________________________________________17,502</t>
  </si>
  <si>
    <t>_______________________________________________________________________________________________2,628</t>
  </si>
  <si>
    <t>___________________________4,076</t>
  </si>
  <si>
    <t>_______________________________________________________________________________________________243,01</t>
  </si>
  <si>
    <t xml:space="preserve">                           Раздел 1. Пожарная сигнализация и оповещение</t>
  </si>
  <si>
    <t>ТЕРм10-08-001-01</t>
  </si>
  <si>
    <t>Приборы ПС приемно-контрольные, пусковые, концентратор блок базовый на 10 лучей</t>
  </si>
  <si>
    <t>ТЕРм10-08-003-06</t>
  </si>
  <si>
    <t>Устройства промежуточные на количество лучей 5</t>
  </si>
  <si>
    <r>
      <t>2</t>
    </r>
    <r>
      <rPr>
        <i/>
        <sz val="6"/>
        <rFont val="Arial"/>
        <family val="2"/>
        <charset val="204"/>
      </rPr>
      <t xml:space="preserve">
1+1</t>
    </r>
  </si>
  <si>
    <t>ТЕРм10-08-003-05</t>
  </si>
  <si>
    <t>ТЕРм10-08-002-06</t>
  </si>
  <si>
    <t>Конструкция для установки извещателя</t>
  </si>
  <si>
    <t>Монтаж.ус-во к ИП 212-45 (исп.УМ-5) пластик_x000D_
Комплект монтажный для установки извещателей в подвесной потолок цена=26 руб</t>
  </si>
  <si>
    <r>
      <t>4,03</t>
    </r>
    <r>
      <rPr>
        <i/>
        <sz val="5"/>
        <rFont val="Arial"/>
        <family val="2"/>
        <charset val="204"/>
      </rPr>
      <t xml:space="preserve">
26/1,18/5,59*1,02*1,003</t>
    </r>
  </si>
  <si>
    <t>Извещатель ПС автоматический дымовой, фотоэлектрический, радиоизотопный, световой в нормальном исполнении</t>
  </si>
  <si>
    <t>Резисторы</t>
  </si>
  <si>
    <t>ТЕРм10-08-003-02</t>
  </si>
  <si>
    <t>Устройство ультразвуковое, прибор ультразвуковой в одноблочном исполнении</t>
  </si>
  <si>
    <t>ФССЦ-509-4483</t>
  </si>
  <si>
    <r>
      <t>Оповещатель звуковой, марка "Маяк-12-3М"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</si>
  <si>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ФССЦ-509-2963</t>
  </si>
  <si>
    <r>
      <t>Кабель-канал пластиковый 2100x40x20 мм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</si>
  <si>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Коробка УК-2П   Ц:12/1,18/5,59х1.02х1.003</t>
  </si>
  <si>
    <r>
      <t>1,86</t>
    </r>
    <r>
      <rPr>
        <i/>
        <sz val="5"/>
        <rFont val="Arial"/>
        <family val="2"/>
        <charset val="204"/>
      </rPr>
      <t xml:space="preserve">
12/1,18/5,59*1,02*1,003</t>
    </r>
  </si>
  <si>
    <t>ТЕРм08-02-401-01</t>
  </si>
  <si>
    <t>Кабель двух-четырехжильный сечением жилы до 16 мм2 с креплением накладными скобами, полосками с установкой ответвительных коробок</t>
  </si>
  <si>
    <r>
      <t>1,68</t>
    </r>
    <r>
      <rPr>
        <i/>
        <sz val="6"/>
        <rFont val="Arial"/>
        <family val="2"/>
        <charset val="204"/>
      </rPr>
      <t xml:space="preserve">
(170-2) / 100</t>
    </r>
  </si>
  <si>
    <r>
      <t>0,02</t>
    </r>
    <r>
      <rPr>
        <i/>
        <sz val="6"/>
        <rFont val="Arial"/>
        <family val="2"/>
        <charset val="204"/>
      </rPr>
      <t xml:space="preserve">
2 / 100</t>
    </r>
  </si>
  <si>
    <t>Кабель КПСэНГ FRLS 1х2х0,5 цена=5555,39/200м</t>
  </si>
  <si>
    <r>
      <t>4,31</t>
    </r>
    <r>
      <rPr>
        <i/>
        <sz val="5"/>
        <rFont val="Arial"/>
        <family val="2"/>
        <charset val="204"/>
      </rPr>
      <t xml:space="preserve">
5555,39/200/1,18/5,59*1,02*1,003</t>
    </r>
  </si>
  <si>
    <t>Итого по разделу 1 Пожарная сигнализация и оповещение</t>
  </si>
  <si>
    <t>Прибор приемно-контрольный ВЭРС-ПК2     Ц:1640/1,18/3,94х1.012х1.03</t>
  </si>
  <si>
    <t>Аккумулятор свинцовый ДТ12045   Ц:621/1,18/3,94х1.012х1.03</t>
  </si>
  <si>
    <t>Передатчик тревожной сигнализации РифСтринг RS-202NF   Ц:5040/1,18/3,94х1.012х1.03</t>
  </si>
  <si>
    <t>Устройство коммутационное УК-ВК2     Ц:430/1,18/3,94х1.012х1.03</t>
  </si>
  <si>
    <t>Извещатель пожарный дымовой оптикоэлектронный ИП212-45 с кольцом  Ц:250/1,18/3,94х1.012х1.03</t>
  </si>
  <si>
    <t>Извещатель пожарный ручной ИПР-3СУ   Ц:122,85/1,18/3,94х1.012х1.03</t>
  </si>
  <si>
    <t>Тревожная кнопка ИО101-2 \КНФ-1\ Ц:203/1,18/3,94х1.012х1.03</t>
  </si>
  <si>
    <t>Оповещатель пожарный Световой Молния -12 Маяк-12-3   Ц:157/1,18/3,94х1.012х1.03</t>
  </si>
  <si>
    <r>
      <t xml:space="preserve">ЛОКАЛЬНЫЙ СМЕТНЫЙ РАСЧЕТ № </t>
    </r>
    <r>
      <rPr>
        <sz val="10"/>
        <rFont val="Arial"/>
        <family val="2"/>
        <charset val="204"/>
      </rPr>
      <t>15</t>
    </r>
  </si>
  <si>
    <t>Наружное освещение, Автоматическая мойка цеха 013</t>
  </si>
  <si>
    <t>Основание: 13-044-00-ЭН.С</t>
  </si>
  <si>
    <t>___________________________26,128</t>
  </si>
  <si>
    <t>___________________________1,864</t>
  </si>
  <si>
    <t>_______________________________________________________________________________________________105,7</t>
  </si>
  <si>
    <t>ТЕРм08-03-599-12</t>
  </si>
  <si>
    <t>Щитки осветительные, устанавливаемые на стене болтами на конструкции, масса щитка до 6 кг</t>
  </si>
  <si>
    <r>
      <t>ЯУО-9602-3474-УЗ  Ц:9200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</si>
  <si>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Кронштейны специальные на опорах для светильников сварные металлические, количество рожков 1</t>
  </si>
  <si>
    <r>
      <t>Кронштейн однорожковый К1К-1-2,5-0,23  Ц:3140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</si>
  <si>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ТЕРм08-02-369-03</t>
  </si>
  <si>
    <t>Светильник, устанавливаемый вне зданий с лампами ртутными</t>
  </si>
  <si>
    <r>
      <t>Светильник ЖКУ11-150-001   Ц:2587/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</si>
  <si>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r>
      <t>Лампа ДНаТ 150   Ц:165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</si>
  <si>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ТСЦ-501-1008</t>
  </si>
  <si>
    <t>Кабели контрольные с медными жилами с изоляцией из самозатухающего полиэтилена, марки КПсВГ, с сечением 1,5 мм2 и с числом жил - 4</t>
  </si>
  <si>
    <t>ТСЦ-501-8440</t>
  </si>
  <si>
    <t>Кабель с медными жилами в изоляции из ПВХ пластиката, с промежуточной оболочкой из резиновой смеси, с наружным покровом из ПВХ пластиката, не поддерживающего горение, ТУ 3521-009-05755714-98, NYM 5х1,5 мм2</t>
  </si>
  <si>
    <t>ТСЦ-501-8436</t>
  </si>
  <si>
    <t>Кабель с медными жилами в изоляции из ПВХ пластиката, с промежуточной оболочкой из резиновой смеси, с наружным покровом из ПВХ пластиката, не поддерживающего горение, ТУ 3521-009-05755714-98, NYM 3х1,5 мм2</t>
  </si>
  <si>
    <r>
      <t>ТЕРм08-02-411-01</t>
    </r>
    <r>
      <rPr>
        <i/>
        <sz val="9"/>
        <rFont val="Arial"/>
        <family val="2"/>
        <charset val="204"/>
      </rPr>
      <t xml:space="preserve">
прим</t>
    </r>
  </si>
  <si>
    <t>Рукав металлический наружным диаметром до 48 мм</t>
  </si>
  <si>
    <r>
      <t>1</t>
    </r>
    <r>
      <rPr>
        <i/>
        <sz val="6"/>
        <rFont val="Arial"/>
        <family val="2"/>
        <charset val="204"/>
      </rPr>
      <t xml:space="preserve">
100 / 100</t>
    </r>
  </si>
  <si>
    <t>ТСЦ-503-0461</t>
  </si>
  <si>
    <r>
      <t xml:space="preserve">ЛОКАЛЬНЫЙ СМЕТНЫЙ РАСЧЕТ № </t>
    </r>
    <r>
      <rPr>
        <sz val="10"/>
        <rFont val="Arial"/>
        <family val="2"/>
        <charset val="204"/>
      </rPr>
      <t>15/1</t>
    </r>
  </si>
  <si>
    <t>Сети 0,4 кВ Автоматическая мойка цеха 013</t>
  </si>
  <si>
    <t>Основание: 13-044-00-ЭС.С</t>
  </si>
  <si>
    <t>___________________________194,906</t>
  </si>
  <si>
    <t>_______________________________________________________________________________________________11,310</t>
  </si>
  <si>
    <t>_______________________________________________________________________________________________105,529</t>
  </si>
  <si>
    <t>_______________________________________________________________________________________________78,067</t>
  </si>
  <si>
    <t>___________________________5,622</t>
  </si>
  <si>
    <t>_______________________________________________________________________________________________362,44</t>
  </si>
  <si>
    <t xml:space="preserve">                           Раздел 1. Земляные работы</t>
  </si>
  <si>
    <r>
      <t>ТЕР01-01-111-06</t>
    </r>
    <r>
      <rPr>
        <i/>
        <sz val="9"/>
        <rFont val="Arial"/>
        <family val="2"/>
        <charset val="204"/>
      </rPr>
      <t xml:space="preserve">
примен</t>
    </r>
  </si>
  <si>
    <t>Планировка вручную гребня и откосов дамб и земляных подушек, группа грунтов 2 (разравнивание вытесненного грунта вручную</t>
  </si>
  <si>
    <t>1000 м2 спланированной поверхности</t>
  </si>
  <si>
    <r>
      <t>0,05</t>
    </r>
    <r>
      <rPr>
        <i/>
        <sz val="6"/>
        <rFont val="Arial"/>
        <family val="2"/>
        <charset val="204"/>
      </rPr>
      <t xml:space="preserve">
50 / 1000</t>
    </r>
  </si>
  <si>
    <t>Итого по разделу 1 Земляные работы</t>
  </si>
  <si>
    <t xml:space="preserve">                           Раздел 2. Прокладка кабеля</t>
  </si>
  <si>
    <t xml:space="preserve">                           Сети 0,4кВ</t>
  </si>
  <si>
    <t>Устройство постели при одном кабеле в траншее</t>
  </si>
  <si>
    <t>На каждый последующий кабель добавлять к расценке 08-02-142-01</t>
  </si>
  <si>
    <t>Покрытие кабеля, проложенного в траншее кирпичом одного кабеля</t>
  </si>
  <si>
    <t>Покрытие кабеля, проложенного в траншее кирпичом каждого последующего</t>
  </si>
  <si>
    <r>
      <t>На каждый последующий кабель добавлять к расценке 08-02-142-01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ТЗМ=2))</t>
    </r>
  </si>
  <si>
    <r>
      <t>Покрытие кабеля, проложенного в траншее кирпичом каждого последующего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ТЗМ=2))</t>
    </r>
  </si>
  <si>
    <t>ТСЦ-404-0004</t>
  </si>
  <si>
    <t>Кирпич керамический одинарный, размером 250х120х65 мм, марка 75</t>
  </si>
  <si>
    <t>Кабель до 35 кВ в готовых траншеях без покрытий, масса 1 м до 6 кг</t>
  </si>
  <si>
    <r>
      <t>Кабель ВБбШв-1 4х185 Ц:947/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</si>
  <si>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ТЕР22-01-011-05</t>
  </si>
  <si>
    <t>Укладка стальных водопроводных труб с гидравлическим испытанием диаметром 150 мм (устройство футляра)</t>
  </si>
  <si>
    <r>
      <t>0,045</t>
    </r>
    <r>
      <rPr>
        <i/>
        <sz val="6"/>
        <rFont val="Arial"/>
        <family val="2"/>
        <charset val="204"/>
      </rPr>
      <t xml:space="preserve">
45/1000</t>
    </r>
  </si>
  <si>
    <t xml:space="preserve">                           Вынос высоковольтного кабеля А-В</t>
  </si>
  <si>
    <t>ТЕРм08-02-141-03</t>
  </si>
  <si>
    <t>Кабель до 35 кВ в готовых траншеях без покрытий, масса 1 м до 3 кг</t>
  </si>
  <si>
    <t>ТСЦ-501-0180</t>
  </si>
  <si>
    <t>Кабели силовые на напряжение 6000 В с алюминиевыми жилами в свинцовой оболочке марки АСБнУ, с числом жил - 3 и сечением 70 мм2</t>
  </si>
  <si>
    <t>ТЕРм08-02-166-03</t>
  </si>
  <si>
    <t>Муфта соединительная свинцовая с защитным кожухом для кабеля напряжением до 10 кВ с заливкой кожуха массой, сечение жил до 70 мм2</t>
  </si>
  <si>
    <t>ТСЦ-502-0766</t>
  </si>
  <si>
    <t>Муфта термоусаживаемая соединительная для кабеля с пластмассовой изоляцией на напряжение до 10 кВ, марки ПсттО10-95/240 с болтовыми соединителями и комплектом пайки для присоединения заземления</t>
  </si>
  <si>
    <t>Итого по разделу 2 Прокладка кабеля</t>
  </si>
  <si>
    <t xml:space="preserve">                           Раздел 3. Устройство заземления</t>
  </si>
  <si>
    <t>ТЕРм08-02-471-04</t>
  </si>
  <si>
    <r>
      <t>Заземлитель вертикальный из круглой стали диаметром 16 мм</t>
    </r>
    <r>
      <rPr>
        <i/>
        <sz val="7"/>
        <rFont val="Arial"/>
        <family val="2"/>
        <charset val="204"/>
      </rPr>
      <t xml:space="preserve">
211,61 = 675,07 - 0,081 x 5 721,78</t>
    </r>
  </si>
  <si>
    <r>
      <t>1</t>
    </r>
    <r>
      <rPr>
        <i/>
        <sz val="6"/>
        <rFont val="Arial"/>
        <family val="2"/>
        <charset val="204"/>
      </rPr>
      <t xml:space="preserve">
10 / 10</t>
    </r>
  </si>
  <si>
    <t>1. 101-1614</t>
  </si>
  <si>
    <t>0,081
0,081</t>
  </si>
  <si>
    <t>ТСЦ-101-1619</t>
  </si>
  <si>
    <t>Сталь круглая углеродистая обыкновенного качества марки ВСт3пс5-1 диаметром 18 мм</t>
  </si>
  <si>
    <r>
      <t>0,08</t>
    </r>
    <r>
      <rPr>
        <i/>
        <sz val="6"/>
        <rFont val="Arial"/>
        <family val="2"/>
        <charset val="204"/>
      </rPr>
      <t xml:space="preserve">
80/1000</t>
    </r>
  </si>
  <si>
    <t>ТЕРм08-02-472-07</t>
  </si>
  <si>
    <t>Проводник заземляющий открыто по строительным основаниям из полосовой стали сечением 160 мм2</t>
  </si>
  <si>
    <r>
      <t>0,05</t>
    </r>
    <r>
      <rPr>
        <i/>
        <sz val="6"/>
        <rFont val="Arial"/>
        <family val="2"/>
        <charset val="204"/>
      </rPr>
      <t xml:space="preserve">
5 / 100</t>
    </r>
  </si>
  <si>
    <t>ТСЦ-101-2548</t>
  </si>
  <si>
    <t>Сталь полосовая 40х5 мм</t>
  </si>
  <si>
    <t>Итого по разделу 3 Устройство заземления</t>
  </si>
  <si>
    <t xml:space="preserve">                           Раздел 4. Монтаж оборудоваения в существующей ТП</t>
  </si>
  <si>
    <t>ТЕРм08-01-062-01</t>
  </si>
  <si>
    <t>Трансформатор силовой, автотрансформатор или масляный реактор, масса до 1 т</t>
  </si>
  <si>
    <t>ТЕРм08-03-523-03</t>
  </si>
  <si>
    <t>Предохранитель, устанавливаемый на изоляционном основании, на ток до 400 А</t>
  </si>
  <si>
    <r>
      <t>Предохранитель ПН2  Ц:227,5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</si>
  <si>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ТЕРм08-03-545-17</t>
  </si>
  <si>
    <t>Кожух металлический для защиты вводов и электрооборудования (патрон для предохранителя ПТ6-40-31,5)</t>
  </si>
  <si>
    <t>1 кг</t>
  </si>
  <si>
    <r>
      <t>22,2</t>
    </r>
    <r>
      <rPr>
        <i/>
        <sz val="6"/>
        <rFont val="Arial"/>
        <family val="2"/>
        <charset val="204"/>
      </rPr>
      <t xml:space="preserve">
3,7*6</t>
    </r>
  </si>
  <si>
    <r>
      <t>Патрон для предохранителя ПТ6-40-31,5 ПН2  Ц:240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</si>
  <si>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ТЕРм08-03-522-23</t>
  </si>
  <si>
    <t>Переключатель на плите с приводом, устанавливаемый на металлическом основании, двухполюсный на ток до 400 А</t>
  </si>
  <si>
    <r>
      <t>Автоматический переключатель Hager HIC440-400A цена=230260,24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</si>
  <si>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ТЕРм08-01-053-01</t>
  </si>
  <si>
    <t>Трансформатор тока напряжением до 10 кВ</t>
  </si>
  <si>
    <t>ТЕРм08-03-600-02</t>
  </si>
  <si>
    <t>Счетчики, устанавливаемые на готовом основании трехфазные</t>
  </si>
  <si>
    <t>ТСЦ-509-8005</t>
  </si>
  <si>
    <t>Счетчик электроэнергии однофазный, тип ЦЭ2706-12 5-50А, электронный двухтарифный</t>
  </si>
  <si>
    <t>ТЕРм08-01-067-07</t>
  </si>
  <si>
    <t>Установка (шкаф) комплектная конденсаторная на установленных конструкциях, масса до 100 кг</t>
  </si>
  <si>
    <t>ТЕРм08-03-521-16</t>
  </si>
  <si>
    <t>Рубильник на плите с центральной или боковой рукояткой или управлением штангой, устанавливаемый на металлическом основании, трехполюсный на ток до 400 А</t>
  </si>
  <si>
    <r>
      <t>Выключатель-разъединитель ВР32-37  Ц:812/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</si>
  <si>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ТЕРм08-03-530-01</t>
  </si>
  <si>
    <t>Пускатель магнитный общего назначения отдельно стоящий, устанавливаемый на конструкции на полу, на ток до 40 А</t>
  </si>
  <si>
    <r>
      <t>Пускатель КМИ-10960   Ц:673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</si>
  <si>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ТЕРм08-03-573-06</t>
  </si>
  <si>
    <t>Шкаф (пульт) управления навесной, высота, ширина и глубина до 1200х600х500 мм</t>
  </si>
  <si>
    <r>
      <t>Ящик протяжной К 654  Ц:860,78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</si>
  <si>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r>
      <t>Коробка протяжная КЗН С 08-10  Ц:400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</si>
  <si>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 xml:space="preserve">                           Прокладка кабеля</t>
  </si>
  <si>
    <t>Труба стальная по установленным конструкциям, по стенам с креплением скобами, диаметр до 50 мм</t>
  </si>
  <si>
    <t>ТСЦ-103-0138</t>
  </si>
  <si>
    <t>Трубы стальные электросварные прямошовные со снятой фаской из стали марок БСт2кп-БСт4кп и БСт2пс-БСт4пс наружный диаметр 57 мм, толщина стенки 3 мм</t>
  </si>
  <si>
    <t>ТЕРм08-02-412-02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</si>
  <si>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</si>
  <si>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r>
      <t>0,45</t>
    </r>
    <r>
      <rPr>
        <i/>
        <sz val="6"/>
        <rFont val="Arial"/>
        <family val="2"/>
        <charset val="204"/>
      </rPr>
      <t xml:space="preserve">
45 / 100</t>
    </r>
  </si>
  <si>
    <t>ТЕРм08-02-402-02</t>
  </si>
  <si>
    <t>Кабель двух-четырехжильный по установленным конструкциям и лоткам с установкой ответвительных коробок во взрывоопасных и пожароопасных помещениях сечением жилы до 6 мм2</t>
  </si>
  <si>
    <t>ТСЦ-501-8257</t>
  </si>
  <si>
    <t>Кабель силовой с медными жилами с поливинилхлоридной изоляцией в поливинилхлоридной оболочке без защитного покрова ВВГ, напряжением 1,00 Кв, число жил 4 и сечением 1,5 мм2</t>
  </si>
  <si>
    <t>ТСЦ-501-8191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</si>
  <si>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2,5 мм2</t>
  </si>
  <si>
    <r>
      <t>0,01</t>
    </r>
    <r>
      <rPr>
        <i/>
        <sz val="6"/>
        <rFont val="Arial"/>
        <family val="2"/>
        <charset val="204"/>
      </rPr>
      <t xml:space="preserve">
10 / 1000</t>
    </r>
  </si>
  <si>
    <t xml:space="preserve">   1.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  (Поз. 33, 49, 36, 35, 31, 53-54, 32, 51, 56, 22, 18, 59, 61, 63, 17, 67, 44)</t>
  </si>
  <si>
    <t>Итого по разделу 4 Монтаж оборудоваения в существующей ТП</t>
  </si>
  <si>
    <t>Трансформатор силовой трехфазный ТМГ-250/6 У1   Ц:100000/1,18/3,94х1.012х1.03</t>
  </si>
  <si>
    <t>Трансформатор тока Т-0,66  300/5 Ц:334,18/1,18/3,94х1.012х1.03</t>
  </si>
  <si>
    <t>Установка конденсаторная УКМ63--50-12,5 цена=73767руб/1,18/3,94х1.012х1.03</t>
  </si>
  <si>
    <r>
      <t>16538,71</t>
    </r>
    <r>
      <rPr>
        <i/>
        <sz val="5"/>
        <rFont val="Arial"/>
        <family val="2"/>
        <charset val="204"/>
      </rPr>
      <t xml:space="preserve">
73767/1,18/3,94*1,012*1,03</t>
    </r>
  </si>
  <si>
    <t xml:space="preserve">                           Раздел 6. Демонтажные работы</t>
  </si>
  <si>
    <r>
      <t>Трансформатор силовой, автотрансформатор или масляный реактор, масса до 1 т</t>
    </r>
    <r>
      <rPr>
        <i/>
        <sz val="7"/>
        <rFont val="Arial"/>
        <family val="2"/>
        <charset val="204"/>
      </rPr>
      <t xml:space="preserve">
(Оборудование не подлежит дальнейшему использованию (предназначено в лом без разборки и резки ПЗ=0,3 (ОЗП=0,3; ЭМ=0,3 к расх.; ЗПМ=0,3; МАТ=0 к расх.; ТЗ=0,3; ТЗМ=0,3))</t>
    </r>
  </si>
  <si>
    <t>ТЕРм08-03-521-15</t>
  </si>
  <si>
    <r>
      <t>Рубильник на плите с центральной или боковой рукояткой или управлением штангой, устанавливаемый на металлическом основании, трехполюсный на ток до 250 А</t>
    </r>
    <r>
      <rPr>
        <i/>
        <sz val="7"/>
        <rFont val="Arial"/>
        <family val="2"/>
        <charset val="204"/>
      </rPr>
      <t xml:space="preserve">
(Демонтаж оборудования, которое не  подлежит дальнейшему использованию, без разборки и резки ПЗ=0,3; МАТ=0 к расх.)</t>
    </r>
  </si>
  <si>
    <r>
      <t>Предохранитель, устанавливаемый на изоляционном основании, на ток до 400 А</t>
    </r>
    <r>
      <rPr>
        <i/>
        <sz val="7"/>
        <rFont val="Arial"/>
        <family val="2"/>
        <charset val="204"/>
      </rPr>
      <t xml:space="preserve">
(Демонтаж оборудования, которое не  подлежит дальнейшему использованию, без разборки и резки ПЗ=0,3 (ОЗП=0,3; ЭМ=0,3 к расх.; ЗПМ=0,3; МАТ=0 к расх.; ТЗ=0,3; ТЗМ=0,3))</t>
    </r>
  </si>
  <si>
    <r>
      <t>Кожух металлический для защиты вводов и электрооборудования (патрон для предохранителя ПТ6-40-31,5)</t>
    </r>
    <r>
      <rPr>
        <i/>
        <sz val="7"/>
        <rFont val="Arial"/>
        <family val="2"/>
        <charset val="204"/>
      </rPr>
      <t xml:space="preserve">
(Демонтаж оборудования, которое не  подлежит дальнейшему использованию, без разборки и ПЗ=0,3 (ОЗП=0,3; ЭМ=0,3 к расх.; ЗПМ=0,3; МАТ=0 к расх.; ТЗ=0,3; ТЗМ=0,3))</t>
    </r>
  </si>
  <si>
    <t>ТЕРм08-03-526-03</t>
  </si>
  <si>
    <r>
      <t>Автомат одно-, двух-, трехполюсный, устанавливаемый на конструкции на стене или колонне, на ток до 250 А</t>
    </r>
    <r>
      <rPr>
        <i/>
        <sz val="7"/>
        <rFont val="Arial"/>
        <family val="2"/>
        <charset val="204"/>
      </rPr>
      <t xml:space="preserve">
(Демонтаж оборудования, которое не подлежит дальнейшему использованию, без разборки и резки ПЗ=0,3 (ОЗП=0,3; ЭМ=0,3 к расх.; ЗПМ=0,3; МАТ=0 к расх.; ТЗ=0,3; ТЗМ=0,3))</t>
    </r>
  </si>
  <si>
    <t>Итого по разделу 6 Демонтажные работы</t>
  </si>
  <si>
    <t>Итого прямые затраты по смете с учетом коэффициентов к итогам (1.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  (Поз. 33, 49, 36, 35, 31, 53-54, 32, 51, 56, 22, 18, 59, 61, 63, 17, 67, 44))</t>
  </si>
  <si>
    <t>013см2 №15/1</t>
  </si>
  <si>
    <r>
      <t xml:space="preserve">ЛОКАЛЬНЫЙ СМЕТНЫЙ РАСЧЕТ № </t>
    </r>
    <r>
      <rPr>
        <sz val="10"/>
        <rFont val="Arial"/>
        <family val="2"/>
        <charset val="204"/>
      </rPr>
      <t>15/2</t>
    </r>
  </si>
  <si>
    <t>Наружные сети связи, Автоматическая мойка цеха 013</t>
  </si>
  <si>
    <t>___________________________18,060</t>
  </si>
  <si>
    <t>_______________________________________________________________________________________________15,416</t>
  </si>
  <si>
    <t>_______________________________________________________________________________________________2,644</t>
  </si>
  <si>
    <t>___________________________1,224</t>
  </si>
  <si>
    <t>_______________________________________________________________________________________________99,68</t>
  </si>
  <si>
    <t xml:space="preserve">                           Раздел 1. Телефонная связь</t>
  </si>
  <si>
    <t>Устройство основания щебеночного</t>
  </si>
  <si>
    <t>Устройство основания  песчаного</t>
  </si>
  <si>
    <t>ТЕР07-06-002-05</t>
  </si>
  <si>
    <t>Устройство плит перекрытий каналов площадью до 0,5 м2</t>
  </si>
  <si>
    <r>
      <t>Плиты покрытий железобетонные  ПД2-9,5    Ц:717,49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</si>
  <si>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ТСЦ-403-0886</t>
  </si>
  <si>
    <t>Плиты покрытий железобетонные</t>
  </si>
  <si>
    <t>ТЕР34-02-005-08</t>
  </si>
  <si>
    <t>Устройство колодцев железобетонных сборных типовых, собранных на трассе, устанавливаемых на проезжей части ККС-2</t>
  </si>
  <si>
    <t>1 колодец</t>
  </si>
  <si>
    <r>
      <t>Кабельный телефонный колодец ККСр-1М-80   Ц:5982/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</si>
  <si>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ТЕР34-02-008-01</t>
  </si>
  <si>
    <r>
      <t>Установка люка в колодцах на проезжей части</t>
    </r>
    <r>
      <rPr>
        <i/>
        <sz val="7"/>
        <rFont val="Arial"/>
        <family val="2"/>
        <charset val="204"/>
      </rPr>
      <t xml:space="preserve">
149,28 = 1 345,22 - 1 x 1 195,94</t>
    </r>
  </si>
  <si>
    <t>1. 110-0104</t>
  </si>
  <si>
    <t>Люк для кабельных колодцев в телефонной канализации тяжелого типа Т</t>
  </si>
  <si>
    <t>ТСЦ-101-2535</t>
  </si>
  <si>
    <t>Люки чугунные легкий</t>
  </si>
  <si>
    <t>ТСЦ-202-0002</t>
  </si>
  <si>
    <t>Крышка стальная</t>
  </si>
  <si>
    <t>ТСЦ-403-8383</t>
  </si>
  <si>
    <t>Кольцо опорное КО-1-70 /бетон В15 (200), объем 0,02 м3, расход арматуры 0,5 кг/.</t>
  </si>
  <si>
    <r>
      <t>Комплект креплений СНКЛ-3   Ц:733,1</t>
    </r>
    <r>
      <rPr>
        <i/>
        <sz val="7"/>
        <rFont val="Arial"/>
        <family val="2"/>
        <charset val="204"/>
      </rPr>
      <t xml:space="preserve">
(Материалы  (МАТ=МАТ/1,18/5,59*1,02*1,003-МАТ))</t>
    </r>
  </si>
  <si>
    <t>Устройство трубопроводов из полиэтиленовых труб до 2 отверстий</t>
  </si>
  <si>
    <t>1 канало-километр трубопровода</t>
  </si>
  <si>
    <t>ФССЦ-101-2985</t>
  </si>
  <si>
    <r>
      <t>Кольца резиновые уплотнительные для полиэтиленовых труб диаметром 110 мм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</si>
  <si>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ФССЦ-507-4200</t>
  </si>
  <si>
    <r>
      <t>Муфта полиэтиленовая для труб диаметром 110 мм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</si>
  <si>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ТСЦ-103-0003</t>
  </si>
  <si>
    <t>Трубы стальные сварные водогазопроводные с резьбой черные легкие (неоцинкованные) диаметр условного прохода 25 мм, толщина стенки 2,8 мм</t>
  </si>
  <si>
    <t>ТСЦ-501-1352</t>
  </si>
  <si>
    <t>Кабели связи с полиэтиленовой изоляцией, с алюмополиэтиленовым экраном, марки ТППэп, диаметром жилы 0,5 мм, с числом пар - 10</t>
  </si>
  <si>
    <t>ФССЦ-501-1755</t>
  </si>
  <si>
    <r>
      <t>Кабели для систем сигнализации с однопроволочными медными жилами, изоляцией из полиэтилена, оболочкой из белого ПВХ пластиката, с экраном из алюмополимерной ленты марки КСПВЭ, с числом жил - 7 и сечением 0,5 мм2 (0,38 кВ)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</si>
  <si>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ТЕРм10-06-034-12</t>
  </si>
  <si>
    <t>ФССЦ-503-0454</t>
  </si>
  <si>
    <r>
      <t>Коробка телефонная распределительная марки КРТУ-10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</si>
  <si>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ФССЦ-509-2946</t>
  </si>
  <si>
    <r>
      <t>Плинт 2/10 с неразмыкаемыми контактами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</si>
  <si>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ТЕРм10-04-066-07</t>
  </si>
  <si>
    <t>Розетка</t>
  </si>
  <si>
    <t>ФССЦ-503-0480</t>
  </si>
  <si>
    <r>
      <t>Розетка телефонная штепсельная четырехпроводная (с конденсатором) марки РТШК-4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</si>
  <si>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Итого по разделу 1 Телефонная связь</t>
  </si>
  <si>
    <t>013см2 №15/2</t>
  </si>
  <si>
    <r>
      <t xml:space="preserve">ЛОКАЛЬНЫЙ СМЕТНЫЙ РАСЧЕТ № </t>
    </r>
    <r>
      <rPr>
        <sz val="10"/>
        <rFont val="Arial"/>
        <family val="2"/>
        <charset val="204"/>
      </rPr>
      <t>16</t>
    </r>
  </si>
  <si>
    <t>Наружные сети водопровода, Автоматическая мойка цеха 013</t>
  </si>
  <si>
    <t>Основание: 13-044-00-НВК</t>
  </si>
  <si>
    <t>___________________________106,840</t>
  </si>
  <si>
    <t>_______________________________________________________________________________________________78,630</t>
  </si>
  <si>
    <t>_______________________________________________________________________________________________28,210</t>
  </si>
  <si>
    <t>___________________________8,265</t>
  </si>
  <si>
    <t>_______________________________________________________________________________________________628,36</t>
  </si>
  <si>
    <t xml:space="preserve">                           Раздел 1. Водопровод хоз.питьевой В1</t>
  </si>
  <si>
    <t>ТЕР01-01-013-09</t>
  </si>
  <si>
    <t>Разработка грунта с погрузкой на автомобили-самосвалы экскаваторами с ковшом вместимостью 0,65 (0,5-1) м3, группа грунтов 3</t>
  </si>
  <si>
    <t>ТЕР01-01-003-09</t>
  </si>
  <si>
    <t>Разработка грунта в отвал экскаваторами «драглайн» или «обратная лопата» с ковшом вместимостью 0,65 (0,5-1) м3, группа грунтов 3</t>
  </si>
  <si>
    <r>
      <t>Разработка грунта вручную в траншеях глубиной до 2 м без креплений с откосами, группа грунтов 3</t>
    </r>
    <r>
      <rPr>
        <i/>
        <sz val="7"/>
        <rFont val="Arial"/>
        <family val="2"/>
        <charset val="204"/>
      </rPr>
      <t xml:space="preserve">
(3.187 Доработка вручную, зачистка дна и стенок с выкидкой грунта в котлованах и траншеях, разработанных механизированным способом ОЗП=1,2; ТЗ=1,2)</t>
    </r>
  </si>
  <si>
    <r>
      <t>Разработка грунта вручную в траншеях глубиной до 2 м без креплений с откосами, группа грунтов 3</t>
    </r>
    <r>
      <rPr>
        <i/>
        <sz val="7"/>
        <rFont val="Arial"/>
        <family val="2"/>
        <charset val="204"/>
      </rPr>
      <t xml:space="preserve">
(3.189 Разработка грунта в местах, находящихся на расстоянии до 1 м от кабелей, проложенных в трубопроводах или коробах, а также от водопроводных и канализационных труб ОЗП=1,15; ТЗ=1,15)</t>
    </r>
  </si>
  <si>
    <t>ТЕР01-01-033-06</t>
  </si>
  <si>
    <t>Засыпка траншей и котлованов с перемещением грунта до 5 м бульдозерами мощностью 79 кВт (108 л.с.), группа грунтов 3</t>
  </si>
  <si>
    <t>ТЕР01-01-033-12</t>
  </si>
  <si>
    <r>
      <t>При перемещении грунта на каждые последующие 5 м добавлять к расценке 01-01-033-06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ТЗМ=2))</t>
    </r>
  </si>
  <si>
    <t>ТЕР01-02-005-01</t>
  </si>
  <si>
    <t>Уплотнение грунта пневматическими трамбовками, группа грунтов 1-2</t>
  </si>
  <si>
    <t>100 м3 уплотненного грунта</t>
  </si>
  <si>
    <t>ТЕР22-01-021-03</t>
  </si>
  <si>
    <t>Укладка трубопроводов из полиэтиленовых труб диаметром 100 мм</t>
  </si>
  <si>
    <t>ТЕР22-04-001-01</t>
  </si>
  <si>
    <t>Устройство круглых колодцев из сборного железобетона в грунтах сухих</t>
  </si>
  <si>
    <t>10 м3 железобетонных и бетонных конструкций колодца</t>
  </si>
  <si>
    <t>ТЕР22-03-006-03</t>
  </si>
  <si>
    <r>
      <t>Установка задвижек или клапанов обратных чугунных диаметром 100 мм</t>
    </r>
    <r>
      <rPr>
        <i/>
        <sz val="7"/>
        <rFont val="Arial"/>
        <family val="2"/>
        <charset val="204"/>
      </rPr>
      <t xml:space="preserve">
56,96 = 592,46 - 1 x 535,50</t>
    </r>
  </si>
  <si>
    <t>1 задвижка (или клапан обратный)</t>
  </si>
  <si>
    <t>1. 302-1177</t>
  </si>
  <si>
    <t>Задвижки параллельные фланцевые с выдвижным шпинделем для воды и пара давлением 1 Мпа (10 кгс/см2) 30ч6бр диаметром 100 мм</t>
  </si>
  <si>
    <t>1
2</t>
  </si>
  <si>
    <t>Задвижка Ду 100 Ру10 VAG EKOplus   Ц:14420.21/1,18/5,59х1.02х1.003</t>
  </si>
  <si>
    <r>
      <t>2236,52</t>
    </r>
    <r>
      <rPr>
        <i/>
        <sz val="5"/>
        <rFont val="Arial"/>
        <family val="2"/>
        <charset val="204"/>
      </rPr>
      <t xml:space="preserve">
14420/1,18/5,59*1,02*1,003</t>
    </r>
  </si>
  <si>
    <t>ТСЦ-507-1003</t>
  </si>
  <si>
    <t>Фланцы стальные плоские приварные из стали ВСт3сп2, ВСт3сп3, давлением 1,6 МПа (16 кгс/см2), диаметром 100 мм</t>
  </si>
  <si>
    <t>ТЕР22-03-002-01</t>
  </si>
  <si>
    <t>Установка полиэтиленовых фасонных частей отводов, колен, патрубков, переходов</t>
  </si>
  <si>
    <t>10 фасонных частей</t>
  </si>
  <si>
    <t>ТЕР22-03-002-02</t>
  </si>
  <si>
    <t>Установка полиэтиленовых фасонных частей тройников</t>
  </si>
  <si>
    <t>ТЕР22-06-005-04</t>
  </si>
  <si>
    <t>Врезка в существующие сети из стальных труб стальных штуцеров (патрубков) диаметром 150 мм</t>
  </si>
  <si>
    <t>1 врезка</t>
  </si>
  <si>
    <t>Итого по разделу 1 Водопровод хоз.питьевой В1</t>
  </si>
  <si>
    <t xml:space="preserve">                           Раздел 2. Водопровод очищенной оборотной воды от закрытой мойки на подпитку, В10.4</t>
  </si>
  <si>
    <t>ТЕР22-01-021-02</t>
  </si>
  <si>
    <t>Укладка трубопроводов из полиэтиленовых труб диаметром 65 мм</t>
  </si>
  <si>
    <t>ТЕР24-01-004-01</t>
  </si>
  <si>
    <t>Надземная прокладка трубопроводов при условном давлении 1,6 МПа, температуре 150°С, диаметр труб 50 мм</t>
  </si>
  <si>
    <r>
      <t>Надземная прокладка трубопроводов при условном давлении 1,6 МПа, температуре 150°С, диаметр труб 50 мм</t>
    </r>
    <r>
      <rPr>
        <i/>
        <sz val="7"/>
        <rFont val="Arial"/>
        <family val="2"/>
        <charset val="204"/>
      </rPr>
      <t xml:space="preserve">
22 082,06 = 68 935,96 - 1010 x 46,39</t>
    </r>
  </si>
  <si>
    <t>1. 103-0357</t>
  </si>
  <si>
    <t>Трубы стальные бесшовные, горячедеформированные со снятой фаской из стали марок 15, 20, 25, наружным диаметром 57 мм, толщина стенки 3,5 мм</t>
  </si>
  <si>
    <t>1010
0,606</t>
  </si>
  <si>
    <t>ТСЦ-103-0132</t>
  </si>
  <si>
    <t>Трубы стальные электросварные прямошовные со снятой фаской из стали марок БСт2кп-БСт4кп и БСт2пс-БСт4пс наружный диаметр 32 мм, толщина стенки 3 мм</t>
  </si>
  <si>
    <t>ТЕР22-03-006-01</t>
  </si>
  <si>
    <r>
      <t>Установка задвижек или клапанов обратных чугунных диаметром 50 мм</t>
    </r>
    <r>
      <rPr>
        <i/>
        <sz val="7"/>
        <rFont val="Arial"/>
        <family val="2"/>
        <charset val="204"/>
      </rPr>
      <t xml:space="preserve">
30,92 = 328,42 - 1 x 297,50</t>
    </r>
  </si>
  <si>
    <t>1. 302-1175</t>
  </si>
  <si>
    <t>Задвижки параллельные фланцевые с выдвижным шпинделем для воды и пара давлением 1 Мпа (10 кгс/см2) 30ч6бр диаметром 50 мм</t>
  </si>
  <si>
    <t>Задвижка Ду50 Ру10 VAG EKOplus   Ц:8071,1/1,18/5,59х1.02х1.003</t>
  </si>
  <si>
    <r>
      <t>1251,81</t>
    </r>
    <r>
      <rPr>
        <i/>
        <sz val="5"/>
        <rFont val="Arial"/>
        <family val="2"/>
        <charset val="204"/>
      </rPr>
      <t xml:space="preserve">
8071,1/1,18/5,59*1,02*1,003</t>
    </r>
  </si>
  <si>
    <t>ТЕР22-03-001-05</t>
  </si>
  <si>
    <t>Установка фасонных частей стальных сварных диаметром до 100-250 мм</t>
  </si>
  <si>
    <t>1 т фасонных частей</t>
  </si>
  <si>
    <t>ТСЦ-301-0609</t>
  </si>
  <si>
    <t>Рукава резинотканевые напорно-всасывающие для воды давлением 1 МПа (10 кгс/см2), диаметром 32 мм</t>
  </si>
  <si>
    <t>Итого по разделу 2 Водопровод очищенной оборотной воды от закрытой мойки на подпитку, В10.4</t>
  </si>
  <si>
    <t xml:space="preserve">                           Раздел 3. Водопровод оборотной воды от закрытой мойки подающий, В15</t>
  </si>
  <si>
    <t>Насос wilo-EMU RS 9D   Ц:62911/1,18/3,94х1.012х1.03</t>
  </si>
  <si>
    <r>
      <t>14104,77</t>
    </r>
    <r>
      <rPr>
        <i/>
        <sz val="5"/>
        <rFont val="Arial"/>
        <family val="2"/>
        <charset val="204"/>
      </rPr>
      <t xml:space="preserve">
62911/1,18/3,94*1,012*1,03</t>
    </r>
  </si>
  <si>
    <t>1010
1,01</t>
  </si>
  <si>
    <t>ТЕР01-02-058-03</t>
  </si>
  <si>
    <t>Копание ям вручную без креплений для стоек и столбов без откосов глубиной до 0,7 м, группа грунтов 3</t>
  </si>
  <si>
    <t>102
12,24</t>
  </si>
  <si>
    <t>ТСЦ-401-0046</t>
  </si>
  <si>
    <t>Итого по разделу 3 Водопровод оборотной воды от закрытой мойки подающий, В15</t>
  </si>
  <si>
    <t>013см2 №18</t>
  </si>
  <si>
    <r>
      <t xml:space="preserve">ЛОКАЛЬНЫЙ СМЕТНЫЙ РАСЧЕТ № </t>
    </r>
    <r>
      <rPr>
        <sz val="10"/>
        <rFont val="Arial"/>
        <family val="2"/>
        <charset val="204"/>
      </rPr>
      <t>17</t>
    </r>
  </si>
  <si>
    <t>Теплотрасса КЖ, Автоматическая мойка цеха 013</t>
  </si>
  <si>
    <t>Основание: 13-044-00-КЖ1</t>
  </si>
  <si>
    <t>___________________________55,835</t>
  </si>
  <si>
    <t>_______________________________________________________________________________________________55,649</t>
  </si>
  <si>
    <t>_______________________________________________________________________________________________0,186</t>
  </si>
  <si>
    <t>___________________________3,210</t>
  </si>
  <si>
    <t>_______________________________________________________________________________________________204,93</t>
  </si>
  <si>
    <t>Устройство основания под трубопроводы щебеночного</t>
  </si>
  <si>
    <t>ТСЦ-403-8001</t>
  </si>
  <si>
    <t>Блоки бетонные стен подвалов сплошные (ГОСТ13579-78) ФБС9-3-6-Т /бетон В7,5 (М100), объем 0,146 м3, расход арматуры 0,76 кг/</t>
  </si>
  <si>
    <t>ТЕР07-06-001-01</t>
  </si>
  <si>
    <t>Устройство непроходных каналов одноячейковых, перекрываемых или опирающихся на плиту</t>
  </si>
  <si>
    <t>100 м3 сборных конструкций</t>
  </si>
  <si>
    <t>ТСЦ-403-0145</t>
  </si>
  <si>
    <t>Лотки из бетона В15 (М200), объемом до 0,2 м3, с расходом арматуры 25 кг/м3 (для непроходных каналов)</t>
  </si>
  <si>
    <t>ТСЦ-403-0626</t>
  </si>
  <si>
    <t>Опорные подушки ОП 2 /бетон В15 (М200), объем 0,005 м3, расход ар-ры 0,7 кг / (серия 3.006.1-8)</t>
  </si>
  <si>
    <t>ТЕР46-04-001-03</t>
  </si>
  <si>
    <t>Разборка железобетонных стен лотков</t>
  </si>
  <si>
    <t>1 м3</t>
  </si>
  <si>
    <t>ТЕР09-06-001-03</t>
  </si>
  <si>
    <t>Монтаж стеллажей и других конструкций, закрепляемых на фундаментах внутри зданий</t>
  </si>
  <si>
    <r>
      <t>Устройство подстилающих слоев асфальтобетонных</t>
    </r>
    <r>
      <rPr>
        <i/>
        <sz val="7"/>
        <rFont val="Arial"/>
        <family val="2"/>
        <charset val="204"/>
      </rPr>
      <t xml:space="preserve">
52,12 = 613,48 - 1,02 x 550,35</t>
    </r>
  </si>
  <si>
    <t>1,02
0,204</t>
  </si>
  <si>
    <t>ТСЦ-410-0036</t>
  </si>
  <si>
    <t>Смеси асфальтобетонные дорожные, аэродромные и асфальтобетон (холодные), марка II Дх</t>
  </si>
  <si>
    <t>ТЕР06-01-001-16</t>
  </si>
  <si>
    <t>Устройство фундаментных плит железобетонных плоских</t>
  </si>
  <si>
    <t>ТСЦ-204-0020</t>
  </si>
  <si>
    <t>Горячекатаная арматурная сталь периодического профиля класса А-III, диаметром 8 мм</t>
  </si>
  <si>
    <t>ТСЦ-204-0021</t>
  </si>
  <si>
    <t>Горячекатаная арматурная сталь периодического профиля класса А-III, диаметром 10 мм</t>
  </si>
  <si>
    <t>ТЕР07-05-001-01</t>
  </si>
  <si>
    <t>Установка блоков стен подвалов массой до 0,5 т</t>
  </si>
  <si>
    <t>ТЕР07-05-030-11</t>
  </si>
  <si>
    <t>Установка мелких конструкций  массой до 0,5 т</t>
  </si>
  <si>
    <t>КЦО1   Ц:600/1.18/5,59х1.02х1.003</t>
  </si>
  <si>
    <r>
      <t>93,06</t>
    </r>
    <r>
      <rPr>
        <i/>
        <sz val="5"/>
        <rFont val="Arial"/>
        <family val="2"/>
        <charset val="204"/>
      </rPr>
      <t xml:space="preserve">
600/1,18/5,59*1,02*1,003</t>
    </r>
  </si>
  <si>
    <t>ТЕР23-04-011-01</t>
  </si>
  <si>
    <r>
      <t>Установка люка</t>
    </r>
    <r>
      <rPr>
        <i/>
        <sz val="7"/>
        <rFont val="Arial"/>
        <family val="2"/>
        <charset val="204"/>
      </rPr>
      <t xml:space="preserve">
24,06 = 635,73 - 1 x 611,67</t>
    </r>
  </si>
  <si>
    <t>1. 101-2536</t>
  </si>
  <si>
    <t>Люки чугунные тяжелый</t>
  </si>
  <si>
    <t>ТЕР09-03-031-01</t>
  </si>
  <si>
    <t>Монтаж щитов и блоков встроенных площадок с настилом из листовой стали, ребрами жесткости, составного сечения</t>
  </si>
  <si>
    <t>ТСЦ-101-3846</t>
  </si>
  <si>
    <t>Профилированный лист оцинкованный НС44-1000-0,8</t>
  </si>
  <si>
    <t>ТЕР06-01-015-09</t>
  </si>
  <si>
    <t>Установка закладных деталей весом более 20 кг</t>
  </si>
  <si>
    <t>ТСЦ-204-0024</t>
  </si>
  <si>
    <t>Горячекатаная арматурная сталь периодического профиля класса А-III, диаметром 16-18 мм</t>
  </si>
  <si>
    <t>ТСЦ-201-0777</t>
  </si>
  <si>
    <t>Конструктивные элементы вспомогательного назначения с преобладанием профильного проката собираемые из двух и более деталей, с отверстиями и без отверстий, соединяемые на сварке</t>
  </si>
  <si>
    <t>ТЕР13-03-004-26</t>
  </si>
  <si>
    <r>
      <t>Окраска металлических огрунтованных поверхностей эмалью ПФ-115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ТЗМ=2))</t>
    </r>
  </si>
  <si>
    <t>013см2 №17/1</t>
  </si>
  <si>
    <r>
      <t xml:space="preserve">ЛОКАЛЬНЫЙ СМЕТНЫЙ РАСЧЕТ № </t>
    </r>
    <r>
      <rPr>
        <sz val="10"/>
        <rFont val="Arial"/>
        <family val="2"/>
        <charset val="204"/>
      </rPr>
      <t>17/1</t>
    </r>
  </si>
  <si>
    <t>Тепловые сети, Автоматическая мойка цеха 013</t>
  </si>
  <si>
    <t>___________________________59,356</t>
  </si>
  <si>
    <t>_______________________________________________________________________________________________59,306</t>
  </si>
  <si>
    <t>_______________________________________________________________________________________________0,050</t>
  </si>
  <si>
    <t>___________________________3,246</t>
  </si>
  <si>
    <t>_______________________________________________________________________________________________219,29</t>
  </si>
  <si>
    <t xml:space="preserve">                           Раздел 1. Тепловые сети</t>
  </si>
  <si>
    <t>ТЕР24-01-032-02</t>
  </si>
  <si>
    <t>Установка задвижек или клапанов стальных для горячей воды и пара диаметром 80 мм</t>
  </si>
  <si>
    <t>1 компл. задвижек или клапана</t>
  </si>
  <si>
    <t>ТСЦ-302-1941</t>
  </si>
  <si>
    <t>Задвижки клиновые с выдвижным шпинделем фланцевые для воды и пара давлением 1 МПа (10 кгс/см2) 30с41нж диаметром 80 мм</t>
  </si>
  <si>
    <t>ТЕР24-01-032-01</t>
  </si>
  <si>
    <t>Установка задвижек или клапанов стальных для горячей воды и пара диаметром до 50 мм</t>
  </si>
  <si>
    <t>Кран шаровый фланцевый v565 Вroen Д40    Ц:2950/1,18/4,325х1.02х1.01</t>
  </si>
  <si>
    <t>ТЕР22-03-014-02</t>
  </si>
  <si>
    <r>
      <t>Приварка фланцев к стальным трубопроводам диаметром 80 мм</t>
    </r>
    <r>
      <rPr>
        <i/>
        <sz val="7"/>
        <rFont val="Arial"/>
        <family val="2"/>
        <charset val="204"/>
      </rPr>
      <t xml:space="preserve">
58,98 = 118,48 - 1 x 59,50</t>
    </r>
  </si>
  <si>
    <t>1 фланец</t>
  </si>
  <si>
    <t>1. 507-0985</t>
  </si>
  <si>
    <t>ТЕР24-01-001-01</t>
  </si>
  <si>
    <t>Прокладка трубопроводов в каналах и надземная при условном давлении 0,6 МПа, температуре 115°С, диаметр труб 50 мм</t>
  </si>
  <si>
    <t>ТЕР24-01-001-03</t>
  </si>
  <si>
    <t>Прокладка трубопроводов в каналах и надземная при условном давлении 0,6 МПа, температуре 115°С, диаметр труб 80 мм</t>
  </si>
  <si>
    <t>ТЕР24-01-008-04</t>
  </si>
  <si>
    <t>Прокладка трубопроводов в непроходном канале в изоляции из пенополиуретана (ППУ) при условном давлении 1,6 МПа, температуре 150°С, диаметр труб 100 мм</t>
  </si>
  <si>
    <t>ТЕР24-01-008-06</t>
  </si>
  <si>
    <t>Прокладка трубопроводов в непроходном канале в изоляции из пенополиуретана (ППУ) при условном давлении 1,6 МПа, температуре 150°С, диаметр труб 150 мм</t>
  </si>
  <si>
    <t>Изоляция трубопроводов изделиями из вспененного каучука («Армофлекс»), вспененного полиэтилена («Термофлекс») трубками</t>
  </si>
  <si>
    <t>Paroc Pro Section 100 теплоизоляция, цилиндры из каменной ваты  Ц:550/1,18/5,59х1.02х1.003</t>
  </si>
  <si>
    <r>
      <t>86,08</t>
    </r>
    <r>
      <rPr>
        <i/>
        <sz val="5"/>
        <rFont val="Arial"/>
        <family val="2"/>
        <charset val="204"/>
      </rPr>
      <t xml:space="preserve">
555/1,18/5,59*1,02*1,003</t>
    </r>
  </si>
  <si>
    <t>ТЕР26-01-052-01</t>
  </si>
  <si>
    <t>Покрытие поверхности изоляции трубопроводов стеклопластиками РСТ, тканями стеклянными</t>
  </si>
  <si>
    <t>100 м2 поверхности покрытия изоляции</t>
  </si>
  <si>
    <t>ТЕР23-03-001-03</t>
  </si>
  <si>
    <t>Устройство круглых сборных железобетонных канализационных колодцев диаметром 1 м в сухих грунтах</t>
  </si>
  <si>
    <t>Клапан-захлопка   Ц:2515/1,18/5,59х1.02х1.003</t>
  </si>
  <si>
    <r>
      <t>390,07</t>
    </r>
    <r>
      <rPr>
        <i/>
        <sz val="5"/>
        <rFont val="Arial"/>
        <family val="2"/>
        <charset val="204"/>
      </rPr>
      <t xml:space="preserve">
2515/1,18/5,59*1,02*1,003</t>
    </r>
  </si>
  <si>
    <t>Итого по разделу 1 Тепловые сети</t>
  </si>
  <si>
    <r>
      <t xml:space="preserve">ЛОКАЛЬНЫЙ СМЕТНЫЙ РАСЧЕТ № </t>
    </r>
    <r>
      <rPr>
        <sz val="10"/>
        <rFont val="Arial"/>
        <family val="2"/>
        <charset val="204"/>
      </rPr>
      <t>18</t>
    </r>
  </si>
  <si>
    <t>Наружные сети канализации, Автоматическая мойка цеха 013</t>
  </si>
  <si>
    <t>Основание: 13-044-00-НВК.С</t>
  </si>
  <si>
    <t>___________________________14,787</t>
  </si>
  <si>
    <t>_______________________________________________________________________________________________12,236</t>
  </si>
  <si>
    <t>_______________________________________________________________________________________________2,551</t>
  </si>
  <si>
    <t>___________________________1,793</t>
  </si>
  <si>
    <t>_______________________________________________________________________________________________131,48</t>
  </si>
  <si>
    <t>ТЕР23-03-001-05</t>
  </si>
  <si>
    <t>Устройство круглых сборных железобетонных канализационных колодцев диаметром 1,5 м в сухих грунтах</t>
  </si>
  <si>
    <t>ТЕР22-01-021-05</t>
  </si>
  <si>
    <t>Укладка трубопроводов из полиэтиленовых труб диаметром 150 мм</t>
  </si>
  <si>
    <t>ТЕР23-04-008-01</t>
  </si>
  <si>
    <t>Присоединение канализационных трубопроводов к существующей сети в грунтах сухих</t>
  </si>
  <si>
    <t>ТЕРм38-01-006-07</t>
  </si>
  <si>
    <t>Сборка с помощью лебедок ручных (с установкой и снятием их в процессе работы) или вручную (мелких деталей) листовые конструкции массой до 0,5 т (бачки, течки, воронки, желоба, лотки и пр.)  Колодец -гаситель</t>
  </si>
  <si>
    <t>ТЕР09-06-001-02</t>
  </si>
  <si>
    <t>Монтаж лотков, решеток, затворов из полосовой и тонколистовой стали</t>
  </si>
  <si>
    <t>013см2 №19</t>
  </si>
  <si>
    <r>
      <t xml:space="preserve">ЛОКАЛЬНЫЙ СМЕТНЫЙ РАСЧЕТ № </t>
    </r>
    <r>
      <rPr>
        <sz val="10"/>
        <rFont val="Arial"/>
        <family val="2"/>
        <charset val="204"/>
      </rPr>
      <t>19</t>
    </r>
  </si>
  <si>
    <t>Благоустройство, Автоматическая мойка цеха 013</t>
  </si>
  <si>
    <t>Основание: 13-044-00-ГТ</t>
  </si>
  <si>
    <t>___________________________876,862</t>
  </si>
  <si>
    <t>___________________________23,849</t>
  </si>
  <si>
    <t>_______________________________________________________________________________________________1245,82</t>
  </si>
  <si>
    <t>ТЕР27-03-008-05</t>
  </si>
  <si>
    <t>Разборка покрытий и оснований цементно-бетонных</t>
  </si>
  <si>
    <t>100 м3 конструкций</t>
  </si>
  <si>
    <t>ТЕР07-01-054-02</t>
  </si>
  <si>
    <r>
      <t>Демонтаж железобетонных оград из панелей длиной 3 м</t>
    </r>
    <r>
      <rPr>
        <i/>
        <sz val="7"/>
        <rFont val="Arial"/>
        <family val="2"/>
        <charset val="204"/>
      </rPr>
      <t xml:space="preserve">
(Демонтаж (разборка) сборных бетонных и железобетонных конструкций ОЗП=0,8; ЭМ=0,8 к расх.; ЗПМ=0,8; МАТ=0 к расх.; ТЗ=0,8; ТЗМ=0,8)</t>
    </r>
  </si>
  <si>
    <t>100 м ограды</t>
  </si>
  <si>
    <t>Установка железобетонных оград из панелей длиной 3 м</t>
  </si>
  <si>
    <t>ТЕР01-01-013-14</t>
  </si>
  <si>
    <t>Разработка грунта с погрузкой на автомобили-самосвалы экскаваторами с ковшом вместимостью 0,5 (0,5-0,63) м3, группа грунтов 2</t>
  </si>
  <si>
    <t>ТЕР01-02-027-13</t>
  </si>
  <si>
    <t>Планировка откосов и полотна насыпей механизированным способом, группа грунтов 3</t>
  </si>
  <si>
    <t>1000 м2 спланированной площади</t>
  </si>
  <si>
    <t>ТЕР01-01-036-02</t>
  </si>
  <si>
    <t>Микропланировка площадей бульдозерами мощностью 79 кВт (108 л.с.)</t>
  </si>
  <si>
    <t>1000 м2 спланированной поверхности за 1 проход бульдозера</t>
  </si>
  <si>
    <t xml:space="preserve">                           Дорожное покрытие тип 2</t>
  </si>
  <si>
    <t>ТЕР01-02-007-01</t>
  </si>
  <si>
    <t>Уплотнение грунта оснований</t>
  </si>
  <si>
    <t>100 м2 уплотненной площади основания</t>
  </si>
  <si>
    <t>ТЕР27-04-001-04</t>
  </si>
  <si>
    <t>Устройство подстилающих и выравнивающих слоев оснований из щебня Ь=250мм</t>
  </si>
  <si>
    <t>100 м3 материала основания (в плотном теле)</t>
  </si>
  <si>
    <t>ТСЦ-408-0042</t>
  </si>
  <si>
    <t>Щебень из гравия для строительных работ марка Др.8, фракция 10-20 мм</t>
  </si>
  <si>
    <t>ТСЦ-408-0044</t>
  </si>
  <si>
    <t>Щебень из гравия для строительных работ марка Др.8, фракция 40-70 мм</t>
  </si>
  <si>
    <t>ТЕР27-04-001-01</t>
  </si>
  <si>
    <t>Устройство подстилающих и выравнивающих слоев оснований из песка Ь=50мм</t>
  </si>
  <si>
    <t>ТСЦ-407-0027</t>
  </si>
  <si>
    <t>Смесь пескоцементная с содержанием цемента до 67 %</t>
  </si>
  <si>
    <t>ТЕР27-06-001-04</t>
  </si>
  <si>
    <t>Устройство дорожных покрытий из сборных прямоугольных железобетонных плит площадью свыше 10,5 м2</t>
  </si>
  <si>
    <t>100 м3 сборных железобетонных плит</t>
  </si>
  <si>
    <t>ТСЦ-403-5602</t>
  </si>
  <si>
    <t>Плиты дорожные ПДH, ПДО /бетон В25 (М350), объем 1,68 м3, расход ар-ры 112,52 кг/ (серия 3.503.1-91 вып.1)</t>
  </si>
  <si>
    <t>ТЕР27-06-020-01</t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</si>
  <si>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</t>
  </si>
  <si>
    <t>1000 м2 покрытия</t>
  </si>
  <si>
    <t>ТЕР27-06-021-01</t>
  </si>
  <si>
    <r>
      <t>На каждые 0,5 см изменения толщины покрытия добавлять или исключать к расценке 27-06-020-01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ТЗМ=2))</t>
    </r>
  </si>
  <si>
    <t>ТЕР27-02-010-02</t>
  </si>
  <si>
    <t>Установка бортовых камней бетонных при других видах покрытий</t>
  </si>
  <si>
    <t>100 м бортового камня</t>
  </si>
  <si>
    <t>ТСЦ-403-8021</t>
  </si>
  <si>
    <t>Камни бортовые БР 100.30.15 / бетон В30 (М400), объем 0,043 м3/ (ГОСТ 6665-91)</t>
  </si>
  <si>
    <t xml:space="preserve">                           Дорожное покрытие тип 1 / ПД-2 /</t>
  </si>
  <si>
    <t>ТЕР27-04-013-03</t>
  </si>
  <si>
    <t>Устройство покрытий толщиной 15 см при укатке щебня с пределом прочности на сжатие свыше 68,6 до 98,1 МПа (свыше 700 до 1000 кгc/см2) нижнего слоя двухслойных</t>
  </si>
  <si>
    <t>ТЕР27-04-013-04</t>
  </si>
  <si>
    <r>
      <t>На каждый 1 см изменения толщины слоя добавлять или исключать к расценкам 27-04-013-01, 27-04-013-02, 27-04-013-03</t>
    </r>
    <r>
      <rPr>
        <i/>
        <sz val="7"/>
        <rFont val="Arial"/>
        <family val="2"/>
        <charset val="204"/>
      </rPr>
      <t xml:space="preserve">
(ПЗ=5 (ОЗП=5; ЭМ=5 к расх.; ЗПМ=5; МАТ=5 к расх.; ТЗ=5; ТЗМ=5))</t>
    </r>
  </si>
  <si>
    <t>ТЕР27-04-013-02</t>
  </si>
  <si>
    <t>Устройство покрытий толщиной 15 см при укатке щебня с пределом прочности на сжатие свыше 68,6 до 98,1 МПа (свыше 700 до 1000 кгc/см2) верхнего слоя двухслойных</t>
  </si>
  <si>
    <r>
      <t>На каждый 1 см изменения толщины слоя добавлять или исключать к расценкам 27-04-013-01, 27-04-013-02, 27-04-013-03</t>
    </r>
    <r>
      <rPr>
        <i/>
        <sz val="7"/>
        <rFont val="Arial"/>
        <family val="2"/>
        <charset val="204"/>
      </rPr>
      <t xml:space="preserve">
(ПЗ=23 (ОЗП=23; ЭМ=23 к расх.; ЗПМ=23; МАТ=23 к расх.; ТЗ=23; ТЗМ=23))</t>
    </r>
  </si>
  <si>
    <t>ТЕР27-06-024-04</t>
  </si>
  <si>
    <t>Укладка и пропитка с применением битума щебеночных покрытий толщиной 8 см</t>
  </si>
  <si>
    <t>1000 м2 покрытия и основания</t>
  </si>
  <si>
    <t>ТЕР27-06-020-06</t>
  </si>
  <si>
    <t>Устройство покрытия толщиной 4 см из горячих асфальтобетонных смесей пористых крупнозернистых, плотность каменных материалов 2,5-2,9 т/м3</t>
  </si>
  <si>
    <t>ТЕР27-06-021-06</t>
  </si>
  <si>
    <r>
      <t>На каждые 0,5 см изменения толщины покрытия добавлять или исключать к расценке 27-06-020-06</t>
    </r>
    <r>
      <rPr>
        <i/>
        <sz val="7"/>
        <rFont val="Arial"/>
        <family val="2"/>
        <charset val="204"/>
      </rPr>
      <t xml:space="preserve">
(ПЗ=8 (ОЗП=8; ЭМ=8 к расх.; ЗПМ=8; МАТ=8 к расх.; ТЗ=8; ТЗМ=8))</t>
    </r>
  </si>
  <si>
    <t xml:space="preserve">                           Восстановление асфальтового покрытия</t>
  </si>
  <si>
    <t>Устройство подстилающих и выравнивающих слоев оснований из щебня</t>
  </si>
  <si>
    <t xml:space="preserve">                           Газоны</t>
  </si>
  <si>
    <t>ТЕР47-01-001-03</t>
  </si>
  <si>
    <t>Разбивка участка</t>
  </si>
  <si>
    <t>ТЕР47-01-046-03</t>
  </si>
  <si>
    <t>Подготовка почвы для устройства партерного и обыкновенного газона с внесением растительной земли слоем 15 см механизированным способом</t>
  </si>
  <si>
    <t>ТЕР47-01-046-05</t>
  </si>
  <si>
    <t>На каждые 5 см изменения толщины слоя добавлять или исключать к расценкам с 47-01-046-01 по 47-01-046-04</t>
  </si>
  <si>
    <t>ТЕР47-01-046-06</t>
  </si>
  <si>
    <t>Посев газонов партерных, мавританских и обыкновенных вручную</t>
  </si>
  <si>
    <t xml:space="preserve">                           Малые архитектурные формы</t>
  </si>
  <si>
    <t>ТСЦ-116-0077</t>
  </si>
  <si>
    <t>Скамья на металлических ножках</t>
  </si>
  <si>
    <t>ТСЦ-116-0093</t>
  </si>
  <si>
    <t>Урна металлическая опрокидывающаяся</t>
  </si>
  <si>
    <t>ФССЦ-116-0095</t>
  </si>
  <si>
    <r>
      <t>Щит пожарный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</si>
  <si>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 xml:space="preserve">ЛОКАЛЬНЫЙ СМЕТНЫЙ РАСЧЕТ № </t>
    </r>
    <r>
      <rPr>
        <sz val="10"/>
        <rFont val="Arial"/>
        <family val="2"/>
        <charset val="204"/>
      </rPr>
      <t>5</t>
    </r>
  </si>
  <si>
    <t>Отстойник для летней мойки, Автоматическая мойка цеха 013</t>
  </si>
  <si>
    <t>Основание: 13-044-02-КЖ1</t>
  </si>
  <si>
    <t>___________________________37,406</t>
  </si>
  <si>
    <t>___________________________3,357</t>
  </si>
  <si>
    <t>_______________________________________________________________________________________________221</t>
  </si>
  <si>
    <t>ТЕР01-01-006-06</t>
  </si>
  <si>
    <t>Разработка грунта в отвал в котлованах объемом до 500 м3 экскаваторами с ковшом вместимостью 0,25 м3, группа грунтов 3</t>
  </si>
  <si>
    <t>ТЕР01-01-018-05</t>
  </si>
  <si>
    <t>Разработка грунта с погрузкой на автомобили-самосвалы в котлованах объемом до 500 м3 экскаваторами с ковшом вместимостью 0,25 м3, группа грунтов 2</t>
  </si>
  <si>
    <t>ТЕР01-01-016-01</t>
  </si>
  <si>
    <t>Работа на отвале, группа грунтов 1</t>
  </si>
  <si>
    <t>ТЕР01-01-033-05</t>
  </si>
  <si>
    <t>Засыпка траншей и котлованов с перемещением грунта до 5 м бульдозерами мощностью 79 кВт (108 л.с.), группа грунтов 2</t>
  </si>
  <si>
    <t>ТЕР01-01-033-11</t>
  </si>
  <si>
    <t>При перемещении грунта на каждые последующие 5 м добавлять к расценке 01-01-033-05</t>
  </si>
  <si>
    <t xml:space="preserve">                           Раздел 2. Строительные работы</t>
  </si>
  <si>
    <t>102
2,652</t>
  </si>
  <si>
    <r>
      <t>Устройство стен и плоских днищ при толщине более 150 мм прямоугольных сооружений</t>
    </r>
    <r>
      <rPr>
        <i/>
        <sz val="7"/>
        <rFont val="Arial"/>
        <family val="2"/>
        <charset val="204"/>
      </rPr>
      <t xml:space="preserve">
24 112,79 = 92 692,28 - 101,5 x 675,66</t>
    </r>
  </si>
  <si>
    <t>101,5
21,32</t>
  </si>
  <si>
    <t>Бетон песчаный, класс В20 (М250)</t>
  </si>
  <si>
    <t>ТСЦ-101-1641</t>
  </si>
  <si>
    <t>Сталь угловая равнополочная, марка стали ВСт3кп2, размером 50x50x5 мм</t>
  </si>
  <si>
    <t>ТСЦ-103-0159</t>
  </si>
  <si>
    <t>Трубы стальные электросварные прямошовные со снятой фаской из стали марок БСт2кп-БСт4кп и БСт2пс-БСт4пс наружный диаметр 108 мм, толщина стенки 3,0 мм</t>
  </si>
  <si>
    <t>Установка закладных деталей весом до 20 кг Мн1</t>
  </si>
  <si>
    <t>Установка закладных деталей весом до 20 кг Мн2</t>
  </si>
  <si>
    <t>ТЕР07-01-044-04</t>
  </si>
  <si>
    <t>Установка монтажных изделий массой более 20 кг</t>
  </si>
  <si>
    <t>1 т стальных элементов</t>
  </si>
  <si>
    <t>ТЕР08-01-003-07прим</t>
  </si>
  <si>
    <t>ТЕР08-01-003-01прим</t>
  </si>
  <si>
    <t>Гидроизоляция стен, фундаментов горизонтальная цементная с жидким стеклом</t>
  </si>
  <si>
    <t>ТЕР13-03-001-05прим</t>
  </si>
  <si>
    <t>Огрунтовка бетонных и оштукатуренных поверхностей лаком ХС-76, первый слой</t>
  </si>
  <si>
    <t>ТЕР13-03-001-06прим</t>
  </si>
  <si>
    <t>Огрунтовка бетонных и оштукатуренных поверхностей лаком ХС-76, последующий слой</t>
  </si>
  <si>
    <t>ТЕР13-03-004-06прим</t>
  </si>
  <si>
    <t>Итого по разделу 2 Строительные работы</t>
  </si>
  <si>
    <t>2016 г.</t>
  </si>
  <si>
    <t>на 2015, 2016 год</t>
  </si>
  <si>
    <t>Итого с индексом инфляции**:</t>
  </si>
  <si>
    <t>** В расчете использован индекс-дефлятор по инвестициям в основной капитал 2016/2015 - 1,053 по письму Госкорпорации "Росатом" от 09.09.2014 № 1-12.8/34083</t>
  </si>
  <si>
    <r>
      <t xml:space="preserve"> - 5,74  индекс изменения сметной стоимости СМР к ТЕР 2001   (письмо Минстроя России от 26.06.2015 года № 19823-ЮР/08</t>
    </r>
    <r>
      <rPr>
        <sz val="14"/>
        <color rgb="FFFF0000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приложение 1, прочие объекты)</t>
    </r>
  </si>
  <si>
    <t xml:space="preserve"> - 4,04  индекс изменения сметной стоимости оборудования к ТЕР 2001   (письмо Минстроя России от 26.06.2015 года № 19823-ЮР/08 приложение 5, Электроэнергетика)</t>
  </si>
  <si>
    <t>Способ закупки: открытый конкурс</t>
  </si>
  <si>
    <t>2016 год</t>
  </si>
  <si>
    <t>*** По смете 013см2 №19 Благоустройство, Автоматическая мойка цеха 013 в 2015 году будут выполнены демонтажные работы (п.п. 1-9). Сумма на 2015 год 50 013,00 руб. в базисном уровне цен, на 2016 год 826 849,00 руб. в базисном уровне цен.</t>
  </si>
  <si>
    <t xml:space="preserve"> - 5,74  индекс изменения сметной стоимости СМР к ТЕР 2001   (письмо Минстроя России от 26.06.2015 года № 19823-ЮР/08 приложение 1, прочие объекты)                                                                                                                                     - 4,04  индекс изменения сметной стоимости оборудования к ТЕР 2001   (письмо Минстроя России от 26.06.2015 года № 19823-ЮР/08 приложение 5, Электроэнергетика)                                                                                                                          ** В расчете использован индекс-дефлятор по инвестициям в основной капитал 2016/2015 - 1,053 по письму Госкорпорации "Росатом" от 09.09.2014 № 1-12.8/34083                                                                                                                      *** По смете 013см2 №19 Благоустройство, Автоматическая мойка цеха 013 в 2015 году будут выполнены демонтажные работы (п.п. 1-9). Сумма на 2015 год 50 013,00 руб. в базисном уровне цен, на 2016 год 826 849,00 руб. в базисном уровне цен.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</si>
  <si>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 Стоимость на момент определения начальной (максимальной) цены </t>
    </r>
    <r>
      <rPr>
        <i/>
        <sz val="12"/>
        <rFont val="Times New Roman"/>
        <family val="1"/>
        <charset val="204"/>
      </rPr>
      <t>Базовая</t>
    </r>
    <r>
      <rPr>
        <sz val="12"/>
        <rFont val="Times New Roman"/>
        <family val="1"/>
        <charset val="204"/>
      </rPr>
      <t xml:space="preserve"> / Текущая</t>
    </r>
  </si>
  <si>
    <r>
      <t xml:space="preserve">СМР         </t>
    </r>
    <r>
      <rPr>
        <i/>
        <sz val="12"/>
        <rFont val="Times New Roman"/>
        <family val="1"/>
        <charset val="204"/>
      </rPr>
      <t>Базовая</t>
    </r>
    <r>
      <rPr>
        <sz val="12"/>
        <rFont val="Times New Roman"/>
        <family val="1"/>
        <charset val="204"/>
      </rPr>
      <t xml:space="preserve"> / Текущая</t>
    </r>
  </si>
  <si>
    <r>
      <t xml:space="preserve">Оборудование  </t>
    </r>
    <r>
      <rPr>
        <i/>
        <sz val="12"/>
        <rFont val="Times New Roman"/>
        <family val="1"/>
        <charset val="204"/>
      </rPr>
      <t>Базовая</t>
    </r>
    <r>
      <rPr>
        <sz val="12"/>
        <rFont val="Times New Roman"/>
        <family val="1"/>
        <charset val="204"/>
      </rPr>
      <t xml:space="preserve"> / Текущая</t>
    </r>
  </si>
  <si>
    <r>
      <t>Прочие</t>
    </r>
    <r>
      <rPr>
        <i/>
        <sz val="12"/>
        <rFont val="Times New Roman"/>
        <family val="1"/>
        <charset val="204"/>
      </rPr>
      <t xml:space="preserve">  Базовая</t>
    </r>
    <r>
      <rPr>
        <sz val="12"/>
        <rFont val="Times New Roman"/>
        <family val="1"/>
        <charset val="204"/>
      </rPr>
      <t xml:space="preserve"> / Текущая</t>
    </r>
  </si>
  <si>
    <r>
      <t xml:space="preserve">СМР        </t>
    </r>
    <r>
      <rPr>
        <i/>
        <sz val="12"/>
        <rFont val="Times New Roman"/>
        <family val="1"/>
        <charset val="204"/>
      </rPr>
      <t xml:space="preserve">Базовая </t>
    </r>
    <r>
      <rPr>
        <sz val="12"/>
        <rFont val="Times New Roman"/>
        <family val="1"/>
        <charset val="204"/>
      </rPr>
      <t>/ Текущая</t>
    </r>
  </si>
  <si>
    <r>
      <t xml:space="preserve">Оборудование  </t>
    </r>
    <r>
      <rPr>
        <i/>
        <sz val="12"/>
        <rFont val="Times New Roman"/>
        <family val="1"/>
        <charset val="204"/>
      </rPr>
      <t xml:space="preserve">Базовая </t>
    </r>
    <r>
      <rPr>
        <sz val="12"/>
        <rFont val="Times New Roman"/>
        <family val="1"/>
        <charset val="204"/>
      </rPr>
      <t>/ Текущая</t>
    </r>
  </si>
  <si>
    <r>
      <t xml:space="preserve">Прочие  </t>
    </r>
    <r>
      <rPr>
        <i/>
        <sz val="12"/>
        <rFont val="Times New Roman"/>
        <family val="1"/>
        <charset val="204"/>
      </rPr>
      <t>Базовая</t>
    </r>
    <r>
      <rPr>
        <sz val="12"/>
        <rFont val="Times New Roman"/>
        <family val="1"/>
        <charset val="204"/>
      </rPr>
      <t xml:space="preserve"> / Текущая</t>
    </r>
  </si>
  <si>
    <t>Глава 2. Основные объекты строительства</t>
  </si>
  <si>
    <t>Итого по Главе 2</t>
  </si>
  <si>
    <t>Глава 4. Объекты энергетического хозяйства</t>
  </si>
  <si>
    <t>Итого по Главе 4</t>
  </si>
  <si>
    <t>Глава 5. Объекты транспортного хозяйства и связи</t>
  </si>
  <si>
    <t>Итого по Главе 5</t>
  </si>
  <si>
    <t>Глава 6. Наружные сети и сооружения</t>
  </si>
  <si>
    <t>Итого по Главе 6</t>
  </si>
  <si>
    <t>Глава 7. Благоустройство и озеленение тарритории</t>
  </si>
  <si>
    <t>Итого по Главе7</t>
  </si>
  <si>
    <t>Итого Главам 1-7</t>
  </si>
  <si>
    <t>Глава 8. Временные здания и сооружения</t>
  </si>
  <si>
    <t>ГСН-81-05-01-2001 п.5,9.</t>
  </si>
  <si>
    <t xml:space="preserve"> Временные здания и сооружения - 2,7%</t>
  </si>
  <si>
    <t>Итого по Главе 8</t>
  </si>
  <si>
    <t>Итого по Главам 1-8</t>
  </si>
  <si>
    <t>Глава 9. Прочие работы и затраты</t>
  </si>
  <si>
    <t>Производство работ в зимнее время - 2,8%*1,1=3,08</t>
  </si>
  <si>
    <t>ГСН-81-05-02-2007 п.7.2</t>
  </si>
  <si>
    <t>Итого по Главе 9</t>
  </si>
  <si>
    <t>Итого по Главам 1-9</t>
  </si>
  <si>
    <t>Всего с НДС:</t>
  </si>
  <si>
    <r>
      <t>на выполнение работ по строительству</t>
    </r>
    <r>
      <rPr>
        <b/>
        <sz val="14"/>
        <rFont val="Times New Roman"/>
        <family val="1"/>
        <charset val="204"/>
      </rPr>
      <t xml:space="preserve"> автоматической мойки цеха 013. </t>
    </r>
  </si>
  <si>
    <r>
      <t xml:space="preserve">выполнение работ по строительству </t>
    </r>
    <r>
      <rPr>
        <b/>
        <sz val="16"/>
        <rFont val="Times New Roman"/>
        <family val="1"/>
        <charset val="204"/>
      </rPr>
      <t>автоматической мойки цеха 013</t>
    </r>
    <r>
      <rPr>
        <sz val="16"/>
        <rFont val="Times New Roman"/>
        <family val="1"/>
        <charset val="204"/>
      </rPr>
      <t xml:space="preserve">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</si>
</sst>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00000"/>
  </numFmts>
  <fonts count="56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sz val="8"/>
      <name val="Times New Roman"/>
      <family val="1"/>
      <charset val="204"/>
    </font>
    <font>
      <sz val="9"/>
      <name val="Arial Cyr"/>
      <charset val="204"/>
    </font>
    <font>
      <sz val="11"/>
      <name val="Arial Cyr"/>
      <charset val="204"/>
    </font>
    <font>
      <sz val="10"/>
      <name val="Times New Roman Cyr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sz val="8"/>
      <name val="Arial Cyr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4"/>
      <color rgb="FFFF0000"/>
      <name val="Times New Roman"/>
      <family val="1"/>
      <charset val="204"/>
    </font>
    <font>
      <i/>
      <sz val="8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i/>
      <sz val="6"/>
      <name val="Arial"/>
      <family val="2"/>
      <charset val="204"/>
    </font>
    <font>
      <sz val="6"/>
      <color indexed="8"/>
      <name val="Arial"/>
      <family val="2"/>
      <charset val="204"/>
    </font>
    <font>
      <i/>
      <sz val="5"/>
      <name val="Arial"/>
      <family val="2"/>
      <charset val="204"/>
    </font>
    <font>
      <b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6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9">
    <xf numFmtId="0" fontId="0" fillId="0" borderId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0" fillId="7" borderId="1" applyNumberFormat="0" applyAlignment="0" applyProtection="0"/>
    <xf numFmtId="0" fontId="10" fillId="7" borderId="1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44" fontId="34" fillId="0" borderId="0" applyFont="0" applyFill="0" applyBorder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21" borderId="7" applyNumberFormat="0" applyAlignment="0" applyProtection="0"/>
    <xf numFmtId="0" fontId="17" fillId="21" borderId="7" applyNumberFormat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" fillId="0" borderId="0" applyAlignment="0"/>
    <xf numFmtId="0" fontId="42" fillId="0" borderId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5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362">
    <xf numFmtId="0" fontId="0" fillId="0" borderId="0" xfId="0"/>
    <xf numFmtId="0" fontId="31" fillId="0" borderId="0" xfId="0" applyFont="1" applyAlignment="1">
      <alignment horizontal="right" vertical="top"/>
    </xf>
    <xf numFmtId="0" fontId="31" fillId="0" borderId="0" xfId="0" applyFont="1" applyAlignment="1">
      <alignment horizontal="right"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164" fontId="7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32" fillId="0" borderId="0" xfId="0" applyFont="1" applyAlignment="1">
      <alignment wrapText="1"/>
    </xf>
    <xf numFmtId="0" fontId="33" fillId="0" borderId="0" xfId="0" applyFont="1"/>
    <xf numFmtId="3" fontId="31" fillId="0" borderId="0" xfId="0" applyNumberFormat="1" applyFont="1" applyAlignment="1">
      <alignment horizontal="right" vertical="top"/>
    </xf>
    <xf numFmtId="0" fontId="26" fillId="0" borderId="0" xfId="74" applyFont="1" applyFill="1" applyAlignment="1">
      <alignment wrapText="1"/>
    </xf>
    <xf numFmtId="4" fontId="26" fillId="0" borderId="0" xfId="74" applyNumberFormat="1" applyFont="1" applyFill="1" applyAlignment="1">
      <alignment horizontal="center" vertical="center" wrapText="1"/>
    </xf>
    <xf numFmtId="0" fontId="26" fillId="0" borderId="0" xfId="74" applyFont="1" applyFill="1" applyAlignment="1">
      <alignment vertical="center" wrapText="1"/>
    </xf>
    <xf numFmtId="0" fontId="27" fillId="0" borderId="0" xfId="74" applyFont="1" applyFill="1" applyAlignment="1">
      <alignment wrapText="1"/>
    </xf>
    <xf numFmtId="4" fontId="27" fillId="0" borderId="0" xfId="74" applyNumberFormat="1" applyFont="1" applyFill="1" applyAlignment="1">
      <alignment horizontal="center" vertical="center" wrapText="1"/>
    </xf>
    <xf numFmtId="4" fontId="26" fillId="0" borderId="0" xfId="74" applyNumberFormat="1" applyFont="1" applyFill="1" applyAlignment="1">
      <alignment horizontal="left" vertical="center" wrapText="1"/>
    </xf>
    <xf numFmtId="0" fontId="28" fillId="0" borderId="0" xfId="74" applyFont="1" applyFill="1" applyAlignment="1">
      <alignment wrapText="1"/>
    </xf>
    <xf numFmtId="1" fontId="26" fillId="0" borderId="0" xfId="74" applyNumberFormat="1" applyFont="1" applyFill="1" applyAlignment="1">
      <alignment horizontal="center" vertical="center" wrapText="1"/>
    </xf>
    <xf numFmtId="0" fontId="26" fillId="0" borderId="0" xfId="74" applyFont="1" applyFill="1" applyAlignment="1">
      <alignment horizontal="center" vertical="center" wrapText="1"/>
    </xf>
    <xf numFmtId="4" fontId="26" fillId="0" borderId="13" xfId="74" applyNumberFormat="1" applyFont="1" applyFill="1" applyBorder="1" applyAlignment="1">
      <alignment horizontal="center" vertical="center" wrapText="1"/>
    </xf>
    <xf numFmtId="0" fontId="35" fillId="0" borderId="0" xfId="74" applyFont="1"/>
    <xf numFmtId="0" fontId="26" fillId="0" borderId="0" xfId="74" applyFont="1"/>
    <xf numFmtId="0" fontId="26" fillId="0" borderId="0" xfId="74" applyFont="1" applyBorder="1" applyAlignment="1">
      <alignment horizontal="center"/>
    </xf>
    <xf numFmtId="4" fontId="26" fillId="0" borderId="10" xfId="74" applyNumberFormat="1" applyFont="1" applyBorder="1" applyAlignment="1">
      <alignment horizontal="center" vertical="center"/>
    </xf>
    <xf numFmtId="4" fontId="26" fillId="0" borderId="10" xfId="74" applyNumberFormat="1" applyFont="1" applyBorder="1" applyAlignment="1">
      <alignment horizontal="center" wrapText="1"/>
    </xf>
    <xf numFmtId="4" fontId="26" fillId="0" borderId="14" xfId="74" applyNumberFormat="1" applyFont="1" applyBorder="1" applyAlignment="1">
      <alignment horizontal="center" vertical="center"/>
    </xf>
    <xf numFmtId="4" fontId="26" fillId="0" borderId="10" xfId="74" applyNumberFormat="1" applyFont="1" applyBorder="1" applyAlignment="1">
      <alignment horizontal="center"/>
    </xf>
    <xf numFmtId="4" fontId="26" fillId="0" borderId="15" xfId="74" applyNumberFormat="1" applyFont="1" applyBorder="1" applyAlignment="1">
      <alignment horizontal="center" vertical="center"/>
    </xf>
    <xf numFmtId="0" fontId="26" fillId="0" borderId="10" xfId="74" applyFont="1" applyBorder="1" applyAlignment="1">
      <alignment horizontal="center"/>
    </xf>
    <xf numFmtId="0" fontId="26" fillId="0" borderId="15" xfId="74" applyFont="1" applyBorder="1" applyAlignment="1">
      <alignment horizontal="center" vertical="center"/>
    </xf>
    <xf numFmtId="0" fontId="26" fillId="0" borderId="12" xfId="74" applyFont="1" applyBorder="1" applyAlignment="1"/>
    <xf numFmtId="0" fontId="26" fillId="0" borderId="0" xfId="74" applyFont="1" applyAlignment="1">
      <alignment horizontal="left" vertical="center"/>
    </xf>
    <xf numFmtId="0" fontId="36" fillId="0" borderId="0" xfId="74" applyFont="1"/>
    <xf numFmtId="0" fontId="27" fillId="0" borderId="0" xfId="74" applyFont="1"/>
    <xf numFmtId="0" fontId="37" fillId="0" borderId="0" xfId="74" applyFont="1"/>
    <xf numFmtId="0" fontId="38" fillId="0" borderId="0" xfId="74" applyFont="1" applyAlignment="1">
      <alignment horizontal="right"/>
    </xf>
    <xf numFmtId="0" fontId="27" fillId="0" borderId="0" xfId="74" applyFont="1" applyFill="1" applyAlignment="1"/>
    <xf numFmtId="0" fontId="27" fillId="0" borderId="0" xfId="74" applyFont="1" applyFill="1" applyAlignment="1">
      <alignment horizontal="right"/>
    </xf>
    <xf numFmtId="4" fontId="26" fillId="0" borderId="0" xfId="74" applyNumberFormat="1" applyFont="1" applyFill="1" applyAlignment="1">
      <alignment horizontal="right" vertical="center" wrapText="1"/>
    </xf>
    <xf numFmtId="0" fontId="28" fillId="0" borderId="0" xfId="74" applyFont="1" applyFill="1" applyAlignment="1">
      <alignment vertical="center" wrapText="1"/>
    </xf>
    <xf numFmtId="4" fontId="27" fillId="0" borderId="0" xfId="74" applyNumberFormat="1" applyFont="1" applyFill="1" applyAlignment="1">
      <alignment horizontal="center" wrapText="1"/>
    </xf>
    <xf numFmtId="0" fontId="35" fillId="0" borderId="0" xfId="74" applyFont="1" applyAlignment="1">
      <alignment horizontal="left"/>
    </xf>
    <xf numFmtId="0" fontId="37" fillId="0" borderId="0" xfId="74" applyFont="1" applyAlignment="1">
      <alignment horizontal="left"/>
    </xf>
    <xf numFmtId="0" fontId="35" fillId="0" borderId="0" xfId="74" applyFont="1" applyAlignment="1">
      <alignment horizontal="right"/>
    </xf>
    <xf numFmtId="0" fontId="37" fillId="0" borderId="0" xfId="74" applyFont="1" applyAlignment="1">
      <alignment horizontal="right"/>
    </xf>
    <xf numFmtId="4" fontId="27" fillId="0" borderId="0" xfId="74" applyNumberFormat="1" applyFont="1" applyFill="1" applyAlignment="1">
      <alignment horizontal="right" wrapText="1"/>
    </xf>
    <xf numFmtId="0" fontId="27" fillId="0" borderId="0" xfId="74" applyFont="1" applyFill="1" applyAlignment="1">
      <alignment horizontal="left"/>
    </xf>
    <xf numFmtId="4" fontId="26" fillId="0" borderId="0" xfId="74" applyNumberFormat="1" applyFont="1" applyFill="1" applyAlignment="1">
      <alignment horizontal="center" vertical="center" wrapText="1"/>
    </xf>
    <xf numFmtId="49" fontId="3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right" vertical="top"/>
    </xf>
    <xf numFmtId="49" fontId="2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3" fillId="0" borderId="10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3" fillId="0" borderId="10" xfId="0" applyFont="1" applyBorder="1" applyAlignment="1">
      <alignment horizontal="center" vertical="top" wrapText="1"/>
    </xf>
    <xf numFmtId="4" fontId="26" fillId="0" borderId="10" xfId="74" applyNumberFormat="1" applyFont="1" applyBorder="1" applyAlignment="1">
      <alignment horizontal="center" vertical="center"/>
    </xf>
    <xf numFmtId="0" fontId="28" fillId="0" borderId="0" xfId="74" applyFont="1" applyFill="1" applyBorder="1" applyAlignment="1">
      <alignment vertical="center" wrapText="1"/>
    </xf>
    <xf numFmtId="4" fontId="28" fillId="0" borderId="0" xfId="74" applyNumberFormat="1" applyFont="1" applyFill="1" applyBorder="1" applyAlignment="1">
      <alignment horizontal="center" vertical="center" wrapText="1"/>
    </xf>
    <xf numFmtId="43" fontId="28" fillId="0" borderId="0" xfId="88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0" fillId="0" borderId="11" xfId="0" applyFont="1" applyBorder="1" applyAlignment="1">
      <alignment horizontal="center" vertical="top"/>
    </xf>
    <xf numFmtId="164" fontId="7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5" fillId="0" borderId="10" xfId="0" applyFont="1" applyBorder="1" applyAlignment="1">
      <alignment horizontal="right" vertical="top" wrapText="1"/>
    </xf>
    <xf numFmtId="0" fontId="46" fillId="0" borderId="10" xfId="0" applyFont="1" applyBorder="1" applyAlignment="1">
      <alignment horizontal="right" vertical="top" wrapText="1"/>
    </xf>
    <xf numFmtId="164" fontId="3" fillId="0" borderId="0" xfId="0" applyNumberFormat="1" applyFont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0" fillId="0" borderId="0" xfId="0" applyBorder="1" applyAlignment="1">
      <alignment vertical="top" wrapText="1"/>
    </xf>
    <xf numFmtId="0" fontId="46" fillId="0" borderId="0" xfId="0" applyFont="1" applyBorder="1" applyAlignment="1">
      <alignment horizontal="right" vertical="top" wrapText="1"/>
    </xf>
    <xf numFmtId="0" fontId="5" fillId="0" borderId="0" xfId="0" applyFont="1" applyBorder="1" applyAlignment="1">
      <alignment horizontal="right" vertical="top" wrapText="1"/>
    </xf>
    <xf numFmtId="0" fontId="3" fillId="0" borderId="10" xfId="73" applyFont="1" applyBorder="1" applyAlignment="1">
      <alignment horizontal="center" vertical="top"/>
    </xf>
    <xf numFmtId="0" fontId="3" fillId="0" borderId="10" xfId="73" applyFont="1" applyBorder="1" applyAlignment="1">
      <alignment horizontal="center" vertical="top" wrapText="1"/>
    </xf>
    <xf numFmtId="49" fontId="6" fillId="0" borderId="10" xfId="73" applyNumberFormat="1" applyFont="1" applyBorder="1" applyAlignment="1">
      <alignment horizontal="left" vertical="top" wrapText="1"/>
    </xf>
    <xf numFmtId="0" fontId="3" fillId="0" borderId="10" xfId="73" applyFont="1" applyBorder="1" applyAlignment="1">
      <alignment horizontal="left" vertical="top" wrapText="1"/>
    </xf>
    <xf numFmtId="0" fontId="5" fillId="0" borderId="10" xfId="73" applyFont="1" applyBorder="1" applyAlignment="1">
      <alignment horizontal="center" vertical="top"/>
    </xf>
    <xf numFmtId="0" fontId="39" fillId="0" borderId="10" xfId="73" applyFont="1" applyBorder="1" applyAlignment="1">
      <alignment horizontal="right" vertical="top" wrapText="1"/>
    </xf>
    <xf numFmtId="0" fontId="39" fillId="0" borderId="10" xfId="73" applyFont="1" applyBorder="1" applyAlignment="1">
      <alignment horizontal="right" vertical="top"/>
    </xf>
    <xf numFmtId="0" fontId="5" fillId="0" borderId="10" xfId="73" applyFont="1" applyBorder="1" applyAlignment="1">
      <alignment horizontal="center" vertical="top" wrapText="1"/>
    </xf>
    <xf numFmtId="0" fontId="40" fillId="0" borderId="10" xfId="73" applyFont="1" applyBorder="1" applyAlignment="1">
      <alignment horizontal="right" vertical="top" wrapText="1"/>
    </xf>
    <xf numFmtId="0" fontId="3" fillId="0" borderId="0" xfId="73" applyFont="1" applyAlignment="1">
      <alignment horizontal="center" vertical="top"/>
    </xf>
    <xf numFmtId="49" fontId="3" fillId="0" borderId="0" xfId="73" applyNumberFormat="1" applyFont="1" applyAlignment="1">
      <alignment horizontal="left" vertical="top"/>
    </xf>
    <xf numFmtId="0" fontId="3" fillId="0" borderId="0" xfId="73" applyFont="1" applyAlignment="1">
      <alignment horizontal="left" vertical="top" wrapText="1"/>
    </xf>
    <xf numFmtId="0" fontId="3" fillId="0" borderId="0" xfId="73" applyFont="1" applyAlignment="1">
      <alignment horizontal="center" vertical="top" wrapText="1"/>
    </xf>
    <xf numFmtId="0" fontId="5" fillId="0" borderId="0" xfId="73" applyFont="1" applyAlignment="1">
      <alignment horizontal="center" vertical="top" wrapText="1"/>
    </xf>
    <xf numFmtId="0" fontId="39" fillId="0" borderId="0" xfId="73" applyFont="1" applyAlignment="1">
      <alignment horizontal="right" vertical="top"/>
    </xf>
    <xf numFmtId="3" fontId="39" fillId="0" borderId="0" xfId="73" applyNumberFormat="1" applyFont="1" applyAlignment="1">
      <alignment horizontal="right" vertical="top"/>
    </xf>
    <xf numFmtId="4" fontId="26" fillId="0" borderId="0" xfId="74" applyNumberFormat="1" applyFont="1" applyFill="1" applyAlignment="1">
      <alignment vertical="center" wrapText="1"/>
    </xf>
    <xf numFmtId="0" fontId="3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49" fontId="6" fillId="0" borderId="10" xfId="0" applyNumberFormat="1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10" xfId="0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12" xfId="0" applyFont="1" applyBorder="1" applyAlignment="1">
      <alignment horizontal="right" vertical="top"/>
    </xf>
    <xf numFmtId="0" fontId="4" fillId="0" borderId="0" xfId="0" applyFont="1" applyBorder="1"/>
    <xf numFmtId="0" fontId="4" fillId="0" borderId="1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2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11" xfId="0" applyFont="1" applyBorder="1"/>
    <xf numFmtId="0" fontId="30" fillId="0" borderId="0" xfId="0" applyFont="1" applyAlignment="1">
      <alignment horizontal="center" vertical="top"/>
    </xf>
    <xf numFmtId="49" fontId="30" fillId="0" borderId="0" xfId="0" applyNumberFormat="1" applyFont="1" applyAlignment="1">
      <alignment horizontal="left" vertical="top"/>
    </xf>
    <xf numFmtId="0" fontId="4" fillId="0" borderId="0" xfId="0" applyFont="1" applyAlignment="1"/>
    <xf numFmtId="0" fontId="3" fillId="0" borderId="10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top"/>
    </xf>
    <xf numFmtId="0" fontId="39" fillId="0" borderId="10" xfId="0" applyFont="1" applyBorder="1" applyAlignment="1">
      <alignment horizontal="right" vertical="top" wrapText="1"/>
    </xf>
    <xf numFmtId="0" fontId="39" fillId="0" borderId="10" xfId="0" applyFont="1" applyBorder="1" applyAlignment="1">
      <alignment horizontal="right" vertical="top"/>
    </xf>
    <xf numFmtId="0" fontId="45" fillId="0" borderId="10" xfId="0" applyFont="1" applyBorder="1" applyAlignment="1">
      <alignment horizontal="center" vertical="top" wrapText="1"/>
    </xf>
    <xf numFmtId="49" fontId="45" fillId="0" borderId="10" xfId="0" applyNumberFormat="1" applyFont="1" applyBorder="1" applyAlignment="1">
      <alignment horizontal="left" vertical="top" wrapText="1"/>
    </xf>
    <xf numFmtId="0" fontId="45" fillId="0" borderId="10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center" vertical="top" wrapText="1"/>
    </xf>
    <xf numFmtId="0" fontId="49" fillId="0" borderId="10" xfId="0" applyFont="1" applyBorder="1" applyAlignment="1">
      <alignment horizontal="right" vertical="top"/>
    </xf>
    <xf numFmtId="0" fontId="48" fillId="0" borderId="10" xfId="0" applyFont="1" applyBorder="1" applyAlignment="1">
      <alignment horizontal="right" vertical="top"/>
    </xf>
    <xf numFmtId="0" fontId="5" fillId="0" borderId="10" xfId="0" applyFont="1" applyBorder="1" applyAlignment="1">
      <alignment horizontal="center" vertical="top" wrapText="1"/>
    </xf>
    <xf numFmtId="0" fontId="40" fillId="0" borderId="10" xfId="0" applyFont="1" applyBorder="1" applyAlignment="1">
      <alignment horizontal="right" vertical="top" wrapText="1"/>
    </xf>
    <xf numFmtId="0" fontId="39" fillId="0" borderId="0" xfId="0" applyFont="1" applyAlignment="1">
      <alignment horizontal="right" vertical="top"/>
    </xf>
    <xf numFmtId="0" fontId="27" fillId="0" borderId="0" xfId="74" applyFont="1" applyFill="1" applyAlignment="1">
      <alignment vertical="center" wrapText="1"/>
    </xf>
    <xf numFmtId="4" fontId="26" fillId="0" borderId="0" xfId="74" applyNumberFormat="1" applyFont="1" applyFill="1" applyAlignment="1">
      <alignment horizontal="center" vertical="center" wrapText="1"/>
    </xf>
    <xf numFmtId="4" fontId="36" fillId="0" borderId="10" xfId="74" applyNumberFormat="1" applyFont="1" applyBorder="1" applyAlignment="1">
      <alignment horizontal="center" vertical="center"/>
    </xf>
    <xf numFmtId="0" fontId="36" fillId="0" borderId="10" xfId="74" applyFont="1" applyBorder="1" applyAlignment="1">
      <alignment horizontal="center" vertical="center"/>
    </xf>
    <xf numFmtId="4" fontId="35" fillId="0" borderId="0" xfId="74" applyNumberFormat="1" applyFont="1"/>
    <xf numFmtId="4" fontId="26" fillId="0" borderId="10" xfId="74" applyNumberFormat="1" applyFont="1" applyFill="1" applyBorder="1" applyAlignment="1">
      <alignment horizontal="center" vertical="center" wrapText="1"/>
    </xf>
    <xf numFmtId="4" fontId="53" fillId="0" borderId="19" xfId="74" applyNumberFormat="1" applyFont="1" applyFill="1" applyBorder="1" applyAlignment="1">
      <alignment horizontal="center" vertical="center" wrapText="1"/>
    </xf>
    <xf numFmtId="4" fontId="52" fillId="0" borderId="25" xfId="74" applyNumberFormat="1" applyFont="1" applyFill="1" applyBorder="1" applyAlignment="1">
      <alignment horizontal="center" vertical="center" wrapText="1"/>
    </xf>
    <xf numFmtId="4" fontId="28" fillId="0" borderId="25" xfId="74" applyNumberFormat="1" applyFont="1" applyFill="1" applyBorder="1" applyAlignment="1">
      <alignment horizontal="center" vertical="center" wrapText="1"/>
    </xf>
    <xf numFmtId="4" fontId="28" fillId="0" borderId="27" xfId="74" applyNumberFormat="1" applyFont="1" applyFill="1" applyBorder="1" applyAlignment="1">
      <alignment horizontal="center" vertical="center" wrapText="1"/>
    </xf>
    <xf numFmtId="4" fontId="52" fillId="0" borderId="29" xfId="74" applyNumberFormat="1" applyFont="1" applyFill="1" applyBorder="1" applyAlignment="1">
      <alignment horizontal="center" vertical="center" wrapText="1"/>
    </xf>
    <xf numFmtId="4" fontId="26" fillId="0" borderId="29" xfId="74" applyNumberFormat="1" applyFont="1" applyFill="1" applyBorder="1" applyAlignment="1">
      <alignment horizontal="center" vertical="center" wrapText="1"/>
    </xf>
    <xf numFmtId="4" fontId="28" fillId="0" borderId="29" xfId="74" applyNumberFormat="1" applyFont="1" applyFill="1" applyBorder="1" applyAlignment="1">
      <alignment horizontal="center" vertical="center" wrapText="1"/>
    </xf>
    <xf numFmtId="4" fontId="28" fillId="0" borderId="31" xfId="74" applyNumberFormat="1" applyFont="1" applyFill="1" applyBorder="1" applyAlignment="1">
      <alignment horizontal="center" vertical="center" wrapText="1"/>
    </xf>
    <xf numFmtId="2" fontId="52" fillId="0" borderId="29" xfId="74" applyNumberFormat="1" applyFont="1" applyFill="1" applyBorder="1" applyAlignment="1">
      <alignment horizontal="center" vertical="center" wrapText="1"/>
    </xf>
    <xf numFmtId="4" fontId="26" fillId="0" borderId="31" xfId="74" applyNumberFormat="1" applyFont="1" applyFill="1" applyBorder="1" applyAlignment="1">
      <alignment horizontal="center" vertical="center" wrapText="1"/>
    </xf>
    <xf numFmtId="4" fontId="53" fillId="0" borderId="25" xfId="74" applyNumberFormat="1" applyFont="1" applyFill="1" applyBorder="1" applyAlignment="1">
      <alignment horizontal="center" vertical="center" wrapText="1"/>
    </xf>
    <xf numFmtId="4" fontId="53" fillId="0" borderId="26" xfId="74" applyNumberFormat="1" applyFont="1" applyFill="1" applyBorder="1" applyAlignment="1">
      <alignment horizontal="center" vertical="center" wrapText="1"/>
    </xf>
    <xf numFmtId="4" fontId="28" fillId="0" borderId="32" xfId="74" applyNumberFormat="1" applyFont="1" applyFill="1" applyBorder="1" applyAlignment="1">
      <alignment horizontal="center" vertical="center" wrapText="1"/>
    </xf>
    <xf numFmtId="43" fontId="28" fillId="0" borderId="33" xfId="88" applyFont="1" applyFill="1" applyBorder="1" applyAlignment="1">
      <alignment horizontal="center" vertical="center" wrapText="1"/>
    </xf>
    <xf numFmtId="4" fontId="28" fillId="0" borderId="35" xfId="74" applyNumberFormat="1" applyFont="1" applyFill="1" applyBorder="1" applyAlignment="1">
      <alignment horizontal="center" vertical="center" wrapText="1"/>
    </xf>
    <xf numFmtId="4" fontId="28" fillId="0" borderId="36" xfId="74" applyNumberFormat="1" applyFont="1" applyFill="1" applyBorder="1" applyAlignment="1">
      <alignment horizontal="center" vertical="center" wrapText="1"/>
    </xf>
    <xf numFmtId="4" fontId="28" fillId="0" borderId="30" xfId="74" applyNumberFormat="1" applyFont="1" applyFill="1" applyBorder="1" applyAlignment="1">
      <alignment horizontal="center" vertical="center" wrapText="1"/>
    </xf>
    <xf numFmtId="43" fontId="28" fillId="0" borderId="29" xfId="88" applyFont="1" applyFill="1" applyBorder="1" applyAlignment="1">
      <alignment horizontal="center" vertical="center" wrapText="1"/>
    </xf>
    <xf numFmtId="4" fontId="28" fillId="0" borderId="38" xfId="74" applyNumberFormat="1" applyFont="1" applyFill="1" applyBorder="1" applyAlignment="1">
      <alignment horizontal="center" vertical="center" wrapText="1"/>
    </xf>
    <xf numFmtId="4" fontId="28" fillId="0" borderId="40" xfId="74" applyNumberFormat="1" applyFont="1" applyFill="1" applyBorder="1" applyAlignment="1">
      <alignment horizontal="center" vertical="center" wrapText="1"/>
    </xf>
    <xf numFmtId="43" fontId="28" fillId="0" borderId="40" xfId="88" applyFont="1" applyFill="1" applyBorder="1" applyAlignment="1">
      <alignment horizontal="center" vertical="center" wrapText="1"/>
    </xf>
    <xf numFmtId="4" fontId="28" fillId="0" borderId="41" xfId="74" applyNumberFormat="1" applyFont="1" applyFill="1" applyBorder="1" applyAlignment="1">
      <alignment horizontal="center" vertical="center" wrapText="1"/>
    </xf>
    <xf numFmtId="4" fontId="26" fillId="0" borderId="40" xfId="74" applyNumberFormat="1" applyFont="1" applyFill="1" applyBorder="1" applyAlignment="1">
      <alignment horizontal="center" vertical="center" wrapText="1"/>
    </xf>
    <xf numFmtId="43" fontId="26" fillId="0" borderId="40" xfId="88" applyFont="1" applyFill="1" applyBorder="1" applyAlignment="1">
      <alignment horizontal="center" vertical="center" wrapText="1"/>
    </xf>
    <xf numFmtId="43" fontId="26" fillId="0" borderId="41" xfId="88" applyFont="1" applyFill="1" applyBorder="1" applyAlignment="1">
      <alignment horizontal="center" vertical="center" wrapText="1"/>
    </xf>
    <xf numFmtId="43" fontId="28" fillId="0" borderId="41" xfId="88" applyFont="1" applyFill="1" applyBorder="1" applyAlignment="1">
      <alignment horizontal="center" vertical="center" wrapText="1"/>
    </xf>
    <xf numFmtId="4" fontId="26" fillId="0" borderId="25" xfId="74" applyNumberFormat="1" applyFont="1" applyFill="1" applyBorder="1" applyAlignment="1">
      <alignment horizontal="center" vertical="center" wrapText="1"/>
    </xf>
    <xf numFmtId="4" fontId="26" fillId="0" borderId="45" xfId="74" applyNumberFormat="1" applyFont="1" applyFill="1" applyBorder="1" applyAlignment="1">
      <alignment horizontal="center" vertical="center" wrapText="1"/>
    </xf>
    <xf numFmtId="1" fontId="26" fillId="0" borderId="36" xfId="74" applyNumberFormat="1" applyFont="1" applyFill="1" applyBorder="1" applyAlignment="1">
      <alignment horizontal="center" vertical="center" wrapText="1"/>
    </xf>
    <xf numFmtId="1" fontId="26" fillId="0" borderId="34" xfId="74" applyNumberFormat="1" applyFont="1" applyFill="1" applyBorder="1" applyAlignment="1">
      <alignment horizontal="center" vertical="center" wrapText="1"/>
    </xf>
    <xf numFmtId="4" fontId="28" fillId="0" borderId="48" xfId="74" applyNumberFormat="1" applyFont="1" applyFill="1" applyBorder="1" applyAlignment="1">
      <alignment horizontal="center" vertical="center" wrapText="1"/>
    </xf>
    <xf numFmtId="4" fontId="28" fillId="0" borderId="49" xfId="74" applyNumberFormat="1" applyFont="1" applyFill="1" applyBorder="1" applyAlignment="1">
      <alignment horizontal="center" vertical="center" wrapText="1"/>
    </xf>
    <xf numFmtId="4" fontId="26" fillId="0" borderId="49" xfId="74" applyNumberFormat="1" applyFont="1" applyFill="1" applyBorder="1" applyAlignment="1">
      <alignment horizontal="center" vertical="center" wrapText="1"/>
    </xf>
    <xf numFmtId="4" fontId="26" fillId="0" borderId="23" xfId="74" applyNumberFormat="1" applyFont="1" applyFill="1" applyBorder="1" applyAlignment="1">
      <alignment horizontal="center" vertical="center" wrapText="1"/>
    </xf>
    <xf numFmtId="4" fontId="52" fillId="0" borderId="33" xfId="74" applyNumberFormat="1" applyFont="1" applyFill="1" applyBorder="1" applyAlignment="1">
      <alignment horizontal="center" vertical="center" wrapText="1"/>
    </xf>
    <xf numFmtId="4" fontId="26" fillId="0" borderId="37" xfId="74" applyNumberFormat="1" applyFont="1" applyFill="1" applyBorder="1" applyAlignment="1">
      <alignment horizontal="center" vertical="center" wrapText="1"/>
    </xf>
    <xf numFmtId="4" fontId="53" fillId="0" borderId="50" xfId="74" applyNumberFormat="1" applyFont="1" applyFill="1" applyBorder="1" applyAlignment="1">
      <alignment horizontal="center" vertical="center" wrapText="1"/>
    </xf>
    <xf numFmtId="4" fontId="28" fillId="0" borderId="51" xfId="74" applyNumberFormat="1" applyFont="1" applyFill="1" applyBorder="1" applyAlignment="1">
      <alignment horizontal="center" vertical="center" wrapText="1"/>
    </xf>
    <xf numFmtId="43" fontId="26" fillId="0" borderId="51" xfId="88" applyFont="1" applyFill="1" applyBorder="1" applyAlignment="1">
      <alignment horizontal="center" vertical="center" wrapText="1"/>
    </xf>
    <xf numFmtId="43" fontId="28" fillId="0" borderId="51" xfId="88" applyFont="1" applyFill="1" applyBorder="1" applyAlignment="1">
      <alignment horizontal="center" vertical="center" wrapText="1"/>
    </xf>
    <xf numFmtId="4" fontId="26" fillId="0" borderId="52" xfId="74" applyNumberFormat="1" applyFont="1" applyFill="1" applyBorder="1" applyAlignment="1">
      <alignment horizontal="center" vertical="center" wrapText="1"/>
    </xf>
    <xf numFmtId="4" fontId="26" fillId="0" borderId="42" xfId="74" applyNumberFormat="1" applyFont="1" applyFill="1" applyBorder="1" applyAlignment="1">
      <alignment horizontal="center" vertical="center" wrapText="1"/>
    </xf>
    <xf numFmtId="4" fontId="26" fillId="0" borderId="46" xfId="74" applyNumberFormat="1" applyFont="1" applyFill="1" applyBorder="1" applyAlignment="1">
      <alignment horizontal="center" vertical="center" wrapText="1"/>
    </xf>
    <xf numFmtId="4" fontId="28" fillId="0" borderId="27" xfId="74" applyNumberFormat="1" applyFont="1" applyFill="1" applyBorder="1" applyAlignment="1">
      <alignment vertical="center" wrapText="1"/>
    </xf>
    <xf numFmtId="4" fontId="28" fillId="0" borderId="31" xfId="74" applyNumberFormat="1" applyFont="1" applyFill="1" applyBorder="1" applyAlignment="1">
      <alignment vertical="center" wrapText="1"/>
    </xf>
    <xf numFmtId="43" fontId="53" fillId="0" borderId="24" xfId="88" applyFont="1" applyFill="1" applyBorder="1" applyAlignment="1">
      <alignment horizontal="center" vertical="center" wrapText="1"/>
    </xf>
    <xf numFmtId="43" fontId="28" fillId="0" borderId="27" xfId="88" applyFont="1" applyFill="1" applyBorder="1" applyAlignment="1">
      <alignment horizontal="center" vertical="center" wrapText="1"/>
    </xf>
    <xf numFmtId="43" fontId="28" fillId="0" borderId="28" xfId="88" applyFont="1" applyFill="1" applyBorder="1" applyAlignment="1">
      <alignment horizontal="center" vertical="center" wrapText="1"/>
    </xf>
    <xf numFmtId="43" fontId="28" fillId="0" borderId="31" xfId="88" applyFont="1" applyFill="1" applyBorder="1" applyAlignment="1">
      <alignment horizontal="center" vertical="center" wrapText="1"/>
    </xf>
    <xf numFmtId="43" fontId="28" fillId="0" borderId="39" xfId="88" applyFont="1" applyFill="1" applyBorder="1" applyAlignment="1">
      <alignment horizontal="center" vertical="center" wrapText="1"/>
    </xf>
    <xf numFmtId="43" fontId="26" fillId="0" borderId="39" xfId="88" applyFont="1" applyFill="1" applyBorder="1" applyAlignment="1">
      <alignment horizontal="center" vertical="center" wrapText="1"/>
    </xf>
    <xf numFmtId="1" fontId="26" fillId="0" borderId="21" xfId="74" applyNumberFormat="1" applyFont="1" applyFill="1" applyBorder="1" applyAlignment="1">
      <alignment horizontal="center" vertical="center" wrapText="1"/>
    </xf>
    <xf numFmtId="4" fontId="52" fillId="0" borderId="19" xfId="74" applyNumberFormat="1" applyFont="1" applyFill="1" applyBorder="1" applyAlignment="1">
      <alignment horizontal="center" vertical="center" wrapText="1"/>
    </xf>
    <xf numFmtId="4" fontId="28" fillId="0" borderId="54" xfId="74" applyNumberFormat="1" applyFont="1" applyFill="1" applyBorder="1" applyAlignment="1">
      <alignment vertical="center" wrapText="1"/>
    </xf>
    <xf numFmtId="3" fontId="52" fillId="0" borderId="25" xfId="74" applyNumberFormat="1" applyFont="1" applyFill="1" applyBorder="1" applyAlignment="1">
      <alignment horizontal="center" vertical="center" wrapText="1"/>
    </xf>
    <xf numFmtId="4" fontId="28" fillId="0" borderId="55" xfId="74" applyNumberFormat="1" applyFont="1" applyFill="1" applyBorder="1" applyAlignment="1">
      <alignment horizontal="center" vertical="center" wrapText="1"/>
    </xf>
    <xf numFmtId="4" fontId="54" fillId="0" borderId="0" xfId="74" applyNumberFormat="1" applyFont="1" applyFill="1" applyAlignment="1">
      <alignment horizontal="left" vertical="center" wrapText="1"/>
    </xf>
    <xf numFmtId="0" fontId="54" fillId="0" borderId="0" xfId="74" applyFont="1" applyFill="1" applyAlignment="1">
      <alignment vertical="center" wrapText="1"/>
    </xf>
    <xf numFmtId="4" fontId="54" fillId="0" borderId="0" xfId="74" applyNumberFormat="1" applyFont="1" applyFill="1" applyAlignment="1">
      <alignment horizontal="center" vertical="center" wrapText="1"/>
    </xf>
    <xf numFmtId="4" fontId="54" fillId="0" borderId="0" xfId="74" applyNumberFormat="1" applyFont="1" applyFill="1" applyAlignment="1">
      <alignment horizontal="center" wrapText="1"/>
    </xf>
    <xf numFmtId="4" fontId="26" fillId="0" borderId="10" xfId="74" applyNumberFormat="1" applyFont="1" applyFill="1" applyBorder="1" applyAlignment="1">
      <alignment horizontal="center" vertical="center" wrapText="1"/>
    </xf>
    <xf numFmtId="0" fontId="28" fillId="0" borderId="24" xfId="74" applyFont="1" applyFill="1" applyBorder="1" applyAlignment="1">
      <alignment horizontal="right" vertical="center" wrapText="1"/>
    </xf>
    <xf numFmtId="4" fontId="26" fillId="0" borderId="26" xfId="74" applyNumberFormat="1" applyFont="1" applyFill="1" applyBorder="1" applyAlignment="1">
      <alignment horizontal="center" vertical="center" wrapText="1"/>
    </xf>
    <xf numFmtId="4" fontId="26" fillId="0" borderId="24" xfId="74" applyNumberFormat="1" applyFont="1" applyFill="1" applyBorder="1" applyAlignment="1">
      <alignment horizontal="center" vertical="center" wrapText="1"/>
    </xf>
    <xf numFmtId="4" fontId="28" fillId="0" borderId="56" xfId="74" applyNumberFormat="1" applyFont="1" applyFill="1" applyBorder="1" applyAlignment="1">
      <alignment vertical="center" wrapText="1"/>
    </xf>
    <xf numFmtId="4" fontId="26" fillId="0" borderId="57" xfId="74" applyNumberFormat="1" applyFont="1" applyFill="1" applyBorder="1" applyAlignment="1">
      <alignment horizontal="center" vertical="center" wrapText="1"/>
    </xf>
    <xf numFmtId="4" fontId="28" fillId="0" borderId="56" xfId="74" applyNumberFormat="1" applyFont="1" applyFill="1" applyBorder="1" applyAlignment="1">
      <alignment horizontal="center" vertical="center" wrapText="1"/>
    </xf>
    <xf numFmtId="4" fontId="52" fillId="0" borderId="13" xfId="74" applyNumberFormat="1" applyFont="1" applyFill="1" applyBorder="1" applyAlignment="1">
      <alignment horizontal="center" vertical="center" wrapText="1"/>
    </xf>
    <xf numFmtId="1" fontId="26" fillId="0" borderId="21" xfId="74" applyNumberFormat="1" applyFont="1" applyFill="1" applyBorder="1" applyAlignment="1">
      <alignment horizontal="center" vertical="center" wrapText="1"/>
    </xf>
    <xf numFmtId="4" fontId="52" fillId="0" borderId="52" xfId="74" applyNumberFormat="1" applyFont="1" applyFill="1" applyBorder="1" applyAlignment="1">
      <alignment horizontal="center" vertical="center" wrapText="1"/>
    </xf>
    <xf numFmtId="4" fontId="28" fillId="0" borderId="45" xfId="74" applyNumberFormat="1" applyFont="1" applyFill="1" applyBorder="1" applyAlignment="1">
      <alignment vertical="center" wrapText="1"/>
    </xf>
    <xf numFmtId="4" fontId="52" fillId="0" borderId="23" xfId="74" applyNumberFormat="1" applyFont="1" applyFill="1" applyBorder="1" applyAlignment="1">
      <alignment horizontal="center" vertical="center" wrapText="1"/>
    </xf>
    <xf numFmtId="4" fontId="28" fillId="0" borderId="45" xfId="74" applyNumberFormat="1" applyFont="1" applyFill="1" applyBorder="1" applyAlignment="1">
      <alignment horizontal="center" vertical="center" wrapText="1"/>
    </xf>
    <xf numFmtId="4" fontId="52" fillId="0" borderId="10" xfId="74" applyNumberFormat="1" applyFont="1" applyFill="1" applyBorder="1" applyAlignment="1">
      <alignment horizontal="center" vertical="center" wrapText="1"/>
    </xf>
    <xf numFmtId="4" fontId="28" fillId="0" borderId="10" xfId="74" applyNumberFormat="1" applyFont="1" applyFill="1" applyBorder="1" applyAlignment="1">
      <alignment horizontal="center" vertical="center" wrapText="1"/>
    </xf>
    <xf numFmtId="4" fontId="52" fillId="0" borderId="26" xfId="74" applyNumberFormat="1" applyFont="1" applyFill="1" applyBorder="1" applyAlignment="1">
      <alignment horizontal="center" vertical="center" wrapText="1"/>
    </xf>
    <xf numFmtId="4" fontId="26" fillId="0" borderId="50" xfId="74" applyNumberFormat="1" applyFont="1" applyFill="1" applyBorder="1" applyAlignment="1">
      <alignment horizontal="center" vertical="center" wrapText="1"/>
    </xf>
    <xf numFmtId="4" fontId="28" fillId="0" borderId="58" xfId="74" applyNumberFormat="1" applyFont="1" applyFill="1" applyBorder="1" applyAlignment="1">
      <alignment horizontal="center" vertical="center" wrapText="1"/>
    </xf>
    <xf numFmtId="4" fontId="53" fillId="0" borderId="30" xfId="74" applyNumberFormat="1" applyFont="1" applyFill="1" applyBorder="1" applyAlignment="1">
      <alignment horizontal="center" vertical="center" wrapText="1"/>
    </xf>
    <xf numFmtId="4" fontId="52" fillId="0" borderId="30" xfId="74" applyNumberFormat="1" applyFont="1" applyFill="1" applyBorder="1" applyAlignment="1">
      <alignment horizontal="center" vertical="center" wrapText="1"/>
    </xf>
    <xf numFmtId="4" fontId="26" fillId="0" borderId="30" xfId="74" applyNumberFormat="1" applyFont="1" applyFill="1" applyBorder="1" applyAlignment="1">
      <alignment horizontal="center" vertical="center" wrapText="1"/>
    </xf>
    <xf numFmtId="4" fontId="28" fillId="0" borderId="59" xfId="74" applyNumberFormat="1" applyFont="1" applyFill="1" applyBorder="1" applyAlignment="1">
      <alignment vertical="center" wrapText="1"/>
    </xf>
    <xf numFmtId="4" fontId="28" fillId="0" borderId="61" xfId="74" applyNumberFormat="1" applyFont="1" applyFill="1" applyBorder="1" applyAlignment="1">
      <alignment horizontal="center" vertical="center" wrapText="1"/>
    </xf>
    <xf numFmtId="0" fontId="28" fillId="0" borderId="24" xfId="74" applyFont="1" applyFill="1" applyBorder="1" applyAlignment="1">
      <alignment horizontal="left" vertical="center" wrapText="1"/>
    </xf>
    <xf numFmtId="4" fontId="28" fillId="0" borderId="26" xfId="74" applyNumberFormat="1" applyFont="1" applyFill="1" applyBorder="1" applyAlignment="1">
      <alignment horizontal="center" vertical="center" wrapText="1"/>
    </xf>
    <xf numFmtId="1" fontId="28" fillId="0" borderId="34" xfId="74" applyNumberFormat="1" applyFont="1" applyFill="1" applyBorder="1" applyAlignment="1">
      <alignment horizontal="center" vertical="center" wrapText="1"/>
    </xf>
    <xf numFmtId="4" fontId="28" fillId="0" borderId="24" xfId="74" applyNumberFormat="1" applyFont="1" applyFill="1" applyBorder="1" applyAlignment="1">
      <alignment horizontal="center" vertical="center" wrapText="1"/>
    </xf>
    <xf numFmtId="1" fontId="26" fillId="0" borderId="15" xfId="74" applyNumberFormat="1" applyFont="1" applyFill="1" applyBorder="1" applyAlignment="1">
      <alignment horizontal="center" vertical="center" wrapText="1"/>
    </xf>
    <xf numFmtId="1" fontId="26" fillId="0" borderId="62" xfId="74" applyNumberFormat="1" applyFont="1" applyFill="1" applyBorder="1" applyAlignment="1">
      <alignment horizontal="center" vertical="center" wrapText="1"/>
    </xf>
    <xf numFmtId="1" fontId="26" fillId="0" borderId="18" xfId="74" applyNumberFormat="1" applyFont="1" applyFill="1" applyBorder="1" applyAlignment="1">
      <alignment horizontal="center" vertical="center" wrapText="1"/>
    </xf>
    <xf numFmtId="1" fontId="26" fillId="0" borderId="14" xfId="74" applyNumberFormat="1" applyFont="1" applyFill="1" applyBorder="1" applyAlignment="1">
      <alignment horizontal="center" vertical="center" wrapText="1"/>
    </xf>
    <xf numFmtId="1" fontId="26" fillId="0" borderId="63" xfId="74" applyNumberFormat="1" applyFont="1" applyFill="1" applyBorder="1" applyAlignment="1">
      <alignment horizontal="center" vertical="center" wrapText="1"/>
    </xf>
    <xf numFmtId="1" fontId="26" fillId="0" borderId="20" xfId="74" applyNumberFormat="1" applyFont="1" applyFill="1" applyBorder="1" applyAlignment="1">
      <alignment horizontal="center" vertical="center" wrapText="1"/>
    </xf>
    <xf numFmtId="2" fontId="52" fillId="0" borderId="13" xfId="74" applyNumberFormat="1" applyFont="1" applyFill="1" applyBorder="1" applyAlignment="1">
      <alignment horizontal="center" vertical="center" wrapText="1"/>
    </xf>
    <xf numFmtId="1" fontId="28" fillId="0" borderId="42" xfId="74" applyNumberFormat="1" applyFont="1" applyFill="1" applyBorder="1" applyAlignment="1">
      <alignment vertical="center" wrapText="1"/>
    </xf>
    <xf numFmtId="1" fontId="28" fillId="0" borderId="25" xfId="74" applyNumberFormat="1" applyFont="1" applyFill="1" applyBorder="1" applyAlignment="1">
      <alignment vertical="center" wrapText="1"/>
    </xf>
    <xf numFmtId="1" fontId="28" fillId="0" borderId="27" xfId="74" applyNumberFormat="1" applyFont="1" applyFill="1" applyBorder="1" applyAlignment="1">
      <alignment vertical="center" wrapText="1"/>
    </xf>
    <xf numFmtId="1" fontId="28" fillId="0" borderId="32" xfId="74" applyNumberFormat="1" applyFont="1" applyFill="1" applyBorder="1" applyAlignment="1">
      <alignment vertical="center" wrapText="1"/>
    </xf>
    <xf numFmtId="1" fontId="28" fillId="0" borderId="33" xfId="74" applyNumberFormat="1" applyFont="1" applyFill="1" applyBorder="1" applyAlignment="1">
      <alignment vertical="center" wrapText="1"/>
    </xf>
    <xf numFmtId="0" fontId="51" fillId="0" borderId="39" xfId="74" applyFont="1" applyFill="1" applyBorder="1" applyAlignment="1">
      <alignment horizontal="right" vertical="center" wrapText="1"/>
    </xf>
    <xf numFmtId="0" fontId="27" fillId="0" borderId="39" xfId="74" applyFont="1" applyFill="1" applyBorder="1" applyAlignment="1">
      <alignment vertical="center" wrapText="1"/>
    </xf>
    <xf numFmtId="0" fontId="51" fillId="0" borderId="39" xfId="74" applyFont="1" applyFill="1" applyBorder="1" applyAlignment="1">
      <alignment vertical="center" wrapText="1"/>
    </xf>
    <xf numFmtId="0" fontId="28" fillId="0" borderId="52" xfId="74" applyFont="1" applyFill="1" applyBorder="1" applyAlignment="1">
      <alignment horizontal="left" vertical="center" wrapText="1"/>
    </xf>
    <xf numFmtId="1" fontId="26" fillId="0" borderId="64" xfId="74" applyNumberFormat="1" applyFont="1" applyFill="1" applyBorder="1" applyAlignment="1">
      <alignment horizontal="center" vertical="center" wrapText="1"/>
    </xf>
    <xf numFmtId="4" fontId="53" fillId="0" borderId="29" xfId="74" applyNumberFormat="1" applyFont="1" applyFill="1" applyBorder="1" applyAlignment="1">
      <alignment horizontal="center" vertical="center" wrapText="1"/>
    </xf>
    <xf numFmtId="1" fontId="28" fillId="0" borderId="36" xfId="74" applyNumberFormat="1" applyFont="1" applyFill="1" applyBorder="1" applyAlignment="1">
      <alignment horizontal="center" vertical="center" wrapText="1"/>
    </xf>
    <xf numFmtId="4" fontId="28" fillId="0" borderId="37" xfId="74" applyNumberFormat="1" applyFont="1" applyFill="1" applyBorder="1" applyAlignment="1">
      <alignment horizontal="center" vertical="center" wrapText="1"/>
    </xf>
    <xf numFmtId="4" fontId="28" fillId="0" borderId="46" xfId="74" applyNumberFormat="1" applyFont="1" applyFill="1" applyBorder="1" applyAlignment="1">
      <alignment horizontal="center" vertical="center" wrapText="1"/>
    </xf>
    <xf numFmtId="4" fontId="53" fillId="0" borderId="57" xfId="74" applyNumberFormat="1" applyFont="1" applyFill="1" applyBorder="1" applyAlignment="1">
      <alignment horizontal="center" vertical="center" wrapText="1"/>
    </xf>
    <xf numFmtId="4" fontId="53" fillId="0" borderId="13" xfId="74" applyNumberFormat="1" applyFont="1" applyFill="1" applyBorder="1" applyAlignment="1">
      <alignment horizontal="center" vertical="center" wrapText="1"/>
    </xf>
    <xf numFmtId="4" fontId="53" fillId="0" borderId="24" xfId="74" applyNumberFormat="1" applyFont="1" applyFill="1" applyBorder="1" applyAlignment="1">
      <alignment horizontal="center" vertical="center" wrapText="1"/>
    </xf>
    <xf numFmtId="4" fontId="53" fillId="0" borderId="56" xfId="74" applyNumberFormat="1" applyFont="1" applyFill="1" applyBorder="1" applyAlignment="1">
      <alignment vertical="center" wrapText="1"/>
    </xf>
    <xf numFmtId="4" fontId="53" fillId="0" borderId="18" xfId="74" applyNumberFormat="1" applyFont="1" applyFill="1" applyBorder="1" applyAlignment="1">
      <alignment horizontal="center" vertical="center" wrapText="1"/>
    </xf>
    <xf numFmtId="4" fontId="52" fillId="0" borderId="18" xfId="74" applyNumberFormat="1" applyFont="1" applyFill="1" applyBorder="1" applyAlignment="1">
      <alignment horizontal="center" vertical="center" wrapText="1"/>
    </xf>
    <xf numFmtId="4" fontId="26" fillId="0" borderId="18" xfId="74" applyNumberFormat="1" applyFont="1" applyFill="1" applyBorder="1" applyAlignment="1">
      <alignment horizontal="center" vertical="center" wrapText="1"/>
    </xf>
    <xf numFmtId="1" fontId="28" fillId="0" borderId="47" xfId="74" applyNumberFormat="1" applyFont="1" applyFill="1" applyBorder="1" applyAlignment="1">
      <alignment horizontal="center" vertical="center" wrapText="1"/>
    </xf>
    <xf numFmtId="4" fontId="28" fillId="0" borderId="28" xfId="74" applyNumberFormat="1" applyFont="1" applyFill="1" applyBorder="1" applyAlignment="1">
      <alignment horizontal="center" vertical="center" wrapText="1"/>
    </xf>
    <xf numFmtId="4" fontId="28" fillId="0" borderId="60" xfId="74" applyNumberFormat="1" applyFont="1" applyFill="1" applyBorder="1" applyAlignment="1">
      <alignment horizontal="center" vertical="center" wrapText="1"/>
    </xf>
    <xf numFmtId="1" fontId="53" fillId="0" borderId="34" xfId="74" applyNumberFormat="1" applyFont="1" applyFill="1" applyBorder="1" applyAlignment="1">
      <alignment horizontal="center" vertical="center" wrapText="1"/>
    </xf>
    <xf numFmtId="4" fontId="28" fillId="0" borderId="65" xfId="74" applyNumberFormat="1" applyFont="1" applyFill="1" applyBorder="1" applyAlignment="1">
      <alignment horizontal="center" vertical="center" wrapText="1"/>
    </xf>
    <xf numFmtId="4" fontId="28" fillId="0" borderId="33" xfId="74" applyNumberFormat="1" applyFont="1" applyFill="1" applyBorder="1" applyAlignment="1">
      <alignment horizontal="center" vertical="center" wrapText="1"/>
    </xf>
    <xf numFmtId="1" fontId="53" fillId="0" borderId="32" xfId="74" applyNumberFormat="1" applyFont="1" applyFill="1" applyBorder="1" applyAlignment="1">
      <alignment horizontal="center" vertical="center" wrapText="1"/>
    </xf>
    <xf numFmtId="4" fontId="53" fillId="0" borderId="42" xfId="74" applyNumberFormat="1" applyFont="1" applyFill="1" applyBorder="1" applyAlignment="1">
      <alignment horizontal="center" vertical="center" wrapText="1"/>
    </xf>
    <xf numFmtId="4" fontId="53" fillId="0" borderId="27" xfId="74" applyNumberFormat="1" applyFont="1" applyFill="1" applyBorder="1" applyAlignment="1">
      <alignment vertical="center" wrapText="1"/>
    </xf>
    <xf numFmtId="4" fontId="53" fillId="0" borderId="33" xfId="74" applyNumberFormat="1" applyFont="1" applyFill="1" applyBorder="1" applyAlignment="1">
      <alignment horizontal="center" vertical="center" wrapText="1"/>
    </xf>
    <xf numFmtId="4" fontId="52" fillId="0" borderId="44" xfId="74" applyNumberFormat="1" applyFont="1" applyFill="1" applyBorder="1" applyAlignment="1">
      <alignment horizontal="center" vertical="center" wrapText="1"/>
    </xf>
    <xf numFmtId="4" fontId="53" fillId="0" borderId="65" xfId="74" applyNumberFormat="1" applyFont="1" applyFill="1" applyBorder="1" applyAlignment="1">
      <alignment vertical="center" wrapText="1"/>
    </xf>
    <xf numFmtId="4" fontId="52" fillId="0" borderId="17" xfId="74" applyNumberFormat="1" applyFont="1" applyFill="1" applyBorder="1" applyAlignment="1">
      <alignment horizontal="center" vertical="center" wrapText="1"/>
    </xf>
    <xf numFmtId="4" fontId="28" fillId="0" borderId="19" xfId="74" applyNumberFormat="1" applyFont="1" applyFill="1" applyBorder="1" applyAlignment="1">
      <alignment horizontal="center" vertical="center" wrapText="1"/>
    </xf>
    <xf numFmtId="4" fontId="28" fillId="0" borderId="53" xfId="74" applyNumberFormat="1" applyFont="1" applyFill="1" applyBorder="1" applyAlignment="1">
      <alignment horizontal="center" vertical="center" wrapText="1"/>
    </xf>
    <xf numFmtId="4" fontId="28" fillId="0" borderId="22" xfId="74" applyNumberFormat="1" applyFont="1" applyFill="1" applyBorder="1" applyAlignment="1">
      <alignment horizontal="center" vertical="center" wrapText="1"/>
    </xf>
    <xf numFmtId="4" fontId="53" fillId="0" borderId="53" xfId="74" applyNumberFormat="1" applyFont="1" applyFill="1" applyBorder="1" applyAlignment="1">
      <alignment horizontal="center" vertical="center" wrapText="1"/>
    </xf>
    <xf numFmtId="4" fontId="53" fillId="0" borderId="22" xfId="74" applyNumberFormat="1" applyFont="1" applyFill="1" applyBorder="1" applyAlignment="1">
      <alignment horizontal="center" vertical="center" wrapText="1"/>
    </xf>
    <xf numFmtId="4" fontId="53" fillId="0" borderId="54" xfId="74" applyNumberFormat="1" applyFont="1" applyFill="1" applyBorder="1" applyAlignment="1">
      <alignment vertical="center" wrapText="1"/>
    </xf>
    <xf numFmtId="4" fontId="53" fillId="0" borderId="0" xfId="74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6" fillId="0" borderId="10" xfId="0" applyFont="1" applyBorder="1" applyAlignment="1">
      <alignment horizontal="center" vertical="top"/>
    </xf>
    <xf numFmtId="0" fontId="0" fillId="0" borderId="10" xfId="0" applyBorder="1" applyAlignment="1">
      <alignment vertical="top"/>
    </xf>
    <xf numFmtId="0" fontId="6" fillId="0" borderId="10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47" fillId="0" borderId="0" xfId="0" applyFont="1" applyAlignment="1">
      <alignment horizontal="center" vertical="top" wrapText="1"/>
    </xf>
    <xf numFmtId="0" fontId="47" fillId="0" borderId="0" xfId="73" applyFont="1" applyAlignment="1">
      <alignment horizontal="center" vertical="top" wrapText="1"/>
    </xf>
    <xf numFmtId="0" fontId="3" fillId="0" borderId="0" xfId="73" applyFont="1" applyAlignment="1">
      <alignment horizontal="center" vertical="top" wrapText="1"/>
    </xf>
    <xf numFmtId="0" fontId="3" fillId="0" borderId="10" xfId="73" applyFont="1" applyBorder="1" applyAlignment="1">
      <alignment horizontal="left" vertical="top" wrapText="1"/>
    </xf>
    <xf numFmtId="0" fontId="6" fillId="0" borderId="10" xfId="73" applyFont="1" applyBorder="1" applyAlignment="1">
      <alignment horizontal="left" vertical="top" wrapText="1"/>
    </xf>
    <xf numFmtId="0" fontId="2" fillId="0" borderId="10" xfId="73" applyFont="1" applyBorder="1" applyAlignment="1">
      <alignment horizontal="left" vertical="top" wrapText="1"/>
    </xf>
    <xf numFmtId="0" fontId="6" fillId="0" borderId="10" xfId="73" applyFont="1" applyBorder="1" applyAlignment="1">
      <alignment horizontal="center" vertical="top"/>
    </xf>
    <xf numFmtId="0" fontId="28" fillId="0" borderId="24" xfId="74" applyFont="1" applyFill="1" applyBorder="1" applyAlignment="1">
      <alignment horizontal="right" vertical="center" wrapText="1"/>
    </xf>
    <xf numFmtId="0" fontId="28" fillId="0" borderId="28" xfId="74" applyFont="1" applyFill="1" applyBorder="1" applyAlignment="1">
      <alignment horizontal="right" vertical="center" wrapText="1"/>
    </xf>
    <xf numFmtId="0" fontId="26" fillId="0" borderId="22" xfId="74" applyFont="1" applyFill="1" applyBorder="1" applyAlignment="1">
      <alignment horizontal="center" vertical="center" wrapText="1"/>
    </xf>
    <xf numFmtId="0" fontId="26" fillId="0" borderId="38" xfId="74" applyFont="1" applyFill="1" applyBorder="1" applyAlignment="1">
      <alignment horizontal="center" vertical="center" wrapText="1"/>
    </xf>
    <xf numFmtId="0" fontId="26" fillId="0" borderId="62" xfId="74" applyFont="1" applyFill="1" applyBorder="1" applyAlignment="1">
      <alignment horizontal="left" vertical="center" wrapText="1"/>
    </xf>
    <xf numFmtId="0" fontId="26" fillId="0" borderId="28" xfId="74" applyFont="1" applyFill="1" applyBorder="1" applyAlignment="1">
      <alignment horizontal="left" vertical="center" wrapText="1"/>
    </xf>
    <xf numFmtId="1" fontId="26" fillId="0" borderId="34" xfId="74" applyNumberFormat="1" applyFont="1" applyFill="1" applyBorder="1" applyAlignment="1">
      <alignment horizontal="center" vertical="center" wrapText="1"/>
    </xf>
    <xf numFmtId="1" fontId="26" fillId="0" borderId="47" xfId="74" applyNumberFormat="1" applyFont="1" applyFill="1" applyBorder="1" applyAlignment="1">
      <alignment horizontal="center" vertical="center" wrapText="1"/>
    </xf>
    <xf numFmtId="1" fontId="26" fillId="0" borderId="21" xfId="74" applyNumberFormat="1" applyFont="1" applyFill="1" applyBorder="1" applyAlignment="1">
      <alignment horizontal="center" vertical="center" wrapText="1"/>
    </xf>
    <xf numFmtId="0" fontId="26" fillId="0" borderId="24" xfId="74" applyFont="1" applyFill="1" applyBorder="1" applyAlignment="1">
      <alignment horizontal="center" vertical="center" wrapText="1"/>
    </xf>
    <xf numFmtId="0" fontId="26" fillId="0" borderId="28" xfId="74" applyFont="1" applyFill="1" applyBorder="1" applyAlignment="1">
      <alignment horizontal="center" vertical="center" wrapText="1"/>
    </xf>
    <xf numFmtId="0" fontId="26" fillId="0" borderId="53" xfId="74" applyFont="1" applyFill="1" applyBorder="1" applyAlignment="1">
      <alignment horizontal="center" vertical="center" wrapText="1"/>
    </xf>
    <xf numFmtId="0" fontId="54" fillId="0" borderId="0" xfId="74" applyFont="1" applyFill="1" applyAlignment="1">
      <alignment wrapText="1"/>
    </xf>
    <xf numFmtId="4" fontId="26" fillId="0" borderId="25" xfId="74" applyNumberFormat="1" applyFont="1" applyFill="1" applyBorder="1" applyAlignment="1">
      <alignment horizontal="center" vertical="center" wrapText="1"/>
    </xf>
    <xf numFmtId="4" fontId="26" fillId="0" borderId="10" xfId="74" applyNumberFormat="1" applyFont="1" applyFill="1" applyBorder="1" applyAlignment="1">
      <alignment horizontal="center" vertical="center" wrapText="1"/>
    </xf>
    <xf numFmtId="0" fontId="27" fillId="0" borderId="0" xfId="74" applyFont="1" applyFill="1" applyAlignment="1">
      <alignment vertical="center" wrapText="1"/>
    </xf>
    <xf numFmtId="0" fontId="27" fillId="0" borderId="0" xfId="74" applyFont="1" applyFill="1" applyAlignment="1">
      <alignment horizontal="left" vertical="center" wrapText="1"/>
    </xf>
    <xf numFmtId="0" fontId="26" fillId="0" borderId="42" xfId="74" applyFont="1" applyFill="1" applyBorder="1" applyAlignment="1">
      <alignment horizontal="center" vertical="center" wrapText="1"/>
    </xf>
    <xf numFmtId="0" fontId="26" fillId="0" borderId="25" xfId="74" applyFont="1" applyFill="1" applyBorder="1" applyAlignment="1">
      <alignment horizontal="center" vertical="center" wrapText="1"/>
    </xf>
    <xf numFmtId="0" fontId="26" fillId="0" borderId="27" xfId="74" applyFont="1" applyFill="1" applyBorder="1" applyAlignment="1">
      <alignment horizontal="center" vertical="center" wrapText="1"/>
    </xf>
    <xf numFmtId="1" fontId="26" fillId="0" borderId="53" xfId="74" applyNumberFormat="1" applyFont="1" applyFill="1" applyBorder="1" applyAlignment="1">
      <alignment horizontal="center" vertical="center" wrapText="1"/>
    </xf>
    <xf numFmtId="1" fontId="26" fillId="0" borderId="28" xfId="74" applyNumberFormat="1" applyFont="1" applyFill="1" applyBorder="1" applyAlignment="1">
      <alignment horizontal="center" vertical="center" wrapText="1"/>
    </xf>
    <xf numFmtId="4" fontId="26" fillId="0" borderId="0" xfId="74" applyNumberFormat="1" applyFont="1" applyFill="1" applyAlignment="1">
      <alignment horizontal="center" vertical="center" wrapText="1"/>
    </xf>
    <xf numFmtId="0" fontId="54" fillId="0" borderId="0" xfId="74" applyFont="1" applyFill="1" applyAlignment="1"/>
    <xf numFmtId="4" fontId="54" fillId="0" borderId="0" xfId="74" applyNumberFormat="1" applyFont="1" applyFill="1" applyAlignment="1">
      <alignment horizontal="left" wrapText="1"/>
    </xf>
    <xf numFmtId="0" fontId="54" fillId="0" borderId="0" xfId="74" applyFont="1" applyFill="1" applyAlignment="1">
      <alignment horizontal="center" vertical="center" wrapText="1"/>
    </xf>
    <xf numFmtId="0" fontId="51" fillId="0" borderId="24" xfId="74" applyFont="1" applyFill="1" applyBorder="1" applyAlignment="1">
      <alignment horizontal="right" vertical="top" wrapText="1"/>
    </xf>
    <xf numFmtId="0" fontId="51" fillId="0" borderId="28" xfId="74" applyFont="1" applyFill="1" applyBorder="1" applyAlignment="1">
      <alignment horizontal="right" vertical="top" wrapText="1"/>
    </xf>
    <xf numFmtId="0" fontId="26" fillId="0" borderId="33" xfId="74" applyFont="1" applyFill="1" applyBorder="1" applyAlignment="1">
      <alignment horizontal="center" vertical="center" wrapText="1"/>
    </xf>
    <xf numFmtId="0" fontId="27" fillId="0" borderId="0" xfId="74" applyFont="1" applyFill="1" applyAlignment="1">
      <alignment horizontal="center" wrapText="1"/>
    </xf>
    <xf numFmtId="0" fontId="26" fillId="0" borderId="44" xfId="74" applyFont="1" applyFill="1" applyBorder="1" applyAlignment="1">
      <alignment horizontal="center" vertical="center" wrapText="1"/>
    </xf>
    <xf numFmtId="4" fontId="26" fillId="0" borderId="32" xfId="74" applyNumberFormat="1" applyFont="1" applyFill="1" applyBorder="1" applyAlignment="1">
      <alignment horizontal="center" vertical="center" wrapText="1"/>
    </xf>
    <xf numFmtId="4" fontId="26" fillId="0" borderId="43" xfId="74" applyNumberFormat="1" applyFont="1" applyFill="1" applyBorder="1" applyAlignment="1">
      <alignment horizontal="center" vertical="center" wrapText="1"/>
    </xf>
    <xf numFmtId="4" fontId="26" fillId="0" borderId="33" xfId="74" applyNumberFormat="1" applyFont="1" applyFill="1" applyBorder="1" applyAlignment="1">
      <alignment horizontal="center" vertical="center" wrapText="1"/>
    </xf>
    <xf numFmtId="4" fontId="26" fillId="0" borderId="15" xfId="74" applyNumberFormat="1" applyFont="1" applyFill="1" applyBorder="1" applyAlignment="1">
      <alignment horizontal="center" vertical="center" wrapText="1"/>
    </xf>
    <xf numFmtId="0" fontId="27" fillId="0" borderId="0" xfId="74" applyFont="1" applyAlignment="1">
      <alignment horizontal="center" vertical="center" wrapText="1"/>
    </xf>
    <xf numFmtId="0" fontId="27" fillId="0" borderId="0" xfId="74" applyFont="1" applyAlignment="1">
      <alignment horizontal="center"/>
    </xf>
    <xf numFmtId="0" fontId="26" fillId="0" borderId="12" xfId="74" applyFont="1" applyBorder="1" applyAlignment="1">
      <alignment horizontal="right"/>
    </xf>
    <xf numFmtId="0" fontId="26" fillId="0" borderId="10" xfId="74" applyFont="1" applyBorder="1" applyAlignment="1">
      <alignment horizontal="center" vertical="center" wrapText="1"/>
    </xf>
    <xf numFmtId="0" fontId="26" fillId="0" borderId="10" xfId="74" applyFont="1" applyBorder="1" applyAlignment="1">
      <alignment horizontal="center" vertical="center"/>
    </xf>
    <xf numFmtId="0" fontId="37" fillId="0" borderId="0" xfId="74" applyFont="1" applyAlignment="1">
      <alignment horizontal="left" vertical="center" wrapText="1"/>
    </xf>
    <xf numFmtId="0" fontId="26" fillId="0" borderId="0" xfId="74" applyFont="1" applyAlignment="1">
      <alignment horizontal="center"/>
    </xf>
    <xf numFmtId="0" fontId="26" fillId="0" borderId="0" xfId="74" applyFont="1" applyAlignment="1">
      <alignment horizontal="left"/>
    </xf>
    <xf numFmtId="4" fontId="26" fillId="0" borderId="14" xfId="74" applyNumberFormat="1" applyFont="1" applyBorder="1" applyAlignment="1">
      <alignment horizontal="center" vertical="center"/>
    </xf>
    <xf numFmtId="4" fontId="26" fillId="0" borderId="20" xfId="74" applyNumberFormat="1" applyFont="1" applyBorder="1" applyAlignment="1">
      <alignment horizontal="center" vertical="center"/>
    </xf>
    <xf numFmtId="0" fontId="26" fillId="0" borderId="14" xfId="74" applyFont="1" applyBorder="1" applyAlignment="1">
      <alignment horizontal="center" vertical="center" wrapText="1"/>
    </xf>
    <xf numFmtId="0" fontId="26" fillId="0" borderId="20" xfId="74" applyFont="1" applyBorder="1" applyAlignment="1">
      <alignment horizontal="center" vertical="center" wrapText="1"/>
    </xf>
    <xf numFmtId="0" fontId="26" fillId="0" borderId="21" xfId="74" applyFont="1" applyBorder="1" applyAlignment="1">
      <alignment horizontal="center" vertical="center" wrapText="1"/>
    </xf>
    <xf numFmtId="0" fontId="26" fillId="0" borderId="22" xfId="74" applyFont="1" applyBorder="1" applyAlignment="1">
      <alignment horizontal="center" vertical="center" wrapText="1"/>
    </xf>
    <xf numFmtId="0" fontId="26" fillId="0" borderId="18" xfId="74" applyFont="1" applyBorder="1" applyAlignment="1">
      <alignment horizontal="center" vertical="center" wrapText="1"/>
    </xf>
    <xf numFmtId="0" fontId="26" fillId="0" borderId="19" xfId="74" applyFont="1" applyBorder="1" applyAlignment="1">
      <alignment horizontal="center" vertical="center" wrapText="1"/>
    </xf>
    <xf numFmtId="0" fontId="26" fillId="0" borderId="13" xfId="74" applyFont="1" applyBorder="1" applyAlignment="1">
      <alignment horizontal="center" vertical="center" wrapText="1"/>
    </xf>
    <xf numFmtId="0" fontId="26" fillId="0" borderId="15" xfId="74" applyFont="1" applyBorder="1" applyAlignment="1">
      <alignment horizontal="center" vertical="center"/>
    </xf>
    <xf numFmtId="0" fontId="26" fillId="0" borderId="17" xfId="74" applyFont="1" applyBorder="1" applyAlignment="1">
      <alignment horizontal="center" vertical="center"/>
    </xf>
    <xf numFmtId="0" fontId="26" fillId="0" borderId="15" xfId="74" applyFont="1" applyBorder="1" applyAlignment="1">
      <alignment horizontal="left" vertical="center"/>
    </xf>
    <xf numFmtId="0" fontId="26" fillId="0" borderId="16" xfId="74" applyFont="1" applyBorder="1" applyAlignment="1">
      <alignment horizontal="left" vertical="center"/>
    </xf>
    <xf numFmtId="0" fontId="27" fillId="0" borderId="0" xfId="74" applyFont="1" applyFill="1" applyAlignment="1">
      <alignment wrapText="1"/>
    </xf>
    <xf numFmtId="0" fontId="26" fillId="0" borderId="14" xfId="74" applyFont="1" applyBorder="1" applyAlignment="1">
      <alignment horizontal="center" vertical="center"/>
    </xf>
    <xf numFmtId="0" fontId="26" fillId="0" borderId="20" xfId="74" applyFont="1" applyBorder="1" applyAlignment="1">
      <alignment horizontal="center" vertical="center"/>
    </xf>
    <xf numFmtId="0" fontId="26" fillId="0" borderId="10" xfId="74" applyFont="1" applyBorder="1" applyAlignment="1">
      <alignment horizontal="left" vertical="center"/>
    </xf>
    <xf numFmtId="0" fontId="26" fillId="0" borderId="10" xfId="74" applyFont="1" applyBorder="1" applyAlignment="1">
      <alignment horizontal="left" vertical="center" wrapText="1"/>
    </xf>
    <xf numFmtId="4" fontId="26" fillId="0" borderId="10" xfId="74" applyNumberFormat="1" applyFont="1" applyBorder="1" applyAlignment="1">
      <alignment horizontal="center" vertical="center"/>
    </xf>
    <xf numFmtId="4" fontId="26" fillId="0" borderId="44" xfId="74" applyNumberFormat="1" applyFont="1" applyFill="1" applyBorder="1" applyAlignment="1">
      <alignment horizontal="center" vertical="center" wrapText="1"/>
    </xf>
    <xf numFmtId="4" fontId="28" fillId="0" borderId="65" xfId="74" applyNumberFormat="1" applyFont="1" applyFill="1" applyBorder="1" applyAlignment="1">
      <alignment vertical="center" wrapText="1"/>
    </xf>
    <xf numFmtId="4" fontId="53" fillId="0" borderId="28" xfId="74" applyNumberFormat="1" applyFont="1" applyFill="1" applyBorder="1" applyAlignment="1">
      <alignment horizontal="center" vertical="center" wrapText="1"/>
    </xf>
    <xf numFmtId="4" fontId="53" fillId="0" borderId="38" xfId="74" applyNumberFormat="1" applyFont="1" applyFill="1" applyBorder="1" applyAlignment="1">
      <alignment horizontal="center" vertical="center" wrapText="1"/>
    </xf>
    <xf numFmtId="4" fontId="53" fillId="0" borderId="59" xfId="74" applyNumberFormat="1" applyFont="1" applyFill="1" applyBorder="1" applyAlignment="1">
      <alignment vertical="center" wrapText="1"/>
    </xf>
  </cellXfs>
  <cellStyles count="89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55"/>
    <cellStyle name="Денежный 2" xfId="56"/>
    <cellStyle name="Заголовок 1 2" xfId="57"/>
    <cellStyle name="Заголовок 1 3" xfId="58"/>
    <cellStyle name="Заголовок 2 2" xfId="59"/>
    <cellStyle name="Заголовок 2 3" xfId="60"/>
    <cellStyle name="Заголовок 3 2" xfId="61"/>
    <cellStyle name="Заголовок 3 3" xfId="62"/>
    <cellStyle name="Заголовок 4 2" xfId="63"/>
    <cellStyle name="Заголовок 4 3" xfId="64"/>
    <cellStyle name="Итог 2" xfId="65"/>
    <cellStyle name="Итог 3" xfId="66"/>
    <cellStyle name="Контрольная ячейка 2" xfId="67"/>
    <cellStyle name="Контрольная ячейка 3" xfId="68"/>
    <cellStyle name="Название 2" xfId="69"/>
    <cellStyle name="Название 3" xfId="70"/>
    <cellStyle name="Нейтральный 2" xfId="71"/>
    <cellStyle name="Нейтральный 3" xfId="72"/>
    <cellStyle name="Обычный" xfId="0" builtinId="0"/>
    <cellStyle name="Обычный 2" xfId="73"/>
    <cellStyle name="Обычный 3" xfId="74"/>
    <cellStyle name="Плохой 2" xfId="75"/>
    <cellStyle name="Плохой 3" xfId="76"/>
    <cellStyle name="Пояснение 2" xfId="77"/>
    <cellStyle name="Пояснение 3" xfId="78"/>
    <cellStyle name="Примечание 2" xfId="79"/>
    <cellStyle name="Примечание 3" xfId="80"/>
    <cellStyle name="Связанная ячейка 2" xfId="81"/>
    <cellStyle name="Связанная ячейка 3" xfId="82"/>
    <cellStyle name="Стиль 1" xfId="83"/>
    <cellStyle name="Текст предупреждения 2" xfId="84"/>
    <cellStyle name="Текст предупреждения 3" xfId="85"/>
    <cellStyle name="Финансовый" xfId="88" builtinId="3"/>
    <cellStyle name="Хороший 2" xfId="86"/>
    <cellStyle name="Хороший 3" xfId="8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autoPageBreaks="0" fitToPage="1"/>
  </sheetPr>
  <dimension ref="A1:Q138"/>
  <sheetViews>
    <sheetView showGridLines="0" zoomScaleNormal="100" zoomScaleSheetLayoutView="75" workbookViewId="0">
      <selection activeCell="D12" sqref="D12"/>
    </sheetView>
  </sheetViews>
  <sheetFormatPr defaultRowHeight="13.2" outlineLevelRow="2" x14ac:dyDescent="0.25"/>
  <cols>
    <col min="1" max="1" width="4.6640625" style="6" customWidth="1"/>
    <col min="2" max="2" width="20.33203125" style="5" customWidth="1"/>
    <col min="3" max="3" width="37.109375" style="4" customWidth="1"/>
    <col min="4" max="4" width="12.6640625" style="3" customWidth="1"/>
    <col min="5" max="5" width="11.6640625" style="2" customWidth="1"/>
    <col min="6" max="6" width="10.5546875" style="1" customWidth="1"/>
    <col min="7" max="7" width="10.5546875" style="9" customWidth="1"/>
    <col min="8" max="8" width="11" style="1" customWidth="1"/>
    <col min="9" max="9" width="17.6640625" style="1" customWidth="1"/>
    <col min="10" max="10" width="8.33203125" style="1" customWidth="1"/>
    <col min="11" max="11" width="8.109375" style="1" customWidth="1"/>
    <col min="12" max="14" width="7.109375" style="1" customWidth="1"/>
    <col min="15" max="16" width="6.33203125" style="1" customWidth="1"/>
  </cols>
  <sheetData>
    <row r="1" spans="1:17" outlineLevel="2" x14ac:dyDescent="0.25">
      <c r="A1" s="50" t="s">
        <v>27</v>
      </c>
      <c r="B1" s="48"/>
      <c r="C1" s="102"/>
      <c r="D1" s="103"/>
      <c r="E1" s="51"/>
      <c r="F1" s="104"/>
      <c r="G1" s="104"/>
      <c r="H1" s="104"/>
      <c r="I1" s="104"/>
      <c r="J1" s="104"/>
      <c r="K1" s="104"/>
      <c r="L1" s="104"/>
      <c r="M1" s="52" t="s">
        <v>28</v>
      </c>
      <c r="N1" s="49"/>
      <c r="O1" s="104"/>
      <c r="P1" s="104"/>
      <c r="Q1" s="104"/>
    </row>
    <row r="2" spans="1:17" outlineLevel="1" x14ac:dyDescent="0.25">
      <c r="A2" s="53"/>
      <c r="B2" s="48"/>
      <c r="C2" s="102"/>
      <c r="D2" s="103"/>
      <c r="E2" s="51"/>
      <c r="F2" s="104"/>
      <c r="G2" s="104"/>
      <c r="H2" s="104"/>
      <c r="I2" s="104"/>
      <c r="J2" s="104"/>
      <c r="K2" s="104"/>
      <c r="L2" s="104"/>
      <c r="M2" s="53"/>
      <c r="N2" s="49"/>
      <c r="O2" s="104"/>
      <c r="P2" s="104"/>
      <c r="Q2" s="104"/>
    </row>
    <row r="3" spans="1:17" outlineLevel="1" x14ac:dyDescent="0.25">
      <c r="A3" s="53"/>
      <c r="B3" s="48"/>
      <c r="C3" s="102"/>
      <c r="D3" s="103"/>
      <c r="E3" s="51"/>
      <c r="F3" s="104"/>
      <c r="G3" s="104"/>
      <c r="H3" s="104"/>
      <c r="I3" s="104"/>
      <c r="J3" s="104"/>
      <c r="K3" s="104"/>
      <c r="L3" s="104"/>
      <c r="M3" s="53"/>
      <c r="N3" s="49"/>
      <c r="O3" s="104"/>
      <c r="P3" s="104"/>
      <c r="Q3" s="104"/>
    </row>
    <row r="4" spans="1:17" outlineLevel="1" x14ac:dyDescent="0.25">
      <c r="A4" s="53" t="s">
        <v>68</v>
      </c>
      <c r="B4" s="48"/>
      <c r="C4" s="102"/>
      <c r="D4" s="103"/>
      <c r="E4" s="51"/>
      <c r="F4" s="104"/>
      <c r="G4" s="104"/>
      <c r="H4" s="104"/>
      <c r="I4" s="104"/>
      <c r="J4" s="104"/>
      <c r="K4" s="104"/>
      <c r="L4" s="104"/>
      <c r="M4" s="53" t="s">
        <v>68</v>
      </c>
      <c r="N4" s="49"/>
      <c r="O4" s="104"/>
      <c r="P4" s="104"/>
      <c r="Q4" s="104"/>
    </row>
    <row r="5" spans="1:17" outlineLevel="1" x14ac:dyDescent="0.25">
      <c r="A5" s="53" t="s">
        <v>240</v>
      </c>
      <c r="B5" s="48"/>
      <c r="C5" s="102"/>
      <c r="D5" s="103"/>
      <c r="E5" s="51"/>
      <c r="F5" s="104"/>
      <c r="G5" s="104"/>
      <c r="H5" s="104"/>
      <c r="I5" s="104"/>
      <c r="J5" s="104"/>
      <c r="K5" s="104"/>
      <c r="L5" s="104"/>
      <c r="M5" s="54" t="s">
        <v>241</v>
      </c>
      <c r="N5" s="49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51" t="s">
        <v>242</v>
      </c>
      <c r="I6" s="104"/>
      <c r="J6" s="106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02"/>
      <c r="D7" s="103"/>
      <c r="E7" s="107"/>
      <c r="F7" s="108"/>
      <c r="G7" s="108"/>
      <c r="H7" s="67" t="s">
        <v>23</v>
      </c>
      <c r="I7" s="67"/>
      <c r="J7" s="109"/>
      <c r="K7" s="104"/>
      <c r="L7" s="104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51"/>
      <c r="B9" s="53"/>
      <c r="C9" s="102"/>
      <c r="D9" s="103"/>
      <c r="E9" s="105"/>
      <c r="F9" s="104"/>
      <c r="G9" s="104"/>
      <c r="H9" s="110" t="s">
        <v>243</v>
      </c>
      <c r="I9" s="110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03"/>
      <c r="E10" s="105"/>
      <c r="F10" s="104"/>
      <c r="G10" s="104"/>
      <c r="H10" s="51" t="s">
        <v>55</v>
      </c>
      <c r="I10" s="51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03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51"/>
      <c r="B12" s="53"/>
      <c r="C12" s="111" t="s">
        <v>24</v>
      </c>
      <c r="D12" s="112" t="s">
        <v>244</v>
      </c>
      <c r="E12" s="113"/>
      <c r="F12" s="104"/>
      <c r="G12" s="104"/>
      <c r="H12" s="51"/>
      <c r="I12" s="104"/>
      <c r="J12" s="104"/>
      <c r="K12" s="106"/>
      <c r="L12" s="106"/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03"/>
      <c r="E13" s="114"/>
      <c r="F13" s="108"/>
      <c r="G13" s="108"/>
      <c r="H13" s="67" t="s">
        <v>54</v>
      </c>
      <c r="I13" s="67"/>
      <c r="J13" s="108"/>
      <c r="K13" s="109"/>
      <c r="L13" s="104"/>
      <c r="M13" s="104"/>
      <c r="N13" s="104"/>
      <c r="O13" s="104"/>
      <c r="P13" s="104"/>
      <c r="Q13" s="104"/>
    </row>
    <row r="14" spans="1:17" x14ac:dyDescent="0.25">
      <c r="A14" s="115"/>
      <c r="B14" s="116"/>
      <c r="C14" s="102"/>
      <c r="D14" s="103"/>
      <c r="E14" s="105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245</v>
      </c>
      <c r="E15" s="51"/>
      <c r="F15" s="104"/>
      <c r="G15" s="104"/>
      <c r="H15" s="104"/>
      <c r="I15" s="113"/>
      <c r="J15" s="113"/>
      <c r="K15" s="104"/>
      <c r="L15" s="104"/>
      <c r="M15" s="104"/>
      <c r="N15" s="104"/>
      <c r="O15" s="104"/>
      <c r="P15" s="104"/>
      <c r="Q15" s="104"/>
    </row>
    <row r="16" spans="1:17" s="8" customFormat="1" ht="13.8" x14ac:dyDescent="0.25">
      <c r="A16" s="51"/>
      <c r="B16" s="53"/>
      <c r="C16" s="102"/>
      <c r="D16" s="113" t="s">
        <v>43</v>
      </c>
      <c r="E16" s="51"/>
      <c r="F16" s="104"/>
      <c r="G16" s="104"/>
      <c r="H16" s="104"/>
      <c r="I16" s="113"/>
      <c r="J16" s="284" t="s">
        <v>246</v>
      </c>
      <c r="K16" s="285"/>
      <c r="L16" s="54" t="s">
        <v>53</v>
      </c>
      <c r="M16" s="104"/>
      <c r="N16" s="104"/>
      <c r="O16" s="104"/>
      <c r="P16" s="104"/>
      <c r="Q16" s="104"/>
    </row>
    <row r="17" spans="1:17" s="8" customFormat="1" ht="13.8" x14ac:dyDescent="0.25">
      <c r="A17" s="51"/>
      <c r="B17" s="53"/>
      <c r="C17" s="102"/>
      <c r="D17" s="113" t="s">
        <v>57</v>
      </c>
      <c r="E17" s="51"/>
      <c r="F17" s="104"/>
      <c r="G17" s="104"/>
      <c r="H17" s="104"/>
      <c r="I17" s="113"/>
      <c r="J17" s="284" t="s">
        <v>247</v>
      </c>
      <c r="K17" s="285"/>
      <c r="L17" s="54" t="s">
        <v>53</v>
      </c>
      <c r="M17" s="104"/>
      <c r="N17" s="104"/>
      <c r="O17" s="104"/>
      <c r="P17" s="104"/>
      <c r="Q17" s="104"/>
    </row>
    <row r="18" spans="1:17" s="8" customFormat="1" ht="13.8" outlineLevel="1" x14ac:dyDescent="0.25">
      <c r="A18" s="51"/>
      <c r="B18" s="53"/>
      <c r="C18" s="102"/>
      <c r="D18" s="113" t="s">
        <v>44</v>
      </c>
      <c r="E18" s="51"/>
      <c r="F18" s="104"/>
      <c r="G18" s="104"/>
      <c r="H18" s="104"/>
      <c r="I18" s="113"/>
      <c r="J18" s="284" t="s">
        <v>248</v>
      </c>
      <c r="K18" s="285"/>
      <c r="L18" s="54" t="s">
        <v>53</v>
      </c>
      <c r="M18" s="104"/>
      <c r="N18" s="104"/>
      <c r="O18" s="104"/>
      <c r="P18" s="104"/>
      <c r="Q18" s="104"/>
    </row>
    <row r="19" spans="1:17" s="8" customFormat="1" ht="13.8" outlineLevel="2" x14ac:dyDescent="0.25">
      <c r="A19" s="51"/>
      <c r="B19" s="53"/>
      <c r="C19" s="102"/>
      <c r="D19" s="113" t="s">
        <v>249</v>
      </c>
      <c r="E19" s="51"/>
      <c r="F19" s="104"/>
      <c r="G19" s="104"/>
      <c r="H19" s="104"/>
      <c r="I19" s="113"/>
      <c r="J19" s="284" t="s">
        <v>250</v>
      </c>
      <c r="K19" s="285"/>
      <c r="L19" s="54" t="s">
        <v>53</v>
      </c>
      <c r="M19" s="104"/>
      <c r="N19" s="104"/>
      <c r="O19" s="104"/>
      <c r="P19" s="104"/>
      <c r="Q19" s="104"/>
    </row>
    <row r="20" spans="1:17" ht="12.75" customHeight="1" x14ac:dyDescent="0.25">
      <c r="A20" s="51"/>
      <c r="B20" s="53"/>
      <c r="C20" s="102"/>
      <c r="D20" s="113" t="s">
        <v>41</v>
      </c>
      <c r="E20" s="51"/>
      <c r="F20" s="104"/>
      <c r="G20" s="104"/>
      <c r="H20" s="104"/>
      <c r="I20" s="113"/>
      <c r="J20" s="284" t="s">
        <v>251</v>
      </c>
      <c r="K20" s="285"/>
      <c r="L20" s="54" t="s">
        <v>42</v>
      </c>
      <c r="M20" s="104"/>
      <c r="N20" s="104"/>
      <c r="O20" s="104"/>
      <c r="P20" s="104"/>
      <c r="Q20" s="104"/>
    </row>
    <row r="21" spans="1:17" ht="12.75" customHeight="1" x14ac:dyDescent="0.25">
      <c r="A21" s="51"/>
      <c r="B21" s="53"/>
      <c r="C21" s="102"/>
      <c r="D21" s="117" t="s">
        <v>160</v>
      </c>
      <c r="E21" s="51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</row>
    <row r="22" spans="1:17" ht="13.2" customHeight="1" x14ac:dyDescent="0.25">
      <c r="A22" s="51"/>
      <c r="B22" s="53"/>
      <c r="C22" s="102"/>
      <c r="D22" s="103"/>
      <c r="E22" s="51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</row>
    <row r="23" spans="1:17" s="7" customFormat="1" ht="48" customHeight="1" x14ac:dyDescent="0.2">
      <c r="A23" s="66"/>
      <c r="B23" s="48"/>
      <c r="C23" s="57"/>
      <c r="D23" s="96"/>
      <c r="E23" s="5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</row>
    <row r="24" spans="1:17" s="7" customFormat="1" ht="12.75" customHeight="1" x14ac:dyDescent="0.2">
      <c r="A24" s="279" t="s">
        <v>25</v>
      </c>
      <c r="B24" s="281" t="s">
        <v>161</v>
      </c>
      <c r="C24" s="279" t="s">
        <v>67</v>
      </c>
      <c r="D24" s="279" t="s">
        <v>66</v>
      </c>
      <c r="E24" s="279" t="s">
        <v>65</v>
      </c>
      <c r="F24" s="279" t="s">
        <v>52</v>
      </c>
      <c r="G24" s="280"/>
      <c r="H24" s="280"/>
      <c r="I24" s="280"/>
      <c r="J24" s="279" t="s">
        <v>51</v>
      </c>
      <c r="K24" s="280"/>
      <c r="L24" s="280"/>
      <c r="M24" s="280"/>
      <c r="N24" s="279" t="s">
        <v>64</v>
      </c>
      <c r="O24" s="279" t="s">
        <v>63</v>
      </c>
      <c r="P24" s="279" t="s">
        <v>252</v>
      </c>
      <c r="Q24" s="279" t="s">
        <v>253</v>
      </c>
    </row>
    <row r="25" spans="1:17" s="7" customFormat="1" ht="12.75" customHeight="1" x14ac:dyDescent="0.2">
      <c r="A25" s="280"/>
      <c r="B25" s="282"/>
      <c r="C25" s="283"/>
      <c r="D25" s="279"/>
      <c r="E25" s="280"/>
      <c r="F25" s="279" t="s">
        <v>26</v>
      </c>
      <c r="G25" s="279" t="s">
        <v>62</v>
      </c>
      <c r="H25" s="280"/>
      <c r="I25" s="280"/>
      <c r="J25" s="279" t="s">
        <v>26</v>
      </c>
      <c r="K25" s="279" t="s">
        <v>62</v>
      </c>
      <c r="L25" s="280"/>
      <c r="M25" s="280"/>
      <c r="N25" s="279"/>
      <c r="O25" s="279"/>
      <c r="P25" s="279"/>
      <c r="Q25" s="279"/>
    </row>
    <row r="26" spans="1:17" x14ac:dyDescent="0.25">
      <c r="A26" s="280"/>
      <c r="B26" s="282"/>
      <c r="C26" s="283"/>
      <c r="D26" s="279"/>
      <c r="E26" s="280"/>
      <c r="F26" s="280"/>
      <c r="G26" s="95" t="s">
        <v>61</v>
      </c>
      <c r="H26" s="95" t="s">
        <v>60</v>
      </c>
      <c r="I26" s="95" t="s">
        <v>59</v>
      </c>
      <c r="J26" s="280"/>
      <c r="K26" s="95" t="s">
        <v>61</v>
      </c>
      <c r="L26" s="95" t="s">
        <v>60</v>
      </c>
      <c r="M26" s="95" t="s">
        <v>59</v>
      </c>
      <c r="N26" s="279"/>
      <c r="O26" s="279"/>
      <c r="P26" s="279"/>
      <c r="Q26" s="279"/>
    </row>
    <row r="27" spans="1:17" ht="42" customHeight="1" x14ac:dyDescent="0.25">
      <c r="A27" s="55">
        <v>1</v>
      </c>
      <c r="B27" s="65">
        <v>2</v>
      </c>
      <c r="C27" s="95">
        <v>3</v>
      </c>
      <c r="D27" s="95">
        <v>4</v>
      </c>
      <c r="E27" s="55">
        <v>5</v>
      </c>
      <c r="F27" s="64">
        <v>6</v>
      </c>
      <c r="G27" s="64">
        <v>7</v>
      </c>
      <c r="H27" s="64">
        <v>8</v>
      </c>
      <c r="I27" s="64">
        <v>9</v>
      </c>
      <c r="J27" s="64">
        <v>10</v>
      </c>
      <c r="K27" s="64">
        <v>11</v>
      </c>
      <c r="L27" s="64">
        <v>12</v>
      </c>
      <c r="M27" s="64">
        <v>13</v>
      </c>
      <c r="N27" s="64">
        <v>14</v>
      </c>
      <c r="O27" s="64">
        <v>15</v>
      </c>
      <c r="P27" s="64">
        <v>16</v>
      </c>
      <c r="Q27" s="64">
        <v>17</v>
      </c>
    </row>
    <row r="28" spans="1:17" ht="39" customHeight="1" x14ac:dyDescent="0.25">
      <c r="A28" s="278" t="s">
        <v>254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</row>
    <row r="29" spans="1:17" ht="19.2" customHeight="1" x14ac:dyDescent="0.25">
      <c r="A29" s="55">
        <v>1</v>
      </c>
      <c r="B29" s="97" t="s">
        <v>255</v>
      </c>
      <c r="C29" s="94" t="s">
        <v>256</v>
      </c>
      <c r="D29" s="59" t="s">
        <v>257</v>
      </c>
      <c r="E29" s="120">
        <v>1.2</v>
      </c>
      <c r="F29" s="121">
        <v>7616.91</v>
      </c>
      <c r="G29" s="121">
        <v>880.75</v>
      </c>
      <c r="H29" s="121">
        <v>5219.2</v>
      </c>
      <c r="I29" s="121">
        <v>601.69000000000005</v>
      </c>
      <c r="J29" s="122">
        <v>9140</v>
      </c>
      <c r="K29" s="122">
        <v>1057</v>
      </c>
      <c r="L29" s="122">
        <v>6263</v>
      </c>
      <c r="M29" s="122">
        <v>722</v>
      </c>
      <c r="N29" s="122">
        <v>65</v>
      </c>
      <c r="O29" s="122">
        <v>78</v>
      </c>
      <c r="P29" s="122">
        <v>33.06</v>
      </c>
      <c r="Q29" s="122">
        <v>39.67</v>
      </c>
    </row>
    <row r="30" spans="1:17" ht="13.2" customHeight="1" x14ac:dyDescent="0.25">
      <c r="A30" s="55">
        <v>2</v>
      </c>
      <c r="B30" s="97" t="s">
        <v>258</v>
      </c>
      <c r="C30" s="94" t="s">
        <v>259</v>
      </c>
      <c r="D30" s="59" t="s">
        <v>21</v>
      </c>
      <c r="E30" s="120">
        <v>0.80400000000000005</v>
      </c>
      <c r="F30" s="121">
        <v>1606.5</v>
      </c>
      <c r="G30" s="122"/>
      <c r="H30" s="122"/>
      <c r="I30" s="122"/>
      <c r="J30" s="122">
        <v>1292</v>
      </c>
      <c r="K30" s="122"/>
      <c r="L30" s="122"/>
      <c r="M30" s="122"/>
      <c r="N30" s="122"/>
      <c r="O30" s="122"/>
      <c r="P30" s="122"/>
      <c r="Q30" s="122"/>
    </row>
    <row r="31" spans="1:17" ht="13.2" customHeight="1" x14ac:dyDescent="0.25">
      <c r="A31" s="55">
        <v>3</v>
      </c>
      <c r="B31" s="97" t="s">
        <v>260</v>
      </c>
      <c r="C31" s="94" t="s">
        <v>261</v>
      </c>
      <c r="D31" s="59" t="s">
        <v>262</v>
      </c>
      <c r="E31" s="120">
        <v>26</v>
      </c>
      <c r="F31" s="121">
        <v>531.86</v>
      </c>
      <c r="G31" s="121">
        <v>47.04</v>
      </c>
      <c r="H31" s="121">
        <v>472.21</v>
      </c>
      <c r="I31" s="121">
        <v>61.15</v>
      </c>
      <c r="J31" s="122">
        <v>13828</v>
      </c>
      <c r="K31" s="122">
        <v>1223</v>
      </c>
      <c r="L31" s="122">
        <v>12277</v>
      </c>
      <c r="M31" s="122">
        <v>1590</v>
      </c>
      <c r="N31" s="122">
        <v>3.55</v>
      </c>
      <c r="O31" s="122">
        <v>92.3</v>
      </c>
      <c r="P31" s="122">
        <v>3.36</v>
      </c>
      <c r="Q31" s="122">
        <v>87.36</v>
      </c>
    </row>
    <row r="32" spans="1:17" ht="12.75" customHeight="1" x14ac:dyDescent="0.25">
      <c r="A32" s="55">
        <v>4</v>
      </c>
      <c r="B32" s="97" t="s">
        <v>263</v>
      </c>
      <c r="C32" s="94" t="s">
        <v>264</v>
      </c>
      <c r="D32" s="59" t="s">
        <v>191</v>
      </c>
      <c r="E32" s="120">
        <v>2.5676000000000001</v>
      </c>
      <c r="F32" s="121">
        <v>4533.96</v>
      </c>
      <c r="G32" s="122"/>
      <c r="H32" s="122"/>
      <c r="I32" s="122"/>
      <c r="J32" s="122">
        <v>11641</v>
      </c>
      <c r="K32" s="122"/>
      <c r="L32" s="122"/>
      <c r="M32" s="122"/>
      <c r="N32" s="122"/>
      <c r="O32" s="122"/>
      <c r="P32" s="122"/>
      <c r="Q32" s="122"/>
    </row>
    <row r="33" spans="1:17" ht="13.2" customHeight="1" x14ac:dyDescent="0.25">
      <c r="A33" s="55">
        <v>5</v>
      </c>
      <c r="B33" s="97" t="s">
        <v>265</v>
      </c>
      <c r="C33" s="94" t="s">
        <v>266</v>
      </c>
      <c r="D33" s="59" t="s">
        <v>191</v>
      </c>
      <c r="E33" s="120">
        <v>2.5676000000000001</v>
      </c>
      <c r="F33" s="121">
        <v>1533.9</v>
      </c>
      <c r="G33" s="122"/>
      <c r="H33" s="122"/>
      <c r="I33" s="122"/>
      <c r="J33" s="122">
        <v>3938</v>
      </c>
      <c r="K33" s="122"/>
      <c r="L33" s="122"/>
      <c r="M33" s="122"/>
      <c r="N33" s="122"/>
      <c r="O33" s="122"/>
      <c r="P33" s="122"/>
      <c r="Q33" s="122"/>
    </row>
    <row r="34" spans="1:17" ht="12.75" customHeight="1" x14ac:dyDescent="0.25">
      <c r="A34" s="55">
        <v>6</v>
      </c>
      <c r="B34" s="97" t="s">
        <v>267</v>
      </c>
      <c r="C34" s="94" t="s">
        <v>268</v>
      </c>
      <c r="D34" s="59" t="s">
        <v>191</v>
      </c>
      <c r="E34" s="120">
        <v>0.156</v>
      </c>
      <c r="F34" s="121">
        <v>4874.75</v>
      </c>
      <c r="G34" s="122"/>
      <c r="H34" s="122"/>
      <c r="I34" s="122"/>
      <c r="J34" s="122">
        <v>760</v>
      </c>
      <c r="K34" s="122"/>
      <c r="L34" s="122"/>
      <c r="M34" s="122"/>
      <c r="N34" s="122"/>
      <c r="O34" s="122"/>
      <c r="P34" s="122"/>
      <c r="Q34" s="122"/>
    </row>
    <row r="35" spans="1:17" ht="34.200000000000003" x14ac:dyDescent="0.25">
      <c r="A35" s="55">
        <v>7</v>
      </c>
      <c r="B35" s="97" t="s">
        <v>269</v>
      </c>
      <c r="C35" s="94" t="s">
        <v>270</v>
      </c>
      <c r="D35" s="59" t="s">
        <v>191</v>
      </c>
      <c r="E35" s="120">
        <v>0.156</v>
      </c>
      <c r="F35" s="121">
        <v>2069.6999999999998</v>
      </c>
      <c r="G35" s="122"/>
      <c r="H35" s="122"/>
      <c r="I35" s="122"/>
      <c r="J35" s="122">
        <v>323</v>
      </c>
      <c r="K35" s="122"/>
      <c r="L35" s="122"/>
      <c r="M35" s="122"/>
      <c r="N35" s="122"/>
      <c r="O35" s="122"/>
      <c r="P35" s="122"/>
      <c r="Q35" s="122"/>
    </row>
    <row r="36" spans="1:17" ht="22.8" x14ac:dyDescent="0.25">
      <c r="A36" s="55">
        <v>8</v>
      </c>
      <c r="B36" s="97" t="s">
        <v>271</v>
      </c>
      <c r="C36" s="94" t="s">
        <v>272</v>
      </c>
      <c r="D36" s="59" t="s">
        <v>191</v>
      </c>
      <c r="E36" s="120">
        <v>0.41620000000000001</v>
      </c>
      <c r="F36" s="121">
        <v>4445.05</v>
      </c>
      <c r="G36" s="122"/>
      <c r="H36" s="122"/>
      <c r="I36" s="122"/>
      <c r="J36" s="122">
        <v>1850</v>
      </c>
      <c r="K36" s="122"/>
      <c r="L36" s="122"/>
      <c r="M36" s="122"/>
      <c r="N36" s="122"/>
      <c r="O36" s="122"/>
      <c r="P36" s="122"/>
      <c r="Q36" s="122"/>
    </row>
    <row r="37" spans="1:17" ht="12.75" customHeight="1" x14ac:dyDescent="0.25">
      <c r="A37" s="55">
        <v>9</v>
      </c>
      <c r="B37" s="97" t="s">
        <v>273</v>
      </c>
      <c r="C37" s="94" t="s">
        <v>274</v>
      </c>
      <c r="D37" s="59" t="s">
        <v>191</v>
      </c>
      <c r="E37" s="120">
        <v>0.41620000000000001</v>
      </c>
      <c r="F37" s="121">
        <v>2208.6</v>
      </c>
      <c r="G37" s="122"/>
      <c r="H37" s="122"/>
      <c r="I37" s="122"/>
      <c r="J37" s="122">
        <v>919</v>
      </c>
      <c r="K37" s="122"/>
      <c r="L37" s="122"/>
      <c r="M37" s="122"/>
      <c r="N37" s="122"/>
      <c r="O37" s="122"/>
      <c r="P37" s="122"/>
      <c r="Q37" s="122"/>
    </row>
    <row r="38" spans="1:17" ht="35.25" customHeight="1" x14ac:dyDescent="0.25">
      <c r="A38" s="55">
        <v>10</v>
      </c>
      <c r="B38" s="97" t="s">
        <v>275</v>
      </c>
      <c r="C38" s="94" t="s">
        <v>276</v>
      </c>
      <c r="D38" s="59" t="s">
        <v>277</v>
      </c>
      <c r="E38" s="120">
        <v>31</v>
      </c>
      <c r="F38" s="121">
        <v>236.2</v>
      </c>
      <c r="G38" s="121">
        <v>8.2799999999999994</v>
      </c>
      <c r="H38" s="121">
        <v>58</v>
      </c>
      <c r="I38" s="121">
        <v>6.37</v>
      </c>
      <c r="J38" s="122">
        <v>7322</v>
      </c>
      <c r="K38" s="122">
        <v>257</v>
      </c>
      <c r="L38" s="122">
        <v>1798</v>
      </c>
      <c r="M38" s="122">
        <v>197</v>
      </c>
      <c r="N38" s="122">
        <v>0.64</v>
      </c>
      <c r="O38" s="122">
        <v>19.84</v>
      </c>
      <c r="P38" s="122">
        <v>0.35</v>
      </c>
      <c r="Q38" s="122">
        <v>10.85</v>
      </c>
    </row>
    <row r="39" spans="1:17" ht="51.6" x14ac:dyDescent="0.25">
      <c r="A39" s="55">
        <v>11</v>
      </c>
      <c r="B39" s="97" t="s">
        <v>278</v>
      </c>
      <c r="C39" s="94" t="s">
        <v>279</v>
      </c>
      <c r="D39" s="59" t="s">
        <v>78</v>
      </c>
      <c r="E39" s="120">
        <v>31</v>
      </c>
      <c r="F39" s="121">
        <v>636.49</v>
      </c>
      <c r="G39" s="122"/>
      <c r="H39" s="122"/>
      <c r="I39" s="122"/>
      <c r="J39" s="122">
        <v>19731</v>
      </c>
      <c r="K39" s="122"/>
      <c r="L39" s="122"/>
      <c r="M39" s="122"/>
      <c r="N39" s="122"/>
      <c r="O39" s="122"/>
      <c r="P39" s="122"/>
      <c r="Q39" s="122"/>
    </row>
    <row r="40" spans="1:17" x14ac:dyDescent="0.25">
      <c r="A40" s="55">
        <v>12</v>
      </c>
      <c r="B40" s="97" t="s">
        <v>280</v>
      </c>
      <c r="C40" s="94" t="s">
        <v>281</v>
      </c>
      <c r="D40" s="59" t="s">
        <v>234</v>
      </c>
      <c r="E40" s="120">
        <v>1.248</v>
      </c>
      <c r="F40" s="121">
        <v>7992.38</v>
      </c>
      <c r="G40" s="121">
        <v>807.95</v>
      </c>
      <c r="H40" s="121">
        <v>42.05</v>
      </c>
      <c r="I40" s="121">
        <v>2.73</v>
      </c>
      <c r="J40" s="122">
        <v>9974</v>
      </c>
      <c r="K40" s="122">
        <v>1008</v>
      </c>
      <c r="L40" s="122">
        <v>52</v>
      </c>
      <c r="M40" s="122">
        <v>3</v>
      </c>
      <c r="N40" s="122">
        <v>63.22</v>
      </c>
      <c r="O40" s="122">
        <v>78.900000000000006</v>
      </c>
      <c r="P40" s="122">
        <v>0.15</v>
      </c>
      <c r="Q40" s="122">
        <v>0.19</v>
      </c>
    </row>
    <row r="41" spans="1:17" ht="34.200000000000003" x14ac:dyDescent="0.25">
      <c r="A41" s="55">
        <v>13</v>
      </c>
      <c r="B41" s="97" t="s">
        <v>118</v>
      </c>
      <c r="C41" s="94" t="s">
        <v>182</v>
      </c>
      <c r="D41" s="59" t="s">
        <v>183</v>
      </c>
      <c r="E41" s="120">
        <v>0.23</v>
      </c>
      <c r="F41" s="121">
        <v>2725.52</v>
      </c>
      <c r="G41" s="121">
        <v>2725.52</v>
      </c>
      <c r="H41" s="122"/>
      <c r="I41" s="122"/>
      <c r="J41" s="122">
        <v>627</v>
      </c>
      <c r="K41" s="122">
        <v>627</v>
      </c>
      <c r="L41" s="122"/>
      <c r="M41" s="122"/>
      <c r="N41" s="122">
        <v>248</v>
      </c>
      <c r="O41" s="122">
        <v>57.04</v>
      </c>
      <c r="P41" s="122"/>
      <c r="Q41" s="122"/>
    </row>
    <row r="42" spans="1:17" ht="122.4" x14ac:dyDescent="0.25">
      <c r="A42" s="55">
        <v>14</v>
      </c>
      <c r="B42" s="97" t="s">
        <v>282</v>
      </c>
      <c r="C42" s="94" t="s">
        <v>283</v>
      </c>
      <c r="D42" s="59" t="s">
        <v>284</v>
      </c>
      <c r="E42" s="120">
        <v>27.3</v>
      </c>
      <c r="F42" s="121">
        <v>3.2</v>
      </c>
      <c r="G42" s="122"/>
      <c r="H42" s="121">
        <v>3.2</v>
      </c>
      <c r="I42" s="122"/>
      <c r="J42" s="122">
        <v>87</v>
      </c>
      <c r="K42" s="122"/>
      <c r="L42" s="122">
        <v>87</v>
      </c>
      <c r="M42" s="122"/>
      <c r="N42" s="122"/>
      <c r="O42" s="122"/>
      <c r="P42" s="122"/>
      <c r="Q42" s="122"/>
    </row>
    <row r="43" spans="1:17" ht="22.5" customHeight="1" x14ac:dyDescent="0.25">
      <c r="A43" s="55">
        <v>15</v>
      </c>
      <c r="B43" s="97" t="s">
        <v>285</v>
      </c>
      <c r="C43" s="94" t="s">
        <v>193</v>
      </c>
      <c r="D43" s="59" t="s">
        <v>188</v>
      </c>
      <c r="E43" s="120">
        <v>1.4E-2</v>
      </c>
      <c r="F43" s="121">
        <v>478.65</v>
      </c>
      <c r="G43" s="121">
        <v>40.11</v>
      </c>
      <c r="H43" s="121">
        <v>433.44</v>
      </c>
      <c r="I43" s="121">
        <v>67.17</v>
      </c>
      <c r="J43" s="122">
        <v>7</v>
      </c>
      <c r="K43" s="122">
        <v>1</v>
      </c>
      <c r="L43" s="122">
        <v>6</v>
      </c>
      <c r="M43" s="122">
        <v>1</v>
      </c>
      <c r="N43" s="122">
        <v>3.65</v>
      </c>
      <c r="O43" s="122">
        <v>0.05</v>
      </c>
      <c r="P43" s="122">
        <v>3.97</v>
      </c>
      <c r="Q43" s="122">
        <v>0.06</v>
      </c>
    </row>
    <row r="44" spans="1:17" ht="12.75" customHeight="1" x14ac:dyDescent="0.25">
      <c r="A44" s="55">
        <v>16</v>
      </c>
      <c r="B44" s="97" t="s">
        <v>119</v>
      </c>
      <c r="C44" s="94" t="s">
        <v>185</v>
      </c>
      <c r="D44" s="59" t="s">
        <v>183</v>
      </c>
      <c r="E44" s="120">
        <v>0.09</v>
      </c>
      <c r="F44" s="121">
        <v>1027.4000000000001</v>
      </c>
      <c r="G44" s="121">
        <v>1027.4000000000001</v>
      </c>
      <c r="H44" s="122"/>
      <c r="I44" s="122"/>
      <c r="J44" s="122">
        <v>92</v>
      </c>
      <c r="K44" s="122">
        <v>92</v>
      </c>
      <c r="L44" s="122"/>
      <c r="M44" s="122"/>
      <c r="N44" s="122">
        <v>97.2</v>
      </c>
      <c r="O44" s="122">
        <v>8.75</v>
      </c>
      <c r="P44" s="122"/>
      <c r="Q44" s="122"/>
    </row>
    <row r="45" spans="1:17" ht="12.75" customHeight="1" x14ac:dyDescent="0.25">
      <c r="A45" s="55">
        <v>17</v>
      </c>
      <c r="B45" s="97" t="s">
        <v>286</v>
      </c>
      <c r="C45" s="94" t="s">
        <v>287</v>
      </c>
      <c r="D45" s="59" t="s">
        <v>210</v>
      </c>
      <c r="E45" s="120">
        <v>0.04</v>
      </c>
      <c r="F45" s="121">
        <v>9627.5300000000007</v>
      </c>
      <c r="G45" s="121">
        <v>1978.2</v>
      </c>
      <c r="H45" s="121">
        <v>4648.3500000000004</v>
      </c>
      <c r="I45" s="121">
        <v>327.60000000000002</v>
      </c>
      <c r="J45" s="122">
        <v>385</v>
      </c>
      <c r="K45" s="122">
        <v>79</v>
      </c>
      <c r="L45" s="122">
        <v>186</v>
      </c>
      <c r="M45" s="122">
        <v>13</v>
      </c>
      <c r="N45" s="122">
        <v>180</v>
      </c>
      <c r="O45" s="122">
        <v>7.2</v>
      </c>
      <c r="P45" s="122">
        <v>18</v>
      </c>
      <c r="Q45" s="122">
        <v>0.72</v>
      </c>
    </row>
    <row r="46" spans="1:17" ht="12.75" customHeight="1" x14ac:dyDescent="0.25">
      <c r="A46" s="123" t="s">
        <v>288</v>
      </c>
      <c r="B46" s="124" t="s">
        <v>289</v>
      </c>
      <c r="C46" s="125" t="s">
        <v>290</v>
      </c>
      <c r="D46" s="123" t="s">
        <v>78</v>
      </c>
      <c r="E46" s="126" t="s">
        <v>291</v>
      </c>
      <c r="F46" s="127">
        <v>542.67999999999995</v>
      </c>
      <c r="G46" s="122"/>
      <c r="H46" s="122"/>
      <c r="I46" s="122"/>
      <c r="J46" s="128">
        <v>2214.13</v>
      </c>
      <c r="K46" s="122"/>
      <c r="L46" s="122"/>
      <c r="M46" s="122"/>
      <c r="N46" s="122"/>
      <c r="O46" s="122"/>
      <c r="P46" s="122"/>
      <c r="Q46" s="122"/>
    </row>
    <row r="47" spans="1:17" ht="12.75" customHeight="1" x14ac:dyDescent="0.25">
      <c r="A47" s="55">
        <v>18</v>
      </c>
      <c r="B47" s="97" t="s">
        <v>292</v>
      </c>
      <c r="C47" s="94" t="s">
        <v>293</v>
      </c>
      <c r="D47" s="59" t="s">
        <v>78</v>
      </c>
      <c r="E47" s="120">
        <v>4.08</v>
      </c>
      <c r="F47" s="121">
        <v>562.22</v>
      </c>
      <c r="G47" s="122"/>
      <c r="H47" s="122"/>
      <c r="I47" s="122"/>
      <c r="J47" s="122">
        <v>2294</v>
      </c>
      <c r="K47" s="122"/>
      <c r="L47" s="122"/>
      <c r="M47" s="122"/>
      <c r="N47" s="122"/>
      <c r="O47" s="122"/>
      <c r="P47" s="122"/>
      <c r="Q47" s="122"/>
    </row>
    <row r="48" spans="1:17" ht="12.75" customHeight="1" x14ac:dyDescent="0.25">
      <c r="A48" s="55">
        <v>19</v>
      </c>
      <c r="B48" s="97" t="s">
        <v>294</v>
      </c>
      <c r="C48" s="94" t="s">
        <v>295</v>
      </c>
      <c r="D48" s="59" t="s">
        <v>296</v>
      </c>
      <c r="E48" s="120">
        <v>0.4</v>
      </c>
      <c r="F48" s="121">
        <v>2001.18</v>
      </c>
      <c r="G48" s="121">
        <v>578.20000000000005</v>
      </c>
      <c r="H48" s="121">
        <v>17.02</v>
      </c>
      <c r="I48" s="121">
        <v>1.46</v>
      </c>
      <c r="J48" s="122">
        <v>800</v>
      </c>
      <c r="K48" s="122">
        <v>231</v>
      </c>
      <c r="L48" s="122">
        <v>7</v>
      </c>
      <c r="M48" s="122">
        <v>1</v>
      </c>
      <c r="N48" s="122">
        <v>45.78</v>
      </c>
      <c r="O48" s="122">
        <v>18.309999999999999</v>
      </c>
      <c r="P48" s="122">
        <v>0.08</v>
      </c>
      <c r="Q48" s="122">
        <v>0.03</v>
      </c>
    </row>
    <row r="49" spans="1:17" ht="12.75" customHeight="1" x14ac:dyDescent="0.25">
      <c r="A49" s="55">
        <v>20</v>
      </c>
      <c r="B49" s="97" t="s">
        <v>297</v>
      </c>
      <c r="C49" s="94" t="s">
        <v>298</v>
      </c>
      <c r="D49" s="59" t="s">
        <v>296</v>
      </c>
      <c r="E49" s="120">
        <v>0.4</v>
      </c>
      <c r="F49" s="121">
        <v>2513.91</v>
      </c>
      <c r="G49" s="121">
        <v>495.6</v>
      </c>
      <c r="H49" s="121">
        <v>23.01</v>
      </c>
      <c r="I49" s="121">
        <v>2.19</v>
      </c>
      <c r="J49" s="122">
        <v>1006</v>
      </c>
      <c r="K49" s="122">
        <v>198</v>
      </c>
      <c r="L49" s="122">
        <v>9</v>
      </c>
      <c r="M49" s="122">
        <v>1</v>
      </c>
      <c r="N49" s="122">
        <v>39.24</v>
      </c>
      <c r="O49" s="122">
        <v>15.7</v>
      </c>
      <c r="P49" s="122">
        <v>0.12</v>
      </c>
      <c r="Q49" s="122">
        <v>0.05</v>
      </c>
    </row>
    <row r="50" spans="1:17" ht="12.75" customHeight="1" x14ac:dyDescent="0.25">
      <c r="A50" s="55">
        <v>21</v>
      </c>
      <c r="B50" s="97" t="s">
        <v>299</v>
      </c>
      <c r="C50" s="94" t="s">
        <v>300</v>
      </c>
      <c r="D50" s="59" t="s">
        <v>210</v>
      </c>
      <c r="E50" s="120">
        <v>0.13200000000000001</v>
      </c>
      <c r="F50" s="121">
        <v>24021.86</v>
      </c>
      <c r="G50" s="121">
        <v>9438.42</v>
      </c>
      <c r="H50" s="121">
        <v>8067.04</v>
      </c>
      <c r="I50" s="121">
        <v>569.03</v>
      </c>
      <c r="J50" s="122">
        <v>3171</v>
      </c>
      <c r="K50" s="122">
        <v>1246</v>
      </c>
      <c r="L50" s="122">
        <v>1065</v>
      </c>
      <c r="M50" s="122">
        <v>75</v>
      </c>
      <c r="N50" s="122">
        <v>785.88</v>
      </c>
      <c r="O50" s="122">
        <v>103.74</v>
      </c>
      <c r="P50" s="122">
        <v>31.3</v>
      </c>
      <c r="Q50" s="122">
        <v>4.13</v>
      </c>
    </row>
    <row r="51" spans="1:17" ht="12.75" customHeight="1" x14ac:dyDescent="0.25">
      <c r="A51" s="123" t="s">
        <v>288</v>
      </c>
      <c r="B51" s="124" t="s">
        <v>301</v>
      </c>
      <c r="C51" s="125" t="s">
        <v>302</v>
      </c>
      <c r="D51" s="123" t="s">
        <v>78</v>
      </c>
      <c r="E51" s="126" t="s">
        <v>303</v>
      </c>
      <c r="F51" s="127">
        <v>593.48</v>
      </c>
      <c r="G51" s="122"/>
      <c r="H51" s="122"/>
      <c r="I51" s="122"/>
      <c r="J51" s="128">
        <v>7952.63</v>
      </c>
      <c r="K51" s="122"/>
      <c r="L51" s="122"/>
      <c r="M51" s="122"/>
      <c r="N51" s="122"/>
      <c r="O51" s="122"/>
      <c r="P51" s="122"/>
      <c r="Q51" s="122"/>
    </row>
    <row r="52" spans="1:17" ht="12.75" customHeight="1" x14ac:dyDescent="0.25">
      <c r="A52" s="55">
        <v>21.1</v>
      </c>
      <c r="B52" s="97" t="s">
        <v>278</v>
      </c>
      <c r="C52" s="94" t="s">
        <v>304</v>
      </c>
      <c r="D52" s="59" t="s">
        <v>78</v>
      </c>
      <c r="E52" s="120">
        <v>13.4</v>
      </c>
      <c r="F52" s="121">
        <v>636.49</v>
      </c>
      <c r="G52" s="122"/>
      <c r="H52" s="122"/>
      <c r="I52" s="122"/>
      <c r="J52" s="122">
        <v>8529</v>
      </c>
      <c r="K52" s="122"/>
      <c r="L52" s="122"/>
      <c r="M52" s="122"/>
      <c r="N52" s="122"/>
      <c r="O52" s="122"/>
      <c r="P52" s="122"/>
      <c r="Q52" s="122"/>
    </row>
    <row r="53" spans="1:17" ht="12.75" customHeight="1" x14ac:dyDescent="0.25">
      <c r="A53" s="55">
        <v>22</v>
      </c>
      <c r="B53" s="97" t="s">
        <v>267</v>
      </c>
      <c r="C53" s="94" t="s">
        <v>268</v>
      </c>
      <c r="D53" s="59" t="s">
        <v>191</v>
      </c>
      <c r="E53" s="120">
        <v>0.33</v>
      </c>
      <c r="F53" s="121">
        <v>4874.75</v>
      </c>
      <c r="G53" s="122"/>
      <c r="H53" s="122"/>
      <c r="I53" s="122"/>
      <c r="J53" s="122">
        <v>1609</v>
      </c>
      <c r="K53" s="122"/>
      <c r="L53" s="122"/>
      <c r="M53" s="122"/>
      <c r="N53" s="122"/>
      <c r="O53" s="122"/>
      <c r="P53" s="122"/>
      <c r="Q53" s="122"/>
    </row>
    <row r="54" spans="1:17" ht="34.5" customHeight="1" x14ac:dyDescent="0.25">
      <c r="A54" s="55">
        <v>23</v>
      </c>
      <c r="B54" s="97" t="s">
        <v>269</v>
      </c>
      <c r="C54" s="94" t="s">
        <v>270</v>
      </c>
      <c r="D54" s="59" t="s">
        <v>191</v>
      </c>
      <c r="E54" s="120">
        <v>0.33</v>
      </c>
      <c r="F54" s="121">
        <v>2069.6999999999998</v>
      </c>
      <c r="G54" s="122"/>
      <c r="H54" s="122"/>
      <c r="I54" s="122"/>
      <c r="J54" s="122">
        <v>683</v>
      </c>
      <c r="K54" s="122"/>
      <c r="L54" s="122"/>
      <c r="M54" s="122"/>
      <c r="N54" s="122"/>
      <c r="O54" s="122"/>
      <c r="P54" s="122"/>
      <c r="Q54" s="122"/>
    </row>
    <row r="55" spans="1:17" ht="50.25" customHeight="1" x14ac:dyDescent="0.25">
      <c r="A55" s="55">
        <v>24</v>
      </c>
      <c r="B55" s="97" t="s">
        <v>305</v>
      </c>
      <c r="C55" s="94" t="s">
        <v>306</v>
      </c>
      <c r="D55" s="59" t="s">
        <v>191</v>
      </c>
      <c r="E55" s="120">
        <v>0.26700000000000002</v>
      </c>
      <c r="F55" s="121">
        <v>4637.68</v>
      </c>
      <c r="G55" s="122"/>
      <c r="H55" s="122"/>
      <c r="I55" s="122"/>
      <c r="J55" s="122">
        <v>1238</v>
      </c>
      <c r="K55" s="122"/>
      <c r="L55" s="122"/>
      <c r="M55" s="122"/>
      <c r="N55" s="122"/>
      <c r="O55" s="122"/>
      <c r="P55" s="122"/>
      <c r="Q55" s="122"/>
    </row>
    <row r="56" spans="1:17" ht="13.2" customHeight="1" x14ac:dyDescent="0.25">
      <c r="A56" s="55">
        <v>25</v>
      </c>
      <c r="B56" s="97" t="s">
        <v>307</v>
      </c>
      <c r="C56" s="94" t="s">
        <v>308</v>
      </c>
      <c r="D56" s="59" t="s">
        <v>191</v>
      </c>
      <c r="E56" s="120">
        <v>0.26700000000000002</v>
      </c>
      <c r="F56" s="121">
        <v>2484.5</v>
      </c>
      <c r="G56" s="122"/>
      <c r="H56" s="122"/>
      <c r="I56" s="122"/>
      <c r="J56" s="122">
        <v>663</v>
      </c>
      <c r="K56" s="122"/>
      <c r="L56" s="122"/>
      <c r="M56" s="122"/>
      <c r="N56" s="122"/>
      <c r="O56" s="122"/>
      <c r="P56" s="122"/>
      <c r="Q56" s="122"/>
    </row>
    <row r="57" spans="1:17" ht="13.2" customHeight="1" x14ac:dyDescent="0.25">
      <c r="A57" s="55">
        <v>26</v>
      </c>
      <c r="B57" s="97" t="s">
        <v>309</v>
      </c>
      <c r="C57" s="94" t="s">
        <v>310</v>
      </c>
      <c r="D57" s="59" t="s">
        <v>234</v>
      </c>
      <c r="E57" s="120">
        <v>0.128</v>
      </c>
      <c r="F57" s="121">
        <v>12950.9</v>
      </c>
      <c r="G57" s="121">
        <v>1643.76</v>
      </c>
      <c r="H57" s="121">
        <v>76.42</v>
      </c>
      <c r="I57" s="121">
        <v>4</v>
      </c>
      <c r="J57" s="122">
        <v>1658</v>
      </c>
      <c r="K57" s="122">
        <v>210</v>
      </c>
      <c r="L57" s="122">
        <v>10</v>
      </c>
      <c r="M57" s="122">
        <v>1</v>
      </c>
      <c r="N57" s="122">
        <v>128.62</v>
      </c>
      <c r="O57" s="122">
        <v>16.46</v>
      </c>
      <c r="P57" s="122">
        <v>0.22</v>
      </c>
      <c r="Q57" s="122">
        <v>0.03</v>
      </c>
    </row>
    <row r="58" spans="1:17" ht="13.2" customHeight="1" x14ac:dyDescent="0.25">
      <c r="A58" s="55">
        <v>27</v>
      </c>
      <c r="B58" s="97" t="s">
        <v>280</v>
      </c>
      <c r="C58" s="94" t="s">
        <v>281</v>
      </c>
      <c r="D58" s="59" t="s">
        <v>234</v>
      </c>
      <c r="E58" s="120">
        <v>7.6799999999999993E-2</v>
      </c>
      <c r="F58" s="121">
        <v>7992.38</v>
      </c>
      <c r="G58" s="121">
        <v>807.95</v>
      </c>
      <c r="H58" s="121">
        <v>42.05</v>
      </c>
      <c r="I58" s="121">
        <v>2.73</v>
      </c>
      <c r="J58" s="122">
        <v>614</v>
      </c>
      <c r="K58" s="122">
        <v>62</v>
      </c>
      <c r="L58" s="122">
        <v>3</v>
      </c>
      <c r="M58" s="122"/>
      <c r="N58" s="122">
        <v>63.22</v>
      </c>
      <c r="O58" s="122">
        <v>4.8600000000000003</v>
      </c>
      <c r="P58" s="122">
        <v>0.15</v>
      </c>
      <c r="Q58" s="122">
        <v>0.01</v>
      </c>
    </row>
    <row r="59" spans="1:17" ht="13.2" customHeight="1" x14ac:dyDescent="0.25">
      <c r="A59" s="55">
        <v>28</v>
      </c>
      <c r="B59" s="97" t="s">
        <v>311</v>
      </c>
      <c r="C59" s="94" t="s">
        <v>312</v>
      </c>
      <c r="D59" s="59" t="s">
        <v>313</v>
      </c>
      <c r="E59" s="120">
        <v>5.5E-2</v>
      </c>
      <c r="F59" s="121">
        <v>52638.720000000001</v>
      </c>
      <c r="G59" s="121">
        <v>20392.05</v>
      </c>
      <c r="H59" s="121">
        <v>13519.07</v>
      </c>
      <c r="I59" s="121">
        <v>829.55</v>
      </c>
      <c r="J59" s="122">
        <v>2895</v>
      </c>
      <c r="K59" s="122">
        <v>1122</v>
      </c>
      <c r="L59" s="122">
        <v>744</v>
      </c>
      <c r="M59" s="122">
        <v>46</v>
      </c>
      <c r="N59" s="122">
        <v>1675.6</v>
      </c>
      <c r="O59" s="122">
        <v>92.16</v>
      </c>
      <c r="P59" s="122">
        <v>45.63</v>
      </c>
      <c r="Q59" s="122">
        <v>2.5099999999999998</v>
      </c>
    </row>
    <row r="60" spans="1:17" ht="13.2" customHeight="1" x14ac:dyDescent="0.25">
      <c r="A60" s="123" t="s">
        <v>288</v>
      </c>
      <c r="B60" s="124" t="s">
        <v>301</v>
      </c>
      <c r="C60" s="125" t="s">
        <v>302</v>
      </c>
      <c r="D60" s="123" t="s">
        <v>78</v>
      </c>
      <c r="E60" s="126" t="s">
        <v>314</v>
      </c>
      <c r="F60" s="127">
        <v>593.48</v>
      </c>
      <c r="G60" s="122"/>
      <c r="H60" s="122"/>
      <c r="I60" s="122"/>
      <c r="J60" s="128">
        <v>3313.4</v>
      </c>
      <c r="K60" s="122"/>
      <c r="L60" s="122"/>
      <c r="M60" s="122"/>
      <c r="N60" s="122"/>
      <c r="O60" s="122"/>
      <c r="P60" s="122"/>
      <c r="Q60" s="122"/>
    </row>
    <row r="61" spans="1:17" ht="13.2" customHeight="1" x14ac:dyDescent="0.25">
      <c r="A61" s="55">
        <v>29</v>
      </c>
      <c r="B61" s="97" t="s">
        <v>278</v>
      </c>
      <c r="C61" s="94" t="s">
        <v>304</v>
      </c>
      <c r="D61" s="59" t="s">
        <v>78</v>
      </c>
      <c r="E61" s="120">
        <v>5.5830000000000002</v>
      </c>
      <c r="F61" s="121">
        <v>636.49</v>
      </c>
      <c r="G61" s="122"/>
      <c r="H61" s="122"/>
      <c r="I61" s="122"/>
      <c r="J61" s="122">
        <v>3554</v>
      </c>
      <c r="K61" s="122"/>
      <c r="L61" s="122"/>
      <c r="M61" s="122"/>
      <c r="N61" s="122"/>
      <c r="O61" s="122"/>
      <c r="P61" s="122"/>
      <c r="Q61" s="122"/>
    </row>
    <row r="62" spans="1:17" ht="13.2" customHeight="1" x14ac:dyDescent="0.25">
      <c r="A62" s="55">
        <v>31</v>
      </c>
      <c r="B62" s="97" t="s">
        <v>315</v>
      </c>
      <c r="C62" s="94" t="s">
        <v>316</v>
      </c>
      <c r="D62" s="59" t="s">
        <v>317</v>
      </c>
      <c r="E62" s="120">
        <v>0.01</v>
      </c>
      <c r="F62" s="121">
        <v>5953.9</v>
      </c>
      <c r="G62" s="121">
        <v>913.53</v>
      </c>
      <c r="H62" s="121">
        <v>3509.02</v>
      </c>
      <c r="I62" s="121">
        <v>442.26</v>
      </c>
      <c r="J62" s="122">
        <v>60</v>
      </c>
      <c r="K62" s="122">
        <v>9</v>
      </c>
      <c r="L62" s="122">
        <v>35</v>
      </c>
      <c r="M62" s="122">
        <v>4</v>
      </c>
      <c r="N62" s="122">
        <v>74.150000000000006</v>
      </c>
      <c r="O62" s="122">
        <v>0.74</v>
      </c>
      <c r="P62" s="122">
        <v>24.3</v>
      </c>
      <c r="Q62" s="122">
        <v>0.24</v>
      </c>
    </row>
    <row r="63" spans="1:17" ht="12.75" customHeight="1" x14ac:dyDescent="0.25">
      <c r="A63" s="55">
        <v>32</v>
      </c>
      <c r="B63" s="97" t="s">
        <v>318</v>
      </c>
      <c r="C63" s="94" t="s">
        <v>319</v>
      </c>
      <c r="D63" s="59" t="s">
        <v>21</v>
      </c>
      <c r="E63" s="120">
        <v>1</v>
      </c>
      <c r="F63" s="121">
        <v>180.37</v>
      </c>
      <c r="G63" s="122"/>
      <c r="H63" s="122"/>
      <c r="I63" s="122"/>
      <c r="J63" s="122">
        <v>180</v>
      </c>
      <c r="K63" s="122"/>
      <c r="L63" s="122"/>
      <c r="M63" s="122"/>
      <c r="N63" s="122"/>
      <c r="O63" s="122"/>
      <c r="P63" s="122"/>
      <c r="Q63" s="122"/>
    </row>
    <row r="64" spans="1:17" ht="13.2" customHeight="1" x14ac:dyDescent="0.25">
      <c r="A64" s="55">
        <v>33</v>
      </c>
      <c r="B64" s="97" t="s">
        <v>320</v>
      </c>
      <c r="C64" s="94" t="s">
        <v>321</v>
      </c>
      <c r="D64" s="59" t="s">
        <v>317</v>
      </c>
      <c r="E64" s="120">
        <v>0.14000000000000001</v>
      </c>
      <c r="F64" s="121">
        <v>7880.22</v>
      </c>
      <c r="G64" s="121">
        <v>2406.48</v>
      </c>
      <c r="H64" s="121">
        <v>4795.6000000000004</v>
      </c>
      <c r="I64" s="121">
        <v>626.08000000000004</v>
      </c>
      <c r="J64" s="122">
        <v>1103</v>
      </c>
      <c r="K64" s="122">
        <v>337</v>
      </c>
      <c r="L64" s="122">
        <v>671</v>
      </c>
      <c r="M64" s="122">
        <v>88</v>
      </c>
      <c r="N64" s="122">
        <v>177.6</v>
      </c>
      <c r="O64" s="122">
        <v>24.86</v>
      </c>
      <c r="P64" s="122">
        <v>34.4</v>
      </c>
      <c r="Q64" s="122">
        <v>4.82</v>
      </c>
    </row>
    <row r="65" spans="1:17" ht="13.2" customHeight="1" x14ac:dyDescent="0.25">
      <c r="A65" s="55">
        <v>34</v>
      </c>
      <c r="B65" s="97" t="s">
        <v>322</v>
      </c>
      <c r="C65" s="94" t="s">
        <v>323</v>
      </c>
      <c r="D65" s="59" t="s">
        <v>235</v>
      </c>
      <c r="E65" s="120">
        <v>2</v>
      </c>
      <c r="F65" s="121" t="s">
        <v>324</v>
      </c>
      <c r="G65" s="122"/>
      <c r="H65" s="122"/>
      <c r="I65" s="122"/>
      <c r="J65" s="122">
        <v>596</v>
      </c>
      <c r="K65" s="122"/>
      <c r="L65" s="122"/>
      <c r="M65" s="122"/>
      <c r="N65" s="122"/>
      <c r="O65" s="122"/>
      <c r="P65" s="122"/>
      <c r="Q65" s="122"/>
    </row>
    <row r="66" spans="1:17" ht="22.5" customHeight="1" x14ac:dyDescent="0.25">
      <c r="A66" s="55">
        <v>35</v>
      </c>
      <c r="B66" s="97" t="s">
        <v>322</v>
      </c>
      <c r="C66" s="94" t="s">
        <v>325</v>
      </c>
      <c r="D66" s="59" t="s">
        <v>235</v>
      </c>
      <c r="E66" s="120">
        <v>12</v>
      </c>
      <c r="F66" s="121" t="s">
        <v>326</v>
      </c>
      <c r="G66" s="122"/>
      <c r="H66" s="122"/>
      <c r="I66" s="122"/>
      <c r="J66" s="122">
        <v>14218</v>
      </c>
      <c r="K66" s="122"/>
      <c r="L66" s="122"/>
      <c r="M66" s="122"/>
      <c r="N66" s="122"/>
      <c r="O66" s="122"/>
      <c r="P66" s="122"/>
      <c r="Q66" s="122"/>
    </row>
    <row r="67" spans="1:17" ht="12.75" customHeight="1" x14ac:dyDescent="0.25">
      <c r="A67" s="55">
        <v>36</v>
      </c>
      <c r="B67" s="97" t="s">
        <v>118</v>
      </c>
      <c r="C67" s="94" t="s">
        <v>182</v>
      </c>
      <c r="D67" s="59" t="s">
        <v>183</v>
      </c>
      <c r="E67" s="120">
        <v>0.52</v>
      </c>
      <c r="F67" s="121">
        <v>2725.52</v>
      </c>
      <c r="G67" s="121">
        <v>2725.52</v>
      </c>
      <c r="H67" s="122"/>
      <c r="I67" s="122"/>
      <c r="J67" s="122">
        <v>1417</v>
      </c>
      <c r="K67" s="122">
        <v>1417</v>
      </c>
      <c r="L67" s="122"/>
      <c r="M67" s="122"/>
      <c r="N67" s="122">
        <v>248</v>
      </c>
      <c r="O67" s="122">
        <v>128.96</v>
      </c>
      <c r="P67" s="122"/>
      <c r="Q67" s="122"/>
    </row>
    <row r="68" spans="1:17" ht="12.75" customHeight="1" x14ac:dyDescent="0.25">
      <c r="A68" s="55">
        <v>37</v>
      </c>
      <c r="B68" s="97" t="s">
        <v>282</v>
      </c>
      <c r="C68" s="94" t="s">
        <v>283</v>
      </c>
      <c r="D68" s="59" t="s">
        <v>284</v>
      </c>
      <c r="E68" s="120">
        <v>74.099999999999994</v>
      </c>
      <c r="F68" s="121">
        <v>3.2</v>
      </c>
      <c r="G68" s="122"/>
      <c r="H68" s="121">
        <v>3.2</v>
      </c>
      <c r="I68" s="122"/>
      <c r="J68" s="122">
        <v>237</v>
      </c>
      <c r="K68" s="122"/>
      <c r="L68" s="122">
        <v>237</v>
      </c>
      <c r="M68" s="122"/>
      <c r="N68" s="122"/>
      <c r="O68" s="122"/>
      <c r="P68" s="122"/>
      <c r="Q68" s="122"/>
    </row>
    <row r="69" spans="1:17" ht="12.75" customHeight="1" x14ac:dyDescent="0.25">
      <c r="A69" s="55">
        <v>38</v>
      </c>
      <c r="B69" s="97" t="s">
        <v>285</v>
      </c>
      <c r="C69" s="94" t="s">
        <v>193</v>
      </c>
      <c r="D69" s="59" t="s">
        <v>188</v>
      </c>
      <c r="E69" s="120">
        <v>3.7999999999999999E-2</v>
      </c>
      <c r="F69" s="121">
        <v>478.65</v>
      </c>
      <c r="G69" s="121">
        <v>40.11</v>
      </c>
      <c r="H69" s="121">
        <v>433.44</v>
      </c>
      <c r="I69" s="121">
        <v>67.17</v>
      </c>
      <c r="J69" s="122">
        <v>18</v>
      </c>
      <c r="K69" s="122">
        <v>2</v>
      </c>
      <c r="L69" s="122">
        <v>16</v>
      </c>
      <c r="M69" s="122">
        <v>3</v>
      </c>
      <c r="N69" s="122">
        <v>3.65</v>
      </c>
      <c r="O69" s="122">
        <v>0.14000000000000001</v>
      </c>
      <c r="P69" s="122">
        <v>3.97</v>
      </c>
      <c r="Q69" s="122">
        <v>0.15</v>
      </c>
    </row>
    <row r="70" spans="1:17" ht="12.75" customHeight="1" x14ac:dyDescent="0.25">
      <c r="A70" s="55">
        <v>39</v>
      </c>
      <c r="B70" s="97" t="s">
        <v>119</v>
      </c>
      <c r="C70" s="94" t="s">
        <v>185</v>
      </c>
      <c r="D70" s="59" t="s">
        <v>183</v>
      </c>
      <c r="E70" s="120">
        <v>0.12</v>
      </c>
      <c r="F70" s="121">
        <v>1027.4000000000001</v>
      </c>
      <c r="G70" s="121">
        <v>1027.4000000000001</v>
      </c>
      <c r="H70" s="122"/>
      <c r="I70" s="122"/>
      <c r="J70" s="122">
        <v>123</v>
      </c>
      <c r="K70" s="122">
        <v>123</v>
      </c>
      <c r="L70" s="122"/>
      <c r="M70" s="122"/>
      <c r="N70" s="122">
        <v>97.2</v>
      </c>
      <c r="O70" s="122">
        <v>11.66</v>
      </c>
      <c r="P70" s="122"/>
      <c r="Q70" s="122"/>
    </row>
    <row r="71" spans="1:17" ht="12.75" customHeight="1" x14ac:dyDescent="0.25">
      <c r="A71" s="55">
        <v>40</v>
      </c>
      <c r="B71" s="97" t="s">
        <v>286</v>
      </c>
      <c r="C71" s="94" t="s">
        <v>287</v>
      </c>
      <c r="D71" s="59" t="s">
        <v>210</v>
      </c>
      <c r="E71" s="120">
        <v>8.5000000000000006E-2</v>
      </c>
      <c r="F71" s="121">
        <v>9627.5300000000007</v>
      </c>
      <c r="G71" s="121">
        <v>1978.2</v>
      </c>
      <c r="H71" s="121">
        <v>4648.3500000000004</v>
      </c>
      <c r="I71" s="121">
        <v>327.60000000000002</v>
      </c>
      <c r="J71" s="122">
        <v>818</v>
      </c>
      <c r="K71" s="122">
        <v>168</v>
      </c>
      <c r="L71" s="122">
        <v>395</v>
      </c>
      <c r="M71" s="122">
        <v>28</v>
      </c>
      <c r="N71" s="122">
        <v>180</v>
      </c>
      <c r="O71" s="122">
        <v>15.3</v>
      </c>
      <c r="P71" s="122">
        <v>18</v>
      </c>
      <c r="Q71" s="122">
        <v>1.53</v>
      </c>
    </row>
    <row r="72" spans="1:17" ht="12.75" customHeight="1" x14ac:dyDescent="0.25">
      <c r="A72" s="123" t="s">
        <v>288</v>
      </c>
      <c r="B72" s="124" t="s">
        <v>289</v>
      </c>
      <c r="C72" s="125" t="s">
        <v>290</v>
      </c>
      <c r="D72" s="123" t="s">
        <v>78</v>
      </c>
      <c r="E72" s="126" t="s">
        <v>327</v>
      </c>
      <c r="F72" s="127">
        <v>542.67999999999995</v>
      </c>
      <c r="G72" s="122"/>
      <c r="H72" s="122"/>
      <c r="I72" s="122"/>
      <c r="J72" s="128">
        <v>4705.04</v>
      </c>
      <c r="K72" s="122"/>
      <c r="L72" s="122"/>
      <c r="M72" s="122"/>
      <c r="N72" s="122"/>
      <c r="O72" s="122"/>
      <c r="P72" s="122"/>
      <c r="Q72" s="122"/>
    </row>
    <row r="73" spans="1:17" ht="12.75" customHeight="1" x14ac:dyDescent="0.25">
      <c r="A73" s="55">
        <v>41</v>
      </c>
      <c r="B73" s="97" t="s">
        <v>292</v>
      </c>
      <c r="C73" s="94" t="s">
        <v>293</v>
      </c>
      <c r="D73" s="59" t="s">
        <v>78</v>
      </c>
      <c r="E73" s="120">
        <v>8.5</v>
      </c>
      <c r="F73" s="121">
        <v>562.22</v>
      </c>
      <c r="G73" s="122"/>
      <c r="H73" s="122"/>
      <c r="I73" s="122"/>
      <c r="J73" s="122">
        <v>4779</v>
      </c>
      <c r="K73" s="122"/>
      <c r="L73" s="122"/>
      <c r="M73" s="122"/>
      <c r="N73" s="122"/>
      <c r="O73" s="122"/>
      <c r="P73" s="122"/>
      <c r="Q73" s="122"/>
    </row>
    <row r="74" spans="1:17" ht="12.75" customHeight="1" x14ac:dyDescent="0.25">
      <c r="A74" s="55">
        <v>42</v>
      </c>
      <c r="B74" s="97" t="s">
        <v>328</v>
      </c>
      <c r="C74" s="94" t="s">
        <v>329</v>
      </c>
      <c r="D74" s="59" t="s">
        <v>330</v>
      </c>
      <c r="E74" s="120">
        <v>0.31</v>
      </c>
      <c r="F74" s="121">
        <v>42186.17</v>
      </c>
      <c r="G74" s="121">
        <v>18535.16</v>
      </c>
      <c r="H74" s="121">
        <v>16487.82</v>
      </c>
      <c r="I74" s="121">
        <v>2482.39</v>
      </c>
      <c r="J74" s="122">
        <v>13078</v>
      </c>
      <c r="K74" s="122">
        <v>5746</v>
      </c>
      <c r="L74" s="122">
        <v>5111</v>
      </c>
      <c r="M74" s="122">
        <v>770</v>
      </c>
      <c r="N74" s="122">
        <v>1398.88</v>
      </c>
      <c r="O74" s="122">
        <v>433.65</v>
      </c>
      <c r="P74" s="122">
        <v>136.47</v>
      </c>
      <c r="Q74" s="122">
        <v>42.31</v>
      </c>
    </row>
    <row r="75" spans="1:17" ht="12.75" customHeight="1" x14ac:dyDescent="0.25">
      <c r="A75" s="123" t="s">
        <v>288</v>
      </c>
      <c r="B75" s="124" t="s">
        <v>331</v>
      </c>
      <c r="C75" s="125" t="s">
        <v>332</v>
      </c>
      <c r="D75" s="123" t="s">
        <v>78</v>
      </c>
      <c r="E75" s="126" t="s">
        <v>333</v>
      </c>
      <c r="F75" s="127">
        <v>675.66</v>
      </c>
      <c r="G75" s="122"/>
      <c r="H75" s="122"/>
      <c r="I75" s="122"/>
      <c r="J75" s="128">
        <v>21263.02</v>
      </c>
      <c r="K75" s="122"/>
      <c r="L75" s="122"/>
      <c r="M75" s="122"/>
      <c r="N75" s="122"/>
      <c r="O75" s="122"/>
      <c r="P75" s="122"/>
      <c r="Q75" s="122"/>
    </row>
    <row r="76" spans="1:17" ht="12.75" customHeight="1" x14ac:dyDescent="0.25">
      <c r="A76" s="55">
        <v>43</v>
      </c>
      <c r="B76" s="97" t="s">
        <v>334</v>
      </c>
      <c r="C76" s="94" t="s">
        <v>335</v>
      </c>
      <c r="D76" s="59" t="s">
        <v>78</v>
      </c>
      <c r="E76" s="120">
        <v>31.47</v>
      </c>
      <c r="F76" s="121">
        <v>732.71</v>
      </c>
      <c r="G76" s="122"/>
      <c r="H76" s="122"/>
      <c r="I76" s="122"/>
      <c r="J76" s="122">
        <v>23058</v>
      </c>
      <c r="K76" s="122"/>
      <c r="L76" s="122"/>
      <c r="M76" s="122"/>
      <c r="N76" s="122"/>
      <c r="O76" s="122"/>
      <c r="P76" s="122"/>
      <c r="Q76" s="122"/>
    </row>
    <row r="77" spans="1:17" ht="12.75" customHeight="1" x14ac:dyDescent="0.25">
      <c r="A77" s="55">
        <v>44</v>
      </c>
      <c r="B77" s="97" t="s">
        <v>280</v>
      </c>
      <c r="C77" s="94" t="s">
        <v>281</v>
      </c>
      <c r="D77" s="59" t="s">
        <v>234</v>
      </c>
      <c r="E77" s="120">
        <v>1.1399999999999999</v>
      </c>
      <c r="F77" s="121">
        <v>7992.38</v>
      </c>
      <c r="G77" s="121">
        <v>807.95</v>
      </c>
      <c r="H77" s="121">
        <v>42.05</v>
      </c>
      <c r="I77" s="121">
        <v>2.73</v>
      </c>
      <c r="J77" s="122">
        <v>9111</v>
      </c>
      <c r="K77" s="122">
        <v>921</v>
      </c>
      <c r="L77" s="122">
        <v>48</v>
      </c>
      <c r="M77" s="122">
        <v>3</v>
      </c>
      <c r="N77" s="122">
        <v>63.22</v>
      </c>
      <c r="O77" s="122">
        <v>72.069999999999993</v>
      </c>
      <c r="P77" s="122">
        <v>0.15</v>
      </c>
      <c r="Q77" s="122">
        <v>0.17</v>
      </c>
    </row>
    <row r="78" spans="1:17" ht="12.75" customHeight="1" x14ac:dyDescent="0.25">
      <c r="A78" s="55">
        <v>45</v>
      </c>
      <c r="B78" s="97" t="s">
        <v>336</v>
      </c>
      <c r="C78" s="94" t="s">
        <v>337</v>
      </c>
      <c r="D78" s="59" t="s">
        <v>338</v>
      </c>
      <c r="E78" s="120">
        <v>2.2509999999999999</v>
      </c>
      <c r="F78" s="121">
        <v>13548.91</v>
      </c>
      <c r="G78" s="121">
        <v>591.29999999999995</v>
      </c>
      <c r="H78" s="121">
        <v>373.12</v>
      </c>
      <c r="I78" s="121">
        <v>12.56</v>
      </c>
      <c r="J78" s="122">
        <v>30499</v>
      </c>
      <c r="K78" s="122">
        <v>1331</v>
      </c>
      <c r="L78" s="122">
        <v>840</v>
      </c>
      <c r="M78" s="122">
        <v>28</v>
      </c>
      <c r="N78" s="122">
        <v>47.38</v>
      </c>
      <c r="O78" s="122">
        <v>106.65</v>
      </c>
      <c r="P78" s="122">
        <v>0.69</v>
      </c>
      <c r="Q78" s="122">
        <v>1.55</v>
      </c>
    </row>
    <row r="79" spans="1:17" ht="12.75" customHeight="1" x14ac:dyDescent="0.25">
      <c r="A79" s="55">
        <v>46</v>
      </c>
      <c r="B79" s="97" t="s">
        <v>339</v>
      </c>
      <c r="C79" s="94" t="s">
        <v>340</v>
      </c>
      <c r="D79" s="59" t="s">
        <v>204</v>
      </c>
      <c r="E79" s="120">
        <v>1.2E-2</v>
      </c>
      <c r="F79" s="121">
        <v>292857.25</v>
      </c>
      <c r="G79" s="121">
        <v>7134.51</v>
      </c>
      <c r="H79" s="121">
        <v>14952.12</v>
      </c>
      <c r="I79" s="121">
        <v>1849.99</v>
      </c>
      <c r="J79" s="122">
        <v>3514</v>
      </c>
      <c r="K79" s="122">
        <v>86</v>
      </c>
      <c r="L79" s="122">
        <v>179</v>
      </c>
      <c r="M79" s="122">
        <v>22</v>
      </c>
      <c r="N79" s="122">
        <v>489</v>
      </c>
      <c r="O79" s="122">
        <v>5.87</v>
      </c>
      <c r="P79" s="122">
        <v>121.47</v>
      </c>
      <c r="Q79" s="122">
        <v>1.46</v>
      </c>
    </row>
    <row r="80" spans="1:17" ht="12.75" customHeight="1" x14ac:dyDescent="0.25">
      <c r="A80" s="123" t="s">
        <v>288</v>
      </c>
      <c r="B80" s="124" t="s">
        <v>341</v>
      </c>
      <c r="C80" s="125" t="s">
        <v>342</v>
      </c>
      <c r="D80" s="123" t="s">
        <v>343</v>
      </c>
      <c r="E80" s="126" t="s">
        <v>344</v>
      </c>
      <c r="F80" s="127">
        <v>13.48</v>
      </c>
      <c r="G80" s="122"/>
      <c r="H80" s="127">
        <v>13.48</v>
      </c>
      <c r="I80" s="122"/>
      <c r="J80" s="128">
        <v>4.8499999999999996</v>
      </c>
      <c r="K80" s="122"/>
      <c r="L80" s="128">
        <v>4.8499999999999996</v>
      </c>
      <c r="M80" s="122"/>
      <c r="N80" s="122"/>
      <c r="O80" s="122"/>
      <c r="P80" s="122"/>
      <c r="Q80" s="122"/>
    </row>
    <row r="81" spans="1:17" ht="12.75" customHeight="1" x14ac:dyDescent="0.25">
      <c r="A81" s="123" t="s">
        <v>288</v>
      </c>
      <c r="B81" s="124" t="s">
        <v>345</v>
      </c>
      <c r="C81" s="125" t="s">
        <v>346</v>
      </c>
      <c r="D81" s="123" t="s">
        <v>78</v>
      </c>
      <c r="E81" s="126" t="s">
        <v>347</v>
      </c>
      <c r="F81" s="127">
        <v>4.88</v>
      </c>
      <c r="G81" s="122"/>
      <c r="H81" s="122"/>
      <c r="I81" s="122"/>
      <c r="J81" s="128">
        <v>3.68</v>
      </c>
      <c r="K81" s="122"/>
      <c r="L81" s="122"/>
      <c r="M81" s="122"/>
      <c r="N81" s="122"/>
      <c r="O81" s="122"/>
      <c r="P81" s="122"/>
      <c r="Q81" s="122"/>
    </row>
    <row r="82" spans="1:17" ht="19.2" customHeight="1" x14ac:dyDescent="0.25">
      <c r="A82" s="55">
        <v>47</v>
      </c>
      <c r="B82" s="97" t="s">
        <v>348</v>
      </c>
      <c r="C82" s="94" t="s">
        <v>349</v>
      </c>
      <c r="D82" s="59" t="s">
        <v>204</v>
      </c>
      <c r="E82" s="120">
        <v>7.4999999999999997E-3</v>
      </c>
      <c r="F82" s="121">
        <v>45476.72</v>
      </c>
      <c r="G82" s="121">
        <v>4639.62</v>
      </c>
      <c r="H82" s="121">
        <v>2304.77</v>
      </c>
      <c r="I82" s="121">
        <v>302.08</v>
      </c>
      <c r="J82" s="122">
        <v>341</v>
      </c>
      <c r="K82" s="122">
        <v>35</v>
      </c>
      <c r="L82" s="122">
        <v>17</v>
      </c>
      <c r="M82" s="122">
        <v>2</v>
      </c>
      <c r="N82" s="122">
        <v>318</v>
      </c>
      <c r="O82" s="122">
        <v>2.39</v>
      </c>
      <c r="P82" s="122">
        <v>20.62</v>
      </c>
      <c r="Q82" s="122">
        <v>0.15</v>
      </c>
    </row>
    <row r="83" spans="1:17" ht="19.2" customHeight="1" x14ac:dyDescent="0.25">
      <c r="A83" s="123" t="s">
        <v>288</v>
      </c>
      <c r="B83" s="124" t="s">
        <v>341</v>
      </c>
      <c r="C83" s="125" t="s">
        <v>342</v>
      </c>
      <c r="D83" s="123" t="s">
        <v>343</v>
      </c>
      <c r="E83" s="126" t="s">
        <v>350</v>
      </c>
      <c r="F83" s="127">
        <v>13.48</v>
      </c>
      <c r="G83" s="122"/>
      <c r="H83" s="127">
        <v>13.48</v>
      </c>
      <c r="I83" s="122"/>
      <c r="J83" s="128">
        <v>0.81</v>
      </c>
      <c r="K83" s="122"/>
      <c r="L83" s="128">
        <v>0.81</v>
      </c>
      <c r="M83" s="122"/>
      <c r="N83" s="122"/>
      <c r="O83" s="122"/>
      <c r="P83" s="122"/>
      <c r="Q83" s="122"/>
    </row>
    <row r="84" spans="1:17" ht="12.75" customHeight="1" x14ac:dyDescent="0.25">
      <c r="A84" s="123" t="s">
        <v>288</v>
      </c>
      <c r="B84" s="124" t="s">
        <v>345</v>
      </c>
      <c r="C84" s="125" t="s">
        <v>346</v>
      </c>
      <c r="D84" s="123" t="s">
        <v>78</v>
      </c>
      <c r="E84" s="126" t="s">
        <v>351</v>
      </c>
      <c r="F84" s="127">
        <v>4.88</v>
      </c>
      <c r="G84" s="122"/>
      <c r="H84" s="122"/>
      <c r="I84" s="122"/>
      <c r="J84" s="128">
        <v>0.15</v>
      </c>
      <c r="K84" s="122"/>
      <c r="L84" s="122"/>
      <c r="M84" s="122"/>
      <c r="N84" s="122"/>
      <c r="O84" s="122"/>
      <c r="P84" s="122"/>
      <c r="Q84" s="122"/>
    </row>
    <row r="85" spans="1:17" ht="12.75" customHeight="1" x14ac:dyDescent="0.25">
      <c r="A85" s="55">
        <v>48</v>
      </c>
      <c r="B85" s="97" t="s">
        <v>352</v>
      </c>
      <c r="C85" s="94" t="s">
        <v>353</v>
      </c>
      <c r="D85" s="59" t="s">
        <v>354</v>
      </c>
      <c r="E85" s="120">
        <v>1</v>
      </c>
      <c r="F85" s="121">
        <v>25.97</v>
      </c>
      <c r="G85" s="121">
        <v>23</v>
      </c>
      <c r="H85" s="122"/>
      <c r="I85" s="122"/>
      <c r="J85" s="122">
        <v>26</v>
      </c>
      <c r="K85" s="122">
        <v>23</v>
      </c>
      <c r="L85" s="122"/>
      <c r="M85" s="122"/>
      <c r="N85" s="122">
        <v>1.8</v>
      </c>
      <c r="O85" s="122">
        <v>1.8</v>
      </c>
      <c r="P85" s="122"/>
      <c r="Q85" s="122"/>
    </row>
    <row r="86" spans="1:17" ht="12.75" customHeight="1" x14ac:dyDescent="0.25">
      <c r="A86" s="55">
        <v>49</v>
      </c>
      <c r="B86" s="97" t="s">
        <v>355</v>
      </c>
      <c r="C86" s="94" t="s">
        <v>356</v>
      </c>
      <c r="D86" s="59" t="s">
        <v>357</v>
      </c>
      <c r="E86" s="120">
        <v>0.01</v>
      </c>
      <c r="F86" s="121">
        <v>3906</v>
      </c>
      <c r="G86" s="121">
        <v>1397.76</v>
      </c>
      <c r="H86" s="121">
        <v>10.92</v>
      </c>
      <c r="I86" s="122"/>
      <c r="J86" s="122">
        <v>39</v>
      </c>
      <c r="K86" s="122">
        <v>14</v>
      </c>
      <c r="L86" s="122"/>
      <c r="M86" s="122"/>
      <c r="N86" s="122">
        <v>112</v>
      </c>
      <c r="O86" s="122">
        <v>1.1200000000000001</v>
      </c>
      <c r="P86" s="122"/>
      <c r="Q86" s="122"/>
    </row>
    <row r="87" spans="1:17" ht="22.5" customHeight="1" x14ac:dyDescent="0.25">
      <c r="A87" s="55">
        <v>50</v>
      </c>
      <c r="B87" s="97" t="s">
        <v>358</v>
      </c>
      <c r="C87" s="94" t="s">
        <v>359</v>
      </c>
      <c r="D87" s="59" t="s">
        <v>191</v>
      </c>
      <c r="E87" s="120">
        <v>4.7999999999999996E-3</v>
      </c>
      <c r="F87" s="121">
        <v>7307.25</v>
      </c>
      <c r="G87" s="122"/>
      <c r="H87" s="122"/>
      <c r="I87" s="122"/>
      <c r="J87" s="122">
        <v>35</v>
      </c>
      <c r="K87" s="122"/>
      <c r="L87" s="122"/>
      <c r="M87" s="122"/>
      <c r="N87" s="122"/>
      <c r="O87" s="122"/>
      <c r="P87" s="122"/>
      <c r="Q87" s="122"/>
    </row>
    <row r="88" spans="1:17" ht="12.75" customHeight="1" x14ac:dyDescent="0.25">
      <c r="A88" s="55">
        <v>51</v>
      </c>
      <c r="B88" s="97" t="s">
        <v>267</v>
      </c>
      <c r="C88" s="94" t="s">
        <v>268</v>
      </c>
      <c r="D88" s="59" t="s">
        <v>191</v>
      </c>
      <c r="E88" s="120">
        <v>0.19539999999999999</v>
      </c>
      <c r="F88" s="121">
        <v>4874.75</v>
      </c>
      <c r="G88" s="122"/>
      <c r="H88" s="122"/>
      <c r="I88" s="122"/>
      <c r="J88" s="122">
        <v>953</v>
      </c>
      <c r="K88" s="122"/>
      <c r="L88" s="122"/>
      <c r="M88" s="122"/>
      <c r="N88" s="122"/>
      <c r="O88" s="122"/>
      <c r="P88" s="122"/>
      <c r="Q88" s="122"/>
    </row>
    <row r="89" spans="1:17" ht="12.75" customHeight="1" x14ac:dyDescent="0.25">
      <c r="A89" s="55">
        <v>52</v>
      </c>
      <c r="B89" s="97" t="s">
        <v>360</v>
      </c>
      <c r="C89" s="94" t="s">
        <v>361</v>
      </c>
      <c r="D89" s="59" t="s">
        <v>191</v>
      </c>
      <c r="E89" s="120">
        <v>6.4000000000000003E-3</v>
      </c>
      <c r="F89" s="121">
        <v>4178.3599999999997</v>
      </c>
      <c r="G89" s="122"/>
      <c r="H89" s="122"/>
      <c r="I89" s="122"/>
      <c r="J89" s="122">
        <v>27</v>
      </c>
      <c r="K89" s="122"/>
      <c r="L89" s="122"/>
      <c r="M89" s="122"/>
      <c r="N89" s="122"/>
      <c r="O89" s="122"/>
      <c r="P89" s="122"/>
      <c r="Q89" s="122"/>
    </row>
    <row r="90" spans="1:17" ht="12.75" customHeight="1" x14ac:dyDescent="0.25">
      <c r="A90" s="55">
        <v>53</v>
      </c>
      <c r="B90" s="97" t="s">
        <v>362</v>
      </c>
      <c r="C90" s="94" t="s">
        <v>363</v>
      </c>
      <c r="D90" s="59" t="s">
        <v>191</v>
      </c>
      <c r="E90" s="120">
        <v>1E-3</v>
      </c>
      <c r="F90" s="121">
        <v>35304</v>
      </c>
      <c r="G90" s="122"/>
      <c r="H90" s="122"/>
      <c r="I90" s="122"/>
      <c r="J90" s="122">
        <v>35</v>
      </c>
      <c r="K90" s="122"/>
      <c r="L90" s="122"/>
      <c r="M90" s="122"/>
      <c r="N90" s="122"/>
      <c r="O90" s="122"/>
      <c r="P90" s="122"/>
      <c r="Q90" s="122"/>
    </row>
    <row r="91" spans="1:17" ht="12.75" customHeight="1" x14ac:dyDescent="0.25">
      <c r="A91" s="55">
        <v>54</v>
      </c>
      <c r="B91" s="97" t="s">
        <v>286</v>
      </c>
      <c r="C91" s="94" t="s">
        <v>287</v>
      </c>
      <c r="D91" s="59" t="s">
        <v>210</v>
      </c>
      <c r="E91" s="120">
        <v>8.9999999999999993E-3</v>
      </c>
      <c r="F91" s="121">
        <v>9627.5300000000007</v>
      </c>
      <c r="G91" s="121">
        <v>1978.2</v>
      </c>
      <c r="H91" s="121">
        <v>4648.3500000000004</v>
      </c>
      <c r="I91" s="121">
        <v>327.60000000000002</v>
      </c>
      <c r="J91" s="122">
        <v>87</v>
      </c>
      <c r="K91" s="122">
        <v>18</v>
      </c>
      <c r="L91" s="122">
        <v>42</v>
      </c>
      <c r="M91" s="122">
        <v>3</v>
      </c>
      <c r="N91" s="122">
        <v>180</v>
      </c>
      <c r="O91" s="122">
        <v>1.62</v>
      </c>
      <c r="P91" s="122">
        <v>18</v>
      </c>
      <c r="Q91" s="122">
        <v>0.16</v>
      </c>
    </row>
    <row r="92" spans="1:17" ht="12.75" customHeight="1" x14ac:dyDescent="0.25">
      <c r="A92" s="123" t="s">
        <v>288</v>
      </c>
      <c r="B92" s="124" t="s">
        <v>289</v>
      </c>
      <c r="C92" s="125" t="s">
        <v>290</v>
      </c>
      <c r="D92" s="123" t="s">
        <v>78</v>
      </c>
      <c r="E92" s="126" t="s">
        <v>364</v>
      </c>
      <c r="F92" s="127">
        <v>542.67999999999995</v>
      </c>
      <c r="G92" s="122"/>
      <c r="H92" s="122"/>
      <c r="I92" s="122"/>
      <c r="J92" s="128">
        <v>498.18</v>
      </c>
      <c r="K92" s="122"/>
      <c r="L92" s="122"/>
      <c r="M92" s="122"/>
      <c r="N92" s="122"/>
      <c r="O92" s="122"/>
      <c r="P92" s="122"/>
      <c r="Q92" s="122"/>
    </row>
    <row r="93" spans="1:17" ht="12.75" customHeight="1" x14ac:dyDescent="0.25">
      <c r="A93" s="55">
        <v>55</v>
      </c>
      <c r="B93" s="97" t="s">
        <v>292</v>
      </c>
      <c r="C93" s="94" t="s">
        <v>293</v>
      </c>
      <c r="D93" s="59" t="s">
        <v>78</v>
      </c>
      <c r="E93" s="120">
        <v>9.1800000000000007E-2</v>
      </c>
      <c r="F93" s="121">
        <v>562.22</v>
      </c>
      <c r="G93" s="122"/>
      <c r="H93" s="122"/>
      <c r="I93" s="122"/>
      <c r="J93" s="122">
        <v>52</v>
      </c>
      <c r="K93" s="122"/>
      <c r="L93" s="122"/>
      <c r="M93" s="122"/>
      <c r="N93" s="122"/>
      <c r="O93" s="122"/>
      <c r="P93" s="122"/>
      <c r="Q93" s="122"/>
    </row>
    <row r="94" spans="1:17" ht="12.75" customHeight="1" x14ac:dyDescent="0.25">
      <c r="A94" s="55">
        <v>56</v>
      </c>
      <c r="B94" s="97" t="s">
        <v>365</v>
      </c>
      <c r="C94" s="94" t="s">
        <v>366</v>
      </c>
      <c r="D94" s="59" t="s">
        <v>330</v>
      </c>
      <c r="E94" s="120">
        <v>0.17</v>
      </c>
      <c r="F94" s="121">
        <v>24112.79</v>
      </c>
      <c r="G94" s="121">
        <v>9660.84</v>
      </c>
      <c r="H94" s="121">
        <v>9682.35</v>
      </c>
      <c r="I94" s="121">
        <v>1367.71</v>
      </c>
      <c r="J94" s="122">
        <v>4099</v>
      </c>
      <c r="K94" s="122">
        <v>1642</v>
      </c>
      <c r="L94" s="122">
        <v>1646</v>
      </c>
      <c r="M94" s="122">
        <v>233</v>
      </c>
      <c r="N94" s="122">
        <v>729.12</v>
      </c>
      <c r="O94" s="122">
        <v>123.95</v>
      </c>
      <c r="P94" s="122">
        <v>75.19</v>
      </c>
      <c r="Q94" s="122">
        <v>12.78</v>
      </c>
    </row>
    <row r="95" spans="1:17" ht="19.2" customHeight="1" x14ac:dyDescent="0.25">
      <c r="A95" s="123" t="s">
        <v>288</v>
      </c>
      <c r="B95" s="124" t="s">
        <v>331</v>
      </c>
      <c r="C95" s="125" t="s">
        <v>332</v>
      </c>
      <c r="D95" s="123" t="s">
        <v>78</v>
      </c>
      <c r="E95" s="126" t="s">
        <v>367</v>
      </c>
      <c r="F95" s="127">
        <v>675.66</v>
      </c>
      <c r="G95" s="122"/>
      <c r="H95" s="122"/>
      <c r="I95" s="122"/>
      <c r="J95" s="128">
        <v>11661.89</v>
      </c>
      <c r="K95" s="122"/>
      <c r="L95" s="122"/>
      <c r="M95" s="122"/>
      <c r="N95" s="122"/>
      <c r="O95" s="122"/>
      <c r="P95" s="122"/>
      <c r="Q95" s="122"/>
    </row>
    <row r="96" spans="1:17" ht="12.75" customHeight="1" x14ac:dyDescent="0.25">
      <c r="A96" s="55">
        <v>56.1</v>
      </c>
      <c r="B96" s="97" t="s">
        <v>334</v>
      </c>
      <c r="C96" s="94" t="s">
        <v>368</v>
      </c>
      <c r="D96" s="59" t="s">
        <v>78</v>
      </c>
      <c r="E96" s="120">
        <v>17.260000000000002</v>
      </c>
      <c r="F96" s="121">
        <v>732.71</v>
      </c>
      <c r="G96" s="122"/>
      <c r="H96" s="122"/>
      <c r="I96" s="122"/>
      <c r="J96" s="122">
        <v>12647</v>
      </c>
      <c r="K96" s="122"/>
      <c r="L96" s="122"/>
      <c r="M96" s="122"/>
      <c r="N96" s="122"/>
      <c r="O96" s="122"/>
      <c r="P96" s="122"/>
      <c r="Q96" s="122"/>
    </row>
    <row r="97" spans="1:17" ht="12.75" customHeight="1" x14ac:dyDescent="0.25">
      <c r="A97" s="55">
        <v>57</v>
      </c>
      <c r="B97" s="97" t="s">
        <v>369</v>
      </c>
      <c r="C97" s="94" t="s">
        <v>370</v>
      </c>
      <c r="D97" s="59" t="s">
        <v>191</v>
      </c>
      <c r="E97" s="120">
        <v>7.4999999999999997E-3</v>
      </c>
      <c r="F97" s="121">
        <v>4815.5</v>
      </c>
      <c r="G97" s="122"/>
      <c r="H97" s="122"/>
      <c r="I97" s="122"/>
      <c r="J97" s="122">
        <v>36</v>
      </c>
      <c r="K97" s="122"/>
      <c r="L97" s="122"/>
      <c r="M97" s="122"/>
      <c r="N97" s="122"/>
      <c r="O97" s="122"/>
      <c r="P97" s="122"/>
      <c r="Q97" s="122"/>
    </row>
    <row r="98" spans="1:17" ht="22.5" customHeight="1" x14ac:dyDescent="0.25">
      <c r="A98" s="55">
        <v>58</v>
      </c>
      <c r="B98" s="97" t="s">
        <v>371</v>
      </c>
      <c r="C98" s="94" t="s">
        <v>372</v>
      </c>
      <c r="D98" s="59" t="s">
        <v>191</v>
      </c>
      <c r="E98" s="120">
        <v>7.4999999999999997E-3</v>
      </c>
      <c r="F98" s="121">
        <v>3145.5</v>
      </c>
      <c r="G98" s="122"/>
      <c r="H98" s="122"/>
      <c r="I98" s="122"/>
      <c r="J98" s="122">
        <v>24</v>
      </c>
      <c r="K98" s="122"/>
      <c r="L98" s="122"/>
      <c r="M98" s="122"/>
      <c r="N98" s="122"/>
      <c r="O98" s="122"/>
      <c r="P98" s="122"/>
      <c r="Q98" s="122"/>
    </row>
    <row r="99" spans="1:17" ht="12.75" customHeight="1" x14ac:dyDescent="0.25">
      <c r="A99" s="55">
        <v>59</v>
      </c>
      <c r="B99" s="97" t="s">
        <v>267</v>
      </c>
      <c r="C99" s="94" t="s">
        <v>268</v>
      </c>
      <c r="D99" s="59" t="s">
        <v>191</v>
      </c>
      <c r="E99" s="120">
        <v>0.88549999999999995</v>
      </c>
      <c r="F99" s="121">
        <v>4874.75</v>
      </c>
      <c r="G99" s="122"/>
      <c r="H99" s="122"/>
      <c r="I99" s="122"/>
      <c r="J99" s="122">
        <v>4317</v>
      </c>
      <c r="K99" s="122"/>
      <c r="L99" s="122"/>
      <c r="M99" s="122"/>
      <c r="N99" s="122"/>
      <c r="O99" s="122"/>
      <c r="P99" s="122"/>
      <c r="Q99" s="122"/>
    </row>
    <row r="100" spans="1:17" ht="12.75" customHeight="1" x14ac:dyDescent="0.25">
      <c r="A100" s="55">
        <v>60</v>
      </c>
      <c r="B100" s="97" t="s">
        <v>269</v>
      </c>
      <c r="C100" s="94" t="s">
        <v>270</v>
      </c>
      <c r="D100" s="59" t="s">
        <v>191</v>
      </c>
      <c r="E100" s="120">
        <v>0.88549999999999995</v>
      </c>
      <c r="F100" s="121">
        <v>2069.6999999999998</v>
      </c>
      <c r="G100" s="122"/>
      <c r="H100" s="122"/>
      <c r="I100" s="122"/>
      <c r="J100" s="122">
        <v>1833</v>
      </c>
      <c r="K100" s="122"/>
      <c r="L100" s="122"/>
      <c r="M100" s="122"/>
      <c r="N100" s="122"/>
      <c r="O100" s="122"/>
      <c r="P100" s="122"/>
      <c r="Q100" s="122"/>
    </row>
    <row r="101" spans="1:17" ht="12.75" customHeight="1" x14ac:dyDescent="0.25">
      <c r="A101" s="55">
        <v>61</v>
      </c>
      <c r="B101" s="97" t="s">
        <v>280</v>
      </c>
      <c r="C101" s="94" t="s">
        <v>281</v>
      </c>
      <c r="D101" s="59" t="s">
        <v>234</v>
      </c>
      <c r="E101" s="120">
        <v>0.18379999999999999</v>
      </c>
      <c r="F101" s="121">
        <v>7992.38</v>
      </c>
      <c r="G101" s="121">
        <v>807.95</v>
      </c>
      <c r="H101" s="121">
        <v>42.05</v>
      </c>
      <c r="I101" s="121">
        <v>2.73</v>
      </c>
      <c r="J101" s="122">
        <v>1469</v>
      </c>
      <c r="K101" s="122">
        <v>149</v>
      </c>
      <c r="L101" s="122">
        <v>8</v>
      </c>
      <c r="M101" s="122">
        <v>1</v>
      </c>
      <c r="N101" s="122">
        <v>63.22</v>
      </c>
      <c r="O101" s="122">
        <v>11.62</v>
      </c>
      <c r="P101" s="122">
        <v>0.15</v>
      </c>
      <c r="Q101" s="122">
        <v>0.03</v>
      </c>
    </row>
    <row r="102" spans="1:17" ht="12.75" customHeight="1" x14ac:dyDescent="0.25">
      <c r="A102" s="55">
        <v>62</v>
      </c>
      <c r="B102" s="97" t="s">
        <v>373</v>
      </c>
      <c r="C102" s="94" t="s">
        <v>374</v>
      </c>
      <c r="D102" s="59" t="s">
        <v>375</v>
      </c>
      <c r="E102" s="120">
        <v>0.7</v>
      </c>
      <c r="F102" s="121">
        <v>1496.69</v>
      </c>
      <c r="G102" s="121">
        <v>284.08</v>
      </c>
      <c r="H102" s="121">
        <v>104.01</v>
      </c>
      <c r="I102" s="122"/>
      <c r="J102" s="122">
        <v>1048</v>
      </c>
      <c r="K102" s="122">
        <v>199</v>
      </c>
      <c r="L102" s="122">
        <v>73</v>
      </c>
      <c r="M102" s="122"/>
      <c r="N102" s="122">
        <v>21.2</v>
      </c>
      <c r="O102" s="122">
        <v>14.84</v>
      </c>
      <c r="P102" s="122"/>
      <c r="Q102" s="122"/>
    </row>
    <row r="103" spans="1:17" ht="12.75" customHeight="1" x14ac:dyDescent="0.25">
      <c r="A103" s="55">
        <v>63</v>
      </c>
      <c r="B103" s="97" t="s">
        <v>376</v>
      </c>
      <c r="C103" s="94" t="s">
        <v>377</v>
      </c>
      <c r="D103" s="59" t="s">
        <v>378</v>
      </c>
      <c r="E103" s="120">
        <v>2.68</v>
      </c>
      <c r="F103" s="121">
        <v>2439.96</v>
      </c>
      <c r="G103" s="121">
        <v>143.1</v>
      </c>
      <c r="H103" s="121">
        <v>20.3</v>
      </c>
      <c r="I103" s="121">
        <v>0.32</v>
      </c>
      <c r="J103" s="122">
        <v>6539</v>
      </c>
      <c r="K103" s="122">
        <v>384</v>
      </c>
      <c r="L103" s="122">
        <v>54</v>
      </c>
      <c r="M103" s="122">
        <v>1</v>
      </c>
      <c r="N103" s="122">
        <v>9.2799999999999994</v>
      </c>
      <c r="O103" s="122">
        <v>24.87</v>
      </c>
      <c r="P103" s="122">
        <v>0.02</v>
      </c>
      <c r="Q103" s="122">
        <v>0.05</v>
      </c>
    </row>
    <row r="104" spans="1:17" ht="12.75" customHeight="1" x14ac:dyDescent="0.25">
      <c r="A104" s="55">
        <v>64</v>
      </c>
      <c r="B104" s="97" t="s">
        <v>379</v>
      </c>
      <c r="C104" s="94" t="s">
        <v>380</v>
      </c>
      <c r="D104" s="59" t="s">
        <v>313</v>
      </c>
      <c r="E104" s="129" t="s">
        <v>381</v>
      </c>
      <c r="F104" s="121">
        <v>176547.5</v>
      </c>
      <c r="G104" s="121">
        <v>35916.1</v>
      </c>
      <c r="H104" s="121">
        <v>35548.18</v>
      </c>
      <c r="I104" s="121">
        <v>2503.85</v>
      </c>
      <c r="J104" s="122">
        <v>706</v>
      </c>
      <c r="K104" s="122">
        <v>144</v>
      </c>
      <c r="L104" s="122">
        <v>142</v>
      </c>
      <c r="M104" s="122">
        <v>10</v>
      </c>
      <c r="N104" s="122">
        <v>2951.2</v>
      </c>
      <c r="O104" s="122">
        <v>11.8</v>
      </c>
      <c r="P104" s="122">
        <v>137.65</v>
      </c>
      <c r="Q104" s="122">
        <v>0.55000000000000004</v>
      </c>
    </row>
    <row r="105" spans="1:17" ht="12.75" customHeight="1" x14ac:dyDescent="0.25">
      <c r="A105" s="55">
        <v>65</v>
      </c>
      <c r="B105" s="97" t="s">
        <v>382</v>
      </c>
      <c r="C105" s="94" t="s">
        <v>383</v>
      </c>
      <c r="D105" s="59" t="s">
        <v>338</v>
      </c>
      <c r="E105" s="129" t="s">
        <v>384</v>
      </c>
      <c r="F105" s="121">
        <v>1880.77</v>
      </c>
      <c r="G105" s="121">
        <v>591.29999999999995</v>
      </c>
      <c r="H105" s="121">
        <v>373.12</v>
      </c>
      <c r="I105" s="121">
        <v>12.56</v>
      </c>
      <c r="J105" s="122">
        <v>21</v>
      </c>
      <c r="K105" s="122">
        <v>7</v>
      </c>
      <c r="L105" s="122">
        <v>4</v>
      </c>
      <c r="M105" s="122"/>
      <c r="N105" s="122">
        <v>47.38</v>
      </c>
      <c r="O105" s="122">
        <v>0.53</v>
      </c>
      <c r="P105" s="122">
        <v>0.69</v>
      </c>
      <c r="Q105" s="122">
        <v>0.01</v>
      </c>
    </row>
    <row r="106" spans="1:17" ht="12.75" customHeight="1" x14ac:dyDescent="0.25">
      <c r="A106" s="123" t="s">
        <v>288</v>
      </c>
      <c r="B106" s="124" t="s">
        <v>385</v>
      </c>
      <c r="C106" s="125" t="s">
        <v>386</v>
      </c>
      <c r="D106" s="123" t="s">
        <v>191</v>
      </c>
      <c r="E106" s="126" t="s">
        <v>387</v>
      </c>
      <c r="F106" s="127">
        <v>11668.14</v>
      </c>
      <c r="G106" s="122"/>
      <c r="H106" s="122"/>
      <c r="I106" s="122"/>
      <c r="J106" s="128">
        <v>130.68</v>
      </c>
      <c r="K106" s="122"/>
      <c r="L106" s="122"/>
      <c r="M106" s="122"/>
      <c r="N106" s="122"/>
      <c r="O106" s="122"/>
      <c r="P106" s="122"/>
      <c r="Q106" s="122"/>
    </row>
    <row r="107" spans="1:17" ht="22.5" customHeight="1" x14ac:dyDescent="0.25">
      <c r="A107" s="55">
        <v>66</v>
      </c>
      <c r="B107" s="97" t="s">
        <v>388</v>
      </c>
      <c r="C107" s="94" t="s">
        <v>389</v>
      </c>
      <c r="D107" s="59" t="s">
        <v>191</v>
      </c>
      <c r="E107" s="120">
        <v>1.12E-2</v>
      </c>
      <c r="F107" s="121">
        <v>13417</v>
      </c>
      <c r="G107" s="122"/>
      <c r="H107" s="122"/>
      <c r="I107" s="122"/>
      <c r="J107" s="122">
        <v>150</v>
      </c>
      <c r="K107" s="122"/>
      <c r="L107" s="122"/>
      <c r="M107" s="122"/>
      <c r="N107" s="122"/>
      <c r="O107" s="122"/>
      <c r="P107" s="122"/>
      <c r="Q107" s="122"/>
    </row>
    <row r="108" spans="1:17" ht="12.75" customHeight="1" x14ac:dyDescent="0.25">
      <c r="A108" s="273" t="s">
        <v>85</v>
      </c>
      <c r="B108" s="274"/>
      <c r="C108" s="274"/>
      <c r="D108" s="274"/>
      <c r="E108" s="274"/>
      <c r="F108" s="274"/>
      <c r="G108" s="274"/>
      <c r="H108" s="274"/>
      <c r="I108" s="274"/>
      <c r="J108" s="121">
        <v>247923</v>
      </c>
      <c r="K108" s="121">
        <v>20168</v>
      </c>
      <c r="L108" s="121">
        <v>32025</v>
      </c>
      <c r="M108" s="121">
        <v>3846</v>
      </c>
      <c r="N108" s="122"/>
      <c r="O108" s="121">
        <v>1587.75</v>
      </c>
      <c r="P108" s="122"/>
      <c r="Q108" s="121">
        <v>211.57</v>
      </c>
    </row>
    <row r="109" spans="1:17" ht="12.75" customHeight="1" x14ac:dyDescent="0.25">
      <c r="A109" s="273" t="s">
        <v>30</v>
      </c>
      <c r="B109" s="274"/>
      <c r="C109" s="274"/>
      <c r="D109" s="274"/>
      <c r="E109" s="274"/>
      <c r="F109" s="274"/>
      <c r="G109" s="274"/>
      <c r="H109" s="274"/>
      <c r="I109" s="274"/>
      <c r="J109" s="121">
        <v>26059</v>
      </c>
      <c r="K109" s="122"/>
      <c r="L109" s="122"/>
      <c r="M109" s="122"/>
      <c r="N109" s="122"/>
      <c r="O109" s="122"/>
      <c r="P109" s="122"/>
      <c r="Q109" s="122"/>
    </row>
    <row r="110" spans="1:17" ht="12.75" customHeight="1" x14ac:dyDescent="0.25">
      <c r="A110" s="273" t="s">
        <v>31</v>
      </c>
      <c r="B110" s="274"/>
      <c r="C110" s="274"/>
      <c r="D110" s="274"/>
      <c r="E110" s="274"/>
      <c r="F110" s="274"/>
      <c r="G110" s="274"/>
      <c r="H110" s="274"/>
      <c r="I110" s="274"/>
      <c r="J110" s="121">
        <v>15844</v>
      </c>
      <c r="K110" s="122"/>
      <c r="L110" s="122"/>
      <c r="M110" s="122"/>
      <c r="N110" s="122"/>
      <c r="O110" s="122"/>
      <c r="P110" s="122"/>
      <c r="Q110" s="122"/>
    </row>
    <row r="111" spans="1:17" ht="12.75" customHeight="1" x14ac:dyDescent="0.25">
      <c r="A111" s="277" t="s">
        <v>390</v>
      </c>
      <c r="B111" s="274"/>
      <c r="C111" s="274"/>
      <c r="D111" s="274"/>
      <c r="E111" s="274"/>
      <c r="F111" s="274"/>
      <c r="G111" s="274"/>
      <c r="H111" s="274"/>
      <c r="I111" s="274"/>
      <c r="J111" s="130">
        <v>289826</v>
      </c>
      <c r="K111" s="122"/>
      <c r="L111" s="122"/>
      <c r="M111" s="122"/>
      <c r="N111" s="122"/>
      <c r="O111" s="130">
        <v>1587.75</v>
      </c>
      <c r="P111" s="122"/>
      <c r="Q111" s="130">
        <v>211.57</v>
      </c>
    </row>
    <row r="112" spans="1:17" ht="12.75" customHeight="1" x14ac:dyDescent="0.25">
      <c r="A112" s="275" t="s">
        <v>77</v>
      </c>
      <c r="B112" s="276"/>
      <c r="C112" s="276"/>
      <c r="D112" s="276"/>
      <c r="E112" s="276"/>
      <c r="F112" s="276"/>
      <c r="G112" s="276"/>
      <c r="H112" s="276"/>
      <c r="I112" s="276"/>
      <c r="J112" s="276"/>
      <c r="K112" s="276"/>
      <c r="L112" s="276"/>
      <c r="M112" s="276"/>
      <c r="N112" s="276"/>
      <c r="O112" s="276"/>
      <c r="P112" s="276"/>
      <c r="Q112" s="276"/>
    </row>
    <row r="113" spans="1:17" ht="12.75" customHeight="1" x14ac:dyDescent="0.25">
      <c r="A113" s="273" t="s">
        <v>29</v>
      </c>
      <c r="B113" s="274"/>
      <c r="C113" s="274"/>
      <c r="D113" s="274"/>
      <c r="E113" s="274"/>
      <c r="F113" s="274"/>
      <c r="G113" s="274"/>
      <c r="H113" s="274"/>
      <c r="I113" s="274"/>
      <c r="J113" s="121">
        <v>247923</v>
      </c>
      <c r="K113" s="121">
        <v>20168</v>
      </c>
      <c r="L113" s="121">
        <v>32025</v>
      </c>
      <c r="M113" s="121">
        <v>3846</v>
      </c>
      <c r="N113" s="122"/>
      <c r="O113" s="121">
        <v>1587.75</v>
      </c>
      <c r="P113" s="122"/>
      <c r="Q113" s="121">
        <v>211.57</v>
      </c>
    </row>
    <row r="114" spans="1:17" ht="12.75" customHeight="1" x14ac:dyDescent="0.25">
      <c r="A114" s="273" t="s">
        <v>30</v>
      </c>
      <c r="B114" s="274"/>
      <c r="C114" s="274"/>
      <c r="D114" s="274"/>
      <c r="E114" s="274"/>
      <c r="F114" s="274"/>
      <c r="G114" s="274"/>
      <c r="H114" s="274"/>
      <c r="I114" s="274"/>
      <c r="J114" s="121">
        <v>26059</v>
      </c>
      <c r="K114" s="122"/>
      <c r="L114" s="122"/>
      <c r="M114" s="122"/>
      <c r="N114" s="122"/>
      <c r="O114" s="122"/>
      <c r="P114" s="122"/>
      <c r="Q114" s="122"/>
    </row>
    <row r="115" spans="1:17" ht="12.75" customHeight="1" x14ac:dyDescent="0.25">
      <c r="A115" s="273" t="s">
        <v>31</v>
      </c>
      <c r="B115" s="274"/>
      <c r="C115" s="274"/>
      <c r="D115" s="274"/>
      <c r="E115" s="274"/>
      <c r="F115" s="274"/>
      <c r="G115" s="274"/>
      <c r="H115" s="274"/>
      <c r="I115" s="274"/>
      <c r="J115" s="121">
        <v>15844</v>
      </c>
      <c r="K115" s="122"/>
      <c r="L115" s="122"/>
      <c r="M115" s="122"/>
      <c r="N115" s="122"/>
      <c r="O115" s="122"/>
      <c r="P115" s="122"/>
      <c r="Q115" s="122"/>
    </row>
    <row r="116" spans="1:17" ht="12.75" customHeight="1" x14ac:dyDescent="0.25">
      <c r="A116" s="277" t="s">
        <v>32</v>
      </c>
      <c r="B116" s="274"/>
      <c r="C116" s="274"/>
      <c r="D116" s="274"/>
      <c r="E116" s="274"/>
      <c r="F116" s="274"/>
      <c r="G116" s="274"/>
      <c r="H116" s="274"/>
      <c r="I116" s="274"/>
      <c r="J116" s="122"/>
      <c r="K116" s="122"/>
      <c r="L116" s="122"/>
      <c r="M116" s="122"/>
      <c r="N116" s="122"/>
      <c r="O116" s="122"/>
      <c r="P116" s="122"/>
      <c r="Q116" s="122"/>
    </row>
    <row r="117" spans="1:17" ht="12.75" customHeight="1" x14ac:dyDescent="0.25">
      <c r="A117" s="273" t="s">
        <v>56</v>
      </c>
      <c r="B117" s="274"/>
      <c r="C117" s="274"/>
      <c r="D117" s="274"/>
      <c r="E117" s="274"/>
      <c r="F117" s="274"/>
      <c r="G117" s="274"/>
      <c r="H117" s="274"/>
      <c r="I117" s="274"/>
      <c r="J117" s="121">
        <v>275012</v>
      </c>
      <c r="K117" s="122"/>
      <c r="L117" s="122"/>
      <c r="M117" s="122"/>
      <c r="N117" s="122"/>
      <c r="O117" s="121">
        <v>1587.75</v>
      </c>
      <c r="P117" s="122"/>
      <c r="Q117" s="121">
        <v>211.57</v>
      </c>
    </row>
    <row r="118" spans="1:17" ht="12.75" customHeight="1" x14ac:dyDescent="0.25">
      <c r="A118" s="273" t="s">
        <v>49</v>
      </c>
      <c r="B118" s="274"/>
      <c r="C118" s="274"/>
      <c r="D118" s="274"/>
      <c r="E118" s="274"/>
      <c r="F118" s="274"/>
      <c r="G118" s="274"/>
      <c r="H118" s="274"/>
      <c r="I118" s="274"/>
      <c r="J118" s="121">
        <v>14814</v>
      </c>
      <c r="K118" s="122"/>
      <c r="L118" s="122"/>
      <c r="M118" s="122"/>
      <c r="N118" s="122"/>
      <c r="O118" s="122"/>
      <c r="P118" s="122"/>
      <c r="Q118" s="122"/>
    </row>
    <row r="119" spans="1:17" ht="12.75" customHeight="1" x14ac:dyDescent="0.25">
      <c r="A119" s="273" t="s">
        <v>33</v>
      </c>
      <c r="B119" s="274"/>
      <c r="C119" s="274"/>
      <c r="D119" s="274"/>
      <c r="E119" s="274"/>
      <c r="F119" s="274"/>
      <c r="G119" s="274"/>
      <c r="H119" s="274"/>
      <c r="I119" s="274"/>
      <c r="J119" s="121">
        <v>289826</v>
      </c>
      <c r="K119" s="122"/>
      <c r="L119" s="122"/>
      <c r="M119" s="122"/>
      <c r="N119" s="122"/>
      <c r="O119" s="121">
        <v>1587.75</v>
      </c>
      <c r="P119" s="122"/>
      <c r="Q119" s="121">
        <v>211.57</v>
      </c>
    </row>
    <row r="120" spans="1:17" ht="12.75" customHeight="1" x14ac:dyDescent="0.25">
      <c r="A120" s="273" t="s">
        <v>34</v>
      </c>
      <c r="B120" s="274"/>
      <c r="C120" s="274"/>
      <c r="D120" s="274"/>
      <c r="E120" s="274"/>
      <c r="F120" s="274"/>
      <c r="G120" s="274"/>
      <c r="H120" s="274"/>
      <c r="I120" s="274"/>
      <c r="J120" s="122"/>
      <c r="K120" s="122"/>
      <c r="L120" s="122"/>
      <c r="M120" s="122"/>
      <c r="N120" s="122"/>
      <c r="O120" s="122"/>
      <c r="P120" s="122"/>
      <c r="Q120" s="122"/>
    </row>
    <row r="121" spans="1:17" ht="12.75" customHeight="1" x14ac:dyDescent="0.25">
      <c r="A121" s="273" t="s">
        <v>35</v>
      </c>
      <c r="B121" s="274"/>
      <c r="C121" s="274"/>
      <c r="D121" s="274"/>
      <c r="E121" s="274"/>
      <c r="F121" s="274"/>
      <c r="G121" s="274"/>
      <c r="H121" s="274"/>
      <c r="I121" s="274"/>
      <c r="J121" s="121">
        <v>195730</v>
      </c>
      <c r="K121" s="122"/>
      <c r="L121" s="122"/>
      <c r="M121" s="122"/>
      <c r="N121" s="122"/>
      <c r="O121" s="122"/>
      <c r="P121" s="122"/>
      <c r="Q121" s="122"/>
    </row>
    <row r="122" spans="1:17" ht="12.75" customHeight="1" x14ac:dyDescent="0.25">
      <c r="A122" s="273" t="s">
        <v>36</v>
      </c>
      <c r="B122" s="274"/>
      <c r="C122" s="274"/>
      <c r="D122" s="274"/>
      <c r="E122" s="274"/>
      <c r="F122" s="274"/>
      <c r="G122" s="274"/>
      <c r="H122" s="274"/>
      <c r="I122" s="274"/>
      <c r="J122" s="121">
        <v>32025</v>
      </c>
      <c r="K122" s="122"/>
      <c r="L122" s="122"/>
      <c r="M122" s="122"/>
      <c r="N122" s="122"/>
      <c r="O122" s="122"/>
      <c r="P122" s="122"/>
      <c r="Q122" s="122"/>
    </row>
    <row r="123" spans="1:17" ht="12.75" customHeight="1" x14ac:dyDescent="0.25">
      <c r="A123" s="273" t="s">
        <v>37</v>
      </c>
      <c r="B123" s="274"/>
      <c r="C123" s="274"/>
      <c r="D123" s="274"/>
      <c r="E123" s="274"/>
      <c r="F123" s="274"/>
      <c r="G123" s="274"/>
      <c r="H123" s="274"/>
      <c r="I123" s="274"/>
      <c r="J123" s="121">
        <v>24014</v>
      </c>
      <c r="K123" s="122"/>
      <c r="L123" s="122"/>
      <c r="M123" s="122"/>
      <c r="N123" s="122"/>
      <c r="O123" s="122"/>
      <c r="P123" s="122"/>
      <c r="Q123" s="122"/>
    </row>
    <row r="124" spans="1:17" ht="12.75" customHeight="1" x14ac:dyDescent="0.25">
      <c r="A124" s="273" t="s">
        <v>38</v>
      </c>
      <c r="B124" s="274"/>
      <c r="C124" s="274"/>
      <c r="D124" s="274"/>
      <c r="E124" s="274"/>
      <c r="F124" s="274"/>
      <c r="G124" s="274"/>
      <c r="H124" s="274"/>
      <c r="I124" s="274"/>
      <c r="J124" s="121">
        <v>26059</v>
      </c>
      <c r="K124" s="122"/>
      <c r="L124" s="122"/>
      <c r="M124" s="122"/>
      <c r="N124" s="122"/>
      <c r="O124" s="122"/>
      <c r="P124" s="122"/>
      <c r="Q124" s="122"/>
    </row>
    <row r="125" spans="1:17" ht="13.2" customHeight="1" x14ac:dyDescent="0.25">
      <c r="A125" s="273" t="s">
        <v>39</v>
      </c>
      <c r="B125" s="274"/>
      <c r="C125" s="274"/>
      <c r="D125" s="274"/>
      <c r="E125" s="274"/>
      <c r="F125" s="274"/>
      <c r="G125" s="274"/>
      <c r="H125" s="274"/>
      <c r="I125" s="274"/>
      <c r="J125" s="121">
        <v>15844</v>
      </c>
      <c r="K125" s="122"/>
      <c r="L125" s="122"/>
      <c r="M125" s="122"/>
      <c r="N125" s="122"/>
      <c r="O125" s="122"/>
      <c r="P125" s="122"/>
      <c r="Q125" s="122"/>
    </row>
    <row r="126" spans="1:17" ht="13.2" customHeight="1" x14ac:dyDescent="0.25">
      <c r="A126" s="277" t="s">
        <v>40</v>
      </c>
      <c r="B126" s="274"/>
      <c r="C126" s="274"/>
      <c r="D126" s="274"/>
      <c r="E126" s="274"/>
      <c r="F126" s="274"/>
      <c r="G126" s="274"/>
      <c r="H126" s="274"/>
      <c r="I126" s="274"/>
      <c r="J126" s="130">
        <v>289826</v>
      </c>
      <c r="K126" s="122"/>
      <c r="L126" s="122"/>
      <c r="M126" s="122"/>
      <c r="N126" s="122"/>
      <c r="O126" s="130">
        <v>1587.75</v>
      </c>
      <c r="P126" s="122"/>
      <c r="Q126" s="130">
        <v>211.57</v>
      </c>
    </row>
    <row r="127" spans="1:17" x14ac:dyDescent="0.25">
      <c r="A127" s="66"/>
      <c r="B127" s="48"/>
      <c r="C127" s="57"/>
      <c r="D127" s="96"/>
      <c r="E127" s="58"/>
      <c r="F127" s="131"/>
      <c r="G127" s="131"/>
      <c r="H127" s="131"/>
      <c r="I127" s="131"/>
      <c r="J127" s="131"/>
      <c r="K127" s="131"/>
      <c r="L127" s="131"/>
      <c r="M127" s="131"/>
      <c r="N127" s="131"/>
      <c r="O127" s="131"/>
      <c r="P127" s="131"/>
      <c r="Q127" s="131"/>
    </row>
    <row r="128" spans="1:17" ht="13.2" customHeight="1" x14ac:dyDescent="0.25">
      <c r="A128" s="66"/>
      <c r="B128" s="48"/>
      <c r="C128" s="57"/>
      <c r="D128" s="96"/>
      <c r="E128" s="58"/>
      <c r="F128" s="131"/>
      <c r="G128" s="131"/>
      <c r="H128" s="131"/>
      <c r="I128" s="131"/>
      <c r="J128" s="131"/>
      <c r="K128" s="131"/>
      <c r="L128" s="131"/>
      <c r="M128" s="131"/>
      <c r="N128" s="131"/>
      <c r="O128" s="131"/>
      <c r="P128" s="131"/>
      <c r="Q128" s="131"/>
    </row>
    <row r="129" spans="1:17" ht="13.2" customHeight="1" x14ac:dyDescent="0.25">
      <c r="A129" s="66"/>
      <c r="B129" s="48"/>
      <c r="C129" s="57"/>
      <c r="D129" s="96"/>
      <c r="E129" s="58"/>
      <c r="F129" s="131"/>
      <c r="G129" s="131"/>
      <c r="H129" s="131"/>
      <c r="I129" s="131"/>
      <c r="J129" s="131"/>
      <c r="K129" s="131"/>
      <c r="L129" s="131"/>
      <c r="M129" s="131"/>
      <c r="N129" s="131"/>
      <c r="O129" s="131"/>
      <c r="P129" s="131"/>
      <c r="Q129" s="131"/>
    </row>
    <row r="130" spans="1:17" x14ac:dyDescent="0.25">
      <c r="A130" s="286" t="s">
        <v>391</v>
      </c>
      <c r="B130" s="287"/>
      <c r="C130" s="287"/>
      <c r="D130" s="287"/>
      <c r="E130" s="287"/>
      <c r="F130" s="287"/>
      <c r="G130" s="287"/>
      <c r="H130" s="287"/>
      <c r="I130" s="287"/>
      <c r="J130" s="287"/>
      <c r="K130" s="287"/>
      <c r="L130" s="287"/>
      <c r="M130" s="287"/>
      <c r="N130" s="287"/>
      <c r="O130" s="287"/>
      <c r="P130" s="287"/>
      <c r="Q130" s="287"/>
    </row>
    <row r="131" spans="1:17" x14ac:dyDescent="0.25">
      <c r="A131" s="288" t="s">
        <v>90</v>
      </c>
      <c r="B131" s="287"/>
      <c r="C131" s="287"/>
      <c r="D131" s="287"/>
      <c r="E131" s="287"/>
      <c r="F131" s="287"/>
      <c r="G131" s="287"/>
      <c r="H131" s="287"/>
      <c r="I131" s="287"/>
      <c r="J131" s="287"/>
      <c r="K131" s="287"/>
      <c r="L131" s="287"/>
      <c r="M131" s="287"/>
      <c r="N131" s="287"/>
      <c r="O131" s="287"/>
      <c r="P131" s="287"/>
      <c r="Q131" s="287"/>
    </row>
    <row r="132" spans="1:17" x14ac:dyDescent="0.25">
      <c r="A132" s="66"/>
      <c r="B132" s="48"/>
      <c r="C132" s="57"/>
      <c r="D132" s="96"/>
      <c r="E132" s="58"/>
      <c r="F132" s="131"/>
      <c r="G132" s="131"/>
      <c r="H132" s="131"/>
      <c r="I132" s="131"/>
      <c r="J132" s="131"/>
      <c r="K132" s="131"/>
      <c r="L132" s="131"/>
      <c r="M132" s="131"/>
      <c r="N132" s="131"/>
      <c r="O132" s="131"/>
      <c r="P132" s="131"/>
      <c r="Q132" s="131"/>
    </row>
    <row r="133" spans="1:17" x14ac:dyDescent="0.25">
      <c r="A133" s="286" t="s">
        <v>392</v>
      </c>
      <c r="B133" s="287"/>
      <c r="C133" s="287"/>
      <c r="D133" s="287"/>
      <c r="E133" s="287"/>
      <c r="F133" s="287"/>
      <c r="G133" s="287"/>
      <c r="H133" s="287"/>
      <c r="I133" s="287"/>
      <c r="J133" s="287"/>
      <c r="K133" s="287"/>
      <c r="L133" s="287"/>
      <c r="M133" s="287"/>
      <c r="N133" s="287"/>
      <c r="O133" s="287"/>
      <c r="P133" s="287"/>
      <c r="Q133" s="287"/>
    </row>
    <row r="134" spans="1:17" x14ac:dyDescent="0.25">
      <c r="A134" s="288" t="s">
        <v>90</v>
      </c>
      <c r="B134" s="287"/>
      <c r="C134" s="287"/>
      <c r="D134" s="287"/>
      <c r="E134" s="287"/>
      <c r="F134" s="287"/>
      <c r="G134" s="287"/>
      <c r="H134" s="287"/>
      <c r="I134" s="287"/>
      <c r="J134" s="287"/>
      <c r="K134" s="287"/>
      <c r="L134" s="287"/>
      <c r="M134" s="287"/>
      <c r="N134" s="287"/>
      <c r="O134" s="287"/>
      <c r="P134" s="287"/>
      <c r="Q134" s="287"/>
    </row>
    <row r="135" spans="1:17" x14ac:dyDescent="0.25">
      <c r="A135" s="66"/>
      <c r="B135" s="48"/>
      <c r="C135" s="57"/>
      <c r="D135" s="96"/>
      <c r="E135" s="58"/>
      <c r="F135" s="131"/>
      <c r="G135" s="131"/>
      <c r="H135" s="131"/>
      <c r="I135" s="131"/>
      <c r="J135" s="131"/>
      <c r="K135" s="131"/>
      <c r="L135" s="131"/>
      <c r="M135" s="131"/>
      <c r="N135" s="131"/>
      <c r="O135" s="131"/>
      <c r="P135" s="131"/>
      <c r="Q135" s="131"/>
    </row>
    <row r="136" spans="1:17" x14ac:dyDescent="0.25">
      <c r="A136" s="66"/>
      <c r="B136" s="48"/>
      <c r="C136" s="57"/>
      <c r="D136" s="96"/>
      <c r="E136" s="58"/>
      <c r="F136" s="131"/>
      <c r="G136" s="131"/>
      <c r="H136" s="131"/>
      <c r="I136" s="131"/>
      <c r="J136" s="131"/>
      <c r="K136" s="131"/>
      <c r="L136" s="131"/>
      <c r="M136" s="131"/>
      <c r="N136" s="131"/>
      <c r="O136" s="131"/>
      <c r="P136" s="131"/>
      <c r="Q136" s="131"/>
    </row>
    <row r="137" spans="1:17" x14ac:dyDescent="0.25">
      <c r="A137" s="66"/>
      <c r="B137" s="48"/>
      <c r="C137" s="57"/>
      <c r="D137" s="96"/>
      <c r="E137" s="58"/>
      <c r="F137" s="131"/>
      <c r="G137" s="131"/>
      <c r="H137" s="131"/>
      <c r="I137" s="131"/>
      <c r="J137" s="131"/>
      <c r="K137" s="131"/>
      <c r="L137" s="131"/>
      <c r="M137" s="131"/>
      <c r="N137" s="131"/>
      <c r="O137" s="131"/>
      <c r="P137" s="131"/>
      <c r="Q137" s="131"/>
    </row>
    <row r="138" spans="1:17" x14ac:dyDescent="0.25">
      <c r="A138" s="66"/>
      <c r="B138" s="48"/>
      <c r="C138" s="57"/>
      <c r="D138" s="96"/>
      <c r="E138" s="58"/>
      <c r="F138" s="131"/>
      <c r="G138" s="131"/>
      <c r="H138" s="131"/>
      <c r="I138" s="131"/>
      <c r="J138" s="131"/>
      <c r="K138" s="131"/>
      <c r="L138" s="131"/>
      <c r="M138" s="131"/>
      <c r="N138" s="131"/>
      <c r="O138" s="131"/>
      <c r="P138" s="131"/>
      <c r="Q138" s="131"/>
    </row>
  </sheetData>
  <mergeCells count="44">
    <mergeCell ref="A133:Q133"/>
    <mergeCell ref="A134:Q134"/>
    <mergeCell ref="A124:I124"/>
    <mergeCell ref="A125:I125"/>
    <mergeCell ref="A126:I126"/>
    <mergeCell ref="A130:Q130"/>
    <mergeCell ref="A131:Q131"/>
    <mergeCell ref="N24:N26"/>
    <mergeCell ref="O24:O26"/>
    <mergeCell ref="P24:P26"/>
    <mergeCell ref="Q24:Q26"/>
    <mergeCell ref="F25:F26"/>
    <mergeCell ref="J25:J26"/>
    <mergeCell ref="K25:M25"/>
    <mergeCell ref="J24:M24"/>
    <mergeCell ref="J16:K16"/>
    <mergeCell ref="J17:K17"/>
    <mergeCell ref="J18:K18"/>
    <mergeCell ref="J19:K19"/>
    <mergeCell ref="J20:K20"/>
    <mergeCell ref="A24:A26"/>
    <mergeCell ref="B24:B26"/>
    <mergeCell ref="C24:C26"/>
    <mergeCell ref="G25:I25"/>
    <mergeCell ref="D24:D26"/>
    <mergeCell ref="E24:E26"/>
    <mergeCell ref="F24:I24"/>
    <mergeCell ref="A28:Q28"/>
    <mergeCell ref="A108:I108"/>
    <mergeCell ref="A109:I109"/>
    <mergeCell ref="A110:I110"/>
    <mergeCell ref="A111:I111"/>
    <mergeCell ref="A112:Q112"/>
    <mergeCell ref="A113:I113"/>
    <mergeCell ref="A114:I114"/>
    <mergeCell ref="A115:I115"/>
    <mergeCell ref="A116:I116"/>
    <mergeCell ref="A122:I122"/>
    <mergeCell ref="A123:I123"/>
    <mergeCell ref="A117:I117"/>
    <mergeCell ref="A118:I118"/>
    <mergeCell ref="A119:I119"/>
    <mergeCell ref="A120:I120"/>
    <mergeCell ref="A121:I121"/>
  </mergeCells>
  <phoneticPr fontId="41" type="noConversion"/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&amp;L0503.002.292 А/3-СМ.ЛС
312-2609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autoPageBreaks="0" fitToPage="1"/>
  </sheetPr>
  <dimension ref="A1:Q226"/>
  <sheetViews>
    <sheetView showGridLines="0" zoomScaleNormal="100" zoomScaleSheetLayoutView="75" workbookViewId="0">
      <selection activeCell="C84" sqref="C84"/>
    </sheetView>
  </sheetViews>
  <sheetFormatPr defaultRowHeight="13.2" outlineLevelRow="2" x14ac:dyDescent="0.25"/>
  <cols>
    <col min="1" max="1" width="4.6640625" style="6" customWidth="1"/>
    <col min="2" max="2" width="20.33203125" style="5" customWidth="1"/>
    <col min="3" max="3" width="37.109375" style="4" customWidth="1"/>
    <col min="4" max="4" width="12.6640625" style="3" customWidth="1"/>
    <col min="5" max="5" width="11.6640625" style="2" customWidth="1"/>
    <col min="6" max="6" width="10.5546875" style="1" customWidth="1"/>
    <col min="7" max="7" width="10.5546875" style="9" customWidth="1"/>
    <col min="8" max="8" width="11" style="1" customWidth="1"/>
    <col min="9" max="9" width="10.6640625" style="1" customWidth="1"/>
    <col min="10" max="10" width="8.33203125" style="1" customWidth="1"/>
    <col min="11" max="11" width="8.109375" style="1" customWidth="1"/>
    <col min="12" max="14" width="7.109375" style="1" customWidth="1"/>
    <col min="15" max="16" width="6.33203125" style="1" customWidth="1"/>
  </cols>
  <sheetData>
    <row r="1" spans="1:17" outlineLevel="2" x14ac:dyDescent="0.25">
      <c r="A1" s="50" t="s">
        <v>27</v>
      </c>
      <c r="B1" s="48"/>
      <c r="C1" s="102"/>
      <c r="D1" s="103"/>
      <c r="E1" s="51"/>
      <c r="F1" s="104"/>
      <c r="G1" s="104"/>
      <c r="H1" s="104"/>
      <c r="I1" s="104"/>
      <c r="J1" s="104"/>
      <c r="K1" s="104"/>
      <c r="L1" s="104"/>
      <c r="M1" s="52" t="s">
        <v>28</v>
      </c>
      <c r="N1" s="49"/>
      <c r="O1" s="104"/>
      <c r="P1" s="104"/>
      <c r="Q1" s="104"/>
    </row>
    <row r="2" spans="1:17" outlineLevel="1" x14ac:dyDescent="0.25">
      <c r="A2" s="53"/>
      <c r="B2" s="48"/>
      <c r="C2" s="102"/>
      <c r="D2" s="103"/>
      <c r="E2" s="51"/>
      <c r="F2" s="104"/>
      <c r="G2" s="104"/>
      <c r="H2" s="104"/>
      <c r="I2" s="104"/>
      <c r="J2" s="104"/>
      <c r="K2" s="104"/>
      <c r="L2" s="104"/>
      <c r="M2" s="53"/>
      <c r="N2" s="49"/>
      <c r="O2" s="104"/>
      <c r="P2" s="104"/>
      <c r="Q2" s="104"/>
    </row>
    <row r="3" spans="1:17" outlineLevel="1" x14ac:dyDescent="0.25">
      <c r="A3" s="53"/>
      <c r="B3" s="48"/>
      <c r="C3" s="102"/>
      <c r="D3" s="103"/>
      <c r="E3" s="51"/>
      <c r="F3" s="104"/>
      <c r="G3" s="104"/>
      <c r="H3" s="104"/>
      <c r="I3" s="104"/>
      <c r="J3" s="104"/>
      <c r="K3" s="104"/>
      <c r="L3" s="104"/>
      <c r="M3" s="53"/>
      <c r="N3" s="49"/>
      <c r="O3" s="104"/>
      <c r="P3" s="104"/>
      <c r="Q3" s="104"/>
    </row>
    <row r="4" spans="1:17" outlineLevel="1" x14ac:dyDescent="0.25">
      <c r="A4" s="53" t="s">
        <v>68</v>
      </c>
      <c r="B4" s="48"/>
      <c r="C4" s="102"/>
      <c r="D4" s="103"/>
      <c r="E4" s="51"/>
      <c r="F4" s="104"/>
      <c r="G4" s="104"/>
      <c r="H4" s="104"/>
      <c r="I4" s="104"/>
      <c r="J4" s="104"/>
      <c r="K4" s="104"/>
      <c r="L4" s="104"/>
      <c r="M4" s="53" t="s">
        <v>68</v>
      </c>
      <c r="N4" s="49"/>
      <c r="O4" s="104"/>
      <c r="P4" s="104"/>
      <c r="Q4" s="104"/>
    </row>
    <row r="5" spans="1:17" outlineLevel="1" x14ac:dyDescent="0.25">
      <c r="A5" s="53" t="s">
        <v>240</v>
      </c>
      <c r="B5" s="48"/>
      <c r="C5" s="102"/>
      <c r="D5" s="103"/>
      <c r="E5" s="51"/>
      <c r="F5" s="104"/>
      <c r="G5" s="104"/>
      <c r="H5" s="104"/>
      <c r="I5" s="104"/>
      <c r="J5" s="104"/>
      <c r="K5" s="104"/>
      <c r="L5" s="104"/>
      <c r="M5" s="54" t="s">
        <v>241</v>
      </c>
      <c r="N5" s="49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51" t="s">
        <v>242</v>
      </c>
      <c r="I6" s="104"/>
      <c r="J6" s="106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02"/>
      <c r="D7" s="103"/>
      <c r="E7" s="107"/>
      <c r="F7" s="108"/>
      <c r="G7" s="108"/>
      <c r="H7" s="67" t="s">
        <v>23</v>
      </c>
      <c r="I7" s="67"/>
      <c r="J7" s="109"/>
      <c r="K7" s="104"/>
      <c r="L7" s="104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51"/>
      <c r="B9" s="53"/>
      <c r="C9" s="102"/>
      <c r="D9" s="103"/>
      <c r="E9" s="105"/>
      <c r="F9" s="104"/>
      <c r="G9" s="104"/>
      <c r="H9" s="110" t="s">
        <v>394</v>
      </c>
      <c r="I9" s="110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03"/>
      <c r="E10" s="105"/>
      <c r="F10" s="104"/>
      <c r="G10" s="104"/>
      <c r="H10" s="51" t="s">
        <v>55</v>
      </c>
      <c r="I10" s="51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03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51"/>
      <c r="B12" s="53"/>
      <c r="C12" s="111" t="s">
        <v>24</v>
      </c>
      <c r="D12" s="112" t="s">
        <v>395</v>
      </c>
      <c r="E12" s="113"/>
      <c r="F12" s="104"/>
      <c r="G12" s="104"/>
      <c r="H12" s="51"/>
      <c r="I12" s="104"/>
      <c r="J12" s="104"/>
      <c r="K12" s="106"/>
      <c r="L12" s="106"/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03"/>
      <c r="E13" s="114"/>
      <c r="F13" s="108"/>
      <c r="G13" s="108"/>
      <c r="H13" s="67" t="s">
        <v>54</v>
      </c>
      <c r="I13" s="67"/>
      <c r="J13" s="108"/>
      <c r="K13" s="109"/>
      <c r="L13" s="104"/>
      <c r="M13" s="104"/>
      <c r="N13" s="104"/>
      <c r="O13" s="104"/>
      <c r="P13" s="104"/>
      <c r="Q13" s="104"/>
    </row>
    <row r="14" spans="1:17" x14ac:dyDescent="0.25">
      <c r="A14" s="115"/>
      <c r="B14" s="116"/>
      <c r="C14" s="102"/>
      <c r="D14" s="103"/>
      <c r="E14" s="105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396</v>
      </c>
      <c r="E15" s="51"/>
      <c r="F15" s="104"/>
      <c r="G15" s="104"/>
      <c r="H15" s="104"/>
      <c r="I15" s="113"/>
      <c r="J15" s="113"/>
      <c r="K15" s="104"/>
      <c r="L15" s="104"/>
      <c r="M15" s="104"/>
      <c r="N15" s="104"/>
      <c r="O15" s="104"/>
      <c r="P15" s="104"/>
      <c r="Q15" s="104"/>
    </row>
    <row r="16" spans="1:17" s="8" customFormat="1" ht="13.8" x14ac:dyDescent="0.25">
      <c r="A16" s="51"/>
      <c r="B16" s="53"/>
      <c r="C16" s="102"/>
      <c r="D16" s="113" t="s">
        <v>397</v>
      </c>
      <c r="E16" s="51"/>
      <c r="F16" s="104"/>
      <c r="G16" s="104"/>
      <c r="H16" s="104"/>
      <c r="I16" s="113"/>
      <c r="J16" s="284" t="s">
        <v>398</v>
      </c>
      <c r="K16" s="285"/>
      <c r="L16" s="54" t="s">
        <v>53</v>
      </c>
      <c r="M16" s="104"/>
      <c r="N16" s="104"/>
      <c r="O16" s="104"/>
      <c r="P16" s="104"/>
      <c r="Q16" s="104"/>
    </row>
    <row r="17" spans="1:17" s="8" customFormat="1" ht="13.8" outlineLevel="1" x14ac:dyDescent="0.25">
      <c r="A17" s="51"/>
      <c r="B17" s="53"/>
      <c r="C17" s="102"/>
      <c r="D17" s="113" t="s">
        <v>249</v>
      </c>
      <c r="E17" s="51"/>
      <c r="F17" s="104"/>
      <c r="G17" s="104"/>
      <c r="H17" s="104"/>
      <c r="I17" s="113"/>
      <c r="J17" s="284" t="s">
        <v>399</v>
      </c>
      <c r="K17" s="285"/>
      <c r="L17" s="54" t="s">
        <v>53</v>
      </c>
      <c r="M17" s="104"/>
      <c r="N17" s="104"/>
      <c r="O17" s="104"/>
      <c r="P17" s="104"/>
      <c r="Q17" s="104"/>
    </row>
    <row r="18" spans="1:17" s="8" customFormat="1" ht="13.8" outlineLevel="1" x14ac:dyDescent="0.25">
      <c r="A18" s="51"/>
      <c r="B18" s="53"/>
      <c r="C18" s="102"/>
      <c r="D18" s="113" t="s">
        <v>41</v>
      </c>
      <c r="E18" s="51"/>
      <c r="F18" s="104"/>
      <c r="G18" s="104"/>
      <c r="H18" s="104"/>
      <c r="I18" s="113"/>
      <c r="J18" s="284" t="s">
        <v>400</v>
      </c>
      <c r="K18" s="285"/>
      <c r="L18" s="54" t="s">
        <v>42</v>
      </c>
      <c r="M18" s="104"/>
      <c r="N18" s="104"/>
      <c r="O18" s="104"/>
      <c r="P18" s="104"/>
      <c r="Q18" s="104"/>
    </row>
    <row r="19" spans="1:17" s="8" customFormat="1" ht="13.8" outlineLevel="1" x14ac:dyDescent="0.25">
      <c r="A19" s="51"/>
      <c r="B19" s="53"/>
      <c r="C19" s="102"/>
      <c r="D19" s="117" t="s">
        <v>160</v>
      </c>
      <c r="E19" s="51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</row>
    <row r="20" spans="1:17" s="8" customFormat="1" ht="13.8" x14ac:dyDescent="0.25">
      <c r="A20" s="51"/>
      <c r="B20" s="53"/>
      <c r="C20" s="102"/>
      <c r="D20" s="103"/>
      <c r="E20" s="51"/>
      <c r="F20" s="104"/>
      <c r="G20" s="104"/>
      <c r="H20" s="104"/>
      <c r="I20" s="104"/>
      <c r="J20" s="104"/>
      <c r="K20" s="104"/>
      <c r="L20" s="104"/>
      <c r="M20" s="104"/>
      <c r="N20" s="104"/>
      <c r="O20" s="104"/>
      <c r="P20" s="104"/>
      <c r="Q20" s="104"/>
    </row>
    <row r="21" spans="1:17" s="8" customFormat="1" ht="13.8" outlineLevel="1" x14ac:dyDescent="0.25">
      <c r="A21" s="66"/>
      <c r="B21" s="48"/>
      <c r="C21" s="57"/>
      <c r="D21" s="96"/>
      <c r="E21" s="58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</row>
    <row r="22" spans="1:17" s="8" customFormat="1" ht="14.25" customHeight="1" outlineLevel="2" x14ac:dyDescent="0.25">
      <c r="A22" s="279" t="s">
        <v>25</v>
      </c>
      <c r="B22" s="281" t="s">
        <v>161</v>
      </c>
      <c r="C22" s="279" t="s">
        <v>67</v>
      </c>
      <c r="D22" s="279" t="s">
        <v>66</v>
      </c>
      <c r="E22" s="279" t="s">
        <v>65</v>
      </c>
      <c r="F22" s="279" t="s">
        <v>52</v>
      </c>
      <c r="G22" s="280"/>
      <c r="H22" s="280"/>
      <c r="I22" s="280"/>
      <c r="J22" s="279" t="s">
        <v>51</v>
      </c>
      <c r="K22" s="280"/>
      <c r="L22" s="280"/>
      <c r="M22" s="280"/>
      <c r="N22" s="279" t="s">
        <v>64</v>
      </c>
      <c r="O22" s="279" t="s">
        <v>63</v>
      </c>
      <c r="P22" s="279" t="s">
        <v>252</v>
      </c>
      <c r="Q22" s="279" t="s">
        <v>253</v>
      </c>
    </row>
    <row r="23" spans="1:17" ht="12.75" customHeight="1" x14ac:dyDescent="0.25">
      <c r="A23" s="280"/>
      <c r="B23" s="282"/>
      <c r="C23" s="283"/>
      <c r="D23" s="279"/>
      <c r="E23" s="280"/>
      <c r="F23" s="279" t="s">
        <v>26</v>
      </c>
      <c r="G23" s="279" t="s">
        <v>62</v>
      </c>
      <c r="H23" s="280"/>
      <c r="I23" s="280"/>
      <c r="J23" s="279" t="s">
        <v>26</v>
      </c>
      <c r="K23" s="279" t="s">
        <v>62</v>
      </c>
      <c r="L23" s="280"/>
      <c r="M23" s="280"/>
      <c r="N23" s="279"/>
      <c r="O23" s="279"/>
      <c r="P23" s="279"/>
      <c r="Q23" s="279"/>
    </row>
    <row r="24" spans="1:17" ht="12.75" customHeight="1" x14ac:dyDescent="0.25">
      <c r="A24" s="280"/>
      <c r="B24" s="282"/>
      <c r="C24" s="283"/>
      <c r="D24" s="279"/>
      <c r="E24" s="280"/>
      <c r="F24" s="280"/>
      <c r="G24" s="95" t="s">
        <v>61</v>
      </c>
      <c r="H24" s="95" t="s">
        <v>60</v>
      </c>
      <c r="I24" s="95" t="s">
        <v>59</v>
      </c>
      <c r="J24" s="280"/>
      <c r="K24" s="95" t="s">
        <v>61</v>
      </c>
      <c r="L24" s="95" t="s">
        <v>60</v>
      </c>
      <c r="M24" s="95" t="s">
        <v>59</v>
      </c>
      <c r="N24" s="279"/>
      <c r="O24" s="279"/>
      <c r="P24" s="279"/>
      <c r="Q24" s="279"/>
    </row>
    <row r="25" spans="1:17" ht="12.75" customHeight="1" x14ac:dyDescent="0.25">
      <c r="A25" s="55">
        <v>1</v>
      </c>
      <c r="B25" s="65">
        <v>2</v>
      </c>
      <c r="C25" s="95">
        <v>3</v>
      </c>
      <c r="D25" s="95">
        <v>4</v>
      </c>
      <c r="E25" s="55">
        <v>5</v>
      </c>
      <c r="F25" s="64">
        <v>6</v>
      </c>
      <c r="G25" s="64">
        <v>7</v>
      </c>
      <c r="H25" s="64">
        <v>8</v>
      </c>
      <c r="I25" s="64">
        <v>9</v>
      </c>
      <c r="J25" s="64">
        <v>10</v>
      </c>
      <c r="K25" s="64">
        <v>11</v>
      </c>
      <c r="L25" s="64">
        <v>12</v>
      </c>
      <c r="M25" s="64">
        <v>13</v>
      </c>
      <c r="N25" s="64">
        <v>14</v>
      </c>
      <c r="O25" s="64">
        <v>15</v>
      </c>
      <c r="P25" s="64">
        <v>16</v>
      </c>
      <c r="Q25" s="64">
        <v>17</v>
      </c>
    </row>
    <row r="26" spans="1:17" s="7" customFormat="1" ht="48" customHeight="1" x14ac:dyDescent="0.2">
      <c r="A26" s="278" t="s">
        <v>254</v>
      </c>
      <c r="B26" s="274"/>
      <c r="C26" s="274"/>
      <c r="D26" s="274"/>
      <c r="E26" s="274"/>
      <c r="F26" s="274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</row>
    <row r="27" spans="1:17" s="7" customFormat="1" ht="34.200000000000003" x14ac:dyDescent="0.2">
      <c r="A27" s="55">
        <v>1</v>
      </c>
      <c r="B27" s="97" t="s">
        <v>401</v>
      </c>
      <c r="C27" s="94" t="s">
        <v>402</v>
      </c>
      <c r="D27" s="59" t="s">
        <v>403</v>
      </c>
      <c r="E27" s="120">
        <v>13.798999999999999</v>
      </c>
      <c r="F27" s="121">
        <v>524.12</v>
      </c>
      <c r="G27" s="121">
        <v>135.47999999999999</v>
      </c>
      <c r="H27" s="121">
        <v>333.46</v>
      </c>
      <c r="I27" s="121">
        <v>34.950000000000003</v>
      </c>
      <c r="J27" s="122">
        <v>7232</v>
      </c>
      <c r="K27" s="122">
        <v>1869</v>
      </c>
      <c r="L27" s="122">
        <v>4601</v>
      </c>
      <c r="M27" s="122">
        <v>482</v>
      </c>
      <c r="N27" s="122">
        <v>10.47</v>
      </c>
      <c r="O27" s="122">
        <v>144.47999999999999</v>
      </c>
      <c r="P27" s="122">
        <v>1.91</v>
      </c>
      <c r="Q27" s="122">
        <v>26.36</v>
      </c>
    </row>
    <row r="28" spans="1:17" s="7" customFormat="1" ht="12.75" customHeight="1" x14ac:dyDescent="0.2">
      <c r="A28" s="55">
        <v>2</v>
      </c>
      <c r="B28" s="97" t="s">
        <v>404</v>
      </c>
      <c r="C28" s="94" t="s">
        <v>405</v>
      </c>
      <c r="D28" s="59" t="s">
        <v>191</v>
      </c>
      <c r="E28" s="120">
        <v>13.798999999999999</v>
      </c>
      <c r="F28" s="121">
        <v>10805.17</v>
      </c>
      <c r="G28" s="122"/>
      <c r="H28" s="122"/>
      <c r="I28" s="122"/>
      <c r="J28" s="122">
        <v>149101</v>
      </c>
      <c r="K28" s="122"/>
      <c r="L28" s="122"/>
      <c r="M28" s="122"/>
      <c r="N28" s="122"/>
      <c r="O28" s="122"/>
      <c r="P28" s="122"/>
      <c r="Q28" s="122"/>
    </row>
    <row r="29" spans="1:17" ht="13.2" customHeight="1" x14ac:dyDescent="0.25">
      <c r="A29" s="55">
        <v>3</v>
      </c>
      <c r="B29" s="97" t="s">
        <v>406</v>
      </c>
      <c r="C29" s="94" t="s">
        <v>407</v>
      </c>
      <c r="D29" s="59" t="s">
        <v>403</v>
      </c>
      <c r="E29" s="120">
        <v>1.5089999999999999</v>
      </c>
      <c r="F29" s="121">
        <v>1773.81</v>
      </c>
      <c r="G29" s="121">
        <v>779.61</v>
      </c>
      <c r="H29" s="121">
        <v>583.19000000000005</v>
      </c>
      <c r="I29" s="121">
        <v>69.72</v>
      </c>
      <c r="J29" s="122">
        <v>2677</v>
      </c>
      <c r="K29" s="122">
        <v>1176</v>
      </c>
      <c r="L29" s="122">
        <v>880</v>
      </c>
      <c r="M29" s="122">
        <v>105</v>
      </c>
      <c r="N29" s="122">
        <v>63.28</v>
      </c>
      <c r="O29" s="122">
        <v>95.49</v>
      </c>
      <c r="P29" s="122">
        <v>3.82</v>
      </c>
      <c r="Q29" s="122">
        <v>5.76</v>
      </c>
    </row>
    <row r="30" spans="1:17" ht="19.2" customHeight="1" x14ac:dyDescent="0.25">
      <c r="A30" s="55">
        <v>4</v>
      </c>
      <c r="B30" s="97" t="s">
        <v>408</v>
      </c>
      <c r="C30" s="94" t="s">
        <v>409</v>
      </c>
      <c r="D30" s="59" t="s">
        <v>191</v>
      </c>
      <c r="E30" s="120">
        <v>1.5089999999999999</v>
      </c>
      <c r="F30" s="121">
        <v>10984.95</v>
      </c>
      <c r="G30" s="122"/>
      <c r="H30" s="122"/>
      <c r="I30" s="122"/>
      <c r="J30" s="122">
        <v>16576</v>
      </c>
      <c r="K30" s="122"/>
      <c r="L30" s="122"/>
      <c r="M30" s="122"/>
      <c r="N30" s="122"/>
      <c r="O30" s="122"/>
      <c r="P30" s="122"/>
      <c r="Q30" s="122"/>
    </row>
    <row r="31" spans="1:17" ht="19.2" customHeight="1" x14ac:dyDescent="0.25">
      <c r="A31" s="55">
        <v>5</v>
      </c>
      <c r="B31" s="97" t="s">
        <v>410</v>
      </c>
      <c r="C31" s="94" t="s">
        <v>411</v>
      </c>
      <c r="D31" s="59" t="s">
        <v>403</v>
      </c>
      <c r="E31" s="120">
        <v>11.773999999999999</v>
      </c>
      <c r="F31" s="121">
        <v>1348.89</v>
      </c>
      <c r="G31" s="121">
        <v>262.44</v>
      </c>
      <c r="H31" s="121">
        <v>933.9</v>
      </c>
      <c r="I31" s="121">
        <v>51.76</v>
      </c>
      <c r="J31" s="122">
        <v>15882</v>
      </c>
      <c r="K31" s="122">
        <v>3090</v>
      </c>
      <c r="L31" s="122">
        <v>10996</v>
      </c>
      <c r="M31" s="122">
        <v>609</v>
      </c>
      <c r="N31" s="122">
        <v>18.25</v>
      </c>
      <c r="O31" s="122">
        <v>214.88</v>
      </c>
      <c r="P31" s="122">
        <v>2.57</v>
      </c>
      <c r="Q31" s="122">
        <v>30.26</v>
      </c>
    </row>
    <row r="32" spans="1:17" ht="19.2" customHeight="1" x14ac:dyDescent="0.25">
      <c r="A32" s="55">
        <v>6</v>
      </c>
      <c r="B32" s="97" t="s">
        <v>404</v>
      </c>
      <c r="C32" s="94" t="s">
        <v>405</v>
      </c>
      <c r="D32" s="59" t="s">
        <v>191</v>
      </c>
      <c r="E32" s="120">
        <v>3.7170000000000001</v>
      </c>
      <c r="F32" s="121">
        <v>10805.17</v>
      </c>
      <c r="G32" s="122"/>
      <c r="H32" s="122"/>
      <c r="I32" s="122"/>
      <c r="J32" s="122">
        <v>40163</v>
      </c>
      <c r="K32" s="122"/>
      <c r="L32" s="122"/>
      <c r="M32" s="122"/>
      <c r="N32" s="122"/>
      <c r="O32" s="122"/>
      <c r="P32" s="122"/>
      <c r="Q32" s="122"/>
    </row>
    <row r="33" spans="1:17" ht="19.2" customHeight="1" x14ac:dyDescent="0.25">
      <c r="A33" s="55">
        <v>6.1</v>
      </c>
      <c r="B33" s="97" t="s">
        <v>412</v>
      </c>
      <c r="C33" s="94" t="s">
        <v>413</v>
      </c>
      <c r="D33" s="59" t="s">
        <v>191</v>
      </c>
      <c r="E33" s="120">
        <v>8.0570000000000004</v>
      </c>
      <c r="F33" s="121">
        <v>10068.040000000001</v>
      </c>
      <c r="G33" s="122"/>
      <c r="H33" s="122"/>
      <c r="I33" s="122"/>
      <c r="J33" s="122">
        <v>81118</v>
      </c>
      <c r="K33" s="122"/>
      <c r="L33" s="122"/>
      <c r="M33" s="122"/>
      <c r="N33" s="122"/>
      <c r="O33" s="122"/>
      <c r="P33" s="122"/>
      <c r="Q33" s="122"/>
    </row>
    <row r="34" spans="1:17" ht="34.200000000000003" x14ac:dyDescent="0.25">
      <c r="A34" s="55">
        <v>7</v>
      </c>
      <c r="B34" s="97" t="s">
        <v>410</v>
      </c>
      <c r="C34" s="94" t="s">
        <v>411</v>
      </c>
      <c r="D34" s="59" t="s">
        <v>403</v>
      </c>
      <c r="E34" s="120">
        <v>1.575</v>
      </c>
      <c r="F34" s="121">
        <v>1348.89</v>
      </c>
      <c r="G34" s="121">
        <v>262.44</v>
      </c>
      <c r="H34" s="121">
        <v>933.9</v>
      </c>
      <c r="I34" s="121">
        <v>51.76</v>
      </c>
      <c r="J34" s="122">
        <v>2125</v>
      </c>
      <c r="K34" s="122">
        <v>413</v>
      </c>
      <c r="L34" s="122">
        <v>1471</v>
      </c>
      <c r="M34" s="122">
        <v>82</v>
      </c>
      <c r="N34" s="122">
        <v>18.25</v>
      </c>
      <c r="O34" s="122">
        <v>28.74</v>
      </c>
      <c r="P34" s="122">
        <v>2.57</v>
      </c>
      <c r="Q34" s="122">
        <v>4.05</v>
      </c>
    </row>
    <row r="35" spans="1:17" ht="45.6" x14ac:dyDescent="0.25">
      <c r="A35" s="55">
        <v>8</v>
      </c>
      <c r="B35" s="97" t="s">
        <v>408</v>
      </c>
      <c r="C35" s="94" t="s">
        <v>409</v>
      </c>
      <c r="D35" s="59" t="s">
        <v>191</v>
      </c>
      <c r="E35" s="120">
        <v>1.575</v>
      </c>
      <c r="F35" s="121">
        <v>10984.95</v>
      </c>
      <c r="G35" s="122"/>
      <c r="H35" s="122"/>
      <c r="I35" s="122"/>
      <c r="J35" s="122">
        <v>17301</v>
      </c>
      <c r="K35" s="122"/>
      <c r="L35" s="122"/>
      <c r="M35" s="122"/>
      <c r="N35" s="122"/>
      <c r="O35" s="122"/>
      <c r="P35" s="122"/>
      <c r="Q35" s="122"/>
    </row>
    <row r="36" spans="1:17" ht="22.8" x14ac:dyDescent="0.25">
      <c r="A36" s="55">
        <v>9</v>
      </c>
      <c r="B36" s="97" t="s">
        <v>414</v>
      </c>
      <c r="C36" s="94" t="s">
        <v>415</v>
      </c>
      <c r="D36" s="59" t="s">
        <v>403</v>
      </c>
      <c r="E36" s="120">
        <v>3.2989999999999999</v>
      </c>
      <c r="F36" s="121">
        <v>652.22</v>
      </c>
      <c r="G36" s="121">
        <v>83.23</v>
      </c>
      <c r="H36" s="121">
        <v>380.25</v>
      </c>
      <c r="I36" s="121">
        <v>39.65</v>
      </c>
      <c r="J36" s="122">
        <v>2152</v>
      </c>
      <c r="K36" s="122">
        <v>275</v>
      </c>
      <c r="L36" s="122">
        <v>1254</v>
      </c>
      <c r="M36" s="122">
        <v>131</v>
      </c>
      <c r="N36" s="122">
        <v>6.59</v>
      </c>
      <c r="O36" s="122">
        <v>21.74</v>
      </c>
      <c r="P36" s="122">
        <v>2.09</v>
      </c>
      <c r="Q36" s="122">
        <v>6.89</v>
      </c>
    </row>
    <row r="37" spans="1:17" ht="12.75" customHeight="1" x14ac:dyDescent="0.25">
      <c r="A37" s="55">
        <v>10</v>
      </c>
      <c r="B37" s="97" t="s">
        <v>416</v>
      </c>
      <c r="C37" s="94" t="s">
        <v>417</v>
      </c>
      <c r="D37" s="59" t="s">
        <v>191</v>
      </c>
      <c r="E37" s="120">
        <v>3.2989999999999999</v>
      </c>
      <c r="F37" s="121">
        <v>11650.16</v>
      </c>
      <c r="G37" s="122"/>
      <c r="H37" s="122"/>
      <c r="I37" s="122"/>
      <c r="J37" s="122">
        <v>38434</v>
      </c>
      <c r="K37" s="122"/>
      <c r="L37" s="122"/>
      <c r="M37" s="122"/>
      <c r="N37" s="122"/>
      <c r="O37" s="122"/>
      <c r="P37" s="122"/>
      <c r="Q37" s="122"/>
    </row>
    <row r="38" spans="1:17" ht="12.75" customHeight="1" x14ac:dyDescent="0.25">
      <c r="A38" s="55">
        <v>11</v>
      </c>
      <c r="B38" s="97" t="s">
        <v>418</v>
      </c>
      <c r="C38" s="94" t="s">
        <v>419</v>
      </c>
      <c r="D38" s="59" t="s">
        <v>403</v>
      </c>
      <c r="E38" s="120">
        <v>0.314</v>
      </c>
      <c r="F38" s="121">
        <v>1471.73</v>
      </c>
      <c r="G38" s="121">
        <v>252.2</v>
      </c>
      <c r="H38" s="121">
        <v>775.45</v>
      </c>
      <c r="I38" s="121">
        <v>128.25</v>
      </c>
      <c r="J38" s="122">
        <v>462</v>
      </c>
      <c r="K38" s="122">
        <v>79</v>
      </c>
      <c r="L38" s="122">
        <v>243</v>
      </c>
      <c r="M38" s="122">
        <v>40</v>
      </c>
      <c r="N38" s="122">
        <v>19.489999999999998</v>
      </c>
      <c r="O38" s="122">
        <v>6.12</v>
      </c>
      <c r="P38" s="122">
        <v>7.58</v>
      </c>
      <c r="Q38" s="122">
        <v>2.38</v>
      </c>
    </row>
    <row r="39" spans="1:17" ht="12.75" customHeight="1" x14ac:dyDescent="0.25">
      <c r="A39" s="55">
        <v>12</v>
      </c>
      <c r="B39" s="97" t="s">
        <v>416</v>
      </c>
      <c r="C39" s="94" t="s">
        <v>417</v>
      </c>
      <c r="D39" s="59" t="s">
        <v>191</v>
      </c>
      <c r="E39" s="120">
        <v>0.314</v>
      </c>
      <c r="F39" s="121">
        <v>11650.16</v>
      </c>
      <c r="G39" s="122"/>
      <c r="H39" s="122"/>
      <c r="I39" s="122"/>
      <c r="J39" s="122">
        <v>3658</v>
      </c>
      <c r="K39" s="122"/>
      <c r="L39" s="122"/>
      <c r="M39" s="122"/>
      <c r="N39" s="122"/>
      <c r="O39" s="122"/>
      <c r="P39" s="122"/>
      <c r="Q39" s="122"/>
    </row>
    <row r="40" spans="1:17" ht="12.75" customHeight="1" x14ac:dyDescent="0.25">
      <c r="A40" s="55">
        <v>13</v>
      </c>
      <c r="B40" s="97" t="s">
        <v>420</v>
      </c>
      <c r="C40" s="94" t="s">
        <v>421</v>
      </c>
      <c r="D40" s="59" t="s">
        <v>403</v>
      </c>
      <c r="E40" s="120">
        <v>1.012</v>
      </c>
      <c r="F40" s="121">
        <v>1387.54</v>
      </c>
      <c r="G40" s="121">
        <v>428.9</v>
      </c>
      <c r="H40" s="121">
        <v>850.09</v>
      </c>
      <c r="I40" s="121">
        <v>102.76</v>
      </c>
      <c r="J40" s="122">
        <v>1404</v>
      </c>
      <c r="K40" s="122">
        <v>434</v>
      </c>
      <c r="L40" s="122">
        <v>860</v>
      </c>
      <c r="M40" s="122">
        <v>104</v>
      </c>
      <c r="N40" s="122">
        <v>32.369999999999997</v>
      </c>
      <c r="O40" s="122">
        <v>32.76</v>
      </c>
      <c r="P40" s="122">
        <v>5.64</v>
      </c>
      <c r="Q40" s="122">
        <v>5.71</v>
      </c>
    </row>
    <row r="41" spans="1:17" ht="12.75" customHeight="1" x14ac:dyDescent="0.25">
      <c r="A41" s="55">
        <v>14</v>
      </c>
      <c r="B41" s="97" t="s">
        <v>422</v>
      </c>
      <c r="C41" s="94" t="s">
        <v>423</v>
      </c>
      <c r="D41" s="59" t="s">
        <v>191</v>
      </c>
      <c r="E41" s="120">
        <v>1.012</v>
      </c>
      <c r="F41" s="121">
        <v>13627.82</v>
      </c>
      <c r="G41" s="122"/>
      <c r="H41" s="122"/>
      <c r="I41" s="122"/>
      <c r="J41" s="122">
        <v>13791</v>
      </c>
      <c r="K41" s="122"/>
      <c r="L41" s="122"/>
      <c r="M41" s="122"/>
      <c r="N41" s="122"/>
      <c r="O41" s="122"/>
      <c r="P41" s="122"/>
      <c r="Q41" s="122"/>
    </row>
    <row r="42" spans="1:17" ht="22.5" customHeight="1" x14ac:dyDescent="0.25">
      <c r="A42" s="55">
        <v>15</v>
      </c>
      <c r="B42" s="97" t="s">
        <v>418</v>
      </c>
      <c r="C42" s="94" t="s">
        <v>419</v>
      </c>
      <c r="D42" s="59" t="s">
        <v>403</v>
      </c>
      <c r="E42" s="120">
        <v>1.5169999999999999</v>
      </c>
      <c r="F42" s="121">
        <v>1471.73</v>
      </c>
      <c r="G42" s="121">
        <v>252.2</v>
      </c>
      <c r="H42" s="121">
        <v>775.45</v>
      </c>
      <c r="I42" s="121">
        <v>128.25</v>
      </c>
      <c r="J42" s="122">
        <v>2233</v>
      </c>
      <c r="K42" s="122">
        <v>383</v>
      </c>
      <c r="L42" s="122">
        <v>1176</v>
      </c>
      <c r="M42" s="122">
        <v>195</v>
      </c>
      <c r="N42" s="122">
        <v>19.489999999999998</v>
      </c>
      <c r="O42" s="122">
        <v>29.57</v>
      </c>
      <c r="P42" s="122">
        <v>7.58</v>
      </c>
      <c r="Q42" s="122">
        <v>11.5</v>
      </c>
    </row>
    <row r="43" spans="1:17" ht="12.75" customHeight="1" x14ac:dyDescent="0.25">
      <c r="A43" s="55">
        <v>16</v>
      </c>
      <c r="B43" s="97" t="s">
        <v>416</v>
      </c>
      <c r="C43" s="94" t="s">
        <v>417</v>
      </c>
      <c r="D43" s="59" t="s">
        <v>191</v>
      </c>
      <c r="E43" s="120">
        <v>1.5169999999999999</v>
      </c>
      <c r="F43" s="121">
        <v>11650.16</v>
      </c>
      <c r="G43" s="122"/>
      <c r="H43" s="122"/>
      <c r="I43" s="122"/>
      <c r="J43" s="122">
        <v>17673</v>
      </c>
      <c r="K43" s="122"/>
      <c r="L43" s="122"/>
      <c r="M43" s="122"/>
      <c r="N43" s="122"/>
      <c r="O43" s="122"/>
      <c r="P43" s="122"/>
      <c r="Q43" s="122"/>
    </row>
    <row r="44" spans="1:17" ht="12.75" customHeight="1" x14ac:dyDescent="0.25">
      <c r="A44" s="55">
        <v>17</v>
      </c>
      <c r="B44" s="97" t="s">
        <v>424</v>
      </c>
      <c r="C44" s="94" t="s">
        <v>425</v>
      </c>
      <c r="D44" s="59" t="s">
        <v>403</v>
      </c>
      <c r="E44" s="120">
        <v>2.516</v>
      </c>
      <c r="F44" s="121">
        <v>1711.14</v>
      </c>
      <c r="G44" s="121">
        <v>1025.21</v>
      </c>
      <c r="H44" s="121">
        <v>386.58</v>
      </c>
      <c r="I44" s="121">
        <v>2</v>
      </c>
      <c r="J44" s="122">
        <v>4305</v>
      </c>
      <c r="K44" s="122">
        <v>2579</v>
      </c>
      <c r="L44" s="122">
        <v>973</v>
      </c>
      <c r="M44" s="122">
        <v>5</v>
      </c>
      <c r="N44" s="122">
        <v>80.22</v>
      </c>
      <c r="O44" s="122">
        <v>201.83</v>
      </c>
      <c r="P44" s="122">
        <v>0.11</v>
      </c>
      <c r="Q44" s="122">
        <v>0.28000000000000003</v>
      </c>
    </row>
    <row r="45" spans="1:17" ht="12.75" customHeight="1" x14ac:dyDescent="0.25">
      <c r="A45" s="55">
        <v>18</v>
      </c>
      <c r="B45" s="97" t="s">
        <v>426</v>
      </c>
      <c r="C45" s="94" t="s">
        <v>427</v>
      </c>
      <c r="D45" s="59" t="s">
        <v>191</v>
      </c>
      <c r="E45" s="120">
        <v>2.516</v>
      </c>
      <c r="F45" s="121">
        <v>9785</v>
      </c>
      <c r="G45" s="122"/>
      <c r="H45" s="122"/>
      <c r="I45" s="122"/>
      <c r="J45" s="122">
        <v>24619</v>
      </c>
      <c r="K45" s="122"/>
      <c r="L45" s="122"/>
      <c r="M45" s="122"/>
      <c r="N45" s="122"/>
      <c r="O45" s="122"/>
      <c r="P45" s="122"/>
      <c r="Q45" s="122"/>
    </row>
    <row r="46" spans="1:17" ht="12.75" customHeight="1" x14ac:dyDescent="0.25">
      <c r="A46" s="55">
        <v>19</v>
      </c>
      <c r="B46" s="97" t="s">
        <v>428</v>
      </c>
      <c r="C46" s="94" t="s">
        <v>429</v>
      </c>
      <c r="D46" s="59" t="s">
        <v>234</v>
      </c>
      <c r="E46" s="120">
        <v>4.8000000000000001E-2</v>
      </c>
      <c r="F46" s="121">
        <v>4007.9</v>
      </c>
      <c r="G46" s="121">
        <v>3931.32</v>
      </c>
      <c r="H46" s="121">
        <v>72.260000000000005</v>
      </c>
      <c r="I46" s="121">
        <v>4.55</v>
      </c>
      <c r="J46" s="122">
        <v>192</v>
      </c>
      <c r="K46" s="122">
        <v>189</v>
      </c>
      <c r="L46" s="122">
        <v>3</v>
      </c>
      <c r="M46" s="122"/>
      <c r="N46" s="122">
        <v>315.01</v>
      </c>
      <c r="O46" s="122">
        <v>15.12</v>
      </c>
      <c r="P46" s="122">
        <v>0.25</v>
      </c>
      <c r="Q46" s="122">
        <v>0.01</v>
      </c>
    </row>
    <row r="47" spans="1:17" ht="12.75" customHeight="1" x14ac:dyDescent="0.25">
      <c r="A47" s="123" t="s">
        <v>288</v>
      </c>
      <c r="B47" s="124" t="s">
        <v>430</v>
      </c>
      <c r="C47" s="125" t="s">
        <v>431</v>
      </c>
      <c r="D47" s="123" t="s">
        <v>191</v>
      </c>
      <c r="E47" s="126" t="s">
        <v>432</v>
      </c>
      <c r="F47" s="127">
        <v>10820</v>
      </c>
      <c r="G47" s="122"/>
      <c r="H47" s="122"/>
      <c r="I47" s="122"/>
      <c r="J47" s="128">
        <v>519.36</v>
      </c>
      <c r="K47" s="122"/>
      <c r="L47" s="122"/>
      <c r="M47" s="122"/>
      <c r="N47" s="122"/>
      <c r="O47" s="122"/>
      <c r="P47" s="122"/>
      <c r="Q47" s="122"/>
    </row>
    <row r="48" spans="1:17" ht="12.75" customHeight="1" x14ac:dyDescent="0.25">
      <c r="A48" s="55">
        <v>20</v>
      </c>
      <c r="B48" s="97" t="s">
        <v>433</v>
      </c>
      <c r="C48" s="94" t="s">
        <v>434</v>
      </c>
      <c r="D48" s="59" t="s">
        <v>191</v>
      </c>
      <c r="E48" s="120">
        <v>4.8000000000000001E-2</v>
      </c>
      <c r="F48" s="121">
        <v>46011</v>
      </c>
      <c r="G48" s="122"/>
      <c r="H48" s="122"/>
      <c r="I48" s="122"/>
      <c r="J48" s="122">
        <v>2209</v>
      </c>
      <c r="K48" s="122"/>
      <c r="L48" s="122"/>
      <c r="M48" s="122"/>
      <c r="N48" s="122"/>
      <c r="O48" s="122"/>
      <c r="P48" s="122"/>
      <c r="Q48" s="122"/>
    </row>
    <row r="49" spans="1:17" ht="12.75" customHeight="1" x14ac:dyDescent="0.25">
      <c r="A49" s="55">
        <v>21</v>
      </c>
      <c r="B49" s="97" t="s">
        <v>435</v>
      </c>
      <c r="C49" s="94" t="s">
        <v>436</v>
      </c>
      <c r="D49" s="59" t="s">
        <v>378</v>
      </c>
      <c r="E49" s="120">
        <v>27.98</v>
      </c>
      <c r="F49" s="121">
        <v>1085.52</v>
      </c>
      <c r="G49" s="121">
        <v>63.14</v>
      </c>
      <c r="H49" s="121">
        <v>15.54</v>
      </c>
      <c r="I49" s="121">
        <v>0.32</v>
      </c>
      <c r="J49" s="122">
        <v>30373</v>
      </c>
      <c r="K49" s="122">
        <v>1767</v>
      </c>
      <c r="L49" s="122">
        <v>435</v>
      </c>
      <c r="M49" s="122">
        <v>9</v>
      </c>
      <c r="N49" s="122">
        <v>4.9400000000000004</v>
      </c>
      <c r="O49" s="122">
        <v>138.22</v>
      </c>
      <c r="P49" s="122">
        <v>0.02</v>
      </c>
      <c r="Q49" s="122">
        <v>0.56000000000000005</v>
      </c>
    </row>
    <row r="50" spans="1:17" ht="23.25" customHeight="1" x14ac:dyDescent="0.25">
      <c r="A50" s="273" t="s">
        <v>85</v>
      </c>
      <c r="B50" s="274"/>
      <c r="C50" s="274"/>
      <c r="D50" s="274"/>
      <c r="E50" s="274"/>
      <c r="F50" s="274"/>
      <c r="G50" s="274"/>
      <c r="H50" s="274"/>
      <c r="I50" s="274"/>
      <c r="J50" s="121">
        <v>473680</v>
      </c>
      <c r="K50" s="121">
        <v>12254</v>
      </c>
      <c r="L50" s="121">
        <v>22892</v>
      </c>
      <c r="M50" s="121">
        <v>1762</v>
      </c>
      <c r="N50" s="122"/>
      <c r="O50" s="121">
        <v>928.95</v>
      </c>
      <c r="P50" s="122"/>
      <c r="Q50" s="121">
        <v>93.76</v>
      </c>
    </row>
    <row r="51" spans="1:17" ht="12.75" customHeight="1" x14ac:dyDescent="0.25">
      <c r="A51" s="273" t="s">
        <v>30</v>
      </c>
      <c r="B51" s="274"/>
      <c r="C51" s="274"/>
      <c r="D51" s="274"/>
      <c r="E51" s="274"/>
      <c r="F51" s="274"/>
      <c r="G51" s="274"/>
      <c r="H51" s="274"/>
      <c r="I51" s="274"/>
      <c r="J51" s="121">
        <v>12642</v>
      </c>
      <c r="K51" s="122"/>
      <c r="L51" s="122"/>
      <c r="M51" s="122"/>
      <c r="N51" s="122"/>
      <c r="O51" s="122"/>
      <c r="P51" s="122"/>
      <c r="Q51" s="122"/>
    </row>
    <row r="52" spans="1:17" ht="12.75" customHeight="1" x14ac:dyDescent="0.25">
      <c r="A52" s="273" t="s">
        <v>31</v>
      </c>
      <c r="B52" s="274"/>
      <c r="C52" s="274"/>
      <c r="D52" s="274"/>
      <c r="E52" s="274"/>
      <c r="F52" s="274"/>
      <c r="G52" s="274"/>
      <c r="H52" s="274"/>
      <c r="I52" s="274"/>
      <c r="J52" s="121">
        <v>11609</v>
      </c>
      <c r="K52" s="122"/>
      <c r="L52" s="122"/>
      <c r="M52" s="122"/>
      <c r="N52" s="122"/>
      <c r="O52" s="122"/>
      <c r="P52" s="122"/>
      <c r="Q52" s="122"/>
    </row>
    <row r="53" spans="1:17" ht="12.75" customHeight="1" x14ac:dyDescent="0.25">
      <c r="A53" s="277" t="s">
        <v>437</v>
      </c>
      <c r="B53" s="274"/>
      <c r="C53" s="274"/>
      <c r="D53" s="274"/>
      <c r="E53" s="274"/>
      <c r="F53" s="274"/>
      <c r="G53" s="274"/>
      <c r="H53" s="274"/>
      <c r="I53" s="274"/>
      <c r="J53" s="122"/>
      <c r="K53" s="122"/>
      <c r="L53" s="122"/>
      <c r="M53" s="122"/>
      <c r="N53" s="122"/>
      <c r="O53" s="122"/>
      <c r="P53" s="122"/>
      <c r="Q53" s="122"/>
    </row>
    <row r="54" spans="1:17" ht="12.75" customHeight="1" x14ac:dyDescent="0.25">
      <c r="A54" s="273" t="s">
        <v>33</v>
      </c>
      <c r="B54" s="274"/>
      <c r="C54" s="274"/>
      <c r="D54" s="274"/>
      <c r="E54" s="274"/>
      <c r="F54" s="274"/>
      <c r="G54" s="274"/>
      <c r="H54" s="274"/>
      <c r="I54" s="274"/>
      <c r="J54" s="121">
        <v>497931</v>
      </c>
      <c r="K54" s="122"/>
      <c r="L54" s="122"/>
      <c r="M54" s="122"/>
      <c r="N54" s="122"/>
      <c r="O54" s="121">
        <v>928.95</v>
      </c>
      <c r="P54" s="122"/>
      <c r="Q54" s="121">
        <v>93.76</v>
      </c>
    </row>
    <row r="55" spans="1:17" ht="12.75" customHeight="1" x14ac:dyDescent="0.25">
      <c r="A55" s="273" t="s">
        <v>34</v>
      </c>
      <c r="B55" s="274"/>
      <c r="C55" s="274"/>
      <c r="D55" s="274"/>
      <c r="E55" s="274"/>
      <c r="F55" s="274"/>
      <c r="G55" s="274"/>
      <c r="H55" s="274"/>
      <c r="I55" s="274"/>
      <c r="J55" s="122"/>
      <c r="K55" s="122"/>
      <c r="L55" s="122"/>
      <c r="M55" s="122"/>
      <c r="N55" s="122"/>
      <c r="O55" s="122"/>
      <c r="P55" s="122"/>
      <c r="Q55" s="122"/>
    </row>
    <row r="56" spans="1:17" ht="12.75" customHeight="1" x14ac:dyDescent="0.25">
      <c r="A56" s="273" t="s">
        <v>35</v>
      </c>
      <c r="B56" s="274"/>
      <c r="C56" s="274"/>
      <c r="D56" s="274"/>
      <c r="E56" s="274"/>
      <c r="F56" s="274"/>
      <c r="G56" s="274"/>
      <c r="H56" s="274"/>
      <c r="I56" s="274"/>
      <c r="J56" s="121">
        <v>438534</v>
      </c>
      <c r="K56" s="122"/>
      <c r="L56" s="122"/>
      <c r="M56" s="122"/>
      <c r="N56" s="122"/>
      <c r="O56" s="122"/>
      <c r="P56" s="122"/>
      <c r="Q56" s="122"/>
    </row>
    <row r="57" spans="1:17" ht="12.75" customHeight="1" x14ac:dyDescent="0.25">
      <c r="A57" s="273" t="s">
        <v>36</v>
      </c>
      <c r="B57" s="274"/>
      <c r="C57" s="274"/>
      <c r="D57" s="274"/>
      <c r="E57" s="274"/>
      <c r="F57" s="274"/>
      <c r="G57" s="274"/>
      <c r="H57" s="274"/>
      <c r="I57" s="274"/>
      <c r="J57" s="121">
        <v>22892</v>
      </c>
      <c r="K57" s="122"/>
      <c r="L57" s="122"/>
      <c r="M57" s="122"/>
      <c r="N57" s="122"/>
      <c r="O57" s="122"/>
      <c r="P57" s="122"/>
      <c r="Q57" s="122"/>
    </row>
    <row r="58" spans="1:17" ht="12.75" customHeight="1" x14ac:dyDescent="0.25">
      <c r="A58" s="273" t="s">
        <v>37</v>
      </c>
      <c r="B58" s="274"/>
      <c r="C58" s="274"/>
      <c r="D58" s="274"/>
      <c r="E58" s="274"/>
      <c r="F58" s="274"/>
      <c r="G58" s="274"/>
      <c r="H58" s="274"/>
      <c r="I58" s="274"/>
      <c r="J58" s="121">
        <v>14016</v>
      </c>
      <c r="K58" s="122"/>
      <c r="L58" s="122"/>
      <c r="M58" s="122"/>
      <c r="N58" s="122"/>
      <c r="O58" s="122"/>
      <c r="P58" s="122"/>
      <c r="Q58" s="122"/>
    </row>
    <row r="59" spans="1:17" ht="12.75" customHeight="1" x14ac:dyDescent="0.25">
      <c r="A59" s="273" t="s">
        <v>38</v>
      </c>
      <c r="B59" s="274"/>
      <c r="C59" s="274"/>
      <c r="D59" s="274"/>
      <c r="E59" s="274"/>
      <c r="F59" s="274"/>
      <c r="G59" s="274"/>
      <c r="H59" s="274"/>
      <c r="I59" s="274"/>
      <c r="J59" s="121">
        <v>12642</v>
      </c>
      <c r="K59" s="122"/>
      <c r="L59" s="122"/>
      <c r="M59" s="122"/>
      <c r="N59" s="122"/>
      <c r="O59" s="122"/>
      <c r="P59" s="122"/>
      <c r="Q59" s="122"/>
    </row>
    <row r="60" spans="1:17" ht="19.2" customHeight="1" x14ac:dyDescent="0.25">
      <c r="A60" s="273" t="s">
        <v>39</v>
      </c>
      <c r="B60" s="274"/>
      <c r="C60" s="274"/>
      <c r="D60" s="274"/>
      <c r="E60" s="274"/>
      <c r="F60" s="274"/>
      <c r="G60" s="274"/>
      <c r="H60" s="274"/>
      <c r="I60" s="274"/>
      <c r="J60" s="121">
        <v>11609</v>
      </c>
      <c r="K60" s="122"/>
      <c r="L60" s="122"/>
      <c r="M60" s="122"/>
      <c r="N60" s="122"/>
      <c r="O60" s="122"/>
      <c r="P60" s="122"/>
      <c r="Q60" s="122"/>
    </row>
    <row r="61" spans="1:17" ht="13.2" customHeight="1" x14ac:dyDescent="0.25">
      <c r="A61" s="277" t="s">
        <v>438</v>
      </c>
      <c r="B61" s="274"/>
      <c r="C61" s="274"/>
      <c r="D61" s="274"/>
      <c r="E61" s="274"/>
      <c r="F61" s="274"/>
      <c r="G61" s="274"/>
      <c r="H61" s="274"/>
      <c r="I61" s="274"/>
      <c r="J61" s="130">
        <v>497931</v>
      </c>
      <c r="K61" s="122"/>
      <c r="L61" s="122"/>
      <c r="M61" s="122"/>
      <c r="N61" s="122"/>
      <c r="O61" s="130">
        <v>928.95</v>
      </c>
      <c r="P61" s="122"/>
      <c r="Q61" s="130">
        <v>93.76</v>
      </c>
    </row>
    <row r="62" spans="1:17" ht="13.2" customHeight="1" x14ac:dyDescent="0.25">
      <c r="A62" s="275" t="s">
        <v>77</v>
      </c>
      <c r="B62" s="276"/>
      <c r="C62" s="276"/>
      <c r="D62" s="276"/>
      <c r="E62" s="276"/>
      <c r="F62" s="276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</row>
    <row r="63" spans="1:17" ht="12.75" customHeight="1" x14ac:dyDescent="0.25">
      <c r="A63" s="273" t="s">
        <v>29</v>
      </c>
      <c r="B63" s="274"/>
      <c r="C63" s="274"/>
      <c r="D63" s="274"/>
      <c r="E63" s="274"/>
      <c r="F63" s="274"/>
      <c r="G63" s="274"/>
      <c r="H63" s="274"/>
      <c r="I63" s="274"/>
      <c r="J63" s="121">
        <v>473680</v>
      </c>
      <c r="K63" s="121">
        <v>12254</v>
      </c>
      <c r="L63" s="121">
        <v>22892</v>
      </c>
      <c r="M63" s="121">
        <v>1762</v>
      </c>
      <c r="N63" s="122"/>
      <c r="O63" s="121">
        <v>928.95</v>
      </c>
      <c r="P63" s="122"/>
      <c r="Q63" s="121">
        <v>93.76</v>
      </c>
    </row>
    <row r="64" spans="1:17" ht="12.75" customHeight="1" x14ac:dyDescent="0.25">
      <c r="A64" s="273" t="s">
        <v>30</v>
      </c>
      <c r="B64" s="274"/>
      <c r="C64" s="274"/>
      <c r="D64" s="274"/>
      <c r="E64" s="274"/>
      <c r="F64" s="274"/>
      <c r="G64" s="274"/>
      <c r="H64" s="274"/>
      <c r="I64" s="274"/>
      <c r="J64" s="121">
        <v>12642</v>
      </c>
      <c r="K64" s="122"/>
      <c r="L64" s="122"/>
      <c r="M64" s="122"/>
      <c r="N64" s="122"/>
      <c r="O64" s="122"/>
      <c r="P64" s="122"/>
      <c r="Q64" s="122"/>
    </row>
    <row r="65" spans="1:17" ht="12.75" customHeight="1" x14ac:dyDescent="0.25">
      <c r="A65" s="273" t="s">
        <v>31</v>
      </c>
      <c r="B65" s="274"/>
      <c r="C65" s="274"/>
      <c r="D65" s="274"/>
      <c r="E65" s="274"/>
      <c r="F65" s="274"/>
      <c r="G65" s="274"/>
      <c r="H65" s="274"/>
      <c r="I65" s="274"/>
      <c r="J65" s="121">
        <v>11609</v>
      </c>
      <c r="K65" s="122"/>
      <c r="L65" s="122"/>
      <c r="M65" s="122"/>
      <c r="N65" s="122"/>
      <c r="O65" s="122"/>
      <c r="P65" s="122"/>
      <c r="Q65" s="122"/>
    </row>
    <row r="66" spans="1:17" ht="12.75" customHeight="1" x14ac:dyDescent="0.25">
      <c r="A66" s="277" t="s">
        <v>32</v>
      </c>
      <c r="B66" s="274"/>
      <c r="C66" s="274"/>
      <c r="D66" s="274"/>
      <c r="E66" s="274"/>
      <c r="F66" s="274"/>
      <c r="G66" s="274"/>
      <c r="H66" s="274"/>
      <c r="I66" s="274"/>
      <c r="J66" s="122"/>
      <c r="K66" s="122"/>
      <c r="L66" s="122"/>
      <c r="M66" s="122"/>
      <c r="N66" s="122"/>
      <c r="O66" s="122"/>
      <c r="P66" s="122"/>
      <c r="Q66" s="122"/>
    </row>
    <row r="67" spans="1:17" ht="12.75" customHeight="1" x14ac:dyDescent="0.25">
      <c r="A67" s="273" t="s">
        <v>33</v>
      </c>
      <c r="B67" s="274"/>
      <c r="C67" s="274"/>
      <c r="D67" s="274"/>
      <c r="E67" s="274"/>
      <c r="F67" s="274"/>
      <c r="G67" s="274"/>
      <c r="H67" s="274"/>
      <c r="I67" s="274"/>
      <c r="J67" s="121">
        <v>497931</v>
      </c>
      <c r="K67" s="122"/>
      <c r="L67" s="122"/>
      <c r="M67" s="122"/>
      <c r="N67" s="122"/>
      <c r="O67" s="121">
        <v>928.95</v>
      </c>
      <c r="P67" s="122"/>
      <c r="Q67" s="121">
        <v>93.76</v>
      </c>
    </row>
    <row r="68" spans="1:17" ht="12.75" customHeight="1" x14ac:dyDescent="0.25">
      <c r="A68" s="273" t="s">
        <v>34</v>
      </c>
      <c r="B68" s="274"/>
      <c r="C68" s="274"/>
      <c r="D68" s="274"/>
      <c r="E68" s="274"/>
      <c r="F68" s="274"/>
      <c r="G68" s="274"/>
      <c r="H68" s="274"/>
      <c r="I68" s="274"/>
      <c r="J68" s="122"/>
      <c r="K68" s="122"/>
      <c r="L68" s="122"/>
      <c r="M68" s="122"/>
      <c r="N68" s="122"/>
      <c r="O68" s="122"/>
      <c r="P68" s="122"/>
      <c r="Q68" s="122"/>
    </row>
    <row r="69" spans="1:17" ht="13.2" customHeight="1" x14ac:dyDescent="0.25">
      <c r="A69" s="273" t="s">
        <v>35</v>
      </c>
      <c r="B69" s="274"/>
      <c r="C69" s="274"/>
      <c r="D69" s="274"/>
      <c r="E69" s="274"/>
      <c r="F69" s="274"/>
      <c r="G69" s="274"/>
      <c r="H69" s="274"/>
      <c r="I69" s="274"/>
      <c r="J69" s="121">
        <v>438534</v>
      </c>
      <c r="K69" s="122"/>
      <c r="L69" s="122"/>
      <c r="M69" s="122"/>
      <c r="N69" s="122"/>
      <c r="O69" s="122"/>
      <c r="P69" s="122"/>
      <c r="Q69" s="122"/>
    </row>
    <row r="70" spans="1:17" ht="13.2" customHeight="1" x14ac:dyDescent="0.25">
      <c r="A70" s="273" t="s">
        <v>36</v>
      </c>
      <c r="B70" s="274"/>
      <c r="C70" s="274"/>
      <c r="D70" s="274"/>
      <c r="E70" s="274"/>
      <c r="F70" s="274"/>
      <c r="G70" s="274"/>
      <c r="H70" s="274"/>
      <c r="I70" s="274"/>
      <c r="J70" s="121">
        <v>22892</v>
      </c>
      <c r="K70" s="122"/>
      <c r="L70" s="122"/>
      <c r="M70" s="122"/>
      <c r="N70" s="122"/>
      <c r="O70" s="122"/>
      <c r="P70" s="122"/>
      <c r="Q70" s="122"/>
    </row>
    <row r="71" spans="1:17" ht="22.5" customHeight="1" x14ac:dyDescent="0.25">
      <c r="A71" s="273" t="s">
        <v>37</v>
      </c>
      <c r="B71" s="274"/>
      <c r="C71" s="274"/>
      <c r="D71" s="274"/>
      <c r="E71" s="274"/>
      <c r="F71" s="274"/>
      <c r="G71" s="274"/>
      <c r="H71" s="274"/>
      <c r="I71" s="274"/>
      <c r="J71" s="121">
        <v>14016</v>
      </c>
      <c r="K71" s="122"/>
      <c r="L71" s="122"/>
      <c r="M71" s="122"/>
      <c r="N71" s="122"/>
      <c r="O71" s="122"/>
      <c r="P71" s="122"/>
      <c r="Q71" s="122"/>
    </row>
    <row r="72" spans="1:17" ht="12.75" customHeight="1" x14ac:dyDescent="0.25">
      <c r="A72" s="273" t="s">
        <v>38</v>
      </c>
      <c r="B72" s="274"/>
      <c r="C72" s="274"/>
      <c r="D72" s="274"/>
      <c r="E72" s="274"/>
      <c r="F72" s="274"/>
      <c r="G72" s="274"/>
      <c r="H72" s="274"/>
      <c r="I72" s="274"/>
      <c r="J72" s="121">
        <v>12642</v>
      </c>
      <c r="K72" s="122"/>
      <c r="L72" s="122"/>
      <c r="M72" s="122"/>
      <c r="N72" s="122"/>
      <c r="O72" s="122"/>
      <c r="P72" s="122"/>
      <c r="Q72" s="122"/>
    </row>
    <row r="73" spans="1:17" ht="12.75" customHeight="1" x14ac:dyDescent="0.25">
      <c r="A73" s="273" t="s">
        <v>39</v>
      </c>
      <c r="B73" s="274"/>
      <c r="C73" s="274"/>
      <c r="D73" s="274"/>
      <c r="E73" s="274"/>
      <c r="F73" s="274"/>
      <c r="G73" s="274"/>
      <c r="H73" s="274"/>
      <c r="I73" s="274"/>
      <c r="J73" s="121">
        <v>11609</v>
      </c>
      <c r="K73" s="122"/>
      <c r="L73" s="122"/>
      <c r="M73" s="122"/>
      <c r="N73" s="122"/>
      <c r="O73" s="122"/>
      <c r="P73" s="122"/>
      <c r="Q73" s="122"/>
    </row>
    <row r="74" spans="1:17" ht="12.75" customHeight="1" x14ac:dyDescent="0.25">
      <c r="A74" s="277" t="s">
        <v>40</v>
      </c>
      <c r="B74" s="274"/>
      <c r="C74" s="274"/>
      <c r="D74" s="274"/>
      <c r="E74" s="274"/>
      <c r="F74" s="274"/>
      <c r="G74" s="274"/>
      <c r="H74" s="274"/>
      <c r="I74" s="274"/>
      <c r="J74" s="130">
        <v>497931</v>
      </c>
      <c r="K74" s="122"/>
      <c r="L74" s="122"/>
      <c r="M74" s="122"/>
      <c r="N74" s="122"/>
      <c r="O74" s="130">
        <v>928.95</v>
      </c>
      <c r="P74" s="122"/>
      <c r="Q74" s="130">
        <v>93.76</v>
      </c>
    </row>
    <row r="75" spans="1:17" ht="12.75" customHeight="1" x14ac:dyDescent="0.25">
      <c r="A75" s="66"/>
      <c r="B75" s="48"/>
      <c r="C75" s="57"/>
      <c r="D75" s="96"/>
      <c r="E75" s="58"/>
      <c r="F75" s="131"/>
      <c r="G75" s="131"/>
      <c r="H75" s="131"/>
      <c r="I75" s="131"/>
      <c r="J75" s="131"/>
      <c r="K75" s="131"/>
      <c r="L75" s="131"/>
      <c r="M75" s="131"/>
      <c r="N75" s="131"/>
      <c r="O75" s="131"/>
      <c r="P75" s="131"/>
      <c r="Q75" s="131"/>
    </row>
    <row r="76" spans="1:17" ht="12.75" customHeight="1" x14ac:dyDescent="0.25">
      <c r="A76" s="66"/>
      <c r="B76" s="48"/>
      <c r="C76" s="57"/>
      <c r="D76" s="96"/>
      <c r="E76" s="58"/>
      <c r="F76" s="131"/>
      <c r="G76" s="131"/>
      <c r="H76" s="131"/>
      <c r="I76" s="131"/>
      <c r="J76" s="131"/>
      <c r="K76" s="131"/>
      <c r="L76" s="131"/>
      <c r="M76" s="131"/>
      <c r="N76" s="131"/>
      <c r="O76" s="131"/>
      <c r="P76" s="131"/>
      <c r="Q76" s="131"/>
    </row>
    <row r="77" spans="1:17" ht="12.75" customHeight="1" x14ac:dyDescent="0.25">
      <c r="A77" s="66"/>
      <c r="B77" s="48"/>
      <c r="C77" s="57"/>
      <c r="D77" s="96"/>
      <c r="E77" s="58"/>
      <c r="F77" s="131"/>
      <c r="G77" s="131"/>
      <c r="H77" s="131"/>
      <c r="I77" s="131"/>
      <c r="J77" s="131"/>
      <c r="K77" s="131"/>
      <c r="L77" s="131"/>
      <c r="M77" s="131"/>
      <c r="N77" s="131"/>
      <c r="O77" s="131"/>
      <c r="P77" s="131"/>
      <c r="Q77" s="131"/>
    </row>
    <row r="78" spans="1:17" ht="12.75" customHeight="1" x14ac:dyDescent="0.25">
      <c r="A78" s="286" t="s">
        <v>391</v>
      </c>
      <c r="B78" s="287"/>
      <c r="C78" s="287"/>
      <c r="D78" s="287"/>
      <c r="E78" s="287"/>
      <c r="F78" s="287"/>
      <c r="G78" s="287"/>
      <c r="H78" s="287"/>
      <c r="I78" s="287"/>
      <c r="J78" s="287"/>
      <c r="K78" s="287"/>
      <c r="L78" s="287"/>
      <c r="M78" s="287"/>
      <c r="N78" s="287"/>
      <c r="O78" s="287"/>
      <c r="P78" s="287"/>
      <c r="Q78" s="287"/>
    </row>
    <row r="79" spans="1:17" ht="12.75" customHeight="1" x14ac:dyDescent="0.25">
      <c r="A79" s="288" t="s">
        <v>90</v>
      </c>
      <c r="B79" s="287"/>
      <c r="C79" s="287"/>
      <c r="D79" s="287"/>
      <c r="E79" s="287"/>
      <c r="F79" s="287"/>
      <c r="G79" s="287"/>
      <c r="H79" s="287"/>
      <c r="I79" s="287"/>
      <c r="J79" s="287"/>
      <c r="K79" s="287"/>
      <c r="L79" s="287"/>
      <c r="M79" s="287"/>
      <c r="N79" s="287"/>
      <c r="O79" s="287"/>
      <c r="P79" s="287"/>
      <c r="Q79" s="287"/>
    </row>
    <row r="80" spans="1:17" ht="12.75" customHeight="1" x14ac:dyDescent="0.25">
      <c r="A80" s="66"/>
      <c r="B80" s="48"/>
      <c r="C80" s="57"/>
      <c r="D80" s="96"/>
      <c r="E80" s="58"/>
      <c r="F80" s="131"/>
      <c r="G80" s="131"/>
      <c r="H80" s="131"/>
      <c r="I80" s="131"/>
      <c r="J80" s="131"/>
      <c r="K80" s="131"/>
      <c r="L80" s="131"/>
      <c r="M80" s="131"/>
      <c r="N80" s="131"/>
      <c r="O80" s="131"/>
      <c r="P80" s="131"/>
      <c r="Q80" s="131"/>
    </row>
    <row r="81" spans="1:17" ht="12.75" customHeight="1" x14ac:dyDescent="0.25">
      <c r="A81" s="286" t="s">
        <v>392</v>
      </c>
      <c r="B81" s="287"/>
      <c r="C81" s="287"/>
      <c r="D81" s="287"/>
      <c r="E81" s="287"/>
      <c r="F81" s="287"/>
      <c r="G81" s="287"/>
      <c r="H81" s="287"/>
      <c r="I81" s="287"/>
      <c r="J81" s="287"/>
      <c r="K81" s="287"/>
      <c r="L81" s="287"/>
      <c r="M81" s="287"/>
      <c r="N81" s="287"/>
      <c r="O81" s="287"/>
      <c r="P81" s="287"/>
      <c r="Q81" s="287"/>
    </row>
    <row r="82" spans="1:17" ht="12.75" customHeight="1" x14ac:dyDescent="0.25">
      <c r="A82" s="288" t="s">
        <v>90</v>
      </c>
      <c r="B82" s="287"/>
      <c r="C82" s="287"/>
      <c r="D82" s="287"/>
      <c r="E82" s="287"/>
      <c r="F82" s="287"/>
      <c r="G82" s="287"/>
      <c r="H82" s="287"/>
      <c r="I82" s="287"/>
      <c r="J82" s="287"/>
      <c r="K82" s="287"/>
      <c r="L82" s="287"/>
      <c r="M82" s="287"/>
      <c r="N82" s="287"/>
      <c r="O82" s="287"/>
      <c r="P82" s="287"/>
      <c r="Q82" s="287"/>
    </row>
    <row r="83" spans="1:17" ht="12.75" customHeight="1" x14ac:dyDescent="0.25">
      <c r="A83" s="66"/>
      <c r="B83" s="48"/>
      <c r="C83" s="57"/>
      <c r="D83" s="96"/>
      <c r="E83" s="58"/>
      <c r="F83" s="131"/>
      <c r="G83" s="131"/>
      <c r="H83" s="131"/>
      <c r="I83" s="131"/>
      <c r="J83" s="131"/>
      <c r="K83" s="131"/>
      <c r="L83" s="131"/>
      <c r="M83" s="131"/>
      <c r="N83" s="131"/>
      <c r="O83" s="131"/>
      <c r="P83" s="131"/>
      <c r="Q83" s="131"/>
    </row>
    <row r="84" spans="1:17" ht="12.75" customHeight="1" x14ac:dyDescent="0.25">
      <c r="A84" s="66"/>
      <c r="B84" s="48"/>
      <c r="C84" s="57"/>
      <c r="D84" s="96"/>
      <c r="E84" s="58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</row>
    <row r="85" spans="1:17" ht="12.75" customHeight="1" x14ac:dyDescent="0.25">
      <c r="A85" s="66"/>
      <c r="B85" s="48"/>
      <c r="C85" s="57"/>
      <c r="D85" s="96"/>
      <c r="E85" s="58"/>
      <c r="F85" s="131"/>
      <c r="G85" s="131"/>
      <c r="H85" s="131"/>
      <c r="I85" s="131"/>
      <c r="J85" s="131"/>
      <c r="K85" s="131"/>
      <c r="L85" s="131"/>
      <c r="M85" s="131"/>
      <c r="N85" s="131"/>
      <c r="O85" s="131"/>
      <c r="P85" s="131"/>
      <c r="Q85" s="131"/>
    </row>
    <row r="86" spans="1:17" ht="12.75" customHeight="1" x14ac:dyDescent="0.25">
      <c r="A86" s="66"/>
      <c r="B86" s="48"/>
      <c r="C86" s="57"/>
      <c r="D86" s="96"/>
      <c r="E86" s="58"/>
      <c r="F86" s="131"/>
      <c r="G86" s="131"/>
      <c r="H86" s="131"/>
      <c r="I86" s="131"/>
      <c r="J86" s="131"/>
      <c r="K86" s="131"/>
      <c r="L86" s="131"/>
      <c r="M86" s="131"/>
      <c r="N86" s="131"/>
      <c r="O86" s="131"/>
      <c r="P86" s="131"/>
      <c r="Q86" s="131"/>
    </row>
    <row r="87" spans="1:17" ht="12.75" customHeight="1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</row>
    <row r="88" spans="1:17" ht="12.75" customHeight="1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</row>
    <row r="89" spans="1:17" ht="12.75" customHeight="1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</row>
    <row r="90" spans="1:17" ht="12.75" customHeight="1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</row>
    <row r="91" spans="1:17" ht="12.75" customHeight="1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</row>
    <row r="92" spans="1:17" ht="12.75" customHeight="1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</row>
    <row r="93" spans="1:17" ht="12.75" customHeight="1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</row>
    <row r="94" spans="1:17" ht="12.75" customHeight="1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</row>
    <row r="95" spans="1:17" ht="19.2" customHeight="1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</row>
    <row r="96" spans="1:17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</row>
    <row r="97" spans="1:16" ht="12.75" customHeight="1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</row>
    <row r="98" spans="1:16" ht="12.75" customHeight="1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</row>
    <row r="99" spans="1:16" ht="12.75" customHeight="1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</row>
    <row r="100" spans="1:16" ht="12.75" customHeight="1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</row>
    <row r="101" spans="1:16" ht="12.75" customHeight="1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</row>
    <row r="102" spans="1:16" ht="12.75" customHeight="1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</row>
    <row r="103" spans="1:16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</row>
    <row r="104" spans="1:16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</row>
    <row r="105" spans="1:16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</row>
    <row r="106" spans="1:16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</row>
    <row r="107" spans="1:16" ht="12.75" customHeight="1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</row>
    <row r="108" spans="1:16" ht="12.75" customHeight="1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</row>
    <row r="109" spans="1:16" ht="12.75" customHeight="1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</row>
    <row r="110" spans="1:16" ht="22.5" customHeight="1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</row>
    <row r="111" spans="1:16" ht="12.75" customHeight="1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</row>
    <row r="112" spans="1:16" ht="12.75" customHeight="1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</row>
    <row r="113" spans="1:16" ht="12.75" customHeight="1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</row>
    <row r="114" spans="1:16" ht="12.75" customHeight="1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</row>
    <row r="115" spans="1:16" ht="12.75" customHeight="1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</row>
    <row r="116" spans="1:16" ht="12.75" customHeight="1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</row>
    <row r="117" spans="1:16" ht="12.75" customHeight="1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</row>
    <row r="118" spans="1:16" ht="12.75" customHeight="1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</row>
    <row r="119" spans="1:16" ht="12.75" customHeight="1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</row>
    <row r="120" spans="1:16" ht="12.75" customHeight="1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</row>
    <row r="121" spans="1:16" ht="12.75" customHeight="1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</row>
    <row r="122" spans="1:16" ht="12.75" customHeight="1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</row>
    <row r="123" spans="1:16" ht="12.75" customHeight="1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</row>
    <row r="124" spans="1:16" ht="12.75" customHeight="1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16" ht="12.75" customHeight="1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</row>
    <row r="126" spans="1:16" ht="12.75" customHeight="1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</row>
    <row r="127" spans="1:16" ht="12.75" customHeight="1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</row>
    <row r="128" spans="1:16" ht="19.2" customHeight="1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</row>
    <row r="129" spans="1:16" ht="19.2" customHeight="1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</row>
    <row r="130" spans="1:16" ht="12.75" customHeight="1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</row>
    <row r="131" spans="1:16" ht="12.75" customHeight="1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</row>
    <row r="132" spans="1:16" ht="12.75" customHeight="1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</row>
    <row r="133" spans="1:16" ht="12.75" customHeight="1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</row>
    <row r="134" spans="1:16" ht="12.75" customHeight="1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</row>
    <row r="135" spans="1:16" ht="12.75" customHeight="1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</row>
    <row r="136" spans="1:16" ht="12.75" customHeight="1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</row>
    <row r="137" spans="1:16" ht="12.75" customHeight="1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</row>
    <row r="138" spans="1:16" ht="12.75" customHeight="1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</row>
    <row r="139" spans="1:16" ht="12.75" customHeight="1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</row>
    <row r="140" spans="1:16" ht="12.75" customHeight="1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</row>
    <row r="141" spans="1:16" ht="12.75" customHeight="1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</row>
    <row r="142" spans="1:16" ht="12.75" customHeight="1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</row>
    <row r="143" spans="1:16" ht="12.75" customHeight="1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</row>
    <row r="144" spans="1:16" ht="12.75" customHeight="1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</row>
    <row r="145" spans="1:16" ht="12.75" customHeight="1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</row>
    <row r="146" spans="1:16" ht="12.75" customHeight="1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</row>
    <row r="147" spans="1:16" ht="12.75" customHeight="1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</row>
    <row r="148" spans="1:16" ht="12.75" customHeight="1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</row>
    <row r="149" spans="1:16" ht="12.75" customHeight="1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</row>
    <row r="150" spans="1:16" ht="12.75" customHeight="1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</row>
    <row r="151" spans="1:16" ht="12.75" customHeight="1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</row>
    <row r="152" spans="1:16" ht="12.75" customHeight="1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</row>
    <row r="153" spans="1:16" ht="12.75" customHeight="1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</row>
    <row r="154" spans="1:16" ht="12.75" customHeight="1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</row>
    <row r="155" spans="1:16" ht="19.2" customHeight="1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</row>
    <row r="156" spans="1:16" ht="12.75" customHeight="1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</row>
    <row r="157" spans="1:16" ht="12.75" customHeight="1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</row>
    <row r="158" spans="1:16" ht="12.75" customHeight="1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</row>
    <row r="159" spans="1:16" ht="12.75" customHeight="1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</row>
    <row r="160" spans="1:16" ht="12.75" customHeight="1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</row>
    <row r="161" spans="1:16" ht="12.75" customHeight="1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</row>
    <row r="162" spans="1:16" ht="22.5" customHeight="1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</row>
    <row r="163" spans="1:16" ht="12.75" customHeight="1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</row>
    <row r="164" spans="1:16" ht="12.75" customHeight="1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</row>
    <row r="165" spans="1:16" ht="12.75" customHeight="1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</row>
    <row r="166" spans="1:16" ht="12.75" customHeight="1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</row>
    <row r="167" spans="1:16" ht="12.75" customHeight="1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</row>
    <row r="168" spans="1:16" ht="12.75" customHeight="1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</row>
    <row r="169" spans="1:16" ht="12.75" customHeight="1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</row>
    <row r="170" spans="1:16" ht="30.75" customHeight="1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</row>
    <row r="171" spans="1:16" ht="12.75" customHeight="1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</row>
    <row r="172" spans="1:16" ht="12.75" customHeight="1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</row>
    <row r="173" spans="1:16" ht="12.75" customHeight="1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</row>
    <row r="174" spans="1:16" ht="12.75" customHeight="1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</row>
    <row r="175" spans="1:16" ht="12.75" customHeight="1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</row>
    <row r="176" spans="1:16" ht="12.75" customHeight="1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</row>
    <row r="177" spans="1:16" ht="12.75" customHeight="1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</row>
    <row r="178" spans="1:16" ht="12.75" customHeight="1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</row>
    <row r="179" spans="1:16" ht="12.75" customHeight="1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</row>
    <row r="180" spans="1:16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</row>
    <row r="181" spans="1:16" ht="22.5" customHeight="1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</row>
    <row r="182" spans="1:16" ht="12.75" customHeight="1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</row>
    <row r="183" spans="1:16" ht="12.75" customHeight="1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</row>
    <row r="184" spans="1:16" ht="12.75" customHeight="1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</row>
    <row r="185" spans="1:16" ht="12.75" customHeight="1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16" ht="12.75" customHeight="1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16" ht="12.75" customHeight="1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</row>
    <row r="188" spans="1:16" ht="12.75" customHeight="1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</row>
    <row r="189" spans="1:16" ht="12.75" customHeight="1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</row>
    <row r="190" spans="1:16" ht="12.75" customHeight="1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</row>
    <row r="191" spans="1:16" ht="12.75" customHeight="1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</row>
    <row r="192" spans="1:16" ht="12.75" customHeight="1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</row>
    <row r="193" spans="1:16" ht="12.75" customHeight="1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</row>
    <row r="194" spans="1:16" ht="12.75" customHeight="1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</row>
    <row r="195" spans="1:16" ht="12.75" customHeight="1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</row>
    <row r="196" spans="1:16" ht="12.75" customHeight="1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</row>
    <row r="197" spans="1:16" ht="12.75" customHeight="1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</row>
    <row r="198" spans="1:16" ht="12.75" customHeight="1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</row>
    <row r="199" spans="1:16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</row>
    <row r="200" spans="1:16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</row>
    <row r="201" spans="1:16" x14ac:dyDescent="0.25">
      <c r="A201" s="1"/>
      <c r="B201" s="1"/>
      <c r="C201" s="1"/>
      <c r="D201" s="1"/>
      <c r="E201" s="1"/>
      <c r="F201"/>
      <c r="G201"/>
      <c r="H201"/>
      <c r="I201"/>
      <c r="J201"/>
      <c r="K201"/>
      <c r="L201"/>
      <c r="M201"/>
      <c r="N201"/>
      <c r="O201"/>
      <c r="P201"/>
    </row>
    <row r="202" spans="1:16" x14ac:dyDescent="0.25">
      <c r="A202" s="1"/>
      <c r="B202" s="1"/>
      <c r="C202" s="1"/>
      <c r="D202" s="1"/>
      <c r="E202" s="1"/>
      <c r="F202"/>
      <c r="G202"/>
      <c r="H202"/>
      <c r="I202"/>
      <c r="J202"/>
      <c r="K202"/>
      <c r="L202"/>
      <c r="M202"/>
      <c r="N202"/>
      <c r="O202"/>
      <c r="P202"/>
    </row>
    <row r="203" spans="1:16" x14ac:dyDescent="0.25">
      <c r="A203" s="1"/>
      <c r="B203" s="1"/>
      <c r="C203" s="1"/>
      <c r="D203" s="1"/>
      <c r="E203" s="1"/>
      <c r="F203"/>
      <c r="G203"/>
      <c r="H203"/>
      <c r="I203"/>
      <c r="J203"/>
      <c r="K203"/>
      <c r="L203"/>
      <c r="M203"/>
      <c r="N203"/>
      <c r="O203"/>
      <c r="P203"/>
    </row>
    <row r="204" spans="1:16" x14ac:dyDescent="0.25">
      <c r="A204" s="1"/>
      <c r="B204" s="1"/>
      <c r="C204" s="1"/>
      <c r="D204" s="1"/>
      <c r="E204" s="1"/>
      <c r="F204"/>
      <c r="G204"/>
      <c r="H204"/>
      <c r="I204"/>
      <c r="J204"/>
      <c r="K204"/>
      <c r="L204"/>
      <c r="M204"/>
      <c r="N204"/>
      <c r="O204"/>
      <c r="P204"/>
    </row>
    <row r="205" spans="1:16" x14ac:dyDescent="0.25">
      <c r="A205" s="1"/>
      <c r="B205" s="1"/>
      <c r="C205" s="1"/>
      <c r="D205" s="1"/>
      <c r="E205" s="1"/>
      <c r="F205"/>
      <c r="G205"/>
      <c r="H205"/>
      <c r="I205"/>
      <c r="J205"/>
      <c r="K205"/>
      <c r="L205"/>
      <c r="M205"/>
      <c r="N205"/>
      <c r="O205"/>
      <c r="P205"/>
    </row>
    <row r="206" spans="1:16" x14ac:dyDescent="0.25">
      <c r="A206" s="1"/>
      <c r="B206" s="1"/>
      <c r="C206" s="1"/>
      <c r="D206" s="1"/>
      <c r="E206" s="1"/>
      <c r="F206"/>
      <c r="G206"/>
      <c r="H206"/>
      <c r="I206"/>
      <c r="J206"/>
      <c r="K206"/>
      <c r="L206"/>
      <c r="M206"/>
      <c r="N206"/>
      <c r="O206"/>
      <c r="P206"/>
    </row>
    <row r="207" spans="1:16" x14ac:dyDescent="0.25">
      <c r="A207" s="1"/>
      <c r="B207" s="1"/>
      <c r="C207" s="1"/>
      <c r="D207" s="1"/>
      <c r="E207" s="1"/>
      <c r="F207"/>
      <c r="G207"/>
      <c r="H207"/>
      <c r="I207"/>
      <c r="J207"/>
      <c r="K207"/>
      <c r="L207"/>
      <c r="M207"/>
      <c r="N207"/>
      <c r="O207"/>
      <c r="P207"/>
    </row>
    <row r="208" spans="1:16" x14ac:dyDescent="0.25">
      <c r="A208" s="1"/>
      <c r="B208" s="1"/>
      <c r="C208" s="1"/>
      <c r="D208" s="1"/>
      <c r="E208" s="1"/>
      <c r="F208"/>
      <c r="G208"/>
      <c r="H208"/>
      <c r="I208"/>
      <c r="J208"/>
      <c r="K208"/>
      <c r="L208"/>
      <c r="M208"/>
      <c r="N208"/>
      <c r="O208"/>
      <c r="P208"/>
    </row>
    <row r="209" spans="1:16" x14ac:dyDescent="0.25">
      <c r="A209" s="1"/>
      <c r="B209" s="1"/>
      <c r="C209" s="1"/>
      <c r="D209" s="1"/>
      <c r="E209" s="1"/>
      <c r="F209"/>
      <c r="G209"/>
      <c r="H209"/>
      <c r="I209"/>
      <c r="J209"/>
      <c r="K209"/>
      <c r="L209"/>
      <c r="M209"/>
      <c r="N209"/>
      <c r="O209"/>
      <c r="P209"/>
    </row>
    <row r="210" spans="1:16" x14ac:dyDescent="0.25">
      <c r="A210" s="1"/>
      <c r="B210" s="1"/>
      <c r="C210" s="1"/>
      <c r="D210" s="1"/>
      <c r="E210" s="1"/>
      <c r="F210"/>
      <c r="G210"/>
      <c r="H210"/>
      <c r="I210"/>
      <c r="J210"/>
      <c r="K210"/>
      <c r="L210"/>
      <c r="M210"/>
      <c r="N210"/>
      <c r="O210"/>
      <c r="P210"/>
    </row>
    <row r="211" spans="1:16" x14ac:dyDescent="0.25">
      <c r="A211" s="1"/>
      <c r="B211" s="1"/>
      <c r="C211" s="1"/>
      <c r="D211" s="1"/>
      <c r="E211" s="1"/>
      <c r="F211"/>
      <c r="G211"/>
      <c r="H211"/>
      <c r="I211"/>
      <c r="J211"/>
      <c r="K211"/>
      <c r="L211"/>
      <c r="M211"/>
      <c r="N211"/>
      <c r="O211"/>
      <c r="P211"/>
    </row>
    <row r="212" spans="1:16" x14ac:dyDescent="0.25">
      <c r="A212" s="1"/>
      <c r="B212" s="1"/>
      <c r="C212" s="1"/>
      <c r="D212" s="1"/>
      <c r="E212" s="1"/>
      <c r="F212"/>
      <c r="G212"/>
      <c r="H212"/>
      <c r="I212"/>
      <c r="J212"/>
      <c r="K212"/>
      <c r="L212"/>
      <c r="M212"/>
      <c r="N212"/>
      <c r="O212"/>
      <c r="P212"/>
    </row>
    <row r="213" spans="1:16" x14ac:dyDescent="0.25">
      <c r="A213" s="1"/>
      <c r="B213" s="1"/>
      <c r="C213" s="1"/>
      <c r="D213" s="1"/>
      <c r="E213" s="1"/>
      <c r="F213"/>
      <c r="G213"/>
      <c r="H213"/>
      <c r="I213"/>
      <c r="J213"/>
      <c r="K213"/>
      <c r="L213"/>
      <c r="M213"/>
      <c r="N213"/>
      <c r="O213"/>
      <c r="P213"/>
    </row>
    <row r="214" spans="1:16" x14ac:dyDescent="0.25">
      <c r="A214" s="1"/>
      <c r="B214" s="1"/>
      <c r="C214" s="1"/>
      <c r="D214" s="1"/>
      <c r="E214" s="1"/>
      <c r="F214"/>
      <c r="G214"/>
      <c r="H214"/>
      <c r="I214"/>
      <c r="J214"/>
      <c r="K214"/>
      <c r="L214"/>
      <c r="M214"/>
      <c r="N214"/>
      <c r="O214"/>
      <c r="P214"/>
    </row>
    <row r="215" spans="1:16" x14ac:dyDescent="0.25">
      <c r="A215" s="1"/>
      <c r="B215" s="1"/>
      <c r="C215" s="1"/>
      <c r="D215" s="1"/>
      <c r="E215" s="1"/>
      <c r="F215"/>
      <c r="G215"/>
      <c r="H215"/>
      <c r="I215"/>
      <c r="J215"/>
      <c r="K215"/>
      <c r="L215"/>
      <c r="M215"/>
      <c r="N215"/>
      <c r="O215"/>
      <c r="P215"/>
    </row>
    <row r="216" spans="1:16" x14ac:dyDescent="0.25">
      <c r="A216" s="1"/>
      <c r="B216" s="1"/>
      <c r="C216" s="1"/>
      <c r="D216" s="1"/>
      <c r="E216" s="1"/>
      <c r="F216"/>
      <c r="G216"/>
      <c r="H216"/>
      <c r="I216"/>
      <c r="J216"/>
      <c r="K216"/>
      <c r="L216"/>
      <c r="M216"/>
      <c r="N216"/>
      <c r="O216"/>
      <c r="P216"/>
    </row>
    <row r="217" spans="1:16" x14ac:dyDescent="0.25">
      <c r="A217" s="1"/>
      <c r="B217" s="1"/>
      <c r="C217" s="1"/>
      <c r="D217" s="1"/>
      <c r="E217" s="1"/>
      <c r="F217"/>
      <c r="G217"/>
      <c r="H217"/>
      <c r="I217"/>
      <c r="J217"/>
      <c r="K217"/>
      <c r="L217"/>
      <c r="M217"/>
      <c r="N217"/>
      <c r="O217"/>
      <c r="P217"/>
    </row>
    <row r="218" spans="1:16" x14ac:dyDescent="0.25">
      <c r="A218" s="1"/>
      <c r="B218" s="1"/>
      <c r="C218" s="1"/>
      <c r="D218" s="1"/>
      <c r="E218" s="1"/>
      <c r="F218"/>
      <c r="G218"/>
      <c r="H218"/>
      <c r="I218"/>
      <c r="J218"/>
      <c r="K218"/>
      <c r="L218"/>
      <c r="M218"/>
      <c r="N218"/>
      <c r="O218"/>
      <c r="P218"/>
    </row>
    <row r="219" spans="1:16" x14ac:dyDescent="0.25">
      <c r="A219" s="1"/>
      <c r="B219" s="1"/>
      <c r="C219" s="1"/>
      <c r="D219" s="1"/>
      <c r="E219" s="1"/>
      <c r="F219"/>
      <c r="G219"/>
      <c r="H219"/>
      <c r="I219"/>
      <c r="J219"/>
      <c r="K219"/>
      <c r="L219"/>
      <c r="M219"/>
      <c r="N219"/>
      <c r="O219"/>
      <c r="P219"/>
    </row>
    <row r="220" spans="1:16" x14ac:dyDescent="0.25">
      <c r="A220" s="1"/>
      <c r="B220" s="1"/>
      <c r="C220" s="1"/>
      <c r="D220" s="1"/>
      <c r="E220" s="1"/>
      <c r="F220"/>
      <c r="G220"/>
      <c r="H220"/>
      <c r="I220"/>
      <c r="J220"/>
      <c r="K220"/>
      <c r="L220"/>
      <c r="M220"/>
      <c r="N220"/>
      <c r="O220"/>
      <c r="P220"/>
    </row>
    <row r="221" spans="1:16" x14ac:dyDescent="0.25">
      <c r="A221" s="1"/>
      <c r="B221" s="1"/>
      <c r="C221" s="1"/>
      <c r="D221" s="1"/>
      <c r="E221" s="1"/>
      <c r="F221"/>
      <c r="G221"/>
      <c r="H221"/>
      <c r="I221"/>
      <c r="J221"/>
      <c r="K221"/>
      <c r="L221"/>
      <c r="M221"/>
      <c r="N221"/>
      <c r="O221"/>
      <c r="P221"/>
    </row>
    <row r="222" spans="1:16" x14ac:dyDescent="0.25">
      <c r="A222" s="1"/>
      <c r="B222" s="1"/>
      <c r="C222" s="1"/>
      <c r="D222" s="1"/>
      <c r="E222" s="1"/>
      <c r="F222"/>
      <c r="G222"/>
      <c r="H222"/>
      <c r="I222"/>
      <c r="J222"/>
      <c r="K222"/>
      <c r="L222"/>
      <c r="M222"/>
      <c r="N222"/>
      <c r="O222"/>
      <c r="P222"/>
    </row>
    <row r="223" spans="1:16" x14ac:dyDescent="0.25">
      <c r="A223" s="1"/>
      <c r="B223" s="1"/>
      <c r="C223" s="1"/>
      <c r="D223" s="1"/>
      <c r="E223" s="1"/>
      <c r="F223"/>
      <c r="G223"/>
      <c r="H223"/>
      <c r="I223"/>
      <c r="J223"/>
      <c r="K223"/>
      <c r="L223"/>
      <c r="M223"/>
      <c r="N223"/>
      <c r="O223"/>
      <c r="P223"/>
    </row>
    <row r="224" spans="1:16" x14ac:dyDescent="0.25">
      <c r="A224" s="1"/>
      <c r="B224" s="1"/>
      <c r="C224" s="1"/>
      <c r="D224" s="1"/>
      <c r="E224" s="1"/>
      <c r="F224"/>
      <c r="G224"/>
      <c r="H224"/>
      <c r="I224"/>
      <c r="J224"/>
      <c r="K224"/>
      <c r="L224"/>
      <c r="M224"/>
      <c r="N224"/>
      <c r="O224"/>
      <c r="P224"/>
    </row>
    <row r="225" spans="1:16" x14ac:dyDescent="0.25">
      <c r="A225" s="1"/>
      <c r="B225" s="1"/>
      <c r="C225" s="1"/>
      <c r="D225" s="1"/>
      <c r="E225" s="1"/>
      <c r="F225"/>
      <c r="G225"/>
      <c r="H225"/>
      <c r="I225"/>
      <c r="J225"/>
      <c r="K225"/>
      <c r="L225"/>
      <c r="M225"/>
      <c r="N225"/>
      <c r="O225"/>
      <c r="P225"/>
    </row>
    <row r="226" spans="1:16" x14ac:dyDescent="0.25">
      <c r="A226" s="3"/>
      <c r="B226" s="68"/>
      <c r="F226" s="2"/>
      <c r="G226" s="2"/>
      <c r="H226" s="2"/>
      <c r="I226" s="2"/>
      <c r="J226" s="2"/>
      <c r="K226" s="2"/>
    </row>
  </sheetData>
  <mergeCells count="48">
    <mergeCell ref="A73:I73"/>
    <mergeCell ref="A74:I74"/>
    <mergeCell ref="A78:Q78"/>
    <mergeCell ref="A79:Q79"/>
    <mergeCell ref="A81:Q81"/>
    <mergeCell ref="A82:Q82"/>
    <mergeCell ref="A26:Q26"/>
    <mergeCell ref="A50:I50"/>
    <mergeCell ref="A51:I51"/>
    <mergeCell ref="A52:I52"/>
    <mergeCell ref="A53:I53"/>
    <mergeCell ref="A54:I54"/>
    <mergeCell ref="A55:I55"/>
    <mergeCell ref="A56:I56"/>
    <mergeCell ref="A57:I57"/>
    <mergeCell ref="A58:I58"/>
    <mergeCell ref="A59:I59"/>
    <mergeCell ref="A60:I60"/>
    <mergeCell ref="A61:I61"/>
    <mergeCell ref="A62:Q62"/>
    <mergeCell ref="A63:I63"/>
    <mergeCell ref="N22:N24"/>
    <mergeCell ref="O22:O24"/>
    <mergeCell ref="P22:P24"/>
    <mergeCell ref="Q22:Q24"/>
    <mergeCell ref="F23:F24"/>
    <mergeCell ref="G23:I23"/>
    <mergeCell ref="J23:J24"/>
    <mergeCell ref="K23:M23"/>
    <mergeCell ref="F22:I22"/>
    <mergeCell ref="J22:M22"/>
    <mergeCell ref="J16:K16"/>
    <mergeCell ref="J17:K17"/>
    <mergeCell ref="J18:K18"/>
    <mergeCell ref="A22:A24"/>
    <mergeCell ref="B22:B24"/>
    <mergeCell ref="C22:C24"/>
    <mergeCell ref="D22:D24"/>
    <mergeCell ref="E22:E24"/>
    <mergeCell ref="A69:I69"/>
    <mergeCell ref="A70:I70"/>
    <mergeCell ref="A71:I71"/>
    <mergeCell ref="A72:I72"/>
    <mergeCell ref="A64:I64"/>
    <mergeCell ref="A65:I65"/>
    <mergeCell ref="A66:I66"/>
    <mergeCell ref="A67:I67"/>
    <mergeCell ref="A68:I68"/>
  </mergeCells>
  <phoneticPr fontId="41" type="noConversion"/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Header>&amp;LГранд-СМЕТА</oddHeader>
    <oddFooter>&amp;L0503.002.292А/3-СМ.ЛС
312-2609&amp;RСтраница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84"/>
  <sheetViews>
    <sheetView topLeftCell="A94" workbookViewId="0">
      <selection activeCell="D12" sqref="D12"/>
    </sheetView>
  </sheetViews>
  <sheetFormatPr defaultRowHeight="13.2" x14ac:dyDescent="0.25"/>
  <cols>
    <col min="2" max="2" width="21.77734375" customWidth="1"/>
    <col min="3" max="3" width="35.21875" customWidth="1"/>
    <col min="6" max="6" width="11.44140625" customWidth="1"/>
    <col min="11" max="11" width="16.109375" customWidth="1"/>
  </cols>
  <sheetData>
    <row r="1" spans="1:17" x14ac:dyDescent="0.25">
      <c r="A1" s="50" t="s">
        <v>27</v>
      </c>
      <c r="B1" s="48"/>
      <c r="C1" s="102"/>
      <c r="D1" s="103"/>
      <c r="E1" s="51"/>
      <c r="F1" s="104"/>
      <c r="G1" s="104"/>
      <c r="H1" s="104"/>
      <c r="I1" s="104"/>
      <c r="J1" s="104"/>
      <c r="K1" s="104"/>
      <c r="L1" s="104"/>
      <c r="M1" s="52" t="s">
        <v>28</v>
      </c>
      <c r="N1" s="49"/>
      <c r="O1" s="104"/>
      <c r="P1" s="104"/>
      <c r="Q1" s="104"/>
    </row>
    <row r="2" spans="1:17" x14ac:dyDescent="0.25">
      <c r="A2" s="53"/>
      <c r="B2" s="48"/>
      <c r="C2" s="102"/>
      <c r="D2" s="103"/>
      <c r="E2" s="51"/>
      <c r="F2" s="104"/>
      <c r="G2" s="104"/>
      <c r="H2" s="104"/>
      <c r="I2" s="104"/>
      <c r="J2" s="104"/>
      <c r="K2" s="104"/>
      <c r="L2" s="104"/>
      <c r="M2" s="53"/>
      <c r="N2" s="49"/>
      <c r="O2" s="104"/>
      <c r="P2" s="104"/>
      <c r="Q2" s="104"/>
    </row>
    <row r="3" spans="1:17" x14ac:dyDescent="0.25">
      <c r="A3" s="53"/>
      <c r="B3" s="48"/>
      <c r="C3" s="102"/>
      <c r="D3" s="103"/>
      <c r="E3" s="51"/>
      <c r="F3" s="104"/>
      <c r="G3" s="104"/>
      <c r="H3" s="104"/>
      <c r="I3" s="104"/>
      <c r="J3" s="104"/>
      <c r="K3" s="104"/>
      <c r="L3" s="104"/>
      <c r="M3" s="53"/>
      <c r="N3" s="49"/>
      <c r="O3" s="104"/>
      <c r="P3" s="104"/>
      <c r="Q3" s="104"/>
    </row>
    <row r="4" spans="1:17" x14ac:dyDescent="0.25">
      <c r="A4" s="53" t="s">
        <v>68</v>
      </c>
      <c r="B4" s="48"/>
      <c r="C4" s="102"/>
      <c r="D4" s="103"/>
      <c r="E4" s="51"/>
      <c r="F4" s="104"/>
      <c r="G4" s="104"/>
      <c r="H4" s="104"/>
      <c r="I4" s="104"/>
      <c r="J4" s="104"/>
      <c r="K4" s="104"/>
      <c r="L4" s="104"/>
      <c r="M4" s="53" t="s">
        <v>68</v>
      </c>
      <c r="N4" s="49"/>
      <c r="O4" s="104"/>
      <c r="P4" s="104"/>
      <c r="Q4" s="104"/>
    </row>
    <row r="5" spans="1:17" x14ac:dyDescent="0.25">
      <c r="A5" s="53" t="s">
        <v>240</v>
      </c>
      <c r="B5" s="48"/>
      <c r="C5" s="102"/>
      <c r="D5" s="103"/>
      <c r="E5" s="51"/>
      <c r="F5" s="104"/>
      <c r="G5" s="104"/>
      <c r="H5" s="104"/>
      <c r="I5" s="104"/>
      <c r="J5" s="104"/>
      <c r="K5" s="104"/>
      <c r="L5" s="104"/>
      <c r="M5" s="54" t="s">
        <v>241</v>
      </c>
      <c r="N5" s="49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51" t="s">
        <v>242</v>
      </c>
      <c r="I6" s="104"/>
      <c r="J6" s="106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02"/>
      <c r="D7" s="103"/>
      <c r="E7" s="107"/>
      <c r="F7" s="108"/>
      <c r="G7" s="108"/>
      <c r="H7" s="67" t="s">
        <v>23</v>
      </c>
      <c r="I7" s="67"/>
      <c r="J7" s="109"/>
      <c r="K7" s="104"/>
      <c r="L7" s="104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51"/>
      <c r="B9" s="53"/>
      <c r="C9" s="102"/>
      <c r="D9" s="103"/>
      <c r="E9" s="105"/>
      <c r="F9" s="104"/>
      <c r="G9" s="104"/>
      <c r="H9" s="110" t="s">
        <v>443</v>
      </c>
      <c r="I9" s="110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03"/>
      <c r="E10" s="105"/>
      <c r="F10" s="104"/>
      <c r="G10" s="104"/>
      <c r="H10" s="51" t="s">
        <v>55</v>
      </c>
      <c r="I10" s="51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03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51"/>
      <c r="B12" s="53"/>
      <c r="C12" s="111" t="s">
        <v>24</v>
      </c>
      <c r="D12" s="112" t="s">
        <v>444</v>
      </c>
      <c r="E12" s="113"/>
      <c r="F12" s="104"/>
      <c r="G12" s="104"/>
      <c r="H12" s="51"/>
      <c r="I12" s="104"/>
      <c r="J12" s="104"/>
      <c r="K12" s="106"/>
      <c r="L12" s="106"/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03"/>
      <c r="E13" s="114"/>
      <c r="F13" s="108"/>
      <c r="G13" s="108"/>
      <c r="H13" s="67" t="s">
        <v>54</v>
      </c>
      <c r="I13" s="67"/>
      <c r="J13" s="108"/>
      <c r="K13" s="109"/>
      <c r="L13" s="104"/>
      <c r="M13" s="104"/>
      <c r="N13" s="104"/>
      <c r="O13" s="104"/>
      <c r="P13" s="104"/>
      <c r="Q13" s="104"/>
    </row>
    <row r="14" spans="1:17" x14ac:dyDescent="0.25">
      <c r="A14" s="115"/>
      <c r="B14" s="116"/>
      <c r="C14" s="102"/>
      <c r="D14" s="103"/>
      <c r="E14" s="105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445</v>
      </c>
      <c r="E15" s="51"/>
      <c r="F15" s="104"/>
      <c r="G15" s="104"/>
      <c r="H15" s="104"/>
      <c r="I15" s="113"/>
      <c r="J15" s="113"/>
      <c r="K15" s="104"/>
      <c r="L15" s="104"/>
      <c r="M15" s="104"/>
      <c r="N15" s="104"/>
      <c r="O15" s="104"/>
      <c r="P15" s="104"/>
      <c r="Q15" s="104"/>
    </row>
    <row r="16" spans="1:17" x14ac:dyDescent="0.25">
      <c r="A16" s="51"/>
      <c r="B16" s="53"/>
      <c r="C16" s="102"/>
      <c r="D16" s="113" t="s">
        <v>43</v>
      </c>
      <c r="E16" s="51"/>
      <c r="F16" s="104"/>
      <c r="G16" s="104"/>
      <c r="H16" s="104"/>
      <c r="I16" s="113"/>
      <c r="J16" s="284" t="s">
        <v>446</v>
      </c>
      <c r="K16" s="285"/>
      <c r="L16" s="54" t="s">
        <v>53</v>
      </c>
      <c r="M16" s="104"/>
      <c r="N16" s="104"/>
      <c r="O16" s="104"/>
      <c r="P16" s="104"/>
      <c r="Q16" s="104"/>
    </row>
    <row r="17" spans="1:17" x14ac:dyDescent="0.25">
      <c r="A17" s="51"/>
      <c r="B17" s="53"/>
      <c r="C17" s="102"/>
      <c r="D17" s="113" t="s">
        <v>57</v>
      </c>
      <c r="E17" s="51"/>
      <c r="F17" s="104"/>
      <c r="G17" s="104"/>
      <c r="H17" s="104"/>
      <c r="I17" s="113"/>
      <c r="J17" s="284" t="s">
        <v>447</v>
      </c>
      <c r="K17" s="285"/>
      <c r="L17" s="54" t="s">
        <v>53</v>
      </c>
      <c r="M17" s="104"/>
      <c r="N17" s="104"/>
      <c r="O17" s="104"/>
      <c r="P17" s="104"/>
      <c r="Q17" s="104"/>
    </row>
    <row r="18" spans="1:17" x14ac:dyDescent="0.25">
      <c r="A18" s="51"/>
      <c r="B18" s="53"/>
      <c r="C18" s="102"/>
      <c r="D18" s="113" t="s">
        <v>44</v>
      </c>
      <c r="E18" s="51"/>
      <c r="F18" s="104"/>
      <c r="G18" s="104"/>
      <c r="H18" s="104"/>
      <c r="I18" s="113"/>
      <c r="J18" s="284" t="s">
        <v>448</v>
      </c>
      <c r="K18" s="285"/>
      <c r="L18" s="54" t="s">
        <v>53</v>
      </c>
      <c r="M18" s="104"/>
      <c r="N18" s="104"/>
      <c r="O18" s="104"/>
      <c r="P18" s="104"/>
      <c r="Q18" s="104"/>
    </row>
    <row r="19" spans="1:17" x14ac:dyDescent="0.25">
      <c r="A19" s="51"/>
      <c r="B19" s="53"/>
      <c r="C19" s="102"/>
      <c r="D19" s="113" t="s">
        <v>84</v>
      </c>
      <c r="E19" s="51"/>
      <c r="F19" s="104"/>
      <c r="G19" s="104"/>
      <c r="H19" s="104"/>
      <c r="I19" s="113"/>
      <c r="J19" s="284" t="s">
        <v>449</v>
      </c>
      <c r="K19" s="285"/>
      <c r="L19" s="54" t="s">
        <v>53</v>
      </c>
      <c r="M19" s="104"/>
      <c r="N19" s="104"/>
      <c r="O19" s="104"/>
      <c r="P19" s="104"/>
      <c r="Q19" s="104"/>
    </row>
    <row r="20" spans="1:17" x14ac:dyDescent="0.25">
      <c r="A20" s="51"/>
      <c r="B20" s="53"/>
      <c r="C20" s="102"/>
      <c r="D20" s="113" t="s">
        <v>249</v>
      </c>
      <c r="E20" s="51"/>
      <c r="F20" s="104"/>
      <c r="G20" s="104"/>
      <c r="H20" s="104"/>
      <c r="I20" s="113"/>
      <c r="J20" s="284" t="s">
        <v>450</v>
      </c>
      <c r="K20" s="285"/>
      <c r="L20" s="54" t="s">
        <v>53</v>
      </c>
      <c r="M20" s="104"/>
      <c r="N20" s="104"/>
      <c r="O20" s="104"/>
      <c r="P20" s="104"/>
      <c r="Q20" s="104"/>
    </row>
    <row r="21" spans="1:17" x14ac:dyDescent="0.25">
      <c r="A21" s="51"/>
      <c r="B21" s="53"/>
      <c r="C21" s="102"/>
      <c r="D21" s="113" t="s">
        <v>41</v>
      </c>
      <c r="E21" s="51"/>
      <c r="F21" s="104"/>
      <c r="G21" s="104"/>
      <c r="H21" s="104"/>
      <c r="I21" s="113"/>
      <c r="J21" s="284" t="s">
        <v>451</v>
      </c>
      <c r="K21" s="285"/>
      <c r="L21" s="54" t="s">
        <v>42</v>
      </c>
      <c r="M21" s="104"/>
      <c r="N21" s="104"/>
      <c r="O21" s="104"/>
      <c r="P21" s="104"/>
      <c r="Q21" s="104"/>
    </row>
    <row r="22" spans="1:17" x14ac:dyDescent="0.25">
      <c r="A22" s="51"/>
      <c r="B22" s="53"/>
      <c r="C22" s="102"/>
      <c r="D22" s="117" t="s">
        <v>160</v>
      </c>
      <c r="E22" s="51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</row>
    <row r="23" spans="1:17" x14ac:dyDescent="0.25">
      <c r="A23" s="51"/>
      <c r="B23" s="53"/>
      <c r="C23" s="102"/>
      <c r="D23" s="103"/>
      <c r="E23" s="51"/>
      <c r="F23" s="104"/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</row>
    <row r="24" spans="1:17" x14ac:dyDescent="0.25">
      <c r="A24" s="66"/>
      <c r="B24" s="48"/>
      <c r="C24" s="57"/>
      <c r="D24" s="96"/>
      <c r="E24" s="58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</row>
    <row r="25" spans="1:17" ht="13.2" customHeight="1" x14ac:dyDescent="0.25">
      <c r="A25" s="279" t="s">
        <v>25</v>
      </c>
      <c r="B25" s="281" t="s">
        <v>161</v>
      </c>
      <c r="C25" s="279" t="s">
        <v>67</v>
      </c>
      <c r="D25" s="279" t="s">
        <v>66</v>
      </c>
      <c r="E25" s="279" t="s">
        <v>65</v>
      </c>
      <c r="F25" s="279" t="s">
        <v>52</v>
      </c>
      <c r="G25" s="280"/>
      <c r="H25" s="280"/>
      <c r="I25" s="280"/>
      <c r="J25" s="279" t="s">
        <v>51</v>
      </c>
      <c r="K25" s="280"/>
      <c r="L25" s="280"/>
      <c r="M25" s="280"/>
      <c r="N25" s="279" t="s">
        <v>64</v>
      </c>
      <c r="O25" s="279" t="s">
        <v>63</v>
      </c>
      <c r="P25" s="279" t="s">
        <v>252</v>
      </c>
      <c r="Q25" s="279" t="s">
        <v>253</v>
      </c>
    </row>
    <row r="26" spans="1:17" x14ac:dyDescent="0.25">
      <c r="A26" s="280"/>
      <c r="B26" s="282"/>
      <c r="C26" s="283"/>
      <c r="D26" s="279"/>
      <c r="E26" s="280"/>
      <c r="F26" s="279" t="s">
        <v>26</v>
      </c>
      <c r="G26" s="279" t="s">
        <v>62</v>
      </c>
      <c r="H26" s="280"/>
      <c r="I26" s="280"/>
      <c r="J26" s="279" t="s">
        <v>26</v>
      </c>
      <c r="K26" s="279" t="s">
        <v>62</v>
      </c>
      <c r="L26" s="280"/>
      <c r="M26" s="280"/>
      <c r="N26" s="279"/>
      <c r="O26" s="279"/>
      <c r="P26" s="279"/>
      <c r="Q26" s="279"/>
    </row>
    <row r="27" spans="1:17" x14ac:dyDescent="0.25">
      <c r="A27" s="280"/>
      <c r="B27" s="282"/>
      <c r="C27" s="283"/>
      <c r="D27" s="279"/>
      <c r="E27" s="280"/>
      <c r="F27" s="280"/>
      <c r="G27" s="95" t="s">
        <v>61</v>
      </c>
      <c r="H27" s="95" t="s">
        <v>60</v>
      </c>
      <c r="I27" s="95" t="s">
        <v>59</v>
      </c>
      <c r="J27" s="280"/>
      <c r="K27" s="95" t="s">
        <v>61</v>
      </c>
      <c r="L27" s="95" t="s">
        <v>60</v>
      </c>
      <c r="M27" s="95" t="s">
        <v>59</v>
      </c>
      <c r="N27" s="279"/>
      <c r="O27" s="279"/>
      <c r="P27" s="279"/>
      <c r="Q27" s="279"/>
    </row>
    <row r="28" spans="1:17" x14ac:dyDescent="0.25">
      <c r="A28" s="55">
        <v>1</v>
      </c>
      <c r="B28" s="65">
        <v>2</v>
      </c>
      <c r="C28" s="95">
        <v>3</v>
      </c>
      <c r="D28" s="95">
        <v>4</v>
      </c>
      <c r="E28" s="55">
        <v>5</v>
      </c>
      <c r="F28" s="64">
        <v>6</v>
      </c>
      <c r="G28" s="64">
        <v>7</v>
      </c>
      <c r="H28" s="64">
        <v>8</v>
      </c>
      <c r="I28" s="64">
        <v>9</v>
      </c>
      <c r="J28" s="64">
        <v>10</v>
      </c>
      <c r="K28" s="64">
        <v>11</v>
      </c>
      <c r="L28" s="64">
        <v>12</v>
      </c>
      <c r="M28" s="64">
        <v>13</v>
      </c>
      <c r="N28" s="64">
        <v>14</v>
      </c>
      <c r="O28" s="64">
        <v>15</v>
      </c>
      <c r="P28" s="64">
        <v>16</v>
      </c>
      <c r="Q28" s="64">
        <v>17</v>
      </c>
    </row>
    <row r="29" spans="1:17" ht="13.2" customHeight="1" x14ac:dyDescent="0.25">
      <c r="A29" s="278" t="s">
        <v>452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</row>
    <row r="30" spans="1:17" ht="13.2" customHeight="1" x14ac:dyDescent="0.25">
      <c r="A30" s="55">
        <v>1</v>
      </c>
      <c r="B30" s="97" t="s">
        <v>453</v>
      </c>
      <c r="C30" s="94" t="s">
        <v>454</v>
      </c>
      <c r="D30" s="59" t="s">
        <v>455</v>
      </c>
      <c r="E30" s="120">
        <v>6.1711999999999998</v>
      </c>
      <c r="F30" s="121">
        <v>2690.79</v>
      </c>
      <c r="G30" s="121">
        <v>577.66</v>
      </c>
      <c r="H30" s="121">
        <v>1925.66</v>
      </c>
      <c r="I30" s="121">
        <v>172.5</v>
      </c>
      <c r="J30" s="122">
        <v>16605</v>
      </c>
      <c r="K30" s="122">
        <v>3565</v>
      </c>
      <c r="L30" s="122">
        <v>11884</v>
      </c>
      <c r="M30" s="122">
        <v>1065</v>
      </c>
      <c r="N30" s="122">
        <v>45.2</v>
      </c>
      <c r="O30" s="122">
        <v>278.94</v>
      </c>
      <c r="P30" s="122">
        <v>9.74</v>
      </c>
      <c r="Q30" s="122">
        <v>60.11</v>
      </c>
    </row>
    <row r="31" spans="1:17" ht="13.2" customHeight="1" x14ac:dyDescent="0.25">
      <c r="A31" s="55">
        <v>2</v>
      </c>
      <c r="B31" s="97" t="s">
        <v>456</v>
      </c>
      <c r="C31" s="94" t="s">
        <v>457</v>
      </c>
      <c r="D31" s="59" t="s">
        <v>458</v>
      </c>
      <c r="E31" s="120">
        <v>617.12</v>
      </c>
      <c r="F31" s="121">
        <v>420.74</v>
      </c>
      <c r="G31" s="122"/>
      <c r="H31" s="122"/>
      <c r="I31" s="122"/>
      <c r="J31" s="122">
        <v>259647</v>
      </c>
      <c r="K31" s="122"/>
      <c r="L31" s="122"/>
      <c r="M31" s="122"/>
      <c r="N31" s="122"/>
      <c r="O31" s="122"/>
      <c r="P31" s="122"/>
      <c r="Q31" s="122"/>
    </row>
    <row r="32" spans="1:17" ht="13.2" customHeight="1" x14ac:dyDescent="0.25">
      <c r="A32" s="55">
        <v>3</v>
      </c>
      <c r="B32" s="97" t="s">
        <v>459</v>
      </c>
      <c r="C32" s="94" t="s">
        <v>460</v>
      </c>
      <c r="D32" s="59" t="s">
        <v>461</v>
      </c>
      <c r="E32" s="120">
        <v>8.4851200000000002</v>
      </c>
      <c r="F32" s="121">
        <v>9095.31</v>
      </c>
      <c r="G32" s="121">
        <v>2255.6799999999998</v>
      </c>
      <c r="H32" s="121">
        <v>6203.95</v>
      </c>
      <c r="I32" s="121">
        <v>586.48</v>
      </c>
      <c r="J32" s="122">
        <v>77175</v>
      </c>
      <c r="K32" s="122">
        <v>19140</v>
      </c>
      <c r="L32" s="122">
        <v>52641</v>
      </c>
      <c r="M32" s="122">
        <v>4976</v>
      </c>
      <c r="N32" s="122">
        <v>170.24</v>
      </c>
      <c r="O32" s="122">
        <v>1444.51</v>
      </c>
      <c r="P32" s="122">
        <v>34.58</v>
      </c>
      <c r="Q32" s="122">
        <v>293.42</v>
      </c>
    </row>
    <row r="33" spans="1:17" ht="13.2" customHeight="1" x14ac:dyDescent="0.25">
      <c r="A33" s="55">
        <v>4</v>
      </c>
      <c r="B33" s="97" t="s">
        <v>462</v>
      </c>
      <c r="C33" s="94" t="s">
        <v>463</v>
      </c>
      <c r="D33" s="59" t="s">
        <v>458</v>
      </c>
      <c r="E33" s="120">
        <v>848.51199999999994</v>
      </c>
      <c r="F33" s="121">
        <v>374.02</v>
      </c>
      <c r="G33" s="122"/>
      <c r="H33" s="122"/>
      <c r="I33" s="122"/>
      <c r="J33" s="122">
        <v>317360</v>
      </c>
      <c r="K33" s="122"/>
      <c r="L33" s="122"/>
      <c r="M33" s="122"/>
      <c r="N33" s="122"/>
      <c r="O33" s="122"/>
      <c r="P33" s="122"/>
      <c r="Q33" s="122"/>
    </row>
    <row r="34" spans="1:17" ht="13.2" customHeight="1" x14ac:dyDescent="0.25">
      <c r="A34" s="55">
        <v>5</v>
      </c>
      <c r="B34" s="97" t="s">
        <v>464</v>
      </c>
      <c r="C34" s="94" t="s">
        <v>465</v>
      </c>
      <c r="D34" s="59" t="s">
        <v>455</v>
      </c>
      <c r="E34" s="120">
        <v>0.65</v>
      </c>
      <c r="F34" s="121">
        <v>15322.3</v>
      </c>
      <c r="G34" s="121">
        <v>1354.13</v>
      </c>
      <c r="H34" s="121">
        <v>58.83</v>
      </c>
      <c r="I34" s="121">
        <v>3.64</v>
      </c>
      <c r="J34" s="122">
        <v>9959</v>
      </c>
      <c r="K34" s="122">
        <v>880</v>
      </c>
      <c r="L34" s="122">
        <v>38</v>
      </c>
      <c r="M34" s="122">
        <v>2</v>
      </c>
      <c r="N34" s="122">
        <v>112.75</v>
      </c>
      <c r="O34" s="122">
        <v>73.290000000000006</v>
      </c>
      <c r="P34" s="122">
        <v>0.2</v>
      </c>
      <c r="Q34" s="122">
        <v>0.13</v>
      </c>
    </row>
    <row r="35" spans="1:17" ht="34.200000000000003" x14ac:dyDescent="0.25">
      <c r="A35" s="55">
        <v>6</v>
      </c>
      <c r="B35" s="97" t="s">
        <v>466</v>
      </c>
      <c r="C35" s="94" t="s">
        <v>467</v>
      </c>
      <c r="D35" s="59" t="s">
        <v>468</v>
      </c>
      <c r="E35" s="120">
        <v>5.42</v>
      </c>
      <c r="F35" s="121">
        <v>2930.61</v>
      </c>
      <c r="G35" s="121">
        <v>257.26</v>
      </c>
      <c r="H35" s="121">
        <v>1266.8399999999999</v>
      </c>
      <c r="I35" s="121">
        <v>105.12</v>
      </c>
      <c r="J35" s="122">
        <v>15884</v>
      </c>
      <c r="K35" s="122">
        <v>1394</v>
      </c>
      <c r="L35" s="122">
        <v>6866</v>
      </c>
      <c r="M35" s="122">
        <v>570</v>
      </c>
      <c r="N35" s="122">
        <v>20.13</v>
      </c>
      <c r="O35" s="122">
        <v>109.1</v>
      </c>
      <c r="P35" s="122">
        <v>6.73</v>
      </c>
      <c r="Q35" s="122">
        <v>36.479999999999997</v>
      </c>
    </row>
    <row r="36" spans="1:17" x14ac:dyDescent="0.25">
      <c r="A36" s="273" t="s">
        <v>85</v>
      </c>
      <c r="B36" s="274"/>
      <c r="C36" s="274"/>
      <c r="D36" s="274"/>
      <c r="E36" s="274"/>
      <c r="F36" s="274"/>
      <c r="G36" s="274"/>
      <c r="H36" s="274"/>
      <c r="I36" s="274"/>
      <c r="J36" s="121">
        <v>696630</v>
      </c>
      <c r="K36" s="121">
        <v>24979</v>
      </c>
      <c r="L36" s="121">
        <v>71429</v>
      </c>
      <c r="M36" s="121">
        <v>6613</v>
      </c>
      <c r="N36" s="122"/>
      <c r="O36" s="121">
        <v>1905.84</v>
      </c>
      <c r="P36" s="122"/>
      <c r="Q36" s="121">
        <v>390.14</v>
      </c>
    </row>
    <row r="37" spans="1:17" x14ac:dyDescent="0.25">
      <c r="A37" s="273" t="s">
        <v>30</v>
      </c>
      <c r="B37" s="274"/>
      <c r="C37" s="274"/>
      <c r="D37" s="274"/>
      <c r="E37" s="274"/>
      <c r="F37" s="274"/>
      <c r="G37" s="274"/>
      <c r="H37" s="274"/>
      <c r="I37" s="274"/>
      <c r="J37" s="121">
        <v>29973</v>
      </c>
      <c r="K37" s="122"/>
      <c r="L37" s="122"/>
      <c r="M37" s="122"/>
      <c r="N37" s="122"/>
      <c r="O37" s="122"/>
      <c r="P37" s="122"/>
      <c r="Q37" s="122"/>
    </row>
    <row r="38" spans="1:17" x14ac:dyDescent="0.25">
      <c r="A38" s="273" t="s">
        <v>31</v>
      </c>
      <c r="B38" s="274"/>
      <c r="C38" s="274"/>
      <c r="D38" s="274"/>
      <c r="E38" s="274"/>
      <c r="F38" s="274"/>
      <c r="G38" s="274"/>
      <c r="H38" s="274"/>
      <c r="I38" s="274"/>
      <c r="J38" s="121">
        <v>26971</v>
      </c>
      <c r="K38" s="122"/>
      <c r="L38" s="122"/>
      <c r="M38" s="122"/>
      <c r="N38" s="122"/>
      <c r="O38" s="122"/>
      <c r="P38" s="122"/>
      <c r="Q38" s="122"/>
    </row>
    <row r="39" spans="1:17" x14ac:dyDescent="0.25">
      <c r="A39" s="277" t="s">
        <v>469</v>
      </c>
      <c r="B39" s="274"/>
      <c r="C39" s="274"/>
      <c r="D39" s="274"/>
      <c r="E39" s="274"/>
      <c r="F39" s="274"/>
      <c r="G39" s="274"/>
      <c r="H39" s="274"/>
      <c r="I39" s="274"/>
      <c r="J39" s="130">
        <v>753574</v>
      </c>
      <c r="K39" s="122"/>
      <c r="L39" s="122"/>
      <c r="M39" s="122"/>
      <c r="N39" s="122"/>
      <c r="O39" s="130">
        <v>1905.84</v>
      </c>
      <c r="P39" s="122"/>
      <c r="Q39" s="130">
        <v>390.14</v>
      </c>
    </row>
    <row r="40" spans="1:17" x14ac:dyDescent="0.25">
      <c r="A40" s="278" t="s">
        <v>470</v>
      </c>
      <c r="B40" s="274"/>
      <c r="C40" s="274"/>
      <c r="D40" s="274"/>
      <c r="E40" s="274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</row>
    <row r="41" spans="1:17" ht="22.8" x14ac:dyDescent="0.25">
      <c r="A41" s="55">
        <v>7</v>
      </c>
      <c r="B41" s="97" t="s">
        <v>322</v>
      </c>
      <c r="C41" s="94" t="s">
        <v>471</v>
      </c>
      <c r="D41" s="59" t="s">
        <v>235</v>
      </c>
      <c r="E41" s="120">
        <v>8</v>
      </c>
      <c r="F41" s="121">
        <v>3049.15</v>
      </c>
      <c r="G41" s="122"/>
      <c r="H41" s="122"/>
      <c r="I41" s="122"/>
      <c r="J41" s="122">
        <v>24393</v>
      </c>
      <c r="K41" s="122"/>
      <c r="L41" s="122"/>
      <c r="M41" s="122"/>
      <c r="N41" s="122"/>
      <c r="O41" s="122"/>
      <c r="P41" s="122"/>
      <c r="Q41" s="122"/>
    </row>
    <row r="42" spans="1:17" ht="22.8" x14ac:dyDescent="0.25">
      <c r="A42" s="55">
        <v>7.1</v>
      </c>
      <c r="B42" s="97" t="s">
        <v>472</v>
      </c>
      <c r="C42" s="94" t="s">
        <v>473</v>
      </c>
      <c r="D42" s="59" t="s">
        <v>235</v>
      </c>
      <c r="E42" s="120">
        <v>8</v>
      </c>
      <c r="F42" s="121">
        <v>136</v>
      </c>
      <c r="G42" s="121" t="s">
        <v>474</v>
      </c>
      <c r="H42" s="122"/>
      <c r="I42" s="122"/>
      <c r="J42" s="122">
        <v>1088</v>
      </c>
      <c r="K42" s="122">
        <v>1088</v>
      </c>
      <c r="L42" s="122"/>
      <c r="M42" s="122"/>
      <c r="N42" s="122"/>
      <c r="O42" s="122"/>
      <c r="P42" s="122"/>
      <c r="Q42" s="122"/>
    </row>
    <row r="43" spans="1:17" x14ac:dyDescent="0.25">
      <c r="A43" s="273" t="s">
        <v>85</v>
      </c>
      <c r="B43" s="274"/>
      <c r="C43" s="274"/>
      <c r="D43" s="274"/>
      <c r="E43" s="274"/>
      <c r="F43" s="274"/>
      <c r="G43" s="274"/>
      <c r="H43" s="274"/>
      <c r="I43" s="274"/>
      <c r="J43" s="121">
        <v>25481</v>
      </c>
      <c r="K43" s="121">
        <v>1088</v>
      </c>
      <c r="L43" s="122"/>
      <c r="M43" s="122"/>
      <c r="N43" s="122"/>
      <c r="O43" s="122"/>
      <c r="P43" s="122"/>
      <c r="Q43" s="122"/>
    </row>
    <row r="44" spans="1:17" x14ac:dyDescent="0.25">
      <c r="A44" s="273" t="s">
        <v>30</v>
      </c>
      <c r="B44" s="274"/>
      <c r="C44" s="274"/>
      <c r="D44" s="274"/>
      <c r="E44" s="274"/>
      <c r="F44" s="274"/>
      <c r="G44" s="274"/>
      <c r="H44" s="274"/>
      <c r="I44" s="274"/>
      <c r="J44" s="121">
        <v>870</v>
      </c>
      <c r="K44" s="122"/>
      <c r="L44" s="122"/>
      <c r="M44" s="122"/>
      <c r="N44" s="122"/>
      <c r="O44" s="122"/>
      <c r="P44" s="122"/>
      <c r="Q44" s="122"/>
    </row>
    <row r="45" spans="1:17" x14ac:dyDescent="0.25">
      <c r="A45" s="273" t="s">
        <v>31</v>
      </c>
      <c r="B45" s="274"/>
      <c r="C45" s="274"/>
      <c r="D45" s="274"/>
      <c r="E45" s="274"/>
      <c r="F45" s="274"/>
      <c r="G45" s="274"/>
      <c r="H45" s="274"/>
      <c r="I45" s="274"/>
      <c r="J45" s="121">
        <v>653</v>
      </c>
      <c r="K45" s="122"/>
      <c r="L45" s="122"/>
      <c r="M45" s="122"/>
      <c r="N45" s="122"/>
      <c r="O45" s="122"/>
      <c r="P45" s="122"/>
      <c r="Q45" s="122"/>
    </row>
    <row r="46" spans="1:17" x14ac:dyDescent="0.25">
      <c r="A46" s="277" t="s">
        <v>475</v>
      </c>
      <c r="B46" s="274"/>
      <c r="C46" s="274"/>
      <c r="D46" s="274"/>
      <c r="E46" s="274"/>
      <c r="F46" s="274"/>
      <c r="G46" s="274"/>
      <c r="H46" s="274"/>
      <c r="I46" s="274"/>
      <c r="J46" s="130">
        <v>27004</v>
      </c>
      <c r="K46" s="122"/>
      <c r="L46" s="122"/>
      <c r="M46" s="122"/>
      <c r="N46" s="122"/>
      <c r="O46" s="122"/>
      <c r="P46" s="122"/>
      <c r="Q46" s="122"/>
    </row>
    <row r="47" spans="1:17" x14ac:dyDescent="0.25">
      <c r="A47" s="278" t="s">
        <v>476</v>
      </c>
      <c r="B47" s="274"/>
      <c r="C47" s="274"/>
      <c r="D47" s="274"/>
      <c r="E47" s="274"/>
      <c r="F47" s="274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</row>
    <row r="48" spans="1:17" ht="68.400000000000006" x14ac:dyDescent="0.25">
      <c r="A48" s="55">
        <v>8</v>
      </c>
      <c r="B48" s="97" t="s">
        <v>477</v>
      </c>
      <c r="C48" s="94" t="s">
        <v>478</v>
      </c>
      <c r="D48" s="59" t="s">
        <v>479</v>
      </c>
      <c r="E48" s="120">
        <v>0.28799999999999998</v>
      </c>
      <c r="F48" s="121">
        <v>177508.22</v>
      </c>
      <c r="G48" s="121">
        <v>1837.65</v>
      </c>
      <c r="H48" s="121">
        <v>534.04</v>
      </c>
      <c r="I48" s="121">
        <v>10.31</v>
      </c>
      <c r="J48" s="122">
        <v>51122</v>
      </c>
      <c r="K48" s="122">
        <v>529</v>
      </c>
      <c r="L48" s="122">
        <v>154</v>
      </c>
      <c r="M48" s="122">
        <v>3</v>
      </c>
      <c r="N48" s="122">
        <v>149.16</v>
      </c>
      <c r="O48" s="122">
        <v>42.96</v>
      </c>
      <c r="P48" s="122">
        <v>0.66</v>
      </c>
      <c r="Q48" s="122">
        <v>0.19</v>
      </c>
    </row>
    <row r="49" spans="1:17" x14ac:dyDescent="0.25">
      <c r="A49" s="273" t="s">
        <v>85</v>
      </c>
      <c r="B49" s="274"/>
      <c r="C49" s="274"/>
      <c r="D49" s="274"/>
      <c r="E49" s="274"/>
      <c r="F49" s="274"/>
      <c r="G49" s="274"/>
      <c r="H49" s="274"/>
      <c r="I49" s="274"/>
      <c r="J49" s="121">
        <v>51122</v>
      </c>
      <c r="K49" s="121">
        <v>529</v>
      </c>
      <c r="L49" s="121">
        <v>154</v>
      </c>
      <c r="M49" s="121">
        <v>3</v>
      </c>
      <c r="N49" s="122"/>
      <c r="O49" s="121">
        <v>42.96</v>
      </c>
      <c r="P49" s="122"/>
      <c r="Q49" s="121">
        <v>0.19</v>
      </c>
    </row>
    <row r="50" spans="1:17" x14ac:dyDescent="0.25">
      <c r="A50" s="273" t="s">
        <v>30</v>
      </c>
      <c r="B50" s="274"/>
      <c r="C50" s="274"/>
      <c r="D50" s="274"/>
      <c r="E50" s="274"/>
      <c r="F50" s="274"/>
      <c r="G50" s="274"/>
      <c r="H50" s="274"/>
      <c r="I50" s="274"/>
      <c r="J50" s="121">
        <v>628</v>
      </c>
      <c r="K50" s="122"/>
      <c r="L50" s="122"/>
      <c r="M50" s="122"/>
      <c r="N50" s="122"/>
      <c r="O50" s="122"/>
      <c r="P50" s="122"/>
      <c r="Q50" s="122"/>
    </row>
    <row r="51" spans="1:17" x14ac:dyDescent="0.25">
      <c r="A51" s="273" t="s">
        <v>31</v>
      </c>
      <c r="B51" s="274"/>
      <c r="C51" s="274"/>
      <c r="D51" s="274"/>
      <c r="E51" s="274"/>
      <c r="F51" s="274"/>
      <c r="G51" s="274"/>
      <c r="H51" s="274"/>
      <c r="I51" s="274"/>
      <c r="J51" s="121">
        <v>335</v>
      </c>
      <c r="K51" s="122"/>
      <c r="L51" s="122"/>
      <c r="M51" s="122"/>
      <c r="N51" s="122"/>
      <c r="O51" s="122"/>
      <c r="P51" s="122"/>
      <c r="Q51" s="122"/>
    </row>
    <row r="52" spans="1:17" x14ac:dyDescent="0.25">
      <c r="A52" s="277" t="s">
        <v>480</v>
      </c>
      <c r="B52" s="274"/>
      <c r="C52" s="274"/>
      <c r="D52" s="274"/>
      <c r="E52" s="274"/>
      <c r="F52" s="274"/>
      <c r="G52" s="274"/>
      <c r="H52" s="274"/>
      <c r="I52" s="274"/>
      <c r="J52" s="130">
        <v>52085</v>
      </c>
      <c r="K52" s="122"/>
      <c r="L52" s="122"/>
      <c r="M52" s="122"/>
      <c r="N52" s="122"/>
      <c r="O52" s="130">
        <v>42.96</v>
      </c>
      <c r="P52" s="122"/>
      <c r="Q52" s="130">
        <v>0.19</v>
      </c>
    </row>
    <row r="53" spans="1:17" x14ac:dyDescent="0.25">
      <c r="A53" s="278" t="s">
        <v>481</v>
      </c>
      <c r="B53" s="274"/>
      <c r="C53" s="274"/>
      <c r="D53" s="274"/>
      <c r="E53" s="274"/>
      <c r="F53" s="274"/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</row>
    <row r="54" spans="1:17" ht="34.200000000000003" x14ac:dyDescent="0.25">
      <c r="A54" s="55">
        <v>9</v>
      </c>
      <c r="B54" s="97" t="s">
        <v>464</v>
      </c>
      <c r="C54" s="94" t="s">
        <v>482</v>
      </c>
      <c r="D54" s="59" t="s">
        <v>455</v>
      </c>
      <c r="E54" s="120">
        <v>0.12</v>
      </c>
      <c r="F54" s="121">
        <v>15322.3</v>
      </c>
      <c r="G54" s="121">
        <v>1354.13</v>
      </c>
      <c r="H54" s="121">
        <v>58.83</v>
      </c>
      <c r="I54" s="121">
        <v>3.64</v>
      </c>
      <c r="J54" s="122">
        <v>1839</v>
      </c>
      <c r="K54" s="122">
        <v>162</v>
      </c>
      <c r="L54" s="122">
        <v>7</v>
      </c>
      <c r="M54" s="122"/>
      <c r="N54" s="122">
        <v>112.75</v>
      </c>
      <c r="O54" s="122">
        <v>13.53</v>
      </c>
      <c r="P54" s="122">
        <v>0.2</v>
      </c>
      <c r="Q54" s="122">
        <v>0.02</v>
      </c>
    </row>
    <row r="55" spans="1:17" x14ac:dyDescent="0.25">
      <c r="A55" s="273" t="s">
        <v>85</v>
      </c>
      <c r="B55" s="274"/>
      <c r="C55" s="274"/>
      <c r="D55" s="274"/>
      <c r="E55" s="274"/>
      <c r="F55" s="274"/>
      <c r="G55" s="274"/>
      <c r="H55" s="274"/>
      <c r="I55" s="274"/>
      <c r="J55" s="121">
        <v>1839</v>
      </c>
      <c r="K55" s="121">
        <v>162</v>
      </c>
      <c r="L55" s="121">
        <v>7</v>
      </c>
      <c r="M55" s="122"/>
      <c r="N55" s="122"/>
      <c r="O55" s="121">
        <v>13.53</v>
      </c>
      <c r="P55" s="122"/>
      <c r="Q55" s="121">
        <v>0.02</v>
      </c>
    </row>
    <row r="56" spans="1:17" x14ac:dyDescent="0.25">
      <c r="A56" s="273" t="s">
        <v>30</v>
      </c>
      <c r="B56" s="274"/>
      <c r="C56" s="274"/>
      <c r="D56" s="274"/>
      <c r="E56" s="274"/>
      <c r="F56" s="274"/>
      <c r="G56" s="274"/>
      <c r="H56" s="274"/>
      <c r="I56" s="274"/>
      <c r="J56" s="121">
        <v>194</v>
      </c>
      <c r="K56" s="122"/>
      <c r="L56" s="122"/>
      <c r="M56" s="122"/>
      <c r="N56" s="122"/>
      <c r="O56" s="122"/>
      <c r="P56" s="122"/>
      <c r="Q56" s="122"/>
    </row>
    <row r="57" spans="1:17" x14ac:dyDescent="0.25">
      <c r="A57" s="273" t="s">
        <v>31</v>
      </c>
      <c r="B57" s="274"/>
      <c r="C57" s="274"/>
      <c r="D57" s="274"/>
      <c r="E57" s="274"/>
      <c r="F57" s="274"/>
      <c r="G57" s="274"/>
      <c r="H57" s="274"/>
      <c r="I57" s="274"/>
      <c r="J57" s="121">
        <v>105</v>
      </c>
      <c r="K57" s="122"/>
      <c r="L57" s="122"/>
      <c r="M57" s="122"/>
      <c r="N57" s="122"/>
      <c r="O57" s="122"/>
      <c r="P57" s="122"/>
      <c r="Q57" s="122"/>
    </row>
    <row r="58" spans="1:17" x14ac:dyDescent="0.25">
      <c r="A58" s="277" t="s">
        <v>483</v>
      </c>
      <c r="B58" s="274"/>
      <c r="C58" s="274"/>
      <c r="D58" s="274"/>
      <c r="E58" s="274"/>
      <c r="F58" s="274"/>
      <c r="G58" s="274"/>
      <c r="H58" s="274"/>
      <c r="I58" s="274"/>
      <c r="J58" s="130">
        <v>2138</v>
      </c>
      <c r="K58" s="122"/>
      <c r="L58" s="122"/>
      <c r="M58" s="122"/>
      <c r="N58" s="122"/>
      <c r="O58" s="130">
        <v>13.53</v>
      </c>
      <c r="P58" s="122"/>
      <c r="Q58" s="130">
        <v>0.02</v>
      </c>
    </row>
    <row r="59" spans="1:17" x14ac:dyDescent="0.25">
      <c r="A59" s="278" t="s">
        <v>484</v>
      </c>
      <c r="B59" s="274"/>
      <c r="C59" s="274"/>
      <c r="D59" s="274"/>
      <c r="E59" s="274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</row>
    <row r="60" spans="1:17" ht="34.200000000000003" x14ac:dyDescent="0.25">
      <c r="A60" s="55">
        <v>10</v>
      </c>
      <c r="B60" s="97" t="s">
        <v>485</v>
      </c>
      <c r="C60" s="94" t="s">
        <v>486</v>
      </c>
      <c r="D60" s="59" t="s">
        <v>487</v>
      </c>
      <c r="E60" s="120">
        <v>0.64410000000000001</v>
      </c>
      <c r="F60" s="121">
        <v>100716.48</v>
      </c>
      <c r="G60" s="121">
        <v>2993.16</v>
      </c>
      <c r="H60" s="121">
        <v>1860.23</v>
      </c>
      <c r="I60" s="121">
        <v>166.17</v>
      </c>
      <c r="J60" s="122">
        <v>64871</v>
      </c>
      <c r="K60" s="122">
        <v>1928</v>
      </c>
      <c r="L60" s="122">
        <v>1198</v>
      </c>
      <c r="M60" s="122">
        <v>107</v>
      </c>
      <c r="N60" s="122">
        <v>228.66</v>
      </c>
      <c r="O60" s="122">
        <v>147.28</v>
      </c>
      <c r="P60" s="122">
        <v>9.1300000000000008</v>
      </c>
      <c r="Q60" s="122">
        <v>5.88</v>
      </c>
    </row>
    <row r="61" spans="1:17" ht="34.200000000000003" x14ac:dyDescent="0.25">
      <c r="A61" s="55">
        <v>11</v>
      </c>
      <c r="B61" s="97" t="s">
        <v>488</v>
      </c>
      <c r="C61" s="94" t="s">
        <v>489</v>
      </c>
      <c r="D61" s="59" t="s">
        <v>479</v>
      </c>
      <c r="E61" s="120">
        <v>0.252</v>
      </c>
      <c r="F61" s="121">
        <v>149886.9</v>
      </c>
      <c r="G61" s="121">
        <v>2508.48</v>
      </c>
      <c r="H61" s="121">
        <v>618.36</v>
      </c>
      <c r="I61" s="121">
        <v>16.399999999999999</v>
      </c>
      <c r="J61" s="122">
        <v>37771</v>
      </c>
      <c r="K61" s="122">
        <v>632</v>
      </c>
      <c r="L61" s="122">
        <v>156</v>
      </c>
      <c r="M61" s="122">
        <v>4</v>
      </c>
      <c r="N61" s="122">
        <v>201</v>
      </c>
      <c r="O61" s="122">
        <v>50.65</v>
      </c>
      <c r="P61" s="122">
        <v>1.05</v>
      </c>
      <c r="Q61" s="122">
        <v>0.26</v>
      </c>
    </row>
    <row r="62" spans="1:17" x14ac:dyDescent="0.25">
      <c r="A62" s="273" t="s">
        <v>85</v>
      </c>
      <c r="B62" s="274"/>
      <c r="C62" s="274"/>
      <c r="D62" s="274"/>
      <c r="E62" s="274"/>
      <c r="F62" s="274"/>
      <c r="G62" s="274"/>
      <c r="H62" s="274"/>
      <c r="I62" s="274"/>
      <c r="J62" s="121">
        <v>102642</v>
      </c>
      <c r="K62" s="121">
        <v>2560</v>
      </c>
      <c r="L62" s="121">
        <v>1354</v>
      </c>
      <c r="M62" s="121">
        <v>111</v>
      </c>
      <c r="N62" s="122"/>
      <c r="O62" s="121">
        <v>197.93</v>
      </c>
      <c r="P62" s="122"/>
      <c r="Q62" s="121">
        <v>6.14</v>
      </c>
    </row>
    <row r="63" spans="1:17" x14ac:dyDescent="0.25">
      <c r="A63" s="273" t="s">
        <v>30</v>
      </c>
      <c r="B63" s="274"/>
      <c r="C63" s="274"/>
      <c r="D63" s="274"/>
      <c r="E63" s="274"/>
      <c r="F63" s="274"/>
      <c r="G63" s="274"/>
      <c r="H63" s="274"/>
      <c r="I63" s="274"/>
      <c r="J63" s="121">
        <v>3152</v>
      </c>
      <c r="K63" s="122"/>
      <c r="L63" s="122"/>
      <c r="M63" s="122"/>
      <c r="N63" s="122"/>
      <c r="O63" s="122"/>
      <c r="P63" s="122"/>
      <c r="Q63" s="122"/>
    </row>
    <row r="64" spans="1:17" x14ac:dyDescent="0.25">
      <c r="A64" s="273" t="s">
        <v>31</v>
      </c>
      <c r="B64" s="274"/>
      <c r="C64" s="274"/>
      <c r="D64" s="274"/>
      <c r="E64" s="274"/>
      <c r="F64" s="274"/>
      <c r="G64" s="274"/>
      <c r="H64" s="274"/>
      <c r="I64" s="274"/>
      <c r="J64" s="121">
        <v>1683</v>
      </c>
      <c r="K64" s="122"/>
      <c r="L64" s="122"/>
      <c r="M64" s="122"/>
      <c r="N64" s="122"/>
      <c r="O64" s="122"/>
      <c r="P64" s="122"/>
      <c r="Q64" s="122"/>
    </row>
    <row r="65" spans="1:17" ht="13.2" customHeight="1" x14ac:dyDescent="0.25">
      <c r="A65" s="277" t="s">
        <v>490</v>
      </c>
      <c r="B65" s="274"/>
      <c r="C65" s="274"/>
      <c r="D65" s="274"/>
      <c r="E65" s="274"/>
      <c r="F65" s="274"/>
      <c r="G65" s="274"/>
      <c r="H65" s="274"/>
      <c r="I65" s="274"/>
      <c r="J65" s="130">
        <v>107477</v>
      </c>
      <c r="K65" s="122"/>
      <c r="L65" s="122"/>
      <c r="M65" s="122"/>
      <c r="N65" s="122"/>
      <c r="O65" s="130">
        <v>197.93</v>
      </c>
      <c r="P65" s="122"/>
      <c r="Q65" s="130">
        <v>6.14</v>
      </c>
    </row>
    <row r="66" spans="1:17" ht="13.2" customHeight="1" x14ac:dyDescent="0.25">
      <c r="A66" s="278" t="s">
        <v>491</v>
      </c>
      <c r="B66" s="274"/>
      <c r="C66" s="274"/>
      <c r="D66" s="274"/>
      <c r="E66" s="274"/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</row>
    <row r="67" spans="1:17" ht="13.2" customHeight="1" x14ac:dyDescent="0.25">
      <c r="A67" s="273" t="s">
        <v>492</v>
      </c>
      <c r="B67" s="274"/>
      <c r="C67" s="274"/>
      <c r="D67" s="274"/>
      <c r="E67" s="274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</row>
    <row r="68" spans="1:17" ht="45.6" x14ac:dyDescent="0.25">
      <c r="A68" s="55">
        <v>12</v>
      </c>
      <c r="B68" s="97" t="s">
        <v>493</v>
      </c>
      <c r="C68" s="94" t="s">
        <v>494</v>
      </c>
      <c r="D68" s="59" t="s">
        <v>495</v>
      </c>
      <c r="E68" s="120">
        <v>0.49030000000000001</v>
      </c>
      <c r="F68" s="121">
        <v>835.84</v>
      </c>
      <c r="G68" s="121">
        <v>90.94</v>
      </c>
      <c r="H68" s="121">
        <v>93.47</v>
      </c>
      <c r="I68" s="121">
        <v>13.75</v>
      </c>
      <c r="J68" s="122">
        <v>410</v>
      </c>
      <c r="K68" s="122">
        <v>45</v>
      </c>
      <c r="L68" s="122">
        <v>46</v>
      </c>
      <c r="M68" s="122">
        <v>7</v>
      </c>
      <c r="N68" s="122">
        <v>7.7</v>
      </c>
      <c r="O68" s="122">
        <v>3.78</v>
      </c>
      <c r="P68" s="122">
        <v>0.88</v>
      </c>
      <c r="Q68" s="122">
        <v>0.43</v>
      </c>
    </row>
    <row r="69" spans="1:17" ht="45.6" x14ac:dyDescent="0.25">
      <c r="A69" s="55">
        <v>13</v>
      </c>
      <c r="B69" s="97" t="s">
        <v>496</v>
      </c>
      <c r="C69" s="94" t="s">
        <v>497</v>
      </c>
      <c r="D69" s="59" t="s">
        <v>498</v>
      </c>
      <c r="E69" s="129" t="s">
        <v>499</v>
      </c>
      <c r="F69" s="121">
        <v>52.12</v>
      </c>
      <c r="G69" s="121">
        <v>43.22</v>
      </c>
      <c r="H69" s="121">
        <v>0.27</v>
      </c>
      <c r="I69" s="122"/>
      <c r="J69" s="122">
        <v>256</v>
      </c>
      <c r="K69" s="122">
        <v>212</v>
      </c>
      <c r="L69" s="122">
        <v>1</v>
      </c>
      <c r="M69" s="122"/>
      <c r="N69" s="122">
        <v>3.66</v>
      </c>
      <c r="O69" s="122">
        <v>17.95</v>
      </c>
      <c r="P69" s="122"/>
      <c r="Q69" s="122"/>
    </row>
    <row r="70" spans="1:17" ht="19.2" x14ac:dyDescent="0.25">
      <c r="A70" s="123" t="s">
        <v>288</v>
      </c>
      <c r="B70" s="124" t="s">
        <v>500</v>
      </c>
      <c r="C70" s="125" t="s">
        <v>501</v>
      </c>
      <c r="D70" s="123" t="s">
        <v>78</v>
      </c>
      <c r="E70" s="126" t="s">
        <v>502</v>
      </c>
      <c r="F70" s="127">
        <v>550.35</v>
      </c>
      <c r="G70" s="122"/>
      <c r="H70" s="122"/>
      <c r="I70" s="122"/>
      <c r="J70" s="128">
        <v>2752.3</v>
      </c>
      <c r="K70" s="122"/>
      <c r="L70" s="122"/>
      <c r="M70" s="122"/>
      <c r="N70" s="122"/>
      <c r="O70" s="122"/>
      <c r="P70" s="122"/>
      <c r="Q70" s="122"/>
    </row>
    <row r="71" spans="1:17" x14ac:dyDescent="0.25">
      <c r="A71" s="55">
        <v>14</v>
      </c>
      <c r="B71" s="97" t="s">
        <v>503</v>
      </c>
      <c r="C71" s="94" t="s">
        <v>504</v>
      </c>
      <c r="D71" s="59" t="s">
        <v>78</v>
      </c>
      <c r="E71" s="120">
        <v>5.0010000000000003</v>
      </c>
      <c r="F71" s="121">
        <v>625.24</v>
      </c>
      <c r="G71" s="122"/>
      <c r="H71" s="122"/>
      <c r="I71" s="122"/>
      <c r="J71" s="122">
        <v>3127</v>
      </c>
      <c r="K71" s="122"/>
      <c r="L71" s="122"/>
      <c r="M71" s="122"/>
      <c r="N71" s="122"/>
      <c r="O71" s="122"/>
      <c r="P71" s="122"/>
      <c r="Q71" s="122"/>
    </row>
    <row r="72" spans="1:17" ht="32.4" x14ac:dyDescent="0.25">
      <c r="A72" s="55">
        <v>15</v>
      </c>
      <c r="B72" s="97" t="s">
        <v>505</v>
      </c>
      <c r="C72" s="94" t="s">
        <v>506</v>
      </c>
      <c r="D72" s="59" t="s">
        <v>507</v>
      </c>
      <c r="E72" s="129" t="s">
        <v>508</v>
      </c>
      <c r="F72" s="121">
        <v>515.46</v>
      </c>
      <c r="G72" s="121">
        <v>442.12</v>
      </c>
      <c r="H72" s="121">
        <v>56.26</v>
      </c>
      <c r="I72" s="121">
        <v>19.84</v>
      </c>
      <c r="J72" s="122">
        <v>253</v>
      </c>
      <c r="K72" s="122">
        <v>217</v>
      </c>
      <c r="L72" s="122">
        <v>28</v>
      </c>
      <c r="M72" s="122">
        <v>10</v>
      </c>
      <c r="N72" s="122">
        <v>39.51</v>
      </c>
      <c r="O72" s="122">
        <v>19.37</v>
      </c>
      <c r="P72" s="122">
        <v>1.27</v>
      </c>
      <c r="Q72" s="122">
        <v>0.62</v>
      </c>
    </row>
    <row r="73" spans="1:17" ht="20.399999999999999" x14ac:dyDescent="0.25">
      <c r="A73" s="123" t="s">
        <v>288</v>
      </c>
      <c r="B73" s="124" t="s">
        <v>509</v>
      </c>
      <c r="C73" s="125" t="s">
        <v>510</v>
      </c>
      <c r="D73" s="123" t="s">
        <v>78</v>
      </c>
      <c r="E73" s="126" t="s">
        <v>511</v>
      </c>
      <c r="F73" s="127">
        <v>707.88</v>
      </c>
      <c r="G73" s="122"/>
      <c r="H73" s="122"/>
      <c r="I73" s="122"/>
      <c r="J73" s="128">
        <v>707.88</v>
      </c>
      <c r="K73" s="122"/>
      <c r="L73" s="122"/>
      <c r="M73" s="122"/>
      <c r="N73" s="122"/>
      <c r="O73" s="122"/>
      <c r="P73" s="122"/>
      <c r="Q73" s="122"/>
    </row>
    <row r="74" spans="1:17" ht="22.8" x14ac:dyDescent="0.25">
      <c r="A74" s="55">
        <v>16</v>
      </c>
      <c r="B74" s="97" t="s">
        <v>512</v>
      </c>
      <c r="C74" s="94" t="s">
        <v>513</v>
      </c>
      <c r="D74" s="59" t="s">
        <v>78</v>
      </c>
      <c r="E74" s="120">
        <v>1</v>
      </c>
      <c r="F74" s="121">
        <v>613.29</v>
      </c>
      <c r="G74" s="122"/>
      <c r="H74" s="122"/>
      <c r="I74" s="122"/>
      <c r="J74" s="122">
        <v>613</v>
      </c>
      <c r="K74" s="122"/>
      <c r="L74" s="122"/>
      <c r="M74" s="122"/>
      <c r="N74" s="122"/>
      <c r="O74" s="122"/>
      <c r="P74" s="122"/>
      <c r="Q74" s="122"/>
    </row>
    <row r="75" spans="1:17" ht="57" x14ac:dyDescent="0.25">
      <c r="A75" s="55">
        <v>17</v>
      </c>
      <c r="B75" s="97" t="s">
        <v>514</v>
      </c>
      <c r="C75" s="94" t="s">
        <v>515</v>
      </c>
      <c r="D75" s="59" t="s">
        <v>375</v>
      </c>
      <c r="E75" s="120">
        <v>0.49030000000000001</v>
      </c>
      <c r="F75" s="121">
        <v>2734.92</v>
      </c>
      <c r="G75" s="121">
        <v>733.34</v>
      </c>
      <c r="H75" s="121">
        <v>439.45</v>
      </c>
      <c r="I75" s="121">
        <v>6.09</v>
      </c>
      <c r="J75" s="122">
        <v>1341</v>
      </c>
      <c r="K75" s="122">
        <v>360</v>
      </c>
      <c r="L75" s="122">
        <v>215</v>
      </c>
      <c r="M75" s="122">
        <v>3</v>
      </c>
      <c r="N75" s="122">
        <v>46.18</v>
      </c>
      <c r="O75" s="122">
        <v>22.64</v>
      </c>
      <c r="P75" s="122">
        <v>0.39</v>
      </c>
      <c r="Q75" s="122">
        <v>0.19</v>
      </c>
    </row>
    <row r="76" spans="1:17" ht="20.399999999999999" x14ac:dyDescent="0.25">
      <c r="A76" s="123" t="s">
        <v>288</v>
      </c>
      <c r="B76" s="124" t="s">
        <v>516</v>
      </c>
      <c r="C76" s="125" t="s">
        <v>517</v>
      </c>
      <c r="D76" s="123" t="s">
        <v>458</v>
      </c>
      <c r="E76" s="126" t="s">
        <v>518</v>
      </c>
      <c r="F76" s="127">
        <v>6.19</v>
      </c>
      <c r="G76" s="122"/>
      <c r="H76" s="122"/>
      <c r="I76" s="122"/>
      <c r="J76" s="128">
        <v>352.03</v>
      </c>
      <c r="K76" s="122"/>
      <c r="L76" s="122"/>
      <c r="M76" s="122"/>
      <c r="N76" s="122"/>
      <c r="O76" s="122"/>
      <c r="P76" s="122"/>
      <c r="Q76" s="122"/>
    </row>
    <row r="77" spans="1:17" ht="22.8" x14ac:dyDescent="0.25">
      <c r="A77" s="55">
        <v>17.100000000000001</v>
      </c>
      <c r="B77" s="97" t="s">
        <v>519</v>
      </c>
      <c r="C77" s="94" t="s">
        <v>520</v>
      </c>
      <c r="D77" s="59" t="s">
        <v>458</v>
      </c>
      <c r="E77" s="120">
        <v>56.87</v>
      </c>
      <c r="F77" s="121">
        <v>9.06</v>
      </c>
      <c r="G77" s="122"/>
      <c r="H77" s="122"/>
      <c r="I77" s="122"/>
      <c r="J77" s="122">
        <v>515</v>
      </c>
      <c r="K77" s="122"/>
      <c r="L77" s="122"/>
      <c r="M77" s="122"/>
      <c r="N77" s="122"/>
      <c r="O77" s="122"/>
      <c r="P77" s="122"/>
      <c r="Q77" s="122"/>
    </row>
    <row r="78" spans="1:17" ht="57" x14ac:dyDescent="0.25">
      <c r="A78" s="55">
        <v>18</v>
      </c>
      <c r="B78" s="97" t="s">
        <v>521</v>
      </c>
      <c r="C78" s="94" t="s">
        <v>522</v>
      </c>
      <c r="D78" s="59" t="s">
        <v>375</v>
      </c>
      <c r="E78" s="120">
        <v>0.49030000000000001</v>
      </c>
      <c r="F78" s="121">
        <v>1445.56</v>
      </c>
      <c r="G78" s="121">
        <v>442.42</v>
      </c>
      <c r="H78" s="121">
        <v>215.45</v>
      </c>
      <c r="I78" s="121">
        <v>3.59</v>
      </c>
      <c r="J78" s="122">
        <v>709</v>
      </c>
      <c r="K78" s="122">
        <v>217</v>
      </c>
      <c r="L78" s="122">
        <v>106</v>
      </c>
      <c r="M78" s="122">
        <v>2</v>
      </c>
      <c r="N78" s="122">
        <v>27.86</v>
      </c>
      <c r="O78" s="122">
        <v>13.66</v>
      </c>
      <c r="P78" s="122">
        <v>0.23</v>
      </c>
      <c r="Q78" s="122">
        <v>0.11</v>
      </c>
    </row>
    <row r="79" spans="1:17" ht="20.399999999999999" x14ac:dyDescent="0.25">
      <c r="A79" s="123" t="s">
        <v>288</v>
      </c>
      <c r="B79" s="124" t="s">
        <v>516</v>
      </c>
      <c r="C79" s="125" t="s">
        <v>517</v>
      </c>
      <c r="D79" s="123" t="s">
        <v>458</v>
      </c>
      <c r="E79" s="126" t="s">
        <v>518</v>
      </c>
      <c r="F79" s="127">
        <v>6.19</v>
      </c>
      <c r="G79" s="122"/>
      <c r="H79" s="122"/>
      <c r="I79" s="122"/>
      <c r="J79" s="128">
        <v>352.03</v>
      </c>
      <c r="K79" s="122"/>
      <c r="L79" s="122"/>
      <c r="M79" s="122"/>
      <c r="N79" s="122"/>
      <c r="O79" s="122"/>
      <c r="P79" s="122"/>
      <c r="Q79" s="122"/>
    </row>
    <row r="80" spans="1:17" ht="22.8" x14ac:dyDescent="0.25">
      <c r="A80" s="55">
        <v>18.100000000000001</v>
      </c>
      <c r="B80" s="97" t="s">
        <v>519</v>
      </c>
      <c r="C80" s="94" t="s">
        <v>520</v>
      </c>
      <c r="D80" s="59" t="s">
        <v>458</v>
      </c>
      <c r="E80" s="120">
        <v>56.87</v>
      </c>
      <c r="F80" s="121">
        <v>9.06</v>
      </c>
      <c r="G80" s="122"/>
      <c r="H80" s="122"/>
      <c r="I80" s="122"/>
      <c r="J80" s="122">
        <v>515</v>
      </c>
      <c r="K80" s="122"/>
      <c r="L80" s="122"/>
      <c r="M80" s="122"/>
      <c r="N80" s="122"/>
      <c r="O80" s="122"/>
      <c r="P80" s="122"/>
      <c r="Q80" s="122"/>
    </row>
    <row r="81" spans="1:17" ht="34.200000000000003" x14ac:dyDescent="0.25">
      <c r="A81" s="55">
        <v>19</v>
      </c>
      <c r="B81" s="97" t="s">
        <v>523</v>
      </c>
      <c r="C81" s="94" t="s">
        <v>524</v>
      </c>
      <c r="D81" s="59" t="s">
        <v>525</v>
      </c>
      <c r="E81" s="120">
        <v>1.47</v>
      </c>
      <c r="F81" s="121">
        <v>1427.07</v>
      </c>
      <c r="G81" s="121">
        <v>122.83</v>
      </c>
      <c r="H81" s="121">
        <v>52.51</v>
      </c>
      <c r="I81" s="122"/>
      <c r="J81" s="122">
        <v>2098</v>
      </c>
      <c r="K81" s="122">
        <v>181</v>
      </c>
      <c r="L81" s="122">
        <v>77</v>
      </c>
      <c r="M81" s="122"/>
      <c r="N81" s="122">
        <v>9.27</v>
      </c>
      <c r="O81" s="122">
        <v>13.63</v>
      </c>
      <c r="P81" s="122"/>
      <c r="Q81" s="122"/>
    </row>
    <row r="82" spans="1:17" ht="22.8" x14ac:dyDescent="0.25">
      <c r="A82" s="55">
        <v>20</v>
      </c>
      <c r="B82" s="97" t="s">
        <v>505</v>
      </c>
      <c r="C82" s="94" t="s">
        <v>526</v>
      </c>
      <c r="D82" s="59" t="s">
        <v>507</v>
      </c>
      <c r="E82" s="120">
        <v>0.49030000000000001</v>
      </c>
      <c r="F82" s="121">
        <v>1959.54</v>
      </c>
      <c r="G82" s="121">
        <v>442.12</v>
      </c>
      <c r="H82" s="121">
        <v>56.26</v>
      </c>
      <c r="I82" s="121">
        <v>19.84</v>
      </c>
      <c r="J82" s="122">
        <v>961</v>
      </c>
      <c r="K82" s="122">
        <v>217</v>
      </c>
      <c r="L82" s="122">
        <v>28</v>
      </c>
      <c r="M82" s="122">
        <v>10</v>
      </c>
      <c r="N82" s="122">
        <v>39.51</v>
      </c>
      <c r="O82" s="122">
        <v>19.37</v>
      </c>
      <c r="P82" s="122">
        <v>1.27</v>
      </c>
      <c r="Q82" s="122">
        <v>0.62</v>
      </c>
    </row>
    <row r="83" spans="1:17" ht="57" x14ac:dyDescent="0.25">
      <c r="A83" s="55">
        <v>21</v>
      </c>
      <c r="B83" s="97" t="s">
        <v>527</v>
      </c>
      <c r="C83" s="94" t="s">
        <v>528</v>
      </c>
      <c r="D83" s="59" t="s">
        <v>455</v>
      </c>
      <c r="E83" s="120">
        <v>0.49030000000000001</v>
      </c>
      <c r="F83" s="121">
        <v>10157.719999999999</v>
      </c>
      <c r="G83" s="121">
        <v>1475.69</v>
      </c>
      <c r="H83" s="121">
        <v>181.39</v>
      </c>
      <c r="I83" s="121">
        <v>62.67</v>
      </c>
      <c r="J83" s="122">
        <v>4980</v>
      </c>
      <c r="K83" s="122">
        <v>724</v>
      </c>
      <c r="L83" s="122">
        <v>89</v>
      </c>
      <c r="M83" s="122">
        <v>31</v>
      </c>
      <c r="N83" s="122">
        <v>119.78</v>
      </c>
      <c r="O83" s="122">
        <v>58.73</v>
      </c>
      <c r="P83" s="122">
        <v>4.22</v>
      </c>
      <c r="Q83" s="122">
        <v>2.0699999999999998</v>
      </c>
    </row>
    <row r="84" spans="1:17" x14ac:dyDescent="0.25">
      <c r="A84" s="273" t="s">
        <v>529</v>
      </c>
      <c r="B84" s="274"/>
      <c r="C84" s="274"/>
      <c r="D84" s="274"/>
      <c r="E84" s="274"/>
      <c r="F84" s="274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</row>
    <row r="85" spans="1:17" ht="45.6" x14ac:dyDescent="0.25">
      <c r="A85" s="55">
        <v>23</v>
      </c>
      <c r="B85" s="97" t="s">
        <v>493</v>
      </c>
      <c r="C85" s="94" t="s">
        <v>494</v>
      </c>
      <c r="D85" s="59" t="s">
        <v>495</v>
      </c>
      <c r="E85" s="120">
        <v>0.5151</v>
      </c>
      <c r="F85" s="121">
        <v>835.84</v>
      </c>
      <c r="G85" s="121">
        <v>90.94</v>
      </c>
      <c r="H85" s="121">
        <v>93.47</v>
      </c>
      <c r="I85" s="121">
        <v>13.75</v>
      </c>
      <c r="J85" s="122">
        <v>431</v>
      </c>
      <c r="K85" s="122">
        <v>47</v>
      </c>
      <c r="L85" s="122">
        <v>48</v>
      </c>
      <c r="M85" s="122">
        <v>7</v>
      </c>
      <c r="N85" s="122">
        <v>7.7</v>
      </c>
      <c r="O85" s="122">
        <v>3.97</v>
      </c>
      <c r="P85" s="122">
        <v>0.88</v>
      </c>
      <c r="Q85" s="122">
        <v>0.45</v>
      </c>
    </row>
    <row r="86" spans="1:17" ht="45.6" x14ac:dyDescent="0.25">
      <c r="A86" s="55">
        <v>24</v>
      </c>
      <c r="B86" s="97" t="s">
        <v>496</v>
      </c>
      <c r="C86" s="94" t="s">
        <v>497</v>
      </c>
      <c r="D86" s="59" t="s">
        <v>498</v>
      </c>
      <c r="E86" s="129" t="s">
        <v>530</v>
      </c>
      <c r="F86" s="121">
        <v>52.12</v>
      </c>
      <c r="G86" s="121">
        <v>43.22</v>
      </c>
      <c r="H86" s="121">
        <v>0.27</v>
      </c>
      <c r="I86" s="122"/>
      <c r="J86" s="122">
        <v>2685</v>
      </c>
      <c r="K86" s="122">
        <v>2226</v>
      </c>
      <c r="L86" s="122">
        <v>14</v>
      </c>
      <c r="M86" s="122"/>
      <c r="N86" s="122">
        <v>3.66</v>
      </c>
      <c r="O86" s="122">
        <v>188.53</v>
      </c>
      <c r="P86" s="122"/>
      <c r="Q86" s="122"/>
    </row>
    <row r="87" spans="1:17" ht="20.399999999999999" customHeight="1" x14ac:dyDescent="0.25">
      <c r="A87" s="123" t="s">
        <v>288</v>
      </c>
      <c r="B87" s="124" t="s">
        <v>500</v>
      </c>
      <c r="C87" s="125" t="s">
        <v>501</v>
      </c>
      <c r="D87" s="123" t="s">
        <v>78</v>
      </c>
      <c r="E87" s="126" t="s">
        <v>531</v>
      </c>
      <c r="F87" s="127">
        <v>550.35</v>
      </c>
      <c r="G87" s="122"/>
      <c r="H87" s="122"/>
      <c r="I87" s="122"/>
      <c r="J87" s="128">
        <v>28915.39</v>
      </c>
      <c r="K87" s="122"/>
      <c r="L87" s="122"/>
      <c r="M87" s="122"/>
      <c r="N87" s="122"/>
      <c r="O87" s="122"/>
      <c r="P87" s="122"/>
      <c r="Q87" s="122"/>
    </row>
    <row r="88" spans="1:17" ht="13.2" customHeight="1" x14ac:dyDescent="0.25">
      <c r="A88" s="55">
        <v>25</v>
      </c>
      <c r="B88" s="97" t="s">
        <v>503</v>
      </c>
      <c r="C88" s="94" t="s">
        <v>504</v>
      </c>
      <c r="D88" s="59" t="s">
        <v>78</v>
      </c>
      <c r="E88" s="120">
        <v>52.54</v>
      </c>
      <c r="F88" s="121">
        <v>625.24</v>
      </c>
      <c r="G88" s="122"/>
      <c r="H88" s="122"/>
      <c r="I88" s="122"/>
      <c r="J88" s="122">
        <v>32850</v>
      </c>
      <c r="K88" s="122"/>
      <c r="L88" s="122"/>
      <c r="M88" s="122"/>
      <c r="N88" s="122"/>
      <c r="O88" s="122"/>
      <c r="P88" s="122"/>
      <c r="Q88" s="122"/>
    </row>
    <row r="89" spans="1:17" ht="13.2" customHeight="1" x14ac:dyDescent="0.25">
      <c r="A89" s="55">
        <v>28</v>
      </c>
      <c r="B89" s="97" t="s">
        <v>514</v>
      </c>
      <c r="C89" s="94" t="s">
        <v>515</v>
      </c>
      <c r="D89" s="59" t="s">
        <v>375</v>
      </c>
      <c r="E89" s="129" t="s">
        <v>532</v>
      </c>
      <c r="F89" s="121">
        <v>2734.92</v>
      </c>
      <c r="G89" s="121">
        <v>733.34</v>
      </c>
      <c r="H89" s="121">
        <v>439.45</v>
      </c>
      <c r="I89" s="121">
        <v>6.09</v>
      </c>
      <c r="J89" s="122">
        <v>14088</v>
      </c>
      <c r="K89" s="122">
        <v>3777</v>
      </c>
      <c r="L89" s="122">
        <v>2264</v>
      </c>
      <c r="M89" s="122">
        <v>31</v>
      </c>
      <c r="N89" s="122">
        <v>46.18</v>
      </c>
      <c r="O89" s="122">
        <v>237.87</v>
      </c>
      <c r="P89" s="122">
        <v>0.39</v>
      </c>
      <c r="Q89" s="122">
        <v>2.0099999999999998</v>
      </c>
    </row>
    <row r="90" spans="1:17" ht="13.2" customHeight="1" x14ac:dyDescent="0.25">
      <c r="A90" s="123" t="s">
        <v>288</v>
      </c>
      <c r="B90" s="124" t="s">
        <v>516</v>
      </c>
      <c r="C90" s="125" t="s">
        <v>517</v>
      </c>
      <c r="D90" s="123" t="s">
        <v>458</v>
      </c>
      <c r="E90" s="126" t="s">
        <v>533</v>
      </c>
      <c r="F90" s="127">
        <v>6.19</v>
      </c>
      <c r="G90" s="122"/>
      <c r="H90" s="122"/>
      <c r="I90" s="122"/>
      <c r="J90" s="128">
        <v>3698.53</v>
      </c>
      <c r="K90" s="122"/>
      <c r="L90" s="122"/>
      <c r="M90" s="122"/>
      <c r="N90" s="122"/>
      <c r="O90" s="122"/>
      <c r="P90" s="122"/>
      <c r="Q90" s="122"/>
    </row>
    <row r="91" spans="1:17" ht="13.2" customHeight="1" x14ac:dyDescent="0.25">
      <c r="A91" s="55">
        <v>28.1</v>
      </c>
      <c r="B91" s="97" t="s">
        <v>519</v>
      </c>
      <c r="C91" s="94" t="s">
        <v>520</v>
      </c>
      <c r="D91" s="59" t="s">
        <v>458</v>
      </c>
      <c r="E91" s="120">
        <v>597.5</v>
      </c>
      <c r="F91" s="121">
        <v>9.06</v>
      </c>
      <c r="G91" s="122"/>
      <c r="H91" s="122"/>
      <c r="I91" s="122"/>
      <c r="J91" s="122">
        <v>5413</v>
      </c>
      <c r="K91" s="122"/>
      <c r="L91" s="122"/>
      <c r="M91" s="122"/>
      <c r="N91" s="122"/>
      <c r="O91" s="122"/>
      <c r="P91" s="122"/>
      <c r="Q91" s="122"/>
    </row>
    <row r="92" spans="1:17" ht="13.2" customHeight="1" x14ac:dyDescent="0.25">
      <c r="A92" s="55">
        <v>29</v>
      </c>
      <c r="B92" s="97" t="s">
        <v>521</v>
      </c>
      <c r="C92" s="94" t="s">
        <v>522</v>
      </c>
      <c r="D92" s="59" t="s">
        <v>375</v>
      </c>
      <c r="E92" s="120">
        <v>5.1509999999999998</v>
      </c>
      <c r="F92" s="121">
        <v>1445.56</v>
      </c>
      <c r="G92" s="121">
        <v>442.42</v>
      </c>
      <c r="H92" s="121">
        <v>215.45</v>
      </c>
      <c r="I92" s="121">
        <v>3.59</v>
      </c>
      <c r="J92" s="122">
        <v>7446</v>
      </c>
      <c r="K92" s="122">
        <v>2279</v>
      </c>
      <c r="L92" s="122">
        <v>1110</v>
      </c>
      <c r="M92" s="122">
        <v>18</v>
      </c>
      <c r="N92" s="122">
        <v>27.86</v>
      </c>
      <c r="O92" s="122">
        <v>143.51</v>
      </c>
      <c r="P92" s="122">
        <v>0.23</v>
      </c>
      <c r="Q92" s="122">
        <v>1.18</v>
      </c>
    </row>
    <row r="93" spans="1:17" ht="13.2" customHeight="1" x14ac:dyDescent="0.25">
      <c r="A93" s="123" t="s">
        <v>288</v>
      </c>
      <c r="B93" s="124" t="s">
        <v>516</v>
      </c>
      <c r="C93" s="125" t="s">
        <v>517</v>
      </c>
      <c r="D93" s="123" t="s">
        <v>458</v>
      </c>
      <c r="E93" s="126" t="s">
        <v>533</v>
      </c>
      <c r="F93" s="127">
        <v>6.19</v>
      </c>
      <c r="G93" s="122"/>
      <c r="H93" s="122"/>
      <c r="I93" s="122"/>
      <c r="J93" s="128">
        <v>3698.53</v>
      </c>
      <c r="K93" s="122"/>
      <c r="L93" s="122"/>
      <c r="M93" s="122"/>
      <c r="N93" s="122"/>
      <c r="O93" s="122"/>
      <c r="P93" s="122"/>
      <c r="Q93" s="122"/>
    </row>
    <row r="94" spans="1:17" ht="13.2" customHeight="1" x14ac:dyDescent="0.25">
      <c r="A94" s="55">
        <v>29.1</v>
      </c>
      <c r="B94" s="97" t="s">
        <v>519</v>
      </c>
      <c r="C94" s="94" t="s">
        <v>520</v>
      </c>
      <c r="D94" s="59" t="s">
        <v>458</v>
      </c>
      <c r="E94" s="120">
        <v>597.5</v>
      </c>
      <c r="F94" s="121">
        <v>9.06</v>
      </c>
      <c r="G94" s="122"/>
      <c r="H94" s="122"/>
      <c r="I94" s="122"/>
      <c r="J94" s="122">
        <v>5413</v>
      </c>
      <c r="K94" s="122"/>
      <c r="L94" s="122"/>
      <c r="M94" s="122"/>
      <c r="N94" s="122"/>
      <c r="O94" s="122"/>
      <c r="P94" s="122"/>
      <c r="Q94" s="122"/>
    </row>
    <row r="95" spans="1:17" ht="13.2" customHeight="1" x14ac:dyDescent="0.25">
      <c r="A95" s="55">
        <v>26</v>
      </c>
      <c r="B95" s="97" t="s">
        <v>534</v>
      </c>
      <c r="C95" s="94" t="s">
        <v>535</v>
      </c>
      <c r="D95" s="59" t="s">
        <v>455</v>
      </c>
      <c r="E95" s="120">
        <v>5.1509999999999998</v>
      </c>
      <c r="F95" s="121">
        <v>681.12</v>
      </c>
      <c r="G95" s="121">
        <v>452.41</v>
      </c>
      <c r="H95" s="121">
        <v>211.63</v>
      </c>
      <c r="I95" s="121">
        <v>44.36</v>
      </c>
      <c r="J95" s="122">
        <v>3508</v>
      </c>
      <c r="K95" s="122">
        <v>2330</v>
      </c>
      <c r="L95" s="122">
        <v>1090</v>
      </c>
      <c r="M95" s="122">
        <v>228</v>
      </c>
      <c r="N95" s="122">
        <v>40.43</v>
      </c>
      <c r="O95" s="122">
        <v>208.25</v>
      </c>
      <c r="P95" s="122">
        <v>2.84</v>
      </c>
      <c r="Q95" s="122">
        <v>14.63</v>
      </c>
    </row>
    <row r="96" spans="1:17" ht="13.2" customHeight="1" x14ac:dyDescent="0.25">
      <c r="A96" s="123" t="s">
        <v>288</v>
      </c>
      <c r="B96" s="124" t="s">
        <v>536</v>
      </c>
      <c r="C96" s="125" t="s">
        <v>537</v>
      </c>
      <c r="D96" s="123" t="s">
        <v>78</v>
      </c>
      <c r="E96" s="126" t="s">
        <v>538</v>
      </c>
      <c r="F96" s="127">
        <v>576.65</v>
      </c>
      <c r="G96" s="122"/>
      <c r="H96" s="122"/>
      <c r="I96" s="122"/>
      <c r="J96" s="128">
        <v>9088</v>
      </c>
      <c r="K96" s="122"/>
      <c r="L96" s="122"/>
      <c r="M96" s="122"/>
      <c r="N96" s="122"/>
      <c r="O96" s="122"/>
      <c r="P96" s="122"/>
      <c r="Q96" s="122"/>
    </row>
    <row r="97" spans="1:17" ht="13.2" customHeight="1" x14ac:dyDescent="0.25">
      <c r="A97" s="55">
        <v>27</v>
      </c>
      <c r="B97" s="97" t="s">
        <v>539</v>
      </c>
      <c r="C97" s="94" t="s">
        <v>540</v>
      </c>
      <c r="D97" s="59" t="s">
        <v>455</v>
      </c>
      <c r="E97" s="120">
        <v>5.1509999999999998</v>
      </c>
      <c r="F97" s="121">
        <v>235.73</v>
      </c>
      <c r="G97" s="121">
        <v>146.52000000000001</v>
      </c>
      <c r="H97" s="121">
        <v>89.21</v>
      </c>
      <c r="I97" s="121">
        <v>32.67</v>
      </c>
      <c r="J97" s="122">
        <v>1214</v>
      </c>
      <c r="K97" s="122">
        <v>755</v>
      </c>
      <c r="L97" s="122">
        <v>459</v>
      </c>
      <c r="M97" s="122">
        <v>168</v>
      </c>
      <c r="N97" s="122">
        <v>13.09</v>
      </c>
      <c r="O97" s="122">
        <v>67.430000000000007</v>
      </c>
      <c r="P97" s="122">
        <v>2.09</v>
      </c>
      <c r="Q97" s="122">
        <v>10.77</v>
      </c>
    </row>
    <row r="98" spans="1:17" ht="20.399999999999999" x14ac:dyDescent="0.25">
      <c r="A98" s="123" t="s">
        <v>288</v>
      </c>
      <c r="B98" s="124" t="s">
        <v>536</v>
      </c>
      <c r="C98" s="125" t="s">
        <v>537</v>
      </c>
      <c r="D98" s="123" t="s">
        <v>78</v>
      </c>
      <c r="E98" s="126" t="s">
        <v>541</v>
      </c>
      <c r="F98" s="127">
        <v>576.65</v>
      </c>
      <c r="G98" s="122"/>
      <c r="H98" s="122"/>
      <c r="I98" s="122"/>
      <c r="J98" s="128">
        <v>16665.189999999999</v>
      </c>
      <c r="K98" s="122"/>
      <c r="L98" s="122"/>
      <c r="M98" s="122"/>
      <c r="N98" s="122"/>
      <c r="O98" s="122"/>
      <c r="P98" s="122"/>
      <c r="Q98" s="122"/>
    </row>
    <row r="99" spans="1:17" ht="22.8" x14ac:dyDescent="0.25">
      <c r="A99" s="55">
        <v>32</v>
      </c>
      <c r="B99" s="97" t="s">
        <v>542</v>
      </c>
      <c r="C99" s="94" t="s">
        <v>543</v>
      </c>
      <c r="D99" s="59" t="s">
        <v>78</v>
      </c>
      <c r="E99" s="129" t="s">
        <v>544</v>
      </c>
      <c r="F99" s="121">
        <v>730.28</v>
      </c>
      <c r="G99" s="122"/>
      <c r="H99" s="122"/>
      <c r="I99" s="122"/>
      <c r="J99" s="122">
        <v>32614</v>
      </c>
      <c r="K99" s="122"/>
      <c r="L99" s="122"/>
      <c r="M99" s="122"/>
      <c r="N99" s="122"/>
      <c r="O99" s="122"/>
      <c r="P99" s="122"/>
      <c r="Q99" s="122"/>
    </row>
    <row r="100" spans="1:17" ht="27" x14ac:dyDescent="0.25">
      <c r="A100" s="55">
        <v>34</v>
      </c>
      <c r="B100" s="97" t="s">
        <v>545</v>
      </c>
      <c r="C100" s="94" t="s">
        <v>546</v>
      </c>
      <c r="D100" s="59" t="s">
        <v>234</v>
      </c>
      <c r="E100" s="129" t="s">
        <v>547</v>
      </c>
      <c r="F100" s="121">
        <v>438.07</v>
      </c>
      <c r="G100" s="121">
        <v>157.75</v>
      </c>
      <c r="H100" s="121">
        <v>44.41</v>
      </c>
      <c r="I100" s="121">
        <v>2.91</v>
      </c>
      <c r="J100" s="122">
        <v>764</v>
      </c>
      <c r="K100" s="122">
        <v>275</v>
      </c>
      <c r="L100" s="122">
        <v>77</v>
      </c>
      <c r="M100" s="122">
        <v>5</v>
      </c>
      <c r="N100" s="122">
        <v>12.64</v>
      </c>
      <c r="O100" s="122">
        <v>22.06</v>
      </c>
      <c r="P100" s="122">
        <v>0.16</v>
      </c>
      <c r="Q100" s="122">
        <v>0.28000000000000003</v>
      </c>
    </row>
    <row r="101" spans="1:17" x14ac:dyDescent="0.25">
      <c r="A101" s="55">
        <v>35</v>
      </c>
      <c r="B101" s="97" t="s">
        <v>548</v>
      </c>
      <c r="C101" s="94" t="s">
        <v>549</v>
      </c>
      <c r="D101" s="59" t="s">
        <v>191</v>
      </c>
      <c r="E101" s="120">
        <v>1.7450000000000001</v>
      </c>
      <c r="F101" s="121">
        <v>7390</v>
      </c>
      <c r="G101" s="122"/>
      <c r="H101" s="122"/>
      <c r="I101" s="122"/>
      <c r="J101" s="122">
        <v>12896</v>
      </c>
      <c r="K101" s="122"/>
      <c r="L101" s="122"/>
      <c r="M101" s="122"/>
      <c r="N101" s="122"/>
      <c r="O101" s="122"/>
      <c r="P101" s="122"/>
      <c r="Q101" s="122"/>
    </row>
    <row r="102" spans="1:17" ht="34.200000000000003" x14ac:dyDescent="0.25">
      <c r="A102" s="55">
        <v>22</v>
      </c>
      <c r="B102" s="97" t="s">
        <v>550</v>
      </c>
      <c r="C102" s="94" t="s">
        <v>551</v>
      </c>
      <c r="D102" s="59" t="s">
        <v>455</v>
      </c>
      <c r="E102" s="120">
        <v>0.61399999999999999</v>
      </c>
      <c r="F102" s="121">
        <v>26421.05</v>
      </c>
      <c r="G102" s="121">
        <v>1138.5999999999999</v>
      </c>
      <c r="H102" s="121">
        <v>125.07</v>
      </c>
      <c r="I102" s="122"/>
      <c r="J102" s="122">
        <v>16223</v>
      </c>
      <c r="K102" s="122">
        <v>699</v>
      </c>
      <c r="L102" s="122">
        <v>77</v>
      </c>
      <c r="M102" s="122"/>
      <c r="N102" s="122">
        <v>95.6</v>
      </c>
      <c r="O102" s="122">
        <v>58.7</v>
      </c>
      <c r="P102" s="122"/>
      <c r="Q102" s="122"/>
    </row>
    <row r="103" spans="1:17" x14ac:dyDescent="0.25">
      <c r="A103" s="273" t="s">
        <v>85</v>
      </c>
      <c r="B103" s="274"/>
      <c r="C103" s="274"/>
      <c r="D103" s="274"/>
      <c r="E103" s="274"/>
      <c r="F103" s="274"/>
      <c r="G103" s="274"/>
      <c r="H103" s="274"/>
      <c r="I103" s="274"/>
      <c r="J103" s="121">
        <v>151323</v>
      </c>
      <c r="K103" s="121">
        <v>14561</v>
      </c>
      <c r="L103" s="121">
        <v>5729</v>
      </c>
      <c r="M103" s="121">
        <v>520</v>
      </c>
      <c r="N103" s="122"/>
      <c r="O103" s="121">
        <v>1099.45</v>
      </c>
      <c r="P103" s="122"/>
      <c r="Q103" s="121">
        <v>33.36</v>
      </c>
    </row>
    <row r="104" spans="1:17" x14ac:dyDescent="0.25">
      <c r="A104" s="273" t="s">
        <v>30</v>
      </c>
      <c r="B104" s="274"/>
      <c r="C104" s="274"/>
      <c r="D104" s="274"/>
      <c r="E104" s="274"/>
      <c r="F104" s="274"/>
      <c r="G104" s="274"/>
      <c r="H104" s="274"/>
      <c r="I104" s="274"/>
      <c r="J104" s="121">
        <v>18458</v>
      </c>
      <c r="K104" s="122"/>
      <c r="L104" s="122"/>
      <c r="M104" s="122"/>
      <c r="N104" s="122"/>
      <c r="O104" s="122"/>
      <c r="P104" s="122"/>
      <c r="Q104" s="122"/>
    </row>
    <row r="105" spans="1:17" x14ac:dyDescent="0.25">
      <c r="A105" s="273" t="s">
        <v>31</v>
      </c>
      <c r="B105" s="274"/>
      <c r="C105" s="274"/>
      <c r="D105" s="274"/>
      <c r="E105" s="274"/>
      <c r="F105" s="274"/>
      <c r="G105" s="274"/>
      <c r="H105" s="274"/>
      <c r="I105" s="274"/>
      <c r="J105" s="121">
        <v>11274</v>
      </c>
      <c r="K105" s="122"/>
      <c r="L105" s="122"/>
      <c r="M105" s="122"/>
      <c r="N105" s="122"/>
      <c r="O105" s="122"/>
      <c r="P105" s="122"/>
      <c r="Q105" s="122"/>
    </row>
    <row r="106" spans="1:17" x14ac:dyDescent="0.25">
      <c r="A106" s="277" t="s">
        <v>552</v>
      </c>
      <c r="B106" s="274"/>
      <c r="C106" s="274"/>
      <c r="D106" s="274"/>
      <c r="E106" s="274"/>
      <c r="F106" s="274"/>
      <c r="G106" s="274"/>
      <c r="H106" s="274"/>
      <c r="I106" s="274"/>
      <c r="J106" s="130">
        <v>181055</v>
      </c>
      <c r="K106" s="122"/>
      <c r="L106" s="122"/>
      <c r="M106" s="122"/>
      <c r="N106" s="122"/>
      <c r="O106" s="130">
        <v>1099.45</v>
      </c>
      <c r="P106" s="122"/>
      <c r="Q106" s="130">
        <v>33.36</v>
      </c>
    </row>
    <row r="107" spans="1:17" x14ac:dyDescent="0.25">
      <c r="A107" s="275" t="s">
        <v>77</v>
      </c>
      <c r="B107" s="276"/>
      <c r="C107" s="276"/>
      <c r="D107" s="276"/>
      <c r="E107" s="276"/>
      <c r="F107" s="276"/>
      <c r="G107" s="276"/>
      <c r="H107" s="276"/>
      <c r="I107" s="276"/>
      <c r="J107" s="276"/>
      <c r="K107" s="276"/>
      <c r="L107" s="276"/>
      <c r="M107" s="276"/>
      <c r="N107" s="276"/>
      <c r="O107" s="276"/>
      <c r="P107" s="276"/>
      <c r="Q107" s="276"/>
    </row>
    <row r="108" spans="1:17" x14ac:dyDescent="0.25">
      <c r="A108" s="273" t="s">
        <v>29</v>
      </c>
      <c r="B108" s="274"/>
      <c r="C108" s="274"/>
      <c r="D108" s="274"/>
      <c r="E108" s="274"/>
      <c r="F108" s="274"/>
      <c r="G108" s="274"/>
      <c r="H108" s="274"/>
      <c r="I108" s="274"/>
      <c r="J108" s="121">
        <v>1029037</v>
      </c>
      <c r="K108" s="121">
        <v>43879</v>
      </c>
      <c r="L108" s="121">
        <v>78673</v>
      </c>
      <c r="M108" s="121">
        <v>7247</v>
      </c>
      <c r="N108" s="122"/>
      <c r="O108" s="121">
        <v>3259.71</v>
      </c>
      <c r="P108" s="122"/>
      <c r="Q108" s="121">
        <v>429.85</v>
      </c>
    </row>
    <row r="109" spans="1:17" x14ac:dyDescent="0.25">
      <c r="A109" s="273" t="s">
        <v>30</v>
      </c>
      <c r="B109" s="274"/>
      <c r="C109" s="274"/>
      <c r="D109" s="274"/>
      <c r="E109" s="274"/>
      <c r="F109" s="274"/>
      <c r="G109" s="274"/>
      <c r="H109" s="274"/>
      <c r="I109" s="274"/>
      <c r="J109" s="121">
        <v>53276</v>
      </c>
      <c r="K109" s="122"/>
      <c r="L109" s="122"/>
      <c r="M109" s="122"/>
      <c r="N109" s="122"/>
      <c r="O109" s="122"/>
      <c r="P109" s="122"/>
      <c r="Q109" s="122"/>
    </row>
    <row r="110" spans="1:17" x14ac:dyDescent="0.25">
      <c r="A110" s="273" t="s">
        <v>31</v>
      </c>
      <c r="B110" s="274"/>
      <c r="C110" s="274"/>
      <c r="D110" s="274"/>
      <c r="E110" s="274"/>
      <c r="F110" s="274"/>
      <c r="G110" s="274"/>
      <c r="H110" s="274"/>
      <c r="I110" s="274"/>
      <c r="J110" s="121">
        <v>41022</v>
      </c>
      <c r="K110" s="122"/>
      <c r="L110" s="122"/>
      <c r="M110" s="122"/>
      <c r="N110" s="122"/>
      <c r="O110" s="122"/>
      <c r="P110" s="122"/>
      <c r="Q110" s="122"/>
    </row>
    <row r="111" spans="1:17" x14ac:dyDescent="0.25">
      <c r="A111" s="277" t="s">
        <v>32</v>
      </c>
      <c r="B111" s="274"/>
      <c r="C111" s="274"/>
      <c r="D111" s="274"/>
      <c r="E111" s="274"/>
      <c r="F111" s="274"/>
      <c r="G111" s="274"/>
      <c r="H111" s="274"/>
      <c r="I111" s="274"/>
      <c r="J111" s="122"/>
      <c r="K111" s="122"/>
      <c r="L111" s="122"/>
      <c r="M111" s="122"/>
      <c r="N111" s="122"/>
      <c r="O111" s="122"/>
      <c r="P111" s="122"/>
      <c r="Q111" s="122"/>
    </row>
    <row r="112" spans="1:17" x14ac:dyDescent="0.25">
      <c r="A112" s="273" t="s">
        <v>56</v>
      </c>
      <c r="B112" s="274"/>
      <c r="C112" s="274"/>
      <c r="D112" s="274"/>
      <c r="E112" s="274"/>
      <c r="F112" s="274"/>
      <c r="G112" s="274"/>
      <c r="H112" s="274"/>
      <c r="I112" s="274"/>
      <c r="J112" s="121">
        <v>1096331</v>
      </c>
      <c r="K112" s="122"/>
      <c r="L112" s="122"/>
      <c r="M112" s="122"/>
      <c r="N112" s="122"/>
      <c r="O112" s="121">
        <v>3259.71</v>
      </c>
      <c r="P112" s="122"/>
      <c r="Q112" s="121">
        <v>429.85</v>
      </c>
    </row>
    <row r="113" spans="1:17" x14ac:dyDescent="0.25">
      <c r="A113" s="273" t="s">
        <v>49</v>
      </c>
      <c r="B113" s="274"/>
      <c r="C113" s="274"/>
      <c r="D113" s="274"/>
      <c r="E113" s="274"/>
      <c r="F113" s="274"/>
      <c r="G113" s="274"/>
      <c r="H113" s="274"/>
      <c r="I113" s="274"/>
      <c r="J113" s="121">
        <v>2611</v>
      </c>
      <c r="K113" s="122"/>
      <c r="L113" s="122"/>
      <c r="M113" s="122"/>
      <c r="N113" s="122"/>
      <c r="O113" s="122"/>
      <c r="P113" s="122"/>
      <c r="Q113" s="122"/>
    </row>
    <row r="114" spans="1:17" x14ac:dyDescent="0.25">
      <c r="A114" s="273" t="s">
        <v>86</v>
      </c>
      <c r="B114" s="274"/>
      <c r="C114" s="274"/>
      <c r="D114" s="274"/>
      <c r="E114" s="274"/>
      <c r="F114" s="274"/>
      <c r="G114" s="274"/>
      <c r="H114" s="274"/>
      <c r="I114" s="274"/>
      <c r="J114" s="121">
        <v>24393</v>
      </c>
      <c r="K114" s="122"/>
      <c r="L114" s="122"/>
      <c r="M114" s="122"/>
      <c r="N114" s="122"/>
      <c r="O114" s="122"/>
      <c r="P114" s="122"/>
      <c r="Q114" s="122"/>
    </row>
    <row r="115" spans="1:17" x14ac:dyDescent="0.25">
      <c r="A115" s="273" t="s">
        <v>33</v>
      </c>
      <c r="B115" s="274"/>
      <c r="C115" s="274"/>
      <c r="D115" s="274"/>
      <c r="E115" s="274"/>
      <c r="F115" s="274"/>
      <c r="G115" s="274"/>
      <c r="H115" s="274"/>
      <c r="I115" s="274"/>
      <c r="J115" s="121">
        <v>1123335</v>
      </c>
      <c r="K115" s="122"/>
      <c r="L115" s="122"/>
      <c r="M115" s="122"/>
      <c r="N115" s="122"/>
      <c r="O115" s="121">
        <v>3259.71</v>
      </c>
      <c r="P115" s="122"/>
      <c r="Q115" s="121">
        <v>429.85</v>
      </c>
    </row>
    <row r="116" spans="1:17" x14ac:dyDescent="0.25">
      <c r="A116" s="273" t="s">
        <v>34</v>
      </c>
      <c r="B116" s="274"/>
      <c r="C116" s="274"/>
      <c r="D116" s="274"/>
      <c r="E116" s="274"/>
      <c r="F116" s="274"/>
      <c r="G116" s="274"/>
      <c r="H116" s="274"/>
      <c r="I116" s="274"/>
      <c r="J116" s="122"/>
      <c r="K116" s="122"/>
      <c r="L116" s="122"/>
      <c r="M116" s="122"/>
      <c r="N116" s="122"/>
      <c r="O116" s="122"/>
      <c r="P116" s="122"/>
      <c r="Q116" s="122"/>
    </row>
    <row r="117" spans="1:17" x14ac:dyDescent="0.25">
      <c r="A117" s="273" t="s">
        <v>35</v>
      </c>
      <c r="B117" s="274"/>
      <c r="C117" s="274"/>
      <c r="D117" s="274"/>
      <c r="E117" s="274"/>
      <c r="F117" s="274"/>
      <c r="G117" s="274"/>
      <c r="H117" s="274"/>
      <c r="I117" s="274"/>
      <c r="J117" s="121">
        <v>882092</v>
      </c>
      <c r="K117" s="122"/>
      <c r="L117" s="122"/>
      <c r="M117" s="122"/>
      <c r="N117" s="122"/>
      <c r="O117" s="122"/>
      <c r="P117" s="122"/>
      <c r="Q117" s="122"/>
    </row>
    <row r="118" spans="1:17" x14ac:dyDescent="0.25">
      <c r="A118" s="273" t="s">
        <v>36</v>
      </c>
      <c r="B118" s="274"/>
      <c r="C118" s="274"/>
      <c r="D118" s="274"/>
      <c r="E118" s="274"/>
      <c r="F118" s="274"/>
      <c r="G118" s="274"/>
      <c r="H118" s="274"/>
      <c r="I118" s="274"/>
      <c r="J118" s="121">
        <v>78673</v>
      </c>
      <c r="K118" s="122"/>
      <c r="L118" s="122"/>
      <c r="M118" s="122"/>
      <c r="N118" s="122"/>
      <c r="O118" s="122"/>
      <c r="P118" s="122"/>
      <c r="Q118" s="122"/>
    </row>
    <row r="119" spans="1:17" x14ac:dyDescent="0.25">
      <c r="A119" s="273" t="s">
        <v>37</v>
      </c>
      <c r="B119" s="274"/>
      <c r="C119" s="274"/>
      <c r="D119" s="274"/>
      <c r="E119" s="274"/>
      <c r="F119" s="274"/>
      <c r="G119" s="274"/>
      <c r="H119" s="274"/>
      <c r="I119" s="274"/>
      <c r="J119" s="121">
        <v>51126</v>
      </c>
      <c r="K119" s="122"/>
      <c r="L119" s="122"/>
      <c r="M119" s="122"/>
      <c r="N119" s="122"/>
      <c r="O119" s="122"/>
      <c r="P119" s="122"/>
      <c r="Q119" s="122"/>
    </row>
    <row r="120" spans="1:17" x14ac:dyDescent="0.25">
      <c r="A120" s="273" t="s">
        <v>87</v>
      </c>
      <c r="B120" s="274"/>
      <c r="C120" s="274"/>
      <c r="D120" s="274"/>
      <c r="E120" s="274"/>
      <c r="F120" s="274"/>
      <c r="G120" s="274"/>
      <c r="H120" s="274"/>
      <c r="I120" s="274"/>
      <c r="J120" s="121">
        <v>24393</v>
      </c>
      <c r="K120" s="122"/>
      <c r="L120" s="122"/>
      <c r="M120" s="122"/>
      <c r="N120" s="122"/>
      <c r="O120" s="122"/>
      <c r="P120" s="122"/>
      <c r="Q120" s="122"/>
    </row>
    <row r="121" spans="1:17" ht="13.2" customHeight="1" x14ac:dyDescent="0.25">
      <c r="A121" s="273" t="s">
        <v>38</v>
      </c>
      <c r="B121" s="274"/>
      <c r="C121" s="274"/>
      <c r="D121" s="274"/>
      <c r="E121" s="274"/>
      <c r="F121" s="274"/>
      <c r="G121" s="274"/>
      <c r="H121" s="274"/>
      <c r="I121" s="274"/>
      <c r="J121" s="121">
        <v>53276</v>
      </c>
      <c r="K121" s="122"/>
      <c r="L121" s="122"/>
      <c r="M121" s="122"/>
      <c r="N121" s="122"/>
      <c r="O121" s="122"/>
      <c r="P121" s="122"/>
      <c r="Q121" s="122"/>
    </row>
    <row r="122" spans="1:17" ht="13.2" customHeight="1" x14ac:dyDescent="0.25">
      <c r="A122" s="273" t="s">
        <v>39</v>
      </c>
      <c r="B122" s="274"/>
      <c r="C122" s="274"/>
      <c r="D122" s="274"/>
      <c r="E122" s="274"/>
      <c r="F122" s="274"/>
      <c r="G122" s="274"/>
      <c r="H122" s="274"/>
      <c r="I122" s="274"/>
      <c r="J122" s="121">
        <v>41022</v>
      </c>
      <c r="K122" s="122"/>
      <c r="L122" s="122"/>
      <c r="M122" s="122"/>
      <c r="N122" s="122"/>
      <c r="O122" s="122"/>
      <c r="P122" s="122"/>
      <c r="Q122" s="122"/>
    </row>
    <row r="123" spans="1:17" x14ac:dyDescent="0.25">
      <c r="A123" s="277" t="s">
        <v>40</v>
      </c>
      <c r="B123" s="274"/>
      <c r="C123" s="274"/>
      <c r="D123" s="274"/>
      <c r="E123" s="274"/>
      <c r="F123" s="274"/>
      <c r="G123" s="274"/>
      <c r="H123" s="274"/>
      <c r="I123" s="274"/>
      <c r="J123" s="130">
        <v>1123335</v>
      </c>
      <c r="K123" s="122"/>
      <c r="L123" s="122"/>
      <c r="M123" s="122"/>
      <c r="N123" s="122"/>
      <c r="O123" s="130">
        <v>3259.71</v>
      </c>
      <c r="P123" s="122"/>
      <c r="Q123" s="130">
        <v>429.85</v>
      </c>
    </row>
    <row r="124" spans="1:17" ht="20.399999999999999" customHeight="1" x14ac:dyDescent="0.25">
      <c r="A124" s="66"/>
      <c r="B124" s="48"/>
      <c r="C124" s="57"/>
      <c r="D124" s="96"/>
      <c r="E124" s="58"/>
      <c r="F124" s="131"/>
      <c r="G124" s="131"/>
      <c r="H124" s="131"/>
      <c r="I124" s="131"/>
      <c r="J124" s="131"/>
      <c r="K124" s="131"/>
      <c r="L124" s="131"/>
      <c r="M124" s="131"/>
      <c r="N124" s="131"/>
      <c r="O124" s="131"/>
      <c r="P124" s="131"/>
      <c r="Q124" s="131"/>
    </row>
    <row r="125" spans="1:17" ht="13.2" customHeight="1" x14ac:dyDescent="0.25">
      <c r="A125" s="66"/>
      <c r="B125" s="48"/>
      <c r="C125" s="57"/>
      <c r="D125" s="96"/>
      <c r="E125" s="58"/>
      <c r="F125" s="131"/>
      <c r="G125" s="131"/>
      <c r="H125" s="131"/>
      <c r="I125" s="131"/>
      <c r="J125" s="131"/>
      <c r="K125" s="131"/>
      <c r="L125" s="131"/>
      <c r="M125" s="131"/>
      <c r="N125" s="131"/>
      <c r="O125" s="131"/>
      <c r="P125" s="131"/>
      <c r="Q125" s="131"/>
    </row>
    <row r="126" spans="1:17" ht="13.2" customHeight="1" x14ac:dyDescent="0.25">
      <c r="A126" s="66"/>
      <c r="B126" s="48"/>
      <c r="C126" s="57"/>
      <c r="D126" s="96"/>
      <c r="E126" s="58"/>
      <c r="F126" s="131"/>
      <c r="G126" s="131"/>
      <c r="H126" s="131"/>
      <c r="I126" s="131"/>
      <c r="J126" s="131"/>
      <c r="K126" s="131"/>
      <c r="L126" s="131"/>
      <c r="M126" s="131"/>
      <c r="N126" s="131"/>
      <c r="O126" s="131"/>
      <c r="P126" s="131"/>
      <c r="Q126" s="131"/>
    </row>
    <row r="127" spans="1:17" ht="13.2" customHeight="1" x14ac:dyDescent="0.25">
      <c r="A127" s="286" t="s">
        <v>391</v>
      </c>
      <c r="B127" s="287"/>
      <c r="C127" s="287"/>
      <c r="D127" s="287"/>
      <c r="E127" s="287"/>
      <c r="F127" s="287"/>
      <c r="G127" s="287"/>
      <c r="H127" s="287"/>
      <c r="I127" s="287"/>
      <c r="J127" s="287"/>
      <c r="K127" s="287"/>
      <c r="L127" s="287"/>
      <c r="M127" s="287"/>
      <c r="N127" s="287"/>
      <c r="O127" s="287"/>
      <c r="P127" s="287"/>
      <c r="Q127" s="287"/>
    </row>
    <row r="128" spans="1:17" ht="13.2" customHeight="1" x14ac:dyDescent="0.25">
      <c r="A128" s="288" t="s">
        <v>90</v>
      </c>
      <c r="B128" s="287"/>
      <c r="C128" s="287"/>
      <c r="D128" s="287"/>
      <c r="E128" s="287"/>
      <c r="F128" s="287"/>
      <c r="G128" s="287"/>
      <c r="H128" s="287"/>
      <c r="I128" s="287"/>
      <c r="J128" s="287"/>
      <c r="K128" s="287"/>
      <c r="L128" s="287"/>
      <c r="M128" s="287"/>
      <c r="N128" s="287"/>
      <c r="O128" s="287"/>
      <c r="P128" s="287"/>
      <c r="Q128" s="287"/>
    </row>
    <row r="129" spans="1:17" ht="13.2" customHeight="1" x14ac:dyDescent="0.25">
      <c r="A129" s="66"/>
      <c r="B129" s="48"/>
      <c r="C129" s="57"/>
      <c r="D129" s="96"/>
      <c r="E129" s="58"/>
      <c r="F129" s="131"/>
      <c r="G129" s="131"/>
      <c r="H129" s="131"/>
      <c r="I129" s="131"/>
      <c r="J129" s="131"/>
      <c r="K129" s="131"/>
      <c r="L129" s="131"/>
      <c r="M129" s="131"/>
      <c r="N129" s="131"/>
      <c r="O129" s="131"/>
      <c r="P129" s="131"/>
      <c r="Q129" s="131"/>
    </row>
    <row r="130" spans="1:17" ht="13.2" customHeight="1" x14ac:dyDescent="0.25">
      <c r="A130" s="286" t="s">
        <v>392</v>
      </c>
      <c r="B130" s="287"/>
      <c r="C130" s="287"/>
      <c r="D130" s="287"/>
      <c r="E130" s="287"/>
      <c r="F130" s="287"/>
      <c r="G130" s="287"/>
      <c r="H130" s="287"/>
      <c r="I130" s="287"/>
      <c r="J130" s="287"/>
      <c r="K130" s="287"/>
      <c r="L130" s="287"/>
      <c r="M130" s="287"/>
      <c r="N130" s="287"/>
      <c r="O130" s="287"/>
      <c r="P130" s="287"/>
      <c r="Q130" s="287"/>
    </row>
    <row r="131" spans="1:17" ht="13.2" customHeight="1" x14ac:dyDescent="0.25">
      <c r="A131" s="288" t="s">
        <v>90</v>
      </c>
      <c r="B131" s="287"/>
      <c r="C131" s="287"/>
      <c r="D131" s="287"/>
      <c r="E131" s="287"/>
      <c r="F131" s="287"/>
      <c r="G131" s="287"/>
      <c r="H131" s="287"/>
      <c r="I131" s="287"/>
      <c r="J131" s="287"/>
      <c r="K131" s="287"/>
      <c r="L131" s="287"/>
      <c r="M131" s="287"/>
      <c r="N131" s="287"/>
      <c r="O131" s="287"/>
      <c r="P131" s="287"/>
      <c r="Q131" s="287"/>
    </row>
    <row r="132" spans="1:17" ht="13.2" customHeight="1" x14ac:dyDescent="0.25">
      <c r="A132" s="66"/>
      <c r="B132" s="48"/>
      <c r="C132" s="57"/>
      <c r="D132" s="96"/>
      <c r="E132" s="58"/>
      <c r="F132" s="131"/>
      <c r="G132" s="131"/>
      <c r="H132" s="131"/>
      <c r="I132" s="131"/>
      <c r="J132" s="131"/>
      <c r="K132" s="131"/>
      <c r="L132" s="131"/>
      <c r="M132" s="131"/>
      <c r="N132" s="131"/>
      <c r="O132" s="131"/>
      <c r="P132" s="131"/>
      <c r="Q132" s="131"/>
    </row>
    <row r="133" spans="1:17" ht="13.2" customHeight="1" x14ac:dyDescent="0.25">
      <c r="A133" s="66"/>
      <c r="B133" s="48"/>
      <c r="C133" s="57"/>
      <c r="D133" s="96"/>
      <c r="E133" s="58"/>
      <c r="F133" s="131"/>
      <c r="G133" s="131"/>
      <c r="H133" s="131"/>
      <c r="I133" s="131"/>
      <c r="J133" s="131"/>
      <c r="K133" s="131"/>
      <c r="L133" s="131"/>
      <c r="M133" s="131"/>
      <c r="N133" s="131"/>
      <c r="O133" s="131"/>
      <c r="P133" s="131"/>
      <c r="Q133" s="131"/>
    </row>
    <row r="134" spans="1:17" ht="13.2" customHeight="1" x14ac:dyDescent="0.25">
      <c r="A134" s="66"/>
      <c r="B134" s="48"/>
      <c r="C134" s="57"/>
      <c r="D134" s="96"/>
      <c r="E134" s="58"/>
      <c r="F134" s="131"/>
      <c r="G134" s="131"/>
      <c r="H134" s="131"/>
      <c r="I134" s="131"/>
      <c r="J134" s="131"/>
      <c r="K134" s="131"/>
      <c r="L134" s="131"/>
      <c r="M134" s="131"/>
      <c r="N134" s="131"/>
      <c r="O134" s="131"/>
      <c r="P134" s="131"/>
      <c r="Q134" s="131"/>
    </row>
    <row r="135" spans="1:17" ht="13.2" customHeight="1" x14ac:dyDescent="0.25"/>
    <row r="136" spans="1:17" ht="13.2" customHeight="1" x14ac:dyDescent="0.25"/>
    <row r="137" spans="1:17" ht="20.399999999999999" customHeight="1" x14ac:dyDescent="0.25"/>
    <row r="138" spans="1:17" ht="13.2" customHeight="1" x14ac:dyDescent="0.25"/>
    <row r="139" spans="1:17" ht="13.2" customHeight="1" x14ac:dyDescent="0.25"/>
    <row r="140" spans="1:17" ht="13.2" customHeight="1" x14ac:dyDescent="0.25"/>
    <row r="141" spans="1:17" ht="13.2" customHeight="1" x14ac:dyDescent="0.25"/>
    <row r="142" spans="1:17" ht="20.399999999999999" customHeight="1" x14ac:dyDescent="0.25"/>
    <row r="143" spans="1:17" ht="13.2" customHeight="1" x14ac:dyDescent="0.25"/>
    <row r="144" spans="1:17" ht="13.2" customHeight="1" x14ac:dyDescent="0.25"/>
    <row r="145" ht="13.2" customHeight="1" x14ac:dyDescent="0.25"/>
    <row r="146" ht="13.2" customHeight="1" x14ac:dyDescent="0.25"/>
    <row r="147" ht="13.2" customHeight="1" x14ac:dyDescent="0.25"/>
    <row r="149" ht="13.2" customHeight="1" x14ac:dyDescent="0.25"/>
    <row r="150" ht="13.2" customHeight="1" x14ac:dyDescent="0.25"/>
    <row r="151" ht="13.2" customHeight="1" x14ac:dyDescent="0.25"/>
    <row r="154" ht="13.2" customHeight="1" x14ac:dyDescent="0.25"/>
    <row r="155" ht="13.2" customHeight="1" x14ac:dyDescent="0.25"/>
    <row r="156" ht="13.2" customHeight="1" x14ac:dyDescent="0.25"/>
    <row r="157" ht="13.2" customHeight="1" x14ac:dyDescent="0.25"/>
    <row r="159" ht="13.2" customHeight="1" x14ac:dyDescent="0.25"/>
    <row r="161" ht="13.2" customHeight="1" x14ac:dyDescent="0.25"/>
    <row r="162" ht="13.2" customHeight="1" x14ac:dyDescent="0.25"/>
    <row r="163" ht="13.2" customHeight="1" x14ac:dyDescent="0.25"/>
    <row r="165" ht="13.2" customHeight="1" x14ac:dyDescent="0.25"/>
    <row r="166" ht="13.2" customHeight="1" x14ac:dyDescent="0.25"/>
    <row r="167" ht="13.2" customHeight="1" x14ac:dyDescent="0.25"/>
    <row r="168" ht="13.2" customHeight="1" x14ac:dyDescent="0.25"/>
    <row r="170" ht="13.2" customHeight="1" x14ac:dyDescent="0.25"/>
    <row r="171" ht="13.2" customHeight="1" x14ac:dyDescent="0.25"/>
    <row r="173" ht="13.2" customHeight="1" x14ac:dyDescent="0.25"/>
    <row r="174" ht="13.2" customHeight="1" x14ac:dyDescent="0.25"/>
    <row r="176" ht="13.2" customHeight="1" x14ac:dyDescent="0.25"/>
    <row r="177" spans="1:11" ht="13.2" customHeight="1" x14ac:dyDescent="0.25"/>
    <row r="180" spans="1:11" x14ac:dyDescent="0.25">
      <c r="A180" s="56"/>
      <c r="B180" s="72"/>
      <c r="C180" s="57"/>
      <c r="D180" s="56"/>
      <c r="E180" s="69"/>
      <c r="F180" s="69"/>
      <c r="G180" s="69"/>
      <c r="H180" s="69"/>
      <c r="I180" s="69"/>
      <c r="J180" s="69"/>
      <c r="K180" s="69"/>
    </row>
    <row r="181" spans="1:11" x14ac:dyDescent="0.25">
      <c r="A181" s="56"/>
      <c r="B181" s="72"/>
      <c r="C181" s="57"/>
      <c r="D181" s="56"/>
      <c r="E181" s="69"/>
      <c r="F181" s="69"/>
      <c r="G181" s="69"/>
      <c r="H181" s="69"/>
      <c r="I181" s="69"/>
      <c r="J181" s="69"/>
      <c r="K181" s="69"/>
    </row>
    <row r="182" spans="1:11" x14ac:dyDescent="0.25">
      <c r="A182" s="56"/>
      <c r="B182" s="72"/>
      <c r="C182" s="57"/>
      <c r="D182" s="56"/>
      <c r="E182" s="69"/>
      <c r="F182" s="69"/>
      <c r="G182" s="69"/>
      <c r="H182" s="69"/>
      <c r="I182" s="69"/>
      <c r="J182" s="69"/>
      <c r="K182" s="69"/>
    </row>
    <row r="183" spans="1:11" x14ac:dyDescent="0.25">
      <c r="A183" s="56"/>
      <c r="B183" s="72"/>
      <c r="C183" s="57"/>
      <c r="D183" s="56"/>
      <c r="E183" s="69"/>
      <c r="F183" s="69"/>
      <c r="G183" s="69"/>
      <c r="H183" s="69"/>
      <c r="I183" s="69"/>
      <c r="J183" s="69"/>
      <c r="K183" s="69"/>
    </row>
    <row r="184" spans="1:11" x14ac:dyDescent="0.25">
      <c r="A184" s="56"/>
      <c r="B184" s="72"/>
      <c r="C184" s="57"/>
      <c r="D184" s="56"/>
      <c r="E184" s="69"/>
      <c r="F184" s="69"/>
      <c r="G184" s="69"/>
      <c r="H184" s="69"/>
      <c r="I184" s="69"/>
      <c r="J184" s="69"/>
      <c r="K184" s="69"/>
    </row>
  </sheetData>
  <mergeCells count="74">
    <mergeCell ref="A119:I119"/>
    <mergeCell ref="A120:I120"/>
    <mergeCell ref="A121:I121"/>
    <mergeCell ref="A122:I122"/>
    <mergeCell ref="A123:I123"/>
    <mergeCell ref="A67:Q67"/>
    <mergeCell ref="A84:Q84"/>
    <mergeCell ref="A103:I103"/>
    <mergeCell ref="A104:I104"/>
    <mergeCell ref="A109:I109"/>
    <mergeCell ref="A62:I62"/>
    <mergeCell ref="A63:I63"/>
    <mergeCell ref="A64:I64"/>
    <mergeCell ref="A65:I65"/>
    <mergeCell ref="A66:Q66"/>
    <mergeCell ref="A55:I55"/>
    <mergeCell ref="A56:I56"/>
    <mergeCell ref="A57:I57"/>
    <mergeCell ref="A58:I58"/>
    <mergeCell ref="A59:Q59"/>
    <mergeCell ref="J21:K21"/>
    <mergeCell ref="E25:E27"/>
    <mergeCell ref="F25:I25"/>
    <mergeCell ref="J25:M25"/>
    <mergeCell ref="N25:N27"/>
    <mergeCell ref="F26:F27"/>
    <mergeCell ref="G26:I26"/>
    <mergeCell ref="J26:J27"/>
    <mergeCell ref="K26:M26"/>
    <mergeCell ref="J16:K16"/>
    <mergeCell ref="J17:K17"/>
    <mergeCell ref="J18:K18"/>
    <mergeCell ref="J19:K19"/>
    <mergeCell ref="J20:K20"/>
    <mergeCell ref="A25:A27"/>
    <mergeCell ref="B25:B27"/>
    <mergeCell ref="C25:C27"/>
    <mergeCell ref="D25:D27"/>
    <mergeCell ref="A29:Q29"/>
    <mergeCell ref="O25:O27"/>
    <mergeCell ref="P25:P27"/>
    <mergeCell ref="Q25:Q27"/>
    <mergeCell ref="A36:I36"/>
    <mergeCell ref="A37:I37"/>
    <mergeCell ref="A38:I38"/>
    <mergeCell ref="A39:I39"/>
    <mergeCell ref="A105:I105"/>
    <mergeCell ref="A40:Q40"/>
    <mergeCell ref="A43:I43"/>
    <mergeCell ref="A44:I44"/>
    <mergeCell ref="A45:I45"/>
    <mergeCell ref="A46:I46"/>
    <mergeCell ref="A47:Q47"/>
    <mergeCell ref="A49:I49"/>
    <mergeCell ref="A50:I50"/>
    <mergeCell ref="A51:I51"/>
    <mergeCell ref="A52:I52"/>
    <mergeCell ref="A53:Q53"/>
    <mergeCell ref="A130:Q130"/>
    <mergeCell ref="A131:Q131"/>
    <mergeCell ref="A106:I106"/>
    <mergeCell ref="A107:Q107"/>
    <mergeCell ref="A108:I108"/>
    <mergeCell ref="A127:Q127"/>
    <mergeCell ref="A128:Q128"/>
    <mergeCell ref="A110:I110"/>
    <mergeCell ref="A111:I111"/>
    <mergeCell ref="A112:I112"/>
    <mergeCell ref="A113:I113"/>
    <mergeCell ref="A114:I114"/>
    <mergeCell ref="A115:I115"/>
    <mergeCell ref="A116:I116"/>
    <mergeCell ref="A117:I117"/>
    <mergeCell ref="A118:I1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306"/>
  <sheetViews>
    <sheetView topLeftCell="A274" workbookViewId="0">
      <selection activeCell="D12" sqref="D12"/>
    </sheetView>
  </sheetViews>
  <sheetFormatPr defaultRowHeight="13.2" x14ac:dyDescent="0.25"/>
  <cols>
    <col min="2" max="2" width="32" customWidth="1"/>
    <col min="3" max="3" width="39.5546875" customWidth="1"/>
  </cols>
  <sheetData>
    <row r="1" spans="1:17" x14ac:dyDescent="0.25">
      <c r="A1" s="50" t="s">
        <v>27</v>
      </c>
      <c r="B1" s="48"/>
      <c r="C1" s="102"/>
      <c r="D1" s="103"/>
      <c r="E1" s="51"/>
      <c r="F1" s="104"/>
      <c r="G1" s="104"/>
      <c r="H1" s="104"/>
      <c r="I1" s="104"/>
      <c r="J1" s="104"/>
      <c r="K1" s="104"/>
      <c r="L1" s="104"/>
      <c r="M1" s="52" t="s">
        <v>28</v>
      </c>
      <c r="N1" s="49"/>
      <c r="O1" s="104"/>
      <c r="P1" s="104"/>
      <c r="Q1" s="104"/>
    </row>
    <row r="2" spans="1:17" x14ac:dyDescent="0.25">
      <c r="A2" s="53"/>
      <c r="B2" s="48"/>
      <c r="C2" s="102"/>
      <c r="D2" s="103"/>
      <c r="E2" s="51"/>
      <c r="F2" s="104"/>
      <c r="G2" s="104"/>
      <c r="H2" s="104"/>
      <c r="I2" s="104"/>
      <c r="J2" s="104"/>
      <c r="K2" s="104"/>
      <c r="L2" s="104"/>
      <c r="M2" s="53"/>
      <c r="N2" s="49"/>
      <c r="O2" s="104"/>
      <c r="P2" s="104"/>
      <c r="Q2" s="104"/>
    </row>
    <row r="3" spans="1:17" x14ac:dyDescent="0.25">
      <c r="A3" s="53"/>
      <c r="B3" s="48"/>
      <c r="C3" s="102"/>
      <c r="D3" s="103"/>
      <c r="E3" s="51"/>
      <c r="F3" s="104"/>
      <c r="G3" s="104"/>
      <c r="H3" s="104"/>
      <c r="I3" s="104"/>
      <c r="J3" s="104"/>
      <c r="K3" s="104"/>
      <c r="L3" s="104"/>
      <c r="M3" s="53"/>
      <c r="N3" s="49"/>
      <c r="O3" s="104"/>
      <c r="P3" s="104"/>
      <c r="Q3" s="104"/>
    </row>
    <row r="4" spans="1:17" x14ac:dyDescent="0.25">
      <c r="A4" s="53" t="s">
        <v>68</v>
      </c>
      <c r="B4" s="48"/>
      <c r="C4" s="102"/>
      <c r="D4" s="103"/>
      <c r="E4" s="51"/>
      <c r="F4" s="104"/>
      <c r="G4" s="104"/>
      <c r="H4" s="104"/>
      <c r="I4" s="104"/>
      <c r="J4" s="104"/>
      <c r="K4" s="104"/>
      <c r="L4" s="104"/>
      <c r="M4" s="53" t="s">
        <v>68</v>
      </c>
      <c r="N4" s="49"/>
      <c r="O4" s="104"/>
      <c r="P4" s="104"/>
      <c r="Q4" s="104"/>
    </row>
    <row r="5" spans="1:17" x14ac:dyDescent="0.25">
      <c r="A5" s="53" t="s">
        <v>240</v>
      </c>
      <c r="B5" s="48"/>
      <c r="C5" s="102"/>
      <c r="D5" s="103"/>
      <c r="E5" s="51"/>
      <c r="F5" s="104"/>
      <c r="G5" s="104"/>
      <c r="H5" s="104"/>
      <c r="I5" s="104"/>
      <c r="J5" s="104"/>
      <c r="K5" s="104"/>
      <c r="L5" s="104"/>
      <c r="M5" s="54" t="s">
        <v>241</v>
      </c>
      <c r="N5" s="49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51" t="s">
        <v>242</v>
      </c>
      <c r="I6" s="104"/>
      <c r="J6" s="106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02"/>
      <c r="D7" s="103"/>
      <c r="E7" s="107"/>
      <c r="F7" s="108"/>
      <c r="G7" s="108"/>
      <c r="H7" s="67" t="s">
        <v>23</v>
      </c>
      <c r="I7" s="67"/>
      <c r="J7" s="109"/>
      <c r="K7" s="104"/>
      <c r="L7" s="104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51"/>
      <c r="B9" s="53"/>
      <c r="C9" s="102"/>
      <c r="D9" s="103"/>
      <c r="E9" s="105"/>
      <c r="F9" s="104"/>
      <c r="G9" s="104"/>
      <c r="H9" s="110" t="s">
        <v>553</v>
      </c>
      <c r="I9" s="110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03"/>
      <c r="E10" s="105"/>
      <c r="F10" s="104"/>
      <c r="G10" s="104"/>
      <c r="H10" s="51" t="s">
        <v>55</v>
      </c>
      <c r="I10" s="51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03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51"/>
      <c r="B12" s="53"/>
      <c r="C12" s="111" t="s">
        <v>24</v>
      </c>
      <c r="D12" s="112" t="s">
        <v>554</v>
      </c>
      <c r="E12" s="113"/>
      <c r="F12" s="104"/>
      <c r="G12" s="104"/>
      <c r="H12" s="51"/>
      <c r="I12" s="104"/>
      <c r="J12" s="104"/>
      <c r="K12" s="106"/>
      <c r="L12" s="106"/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03"/>
      <c r="E13" s="114"/>
      <c r="F13" s="108"/>
      <c r="G13" s="108"/>
      <c r="H13" s="67" t="s">
        <v>54</v>
      </c>
      <c r="I13" s="67"/>
      <c r="J13" s="108"/>
      <c r="K13" s="109"/>
      <c r="L13" s="104"/>
      <c r="M13" s="104"/>
      <c r="N13" s="104"/>
      <c r="O13" s="104"/>
      <c r="P13" s="104"/>
      <c r="Q13" s="104"/>
    </row>
    <row r="14" spans="1:17" x14ac:dyDescent="0.25">
      <c r="A14" s="115"/>
      <c r="B14" s="116"/>
      <c r="C14" s="102"/>
      <c r="D14" s="103"/>
      <c r="E14" s="105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555</v>
      </c>
      <c r="E15" s="51"/>
      <c r="F15" s="104"/>
      <c r="G15" s="104"/>
      <c r="H15" s="104"/>
      <c r="I15" s="113"/>
      <c r="J15" s="113"/>
      <c r="K15" s="104"/>
      <c r="L15" s="104"/>
      <c r="M15" s="104"/>
      <c r="N15" s="104"/>
      <c r="O15" s="104"/>
      <c r="P15" s="104"/>
      <c r="Q15" s="104"/>
    </row>
    <row r="16" spans="1:17" x14ac:dyDescent="0.25">
      <c r="A16" s="51"/>
      <c r="B16" s="53"/>
      <c r="C16" s="102"/>
      <c r="D16" s="113" t="s">
        <v>43</v>
      </c>
      <c r="E16" s="51"/>
      <c r="F16" s="104"/>
      <c r="G16" s="104"/>
      <c r="H16" s="104"/>
      <c r="I16" s="113"/>
      <c r="J16" s="284" t="s">
        <v>556</v>
      </c>
      <c r="K16" s="285"/>
      <c r="L16" s="54" t="s">
        <v>53</v>
      </c>
      <c r="M16" s="104"/>
      <c r="N16" s="104"/>
      <c r="O16" s="104"/>
      <c r="P16" s="104"/>
      <c r="Q16" s="104"/>
    </row>
    <row r="17" spans="1:17" x14ac:dyDescent="0.25">
      <c r="A17" s="51"/>
      <c r="B17" s="53"/>
      <c r="C17" s="102"/>
      <c r="D17" s="113" t="s">
        <v>57</v>
      </c>
      <c r="E17" s="51"/>
      <c r="F17" s="104"/>
      <c r="G17" s="104"/>
      <c r="H17" s="104"/>
      <c r="I17" s="113"/>
      <c r="J17" s="284" t="s">
        <v>557</v>
      </c>
      <c r="K17" s="285"/>
      <c r="L17" s="54" t="s">
        <v>53</v>
      </c>
      <c r="M17" s="104"/>
      <c r="N17" s="104"/>
      <c r="O17" s="104"/>
      <c r="P17" s="104"/>
      <c r="Q17" s="104"/>
    </row>
    <row r="18" spans="1:17" x14ac:dyDescent="0.25">
      <c r="A18" s="51"/>
      <c r="B18" s="53"/>
      <c r="C18" s="102"/>
      <c r="D18" s="113" t="s">
        <v>44</v>
      </c>
      <c r="E18" s="51"/>
      <c r="F18" s="104"/>
      <c r="G18" s="104"/>
      <c r="H18" s="104"/>
      <c r="I18" s="113"/>
      <c r="J18" s="284" t="s">
        <v>558</v>
      </c>
      <c r="K18" s="285"/>
      <c r="L18" s="54" t="s">
        <v>53</v>
      </c>
      <c r="M18" s="104"/>
      <c r="N18" s="104"/>
      <c r="O18" s="104"/>
      <c r="P18" s="104"/>
      <c r="Q18" s="104"/>
    </row>
    <row r="19" spans="1:17" x14ac:dyDescent="0.25">
      <c r="A19" s="51"/>
      <c r="B19" s="53"/>
      <c r="C19" s="102"/>
      <c r="D19" s="113" t="s">
        <v>84</v>
      </c>
      <c r="E19" s="51"/>
      <c r="F19" s="104"/>
      <c r="G19" s="104"/>
      <c r="H19" s="104"/>
      <c r="I19" s="113"/>
      <c r="J19" s="284" t="s">
        <v>559</v>
      </c>
      <c r="K19" s="285"/>
      <c r="L19" s="54" t="s">
        <v>53</v>
      </c>
      <c r="M19" s="104"/>
      <c r="N19" s="104"/>
      <c r="O19" s="104"/>
      <c r="P19" s="104"/>
      <c r="Q19" s="104"/>
    </row>
    <row r="20" spans="1:17" x14ac:dyDescent="0.25">
      <c r="A20" s="51"/>
      <c r="B20" s="53"/>
      <c r="C20" s="102"/>
      <c r="D20" s="113" t="s">
        <v>249</v>
      </c>
      <c r="E20" s="51"/>
      <c r="F20" s="104"/>
      <c r="G20" s="104"/>
      <c r="H20" s="104"/>
      <c r="I20" s="113"/>
      <c r="J20" s="284" t="s">
        <v>560</v>
      </c>
      <c r="K20" s="285"/>
      <c r="L20" s="54" t="s">
        <v>53</v>
      </c>
      <c r="M20" s="104"/>
      <c r="N20" s="104"/>
      <c r="O20" s="104"/>
      <c r="P20" s="104"/>
      <c r="Q20" s="104"/>
    </row>
    <row r="21" spans="1:17" x14ac:dyDescent="0.25">
      <c r="A21" s="51"/>
      <c r="B21" s="53"/>
      <c r="C21" s="102"/>
      <c r="D21" s="113" t="s">
        <v>41</v>
      </c>
      <c r="E21" s="51"/>
      <c r="F21" s="104"/>
      <c r="G21" s="104"/>
      <c r="H21" s="104"/>
      <c r="I21" s="113"/>
      <c r="J21" s="284" t="s">
        <v>561</v>
      </c>
      <c r="K21" s="285"/>
      <c r="L21" s="54" t="s">
        <v>42</v>
      </c>
      <c r="M21" s="104"/>
      <c r="N21" s="104"/>
      <c r="O21" s="104"/>
      <c r="P21" s="104"/>
      <c r="Q21" s="104"/>
    </row>
    <row r="22" spans="1:17" x14ac:dyDescent="0.25">
      <c r="A22" s="51"/>
      <c r="B22" s="53"/>
      <c r="C22" s="102"/>
      <c r="D22" s="117" t="s">
        <v>160</v>
      </c>
      <c r="E22" s="51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</row>
    <row r="23" spans="1:17" ht="13.2" customHeight="1" x14ac:dyDescent="0.25">
      <c r="A23" s="51"/>
      <c r="B23" s="53"/>
      <c r="C23" s="102"/>
      <c r="D23" s="103"/>
      <c r="E23" s="51"/>
      <c r="F23" s="104"/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</row>
    <row r="24" spans="1:17" x14ac:dyDescent="0.25">
      <c r="A24" s="66"/>
      <c r="B24" s="48"/>
      <c r="C24" s="57"/>
      <c r="D24" s="96"/>
      <c r="E24" s="58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</row>
    <row r="25" spans="1:17" x14ac:dyDescent="0.25">
      <c r="A25" s="279" t="s">
        <v>25</v>
      </c>
      <c r="B25" s="281" t="s">
        <v>161</v>
      </c>
      <c r="C25" s="279" t="s">
        <v>67</v>
      </c>
      <c r="D25" s="279" t="s">
        <v>66</v>
      </c>
      <c r="E25" s="279" t="s">
        <v>65</v>
      </c>
      <c r="F25" s="279" t="s">
        <v>52</v>
      </c>
      <c r="G25" s="280"/>
      <c r="H25" s="280"/>
      <c r="I25" s="280"/>
      <c r="J25" s="279" t="s">
        <v>51</v>
      </c>
      <c r="K25" s="280"/>
      <c r="L25" s="280"/>
      <c r="M25" s="280"/>
      <c r="N25" s="279" t="s">
        <v>64</v>
      </c>
      <c r="O25" s="279" t="s">
        <v>63</v>
      </c>
      <c r="P25" s="279" t="s">
        <v>252</v>
      </c>
      <c r="Q25" s="279" t="s">
        <v>253</v>
      </c>
    </row>
    <row r="26" spans="1:17" x14ac:dyDescent="0.25">
      <c r="A26" s="280"/>
      <c r="B26" s="282"/>
      <c r="C26" s="283"/>
      <c r="D26" s="279"/>
      <c r="E26" s="280"/>
      <c r="F26" s="279" t="s">
        <v>26</v>
      </c>
      <c r="G26" s="279" t="s">
        <v>62</v>
      </c>
      <c r="H26" s="280"/>
      <c r="I26" s="280"/>
      <c r="J26" s="279" t="s">
        <v>26</v>
      </c>
      <c r="K26" s="279" t="s">
        <v>62</v>
      </c>
      <c r="L26" s="280"/>
      <c r="M26" s="280"/>
      <c r="N26" s="279"/>
      <c r="O26" s="279"/>
      <c r="P26" s="279"/>
      <c r="Q26" s="279"/>
    </row>
    <row r="27" spans="1:17" ht="13.2" customHeight="1" x14ac:dyDescent="0.25">
      <c r="A27" s="280"/>
      <c r="B27" s="282"/>
      <c r="C27" s="283"/>
      <c r="D27" s="279"/>
      <c r="E27" s="280"/>
      <c r="F27" s="280"/>
      <c r="G27" s="95" t="s">
        <v>61</v>
      </c>
      <c r="H27" s="95" t="s">
        <v>60</v>
      </c>
      <c r="I27" s="95" t="s">
        <v>59</v>
      </c>
      <c r="J27" s="280"/>
      <c r="K27" s="95" t="s">
        <v>61</v>
      </c>
      <c r="L27" s="95" t="s">
        <v>60</v>
      </c>
      <c r="M27" s="95" t="s">
        <v>59</v>
      </c>
      <c r="N27" s="279"/>
      <c r="O27" s="279"/>
      <c r="P27" s="279"/>
      <c r="Q27" s="279"/>
    </row>
    <row r="28" spans="1:17" x14ac:dyDescent="0.25">
      <c r="A28" s="55">
        <v>1</v>
      </c>
      <c r="B28" s="65">
        <v>2</v>
      </c>
      <c r="C28" s="95">
        <v>3</v>
      </c>
      <c r="D28" s="95">
        <v>4</v>
      </c>
      <c r="E28" s="55">
        <v>5</v>
      </c>
      <c r="F28" s="64">
        <v>6</v>
      </c>
      <c r="G28" s="64">
        <v>7</v>
      </c>
      <c r="H28" s="64">
        <v>8</v>
      </c>
      <c r="I28" s="64">
        <v>9</v>
      </c>
      <c r="J28" s="64">
        <v>10</v>
      </c>
      <c r="K28" s="64">
        <v>11</v>
      </c>
      <c r="L28" s="64">
        <v>12</v>
      </c>
      <c r="M28" s="64">
        <v>13</v>
      </c>
      <c r="N28" s="64">
        <v>14</v>
      </c>
      <c r="O28" s="64">
        <v>15</v>
      </c>
      <c r="P28" s="64">
        <v>16</v>
      </c>
      <c r="Q28" s="64">
        <v>17</v>
      </c>
    </row>
    <row r="29" spans="1:17" ht="13.2" customHeight="1" x14ac:dyDescent="0.25">
      <c r="A29" s="278" t="s">
        <v>254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</row>
    <row r="30" spans="1:17" ht="22.8" x14ac:dyDescent="0.25">
      <c r="A30" s="55">
        <v>1</v>
      </c>
      <c r="B30" s="97" t="s">
        <v>562</v>
      </c>
      <c r="C30" s="94" t="s">
        <v>563</v>
      </c>
      <c r="D30" s="59" t="s">
        <v>22</v>
      </c>
      <c r="E30" s="120">
        <v>1</v>
      </c>
      <c r="F30" s="121">
        <v>3050.93</v>
      </c>
      <c r="G30" s="121">
        <v>1178.83</v>
      </c>
      <c r="H30" s="121">
        <v>852.1</v>
      </c>
      <c r="I30" s="121">
        <v>98.46</v>
      </c>
      <c r="J30" s="122">
        <v>3051</v>
      </c>
      <c r="K30" s="122">
        <v>1179</v>
      </c>
      <c r="L30" s="122">
        <v>852</v>
      </c>
      <c r="M30" s="122">
        <v>98</v>
      </c>
      <c r="N30" s="122">
        <v>91.1</v>
      </c>
      <c r="O30" s="122">
        <v>91.1</v>
      </c>
      <c r="P30" s="122">
        <v>5.41</v>
      </c>
      <c r="Q30" s="122">
        <v>5.41</v>
      </c>
    </row>
    <row r="31" spans="1:17" ht="13.2" customHeight="1" x14ac:dyDescent="0.25">
      <c r="A31" s="55">
        <v>2</v>
      </c>
      <c r="B31" s="97" t="s">
        <v>564</v>
      </c>
      <c r="C31" s="94" t="s">
        <v>565</v>
      </c>
      <c r="D31" s="59" t="s">
        <v>566</v>
      </c>
      <c r="E31" s="120">
        <v>3</v>
      </c>
      <c r="F31" s="121">
        <v>517.75</v>
      </c>
      <c r="G31" s="121">
        <v>232.61</v>
      </c>
      <c r="H31" s="121">
        <v>29.14</v>
      </c>
      <c r="I31" s="121">
        <v>1.82</v>
      </c>
      <c r="J31" s="122">
        <v>1553</v>
      </c>
      <c r="K31" s="122">
        <v>698</v>
      </c>
      <c r="L31" s="122">
        <v>87</v>
      </c>
      <c r="M31" s="122">
        <v>5</v>
      </c>
      <c r="N31" s="122">
        <v>17.77</v>
      </c>
      <c r="O31" s="122">
        <v>53.31</v>
      </c>
      <c r="P31" s="122">
        <v>0.1</v>
      </c>
      <c r="Q31" s="122">
        <v>0.3</v>
      </c>
    </row>
    <row r="32" spans="1:17" ht="20.399999999999999" x14ac:dyDescent="0.25">
      <c r="A32" s="123" t="s">
        <v>288</v>
      </c>
      <c r="B32" s="124" t="s">
        <v>567</v>
      </c>
      <c r="C32" s="125" t="s">
        <v>568</v>
      </c>
      <c r="D32" s="123" t="s">
        <v>162</v>
      </c>
      <c r="E32" s="126" t="s">
        <v>569</v>
      </c>
      <c r="F32" s="127">
        <v>4485.04</v>
      </c>
      <c r="G32" s="122"/>
      <c r="H32" s="122"/>
      <c r="I32" s="122"/>
      <c r="J32" s="128">
        <v>13455.12</v>
      </c>
      <c r="K32" s="122"/>
      <c r="L32" s="122"/>
      <c r="M32" s="122"/>
      <c r="N32" s="122"/>
      <c r="O32" s="122"/>
      <c r="P32" s="122"/>
      <c r="Q32" s="122"/>
    </row>
    <row r="33" spans="1:17" ht="32.4" x14ac:dyDescent="0.25">
      <c r="A33" s="55">
        <v>3</v>
      </c>
      <c r="B33" s="97" t="s">
        <v>570</v>
      </c>
      <c r="C33" s="94" t="s">
        <v>571</v>
      </c>
      <c r="D33" s="59" t="s">
        <v>572</v>
      </c>
      <c r="E33" s="120">
        <v>1</v>
      </c>
      <c r="F33" s="121">
        <v>206.76</v>
      </c>
      <c r="G33" s="121">
        <v>151.01</v>
      </c>
      <c r="H33" s="121">
        <v>45.81</v>
      </c>
      <c r="I33" s="121">
        <v>1.46</v>
      </c>
      <c r="J33" s="122">
        <v>207</v>
      </c>
      <c r="K33" s="122">
        <v>151</v>
      </c>
      <c r="L33" s="122">
        <v>46</v>
      </c>
      <c r="M33" s="122">
        <v>1</v>
      </c>
      <c r="N33" s="122">
        <v>12.1</v>
      </c>
      <c r="O33" s="122">
        <v>12.1</v>
      </c>
      <c r="P33" s="122">
        <v>0.08</v>
      </c>
      <c r="Q33" s="122">
        <v>0.08</v>
      </c>
    </row>
    <row r="34" spans="1:17" ht="13.2" customHeight="1" x14ac:dyDescent="0.25">
      <c r="A34" s="123" t="s">
        <v>288</v>
      </c>
      <c r="B34" s="124" t="s">
        <v>573</v>
      </c>
      <c r="C34" s="125" t="s">
        <v>574</v>
      </c>
      <c r="D34" s="123" t="s">
        <v>21</v>
      </c>
      <c r="E34" s="126" t="s">
        <v>575</v>
      </c>
      <c r="F34" s="127">
        <v>1206.29</v>
      </c>
      <c r="G34" s="122"/>
      <c r="H34" s="122"/>
      <c r="I34" s="122"/>
      <c r="J34" s="128">
        <v>1206.29</v>
      </c>
      <c r="K34" s="122"/>
      <c r="L34" s="122"/>
      <c r="M34" s="122"/>
      <c r="N34" s="122"/>
      <c r="O34" s="122"/>
      <c r="P34" s="122"/>
      <c r="Q34" s="122"/>
    </row>
    <row r="35" spans="1:17" ht="34.200000000000003" x14ac:dyDescent="0.25">
      <c r="A35" s="55">
        <v>4</v>
      </c>
      <c r="B35" s="97" t="s">
        <v>576</v>
      </c>
      <c r="C35" s="94" t="s">
        <v>577</v>
      </c>
      <c r="D35" s="59" t="s">
        <v>234</v>
      </c>
      <c r="E35" s="120">
        <v>0.17</v>
      </c>
      <c r="F35" s="121">
        <v>2244.88</v>
      </c>
      <c r="G35" s="121">
        <v>1326.15</v>
      </c>
      <c r="H35" s="121">
        <v>757.74</v>
      </c>
      <c r="I35" s="121">
        <v>49.42</v>
      </c>
      <c r="J35" s="122">
        <v>382</v>
      </c>
      <c r="K35" s="122">
        <v>225</v>
      </c>
      <c r="L35" s="122">
        <v>129</v>
      </c>
      <c r="M35" s="122">
        <v>8</v>
      </c>
      <c r="N35" s="122">
        <v>105</v>
      </c>
      <c r="O35" s="122">
        <v>17.850000000000001</v>
      </c>
      <c r="P35" s="122">
        <v>2.8</v>
      </c>
      <c r="Q35" s="122">
        <v>0.48</v>
      </c>
    </row>
    <row r="36" spans="1:17" ht="22.8" x14ac:dyDescent="0.25">
      <c r="A36" s="55">
        <v>5</v>
      </c>
      <c r="B36" s="97" t="s">
        <v>578</v>
      </c>
      <c r="C36" s="94" t="s">
        <v>579</v>
      </c>
      <c r="D36" s="59" t="s">
        <v>22</v>
      </c>
      <c r="E36" s="120">
        <v>2</v>
      </c>
      <c r="F36" s="121">
        <v>959.3</v>
      </c>
      <c r="G36" s="121">
        <v>426.73</v>
      </c>
      <c r="H36" s="121">
        <v>112.06</v>
      </c>
      <c r="I36" s="121">
        <v>4</v>
      </c>
      <c r="J36" s="122">
        <v>1919</v>
      </c>
      <c r="K36" s="122">
        <v>853</v>
      </c>
      <c r="L36" s="122">
        <v>224</v>
      </c>
      <c r="M36" s="122">
        <v>8</v>
      </c>
      <c r="N36" s="122">
        <v>32.6</v>
      </c>
      <c r="O36" s="122">
        <v>65.2</v>
      </c>
      <c r="P36" s="122">
        <v>0.22</v>
      </c>
      <c r="Q36" s="122">
        <v>0.44</v>
      </c>
    </row>
    <row r="37" spans="1:17" ht="55.2" x14ac:dyDescent="0.25">
      <c r="A37" s="55">
        <v>6</v>
      </c>
      <c r="B37" s="97" t="s">
        <v>580</v>
      </c>
      <c r="C37" s="94" t="s">
        <v>581</v>
      </c>
      <c r="D37" s="59" t="s">
        <v>566</v>
      </c>
      <c r="E37" s="120">
        <v>1</v>
      </c>
      <c r="F37" s="121">
        <v>334.13</v>
      </c>
      <c r="G37" s="121">
        <v>185.49</v>
      </c>
      <c r="H37" s="121">
        <v>14.31</v>
      </c>
      <c r="I37" s="121">
        <v>0.91</v>
      </c>
      <c r="J37" s="122">
        <v>334</v>
      </c>
      <c r="K37" s="122">
        <v>185</v>
      </c>
      <c r="L37" s="122">
        <v>14</v>
      </c>
      <c r="M37" s="122">
        <v>1</v>
      </c>
      <c r="N37" s="122">
        <v>14.17</v>
      </c>
      <c r="O37" s="122">
        <v>14.17</v>
      </c>
      <c r="P37" s="122">
        <v>0.05</v>
      </c>
      <c r="Q37" s="122">
        <v>0.05</v>
      </c>
    </row>
    <row r="38" spans="1:17" ht="20.399999999999999" x14ac:dyDescent="0.25">
      <c r="A38" s="123" t="s">
        <v>288</v>
      </c>
      <c r="B38" s="124" t="s">
        <v>582</v>
      </c>
      <c r="C38" s="125" t="s">
        <v>583</v>
      </c>
      <c r="D38" s="123" t="s">
        <v>162</v>
      </c>
      <c r="E38" s="126" t="s">
        <v>575</v>
      </c>
      <c r="F38" s="127">
        <v>2635.77</v>
      </c>
      <c r="G38" s="122"/>
      <c r="H38" s="122"/>
      <c r="I38" s="122"/>
      <c r="J38" s="128">
        <v>2635.77</v>
      </c>
      <c r="K38" s="122"/>
      <c r="L38" s="122"/>
      <c r="M38" s="122"/>
      <c r="N38" s="122"/>
      <c r="O38" s="122"/>
      <c r="P38" s="122"/>
      <c r="Q38" s="122"/>
    </row>
    <row r="39" spans="1:17" ht="13.2" customHeight="1" x14ac:dyDescent="0.25">
      <c r="A39" s="55">
        <v>7</v>
      </c>
      <c r="B39" s="97" t="s">
        <v>580</v>
      </c>
      <c r="C39" s="94" t="s">
        <v>584</v>
      </c>
      <c r="D39" s="59" t="s">
        <v>566</v>
      </c>
      <c r="E39" s="120">
        <v>1</v>
      </c>
      <c r="F39" s="121">
        <v>334.13</v>
      </c>
      <c r="G39" s="121">
        <v>185.49</v>
      </c>
      <c r="H39" s="121">
        <v>14.31</v>
      </c>
      <c r="I39" s="121">
        <v>0.91</v>
      </c>
      <c r="J39" s="122">
        <v>334</v>
      </c>
      <c r="K39" s="122">
        <v>185</v>
      </c>
      <c r="L39" s="122">
        <v>14</v>
      </c>
      <c r="M39" s="122">
        <v>1</v>
      </c>
      <c r="N39" s="122">
        <v>14.17</v>
      </c>
      <c r="O39" s="122">
        <v>14.17</v>
      </c>
      <c r="P39" s="122">
        <v>0.05</v>
      </c>
      <c r="Q39" s="122">
        <v>0.05</v>
      </c>
    </row>
    <row r="40" spans="1:17" ht="20.399999999999999" x14ac:dyDescent="0.25">
      <c r="A40" s="123" t="s">
        <v>288</v>
      </c>
      <c r="B40" s="124" t="s">
        <v>582</v>
      </c>
      <c r="C40" s="125" t="s">
        <v>583</v>
      </c>
      <c r="D40" s="123" t="s">
        <v>162</v>
      </c>
      <c r="E40" s="126" t="s">
        <v>575</v>
      </c>
      <c r="F40" s="127">
        <v>2635.77</v>
      </c>
      <c r="G40" s="122"/>
      <c r="H40" s="122"/>
      <c r="I40" s="122"/>
      <c r="J40" s="128">
        <v>2635.77</v>
      </c>
      <c r="K40" s="122"/>
      <c r="L40" s="122"/>
      <c r="M40" s="122"/>
      <c r="N40" s="122"/>
      <c r="O40" s="122"/>
      <c r="P40" s="122"/>
      <c r="Q40" s="122"/>
    </row>
    <row r="41" spans="1:17" ht="55.2" x14ac:dyDescent="0.25">
      <c r="A41" s="55">
        <v>8</v>
      </c>
      <c r="B41" s="97" t="s">
        <v>580</v>
      </c>
      <c r="C41" s="94" t="s">
        <v>585</v>
      </c>
      <c r="D41" s="59" t="s">
        <v>566</v>
      </c>
      <c r="E41" s="120">
        <v>1</v>
      </c>
      <c r="F41" s="121">
        <v>334.13</v>
      </c>
      <c r="G41" s="121">
        <v>185.49</v>
      </c>
      <c r="H41" s="121">
        <v>14.31</v>
      </c>
      <c r="I41" s="121">
        <v>0.91</v>
      </c>
      <c r="J41" s="122">
        <v>334</v>
      </c>
      <c r="K41" s="122">
        <v>185</v>
      </c>
      <c r="L41" s="122">
        <v>14</v>
      </c>
      <c r="M41" s="122">
        <v>1</v>
      </c>
      <c r="N41" s="122">
        <v>14.17</v>
      </c>
      <c r="O41" s="122">
        <v>14.17</v>
      </c>
      <c r="P41" s="122">
        <v>0.05</v>
      </c>
      <c r="Q41" s="122">
        <v>0.05</v>
      </c>
    </row>
    <row r="42" spans="1:17" ht="13.2" customHeight="1" x14ac:dyDescent="0.25">
      <c r="A42" s="123" t="s">
        <v>288</v>
      </c>
      <c r="B42" s="124" t="s">
        <v>582</v>
      </c>
      <c r="C42" s="125" t="s">
        <v>583</v>
      </c>
      <c r="D42" s="123" t="s">
        <v>162</v>
      </c>
      <c r="E42" s="126" t="s">
        <v>575</v>
      </c>
      <c r="F42" s="127">
        <v>2635.77</v>
      </c>
      <c r="G42" s="122"/>
      <c r="H42" s="122"/>
      <c r="I42" s="122"/>
      <c r="J42" s="128">
        <v>2635.77</v>
      </c>
      <c r="K42" s="122"/>
      <c r="L42" s="122"/>
      <c r="M42" s="122"/>
      <c r="N42" s="122"/>
      <c r="O42" s="122"/>
      <c r="P42" s="122"/>
      <c r="Q42" s="122"/>
    </row>
    <row r="43" spans="1:17" ht="55.2" x14ac:dyDescent="0.25">
      <c r="A43" s="55">
        <v>9</v>
      </c>
      <c r="B43" s="97" t="s">
        <v>580</v>
      </c>
      <c r="C43" s="94" t="s">
        <v>586</v>
      </c>
      <c r="D43" s="59" t="s">
        <v>566</v>
      </c>
      <c r="E43" s="120">
        <v>1</v>
      </c>
      <c r="F43" s="121">
        <v>334.13</v>
      </c>
      <c r="G43" s="121">
        <v>185.49</v>
      </c>
      <c r="H43" s="121">
        <v>14.31</v>
      </c>
      <c r="I43" s="121">
        <v>0.91</v>
      </c>
      <c r="J43" s="122">
        <v>334</v>
      </c>
      <c r="K43" s="122">
        <v>185</v>
      </c>
      <c r="L43" s="122">
        <v>14</v>
      </c>
      <c r="M43" s="122">
        <v>1</v>
      </c>
      <c r="N43" s="122">
        <v>14.17</v>
      </c>
      <c r="O43" s="122">
        <v>14.17</v>
      </c>
      <c r="P43" s="122">
        <v>0.05</v>
      </c>
      <c r="Q43" s="122">
        <v>0.05</v>
      </c>
    </row>
    <row r="44" spans="1:17" ht="20.399999999999999" x14ac:dyDescent="0.25">
      <c r="A44" s="123" t="s">
        <v>288</v>
      </c>
      <c r="B44" s="124" t="s">
        <v>582</v>
      </c>
      <c r="C44" s="125" t="s">
        <v>583</v>
      </c>
      <c r="D44" s="123" t="s">
        <v>162</v>
      </c>
      <c r="E44" s="126" t="s">
        <v>575</v>
      </c>
      <c r="F44" s="127">
        <v>2635.77</v>
      </c>
      <c r="G44" s="122"/>
      <c r="H44" s="122"/>
      <c r="I44" s="122"/>
      <c r="J44" s="128">
        <v>2635.77</v>
      </c>
      <c r="K44" s="122"/>
      <c r="L44" s="122"/>
      <c r="M44" s="122"/>
      <c r="N44" s="122"/>
      <c r="O44" s="122"/>
      <c r="P44" s="122"/>
      <c r="Q44" s="122"/>
    </row>
    <row r="45" spans="1:17" ht="55.2" x14ac:dyDescent="0.25">
      <c r="A45" s="55">
        <v>10</v>
      </c>
      <c r="B45" s="97" t="s">
        <v>580</v>
      </c>
      <c r="C45" s="94" t="s">
        <v>587</v>
      </c>
      <c r="D45" s="59" t="s">
        <v>566</v>
      </c>
      <c r="E45" s="120">
        <v>1</v>
      </c>
      <c r="F45" s="121">
        <v>334.13</v>
      </c>
      <c r="G45" s="121">
        <v>185.49</v>
      </c>
      <c r="H45" s="121">
        <v>14.31</v>
      </c>
      <c r="I45" s="121">
        <v>0.91</v>
      </c>
      <c r="J45" s="122">
        <v>334</v>
      </c>
      <c r="K45" s="122">
        <v>185</v>
      </c>
      <c r="L45" s="122">
        <v>14</v>
      </c>
      <c r="M45" s="122">
        <v>1</v>
      </c>
      <c r="N45" s="122">
        <v>14.17</v>
      </c>
      <c r="O45" s="122">
        <v>14.17</v>
      </c>
      <c r="P45" s="122">
        <v>0.05</v>
      </c>
      <c r="Q45" s="122">
        <v>0.05</v>
      </c>
    </row>
    <row r="46" spans="1:17" ht="20.399999999999999" x14ac:dyDescent="0.25">
      <c r="A46" s="123" t="s">
        <v>288</v>
      </c>
      <c r="B46" s="124" t="s">
        <v>582</v>
      </c>
      <c r="C46" s="125" t="s">
        <v>583</v>
      </c>
      <c r="D46" s="123" t="s">
        <v>162</v>
      </c>
      <c r="E46" s="126" t="s">
        <v>575</v>
      </c>
      <c r="F46" s="127">
        <v>2635.77</v>
      </c>
      <c r="G46" s="122"/>
      <c r="H46" s="122"/>
      <c r="I46" s="122"/>
      <c r="J46" s="128">
        <v>2635.77</v>
      </c>
      <c r="K46" s="122"/>
      <c r="L46" s="122"/>
      <c r="M46" s="122"/>
      <c r="N46" s="122"/>
      <c r="O46" s="122"/>
      <c r="P46" s="122"/>
      <c r="Q46" s="122"/>
    </row>
    <row r="47" spans="1:17" x14ac:dyDescent="0.25">
      <c r="A47" s="273" t="s">
        <v>588</v>
      </c>
      <c r="B47" s="274"/>
      <c r="C47" s="274"/>
      <c r="D47" s="274"/>
      <c r="E47" s="274"/>
      <c r="F47" s="274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</row>
    <row r="48" spans="1:17" ht="63" x14ac:dyDescent="0.25">
      <c r="A48" s="55">
        <v>11</v>
      </c>
      <c r="B48" s="97" t="s">
        <v>589</v>
      </c>
      <c r="C48" s="94" t="s">
        <v>590</v>
      </c>
      <c r="D48" s="59" t="s">
        <v>22</v>
      </c>
      <c r="E48" s="120">
        <v>1</v>
      </c>
      <c r="F48" s="121">
        <v>3562.97</v>
      </c>
      <c r="G48" s="121">
        <v>1413.7</v>
      </c>
      <c r="H48" s="121">
        <v>1167.3699999999999</v>
      </c>
      <c r="I48" s="121">
        <v>143.34</v>
      </c>
      <c r="J48" s="122">
        <v>3563</v>
      </c>
      <c r="K48" s="122">
        <v>1414</v>
      </c>
      <c r="L48" s="122">
        <v>1167</v>
      </c>
      <c r="M48" s="122">
        <v>143</v>
      </c>
      <c r="N48" s="122">
        <v>109.25</v>
      </c>
      <c r="O48" s="122">
        <v>109.25</v>
      </c>
      <c r="P48" s="122">
        <v>7.88</v>
      </c>
      <c r="Q48" s="122">
        <v>7.88</v>
      </c>
    </row>
    <row r="49" spans="1:17" ht="63" x14ac:dyDescent="0.25">
      <c r="A49" s="55">
        <v>12</v>
      </c>
      <c r="B49" s="97" t="s">
        <v>591</v>
      </c>
      <c r="C49" s="94" t="s">
        <v>592</v>
      </c>
      <c r="D49" s="59" t="s">
        <v>22</v>
      </c>
      <c r="E49" s="120">
        <v>1</v>
      </c>
      <c r="F49" s="121">
        <v>1386.83</v>
      </c>
      <c r="G49" s="121">
        <v>494.96</v>
      </c>
      <c r="H49" s="121">
        <v>230.39</v>
      </c>
      <c r="I49" s="121">
        <v>19.66</v>
      </c>
      <c r="J49" s="122">
        <v>1387</v>
      </c>
      <c r="K49" s="122">
        <v>495</v>
      </c>
      <c r="L49" s="122">
        <v>230</v>
      </c>
      <c r="M49" s="122">
        <v>20</v>
      </c>
      <c r="N49" s="122">
        <v>38.25</v>
      </c>
      <c r="O49" s="122">
        <v>38.25</v>
      </c>
      <c r="P49" s="122">
        <v>1.08</v>
      </c>
      <c r="Q49" s="122">
        <v>1.08</v>
      </c>
    </row>
    <row r="50" spans="1:17" ht="20.399999999999999" customHeight="1" x14ac:dyDescent="0.25">
      <c r="A50" s="55">
        <v>13</v>
      </c>
      <c r="B50" s="97" t="s">
        <v>580</v>
      </c>
      <c r="C50" s="94" t="s">
        <v>593</v>
      </c>
      <c r="D50" s="59" t="s">
        <v>566</v>
      </c>
      <c r="E50" s="129" t="s">
        <v>594</v>
      </c>
      <c r="F50" s="121">
        <v>334.13</v>
      </c>
      <c r="G50" s="121">
        <v>185.49</v>
      </c>
      <c r="H50" s="121">
        <v>14.31</v>
      </c>
      <c r="I50" s="121">
        <v>0.91</v>
      </c>
      <c r="J50" s="122">
        <v>1337</v>
      </c>
      <c r="K50" s="122">
        <v>742</v>
      </c>
      <c r="L50" s="122">
        <v>57</v>
      </c>
      <c r="M50" s="122">
        <v>4</v>
      </c>
      <c r="N50" s="122">
        <v>14.17</v>
      </c>
      <c r="O50" s="122">
        <v>56.68</v>
      </c>
      <c r="P50" s="122">
        <v>0.05</v>
      </c>
      <c r="Q50" s="122">
        <v>0.2</v>
      </c>
    </row>
    <row r="51" spans="1:17" ht="13.2" customHeight="1" x14ac:dyDescent="0.25">
      <c r="A51" s="123" t="s">
        <v>288</v>
      </c>
      <c r="B51" s="124" t="s">
        <v>582</v>
      </c>
      <c r="C51" s="125" t="s">
        <v>583</v>
      </c>
      <c r="D51" s="123" t="s">
        <v>162</v>
      </c>
      <c r="E51" s="126" t="s">
        <v>595</v>
      </c>
      <c r="F51" s="127">
        <v>2635.77</v>
      </c>
      <c r="G51" s="122"/>
      <c r="H51" s="122"/>
      <c r="I51" s="122"/>
      <c r="J51" s="128">
        <v>10543.08</v>
      </c>
      <c r="K51" s="122"/>
      <c r="L51" s="122"/>
      <c r="M51" s="122"/>
      <c r="N51" s="122"/>
      <c r="O51" s="122"/>
      <c r="P51" s="122"/>
      <c r="Q51" s="122"/>
    </row>
    <row r="52" spans="1:17" ht="13.2" customHeight="1" x14ac:dyDescent="0.25">
      <c r="A52" s="55">
        <v>14</v>
      </c>
      <c r="B52" s="97" t="s">
        <v>596</v>
      </c>
      <c r="C52" s="94" t="s">
        <v>597</v>
      </c>
      <c r="D52" s="59" t="s">
        <v>22</v>
      </c>
      <c r="E52" s="120">
        <v>1</v>
      </c>
      <c r="F52" s="121">
        <v>606</v>
      </c>
      <c r="G52" s="121">
        <v>324.79000000000002</v>
      </c>
      <c r="H52" s="121">
        <v>83.52</v>
      </c>
      <c r="I52" s="121">
        <v>5.46</v>
      </c>
      <c r="J52" s="122">
        <v>606</v>
      </c>
      <c r="K52" s="122">
        <v>325</v>
      </c>
      <c r="L52" s="122">
        <v>84</v>
      </c>
      <c r="M52" s="122">
        <v>5</v>
      </c>
      <c r="N52" s="122">
        <v>25.1</v>
      </c>
      <c r="O52" s="122">
        <v>25.1</v>
      </c>
      <c r="P52" s="122">
        <v>0.3</v>
      </c>
      <c r="Q52" s="122">
        <v>0.3</v>
      </c>
    </row>
    <row r="53" spans="1:17" ht="13.2" customHeight="1" x14ac:dyDescent="0.25">
      <c r="A53" s="55">
        <v>15</v>
      </c>
      <c r="B53" s="97" t="s">
        <v>596</v>
      </c>
      <c r="C53" s="94" t="s">
        <v>598</v>
      </c>
      <c r="D53" s="59" t="s">
        <v>22</v>
      </c>
      <c r="E53" s="120">
        <v>1</v>
      </c>
      <c r="F53" s="121">
        <v>757.5</v>
      </c>
      <c r="G53" s="121">
        <v>405.99</v>
      </c>
      <c r="H53" s="121">
        <v>104.4</v>
      </c>
      <c r="I53" s="121">
        <v>6.83</v>
      </c>
      <c r="J53" s="122">
        <v>758</v>
      </c>
      <c r="K53" s="122">
        <v>406</v>
      </c>
      <c r="L53" s="122">
        <v>104</v>
      </c>
      <c r="M53" s="122">
        <v>7</v>
      </c>
      <c r="N53" s="122">
        <v>31.38</v>
      </c>
      <c r="O53" s="122">
        <v>31.38</v>
      </c>
      <c r="P53" s="122">
        <v>0.38</v>
      </c>
      <c r="Q53" s="122">
        <v>0.38</v>
      </c>
    </row>
    <row r="54" spans="1:17" ht="13.2" customHeight="1" x14ac:dyDescent="0.25">
      <c r="A54" s="273" t="s">
        <v>599</v>
      </c>
      <c r="B54" s="274"/>
      <c r="C54" s="274"/>
      <c r="D54" s="274"/>
      <c r="E54" s="274"/>
      <c r="F54" s="27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</row>
    <row r="55" spans="1:17" ht="31.2" x14ac:dyDescent="0.25">
      <c r="A55" s="55">
        <v>16</v>
      </c>
      <c r="B55" s="97" t="s">
        <v>600</v>
      </c>
      <c r="C55" s="94" t="s">
        <v>601</v>
      </c>
      <c r="D55" s="59" t="s">
        <v>602</v>
      </c>
      <c r="E55" s="120">
        <v>1</v>
      </c>
      <c r="F55" s="121" t="s">
        <v>603</v>
      </c>
      <c r="G55" s="122"/>
      <c r="H55" s="122"/>
      <c r="I55" s="122"/>
      <c r="J55" s="122">
        <v>123</v>
      </c>
      <c r="K55" s="122"/>
      <c r="L55" s="122"/>
      <c r="M55" s="122"/>
      <c r="N55" s="122"/>
      <c r="O55" s="122"/>
      <c r="P55" s="122"/>
      <c r="Q55" s="122"/>
    </row>
    <row r="56" spans="1:17" ht="13.2" customHeight="1" x14ac:dyDescent="0.25">
      <c r="A56" s="273" t="s">
        <v>85</v>
      </c>
      <c r="B56" s="274"/>
      <c r="C56" s="274"/>
      <c r="D56" s="274"/>
      <c r="E56" s="274"/>
      <c r="F56" s="274"/>
      <c r="G56" s="274"/>
      <c r="H56" s="274"/>
      <c r="I56" s="274"/>
      <c r="J56" s="121">
        <v>16556</v>
      </c>
      <c r="K56" s="121">
        <v>7413</v>
      </c>
      <c r="L56" s="121">
        <v>3050</v>
      </c>
      <c r="M56" s="121">
        <v>304</v>
      </c>
      <c r="N56" s="122"/>
      <c r="O56" s="121">
        <v>571.07000000000005</v>
      </c>
      <c r="P56" s="122"/>
      <c r="Q56" s="121">
        <v>16.8</v>
      </c>
    </row>
    <row r="57" spans="1:17" ht="13.2" customHeight="1" x14ac:dyDescent="0.25">
      <c r="A57" s="273" t="s">
        <v>30</v>
      </c>
      <c r="B57" s="274"/>
      <c r="C57" s="274"/>
      <c r="D57" s="274"/>
      <c r="E57" s="274"/>
      <c r="F57" s="274"/>
      <c r="G57" s="274"/>
      <c r="H57" s="274"/>
      <c r="I57" s="274"/>
      <c r="J57" s="121">
        <v>7389</v>
      </c>
      <c r="K57" s="122"/>
      <c r="L57" s="122"/>
      <c r="M57" s="122"/>
      <c r="N57" s="122"/>
      <c r="O57" s="122"/>
      <c r="P57" s="122"/>
      <c r="Q57" s="122"/>
    </row>
    <row r="58" spans="1:17" ht="13.2" customHeight="1" x14ac:dyDescent="0.25">
      <c r="A58" s="273" t="s">
        <v>31</v>
      </c>
      <c r="B58" s="274"/>
      <c r="C58" s="274"/>
      <c r="D58" s="274"/>
      <c r="E58" s="274"/>
      <c r="F58" s="274"/>
      <c r="G58" s="274"/>
      <c r="H58" s="274"/>
      <c r="I58" s="274"/>
      <c r="J58" s="121">
        <v>5213</v>
      </c>
      <c r="K58" s="122"/>
      <c r="L58" s="122"/>
      <c r="M58" s="122"/>
      <c r="N58" s="122"/>
      <c r="O58" s="122"/>
      <c r="P58" s="122"/>
      <c r="Q58" s="122"/>
    </row>
    <row r="59" spans="1:17" x14ac:dyDescent="0.25">
      <c r="A59" s="277" t="s">
        <v>390</v>
      </c>
      <c r="B59" s="274"/>
      <c r="C59" s="274"/>
      <c r="D59" s="274"/>
      <c r="E59" s="274"/>
      <c r="F59" s="274"/>
      <c r="G59" s="274"/>
      <c r="H59" s="274"/>
      <c r="I59" s="274"/>
      <c r="J59" s="130">
        <v>29158</v>
      </c>
      <c r="K59" s="122"/>
      <c r="L59" s="122"/>
      <c r="M59" s="122"/>
      <c r="N59" s="122"/>
      <c r="O59" s="130">
        <v>571.07000000000005</v>
      </c>
      <c r="P59" s="122"/>
      <c r="Q59" s="130">
        <v>16.8</v>
      </c>
    </row>
    <row r="60" spans="1:17" ht="13.2" customHeight="1" x14ac:dyDescent="0.25">
      <c r="A60" s="278" t="s">
        <v>604</v>
      </c>
      <c r="B60" s="274"/>
      <c r="C60" s="274"/>
      <c r="D60" s="274"/>
      <c r="E60" s="274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</row>
    <row r="61" spans="1:17" ht="13.2" customHeight="1" x14ac:dyDescent="0.25">
      <c r="A61" s="55">
        <v>17</v>
      </c>
      <c r="B61" s="97" t="s">
        <v>605</v>
      </c>
      <c r="C61" s="94" t="s">
        <v>606</v>
      </c>
      <c r="D61" s="59" t="s">
        <v>602</v>
      </c>
      <c r="E61" s="120">
        <v>1</v>
      </c>
      <c r="F61" s="121">
        <v>1370319.34</v>
      </c>
      <c r="G61" s="122"/>
      <c r="H61" s="122"/>
      <c r="I61" s="122"/>
      <c r="J61" s="122">
        <v>1370319</v>
      </c>
      <c r="K61" s="122"/>
      <c r="L61" s="122"/>
      <c r="M61" s="122"/>
      <c r="N61" s="122"/>
      <c r="O61" s="122"/>
      <c r="P61" s="122"/>
      <c r="Q61" s="122"/>
    </row>
    <row r="62" spans="1:17" ht="13.2" customHeight="1" x14ac:dyDescent="0.25">
      <c r="A62" s="55">
        <v>18</v>
      </c>
      <c r="B62" s="97" t="s">
        <v>322</v>
      </c>
      <c r="C62" s="94" t="s">
        <v>607</v>
      </c>
      <c r="D62" s="59" t="s">
        <v>235</v>
      </c>
      <c r="E62" s="120">
        <v>3</v>
      </c>
      <c r="F62" s="121">
        <v>30022</v>
      </c>
      <c r="G62" s="122"/>
      <c r="H62" s="122"/>
      <c r="I62" s="122"/>
      <c r="J62" s="122">
        <v>90066</v>
      </c>
      <c r="K62" s="122"/>
      <c r="L62" s="122"/>
      <c r="M62" s="122"/>
      <c r="N62" s="122"/>
      <c r="O62" s="122"/>
      <c r="P62" s="122"/>
      <c r="Q62" s="122"/>
    </row>
    <row r="63" spans="1:17" ht="13.2" customHeight="1" x14ac:dyDescent="0.25">
      <c r="A63" s="55">
        <v>19</v>
      </c>
      <c r="B63" s="97" t="s">
        <v>322</v>
      </c>
      <c r="C63" s="94" t="s">
        <v>608</v>
      </c>
      <c r="D63" s="59" t="s">
        <v>235</v>
      </c>
      <c r="E63" s="120">
        <v>2</v>
      </c>
      <c r="F63" s="121">
        <v>2802.53</v>
      </c>
      <c r="G63" s="122"/>
      <c r="H63" s="122"/>
      <c r="I63" s="122"/>
      <c r="J63" s="122">
        <v>5605</v>
      </c>
      <c r="K63" s="122"/>
      <c r="L63" s="122"/>
      <c r="M63" s="122"/>
      <c r="N63" s="122"/>
      <c r="O63" s="122"/>
      <c r="P63" s="122"/>
      <c r="Q63" s="122"/>
    </row>
    <row r="64" spans="1:17" ht="22.8" x14ac:dyDescent="0.25">
      <c r="A64" s="55">
        <v>20</v>
      </c>
      <c r="B64" s="97" t="s">
        <v>322</v>
      </c>
      <c r="C64" s="94" t="s">
        <v>609</v>
      </c>
      <c r="D64" s="59" t="s">
        <v>235</v>
      </c>
      <c r="E64" s="120">
        <v>1</v>
      </c>
      <c r="F64" s="121">
        <v>4892.3100000000004</v>
      </c>
      <c r="G64" s="122"/>
      <c r="H64" s="122"/>
      <c r="I64" s="122"/>
      <c r="J64" s="122">
        <v>4892</v>
      </c>
      <c r="K64" s="122"/>
      <c r="L64" s="122"/>
      <c r="M64" s="122"/>
      <c r="N64" s="122"/>
      <c r="O64" s="122"/>
      <c r="P64" s="122"/>
      <c r="Q64" s="122"/>
    </row>
    <row r="65" spans="1:17" ht="22.8" x14ac:dyDescent="0.25">
      <c r="A65" s="55">
        <v>21</v>
      </c>
      <c r="B65" s="97" t="s">
        <v>322</v>
      </c>
      <c r="C65" s="94" t="s">
        <v>610</v>
      </c>
      <c r="D65" s="59" t="s">
        <v>235</v>
      </c>
      <c r="E65" s="120">
        <v>1</v>
      </c>
      <c r="F65" s="121">
        <v>6185.73</v>
      </c>
      <c r="G65" s="122"/>
      <c r="H65" s="122"/>
      <c r="I65" s="122"/>
      <c r="J65" s="122">
        <v>6186</v>
      </c>
      <c r="K65" s="122"/>
      <c r="L65" s="122"/>
      <c r="M65" s="122"/>
      <c r="N65" s="122"/>
      <c r="O65" s="122"/>
      <c r="P65" s="122"/>
      <c r="Q65" s="122"/>
    </row>
    <row r="66" spans="1:17" ht="22.8" x14ac:dyDescent="0.25">
      <c r="A66" s="55">
        <v>22</v>
      </c>
      <c r="B66" s="97" t="s">
        <v>322</v>
      </c>
      <c r="C66" s="94" t="s">
        <v>611</v>
      </c>
      <c r="D66" s="59" t="s">
        <v>235</v>
      </c>
      <c r="E66" s="120">
        <v>1</v>
      </c>
      <c r="F66" s="121">
        <v>26455.84</v>
      </c>
      <c r="G66" s="122"/>
      <c r="H66" s="122"/>
      <c r="I66" s="122"/>
      <c r="J66" s="122">
        <v>26456</v>
      </c>
      <c r="K66" s="122"/>
      <c r="L66" s="122"/>
      <c r="M66" s="122"/>
      <c r="N66" s="122"/>
      <c r="O66" s="122"/>
      <c r="P66" s="122"/>
      <c r="Q66" s="122"/>
    </row>
    <row r="67" spans="1:17" ht="22.8" x14ac:dyDescent="0.25">
      <c r="A67" s="55">
        <v>23</v>
      </c>
      <c r="B67" s="97" t="s">
        <v>322</v>
      </c>
      <c r="C67" s="94" t="s">
        <v>612</v>
      </c>
      <c r="D67" s="59" t="s">
        <v>235</v>
      </c>
      <c r="E67" s="120">
        <v>1</v>
      </c>
      <c r="F67" s="121">
        <v>3228.51</v>
      </c>
      <c r="G67" s="122"/>
      <c r="H67" s="122"/>
      <c r="I67" s="122"/>
      <c r="J67" s="122">
        <v>3229</v>
      </c>
      <c r="K67" s="122"/>
      <c r="L67" s="122"/>
      <c r="M67" s="122"/>
      <c r="N67" s="122"/>
      <c r="O67" s="122"/>
      <c r="P67" s="122"/>
      <c r="Q67" s="122"/>
    </row>
    <row r="68" spans="1:17" ht="22.8" x14ac:dyDescent="0.25">
      <c r="A68" s="55">
        <v>24</v>
      </c>
      <c r="B68" s="97" t="s">
        <v>322</v>
      </c>
      <c r="C68" s="94" t="s">
        <v>613</v>
      </c>
      <c r="D68" s="59" t="s">
        <v>235</v>
      </c>
      <c r="E68" s="120">
        <v>2</v>
      </c>
      <c r="F68" s="121">
        <v>12429.76</v>
      </c>
      <c r="G68" s="122"/>
      <c r="H68" s="122"/>
      <c r="I68" s="122"/>
      <c r="J68" s="122">
        <v>24860</v>
      </c>
      <c r="K68" s="122"/>
      <c r="L68" s="122"/>
      <c r="M68" s="122"/>
      <c r="N68" s="122"/>
      <c r="O68" s="122"/>
      <c r="P68" s="122"/>
      <c r="Q68" s="122"/>
    </row>
    <row r="69" spans="1:17" ht="22.8" x14ac:dyDescent="0.25">
      <c r="A69" s="55">
        <v>25</v>
      </c>
      <c r="B69" s="97" t="s">
        <v>322</v>
      </c>
      <c r="C69" s="94" t="s">
        <v>614</v>
      </c>
      <c r="D69" s="59" t="s">
        <v>235</v>
      </c>
      <c r="E69" s="120">
        <v>2</v>
      </c>
      <c r="F69" s="121">
        <v>5181.3100000000004</v>
      </c>
      <c r="G69" s="122"/>
      <c r="H69" s="122"/>
      <c r="I69" s="122"/>
      <c r="J69" s="122">
        <v>10363</v>
      </c>
      <c r="K69" s="122"/>
      <c r="L69" s="122"/>
      <c r="M69" s="122"/>
      <c r="N69" s="122"/>
      <c r="O69" s="122"/>
      <c r="P69" s="122"/>
      <c r="Q69" s="122"/>
    </row>
    <row r="70" spans="1:17" ht="22.8" x14ac:dyDescent="0.25">
      <c r="A70" s="55">
        <v>26</v>
      </c>
      <c r="B70" s="97" t="s">
        <v>322</v>
      </c>
      <c r="C70" s="94" t="s">
        <v>615</v>
      </c>
      <c r="D70" s="59" t="s">
        <v>235</v>
      </c>
      <c r="E70" s="120">
        <v>2</v>
      </c>
      <c r="F70" s="121">
        <v>3943.71</v>
      </c>
      <c r="G70" s="122"/>
      <c r="H70" s="122"/>
      <c r="I70" s="122"/>
      <c r="J70" s="122">
        <v>7887</v>
      </c>
      <c r="K70" s="122"/>
      <c r="L70" s="122"/>
      <c r="M70" s="122"/>
      <c r="N70" s="122"/>
      <c r="O70" s="122"/>
      <c r="P70" s="122"/>
      <c r="Q70" s="122"/>
    </row>
    <row r="71" spans="1:17" ht="13.2" customHeight="1" x14ac:dyDescent="0.25">
      <c r="A71" s="55">
        <v>27</v>
      </c>
      <c r="B71" s="97" t="s">
        <v>322</v>
      </c>
      <c r="C71" s="94" t="s">
        <v>616</v>
      </c>
      <c r="D71" s="59" t="s">
        <v>235</v>
      </c>
      <c r="E71" s="120">
        <v>2</v>
      </c>
      <c r="F71" s="121">
        <v>4376.42</v>
      </c>
      <c r="G71" s="122"/>
      <c r="H71" s="122"/>
      <c r="I71" s="122"/>
      <c r="J71" s="122">
        <v>8753</v>
      </c>
      <c r="K71" s="122"/>
      <c r="L71" s="122"/>
      <c r="M71" s="122"/>
      <c r="N71" s="122"/>
      <c r="O71" s="122"/>
      <c r="P71" s="122"/>
      <c r="Q71" s="122"/>
    </row>
    <row r="72" spans="1:17" ht="13.2" customHeight="1" x14ac:dyDescent="0.25">
      <c r="A72" s="55">
        <v>28</v>
      </c>
      <c r="B72" s="97" t="s">
        <v>322</v>
      </c>
      <c r="C72" s="94" t="s">
        <v>617</v>
      </c>
      <c r="D72" s="59" t="s">
        <v>235</v>
      </c>
      <c r="E72" s="120">
        <v>2</v>
      </c>
      <c r="F72" s="121">
        <v>13263.79</v>
      </c>
      <c r="G72" s="122"/>
      <c r="H72" s="122"/>
      <c r="I72" s="122"/>
      <c r="J72" s="122">
        <v>26528</v>
      </c>
      <c r="K72" s="122"/>
      <c r="L72" s="122"/>
      <c r="M72" s="122"/>
      <c r="N72" s="122"/>
      <c r="O72" s="122"/>
      <c r="P72" s="122"/>
      <c r="Q72" s="122"/>
    </row>
    <row r="73" spans="1:17" ht="13.2" customHeight="1" x14ac:dyDescent="0.25">
      <c r="A73" s="55">
        <v>29</v>
      </c>
      <c r="B73" s="97" t="s">
        <v>322</v>
      </c>
      <c r="C73" s="94" t="s">
        <v>618</v>
      </c>
      <c r="D73" s="59" t="s">
        <v>235</v>
      </c>
      <c r="E73" s="120">
        <v>2</v>
      </c>
      <c r="F73" s="121">
        <v>2746.47</v>
      </c>
      <c r="G73" s="122"/>
      <c r="H73" s="122"/>
      <c r="I73" s="122"/>
      <c r="J73" s="122">
        <v>5493</v>
      </c>
      <c r="K73" s="122"/>
      <c r="L73" s="122"/>
      <c r="M73" s="122"/>
      <c r="N73" s="122"/>
      <c r="O73" s="122"/>
      <c r="P73" s="122"/>
      <c r="Q73" s="122"/>
    </row>
    <row r="74" spans="1:17" ht="22.8" x14ac:dyDescent="0.25">
      <c r="A74" s="55">
        <v>30</v>
      </c>
      <c r="B74" s="97" t="s">
        <v>322</v>
      </c>
      <c r="C74" s="94" t="s">
        <v>619</v>
      </c>
      <c r="D74" s="59" t="s">
        <v>602</v>
      </c>
      <c r="E74" s="120">
        <v>1</v>
      </c>
      <c r="F74" s="121">
        <v>1079533</v>
      </c>
      <c r="G74" s="122"/>
      <c r="H74" s="122"/>
      <c r="I74" s="122"/>
      <c r="J74" s="122">
        <v>1079533</v>
      </c>
      <c r="K74" s="122"/>
      <c r="L74" s="122"/>
      <c r="M74" s="122"/>
      <c r="N74" s="122"/>
      <c r="O74" s="122"/>
      <c r="P74" s="122"/>
      <c r="Q74" s="122"/>
    </row>
    <row r="75" spans="1:17" ht="13.2" customHeight="1" x14ac:dyDescent="0.25">
      <c r="A75" s="55">
        <v>31</v>
      </c>
      <c r="B75" s="97" t="s">
        <v>322</v>
      </c>
      <c r="C75" s="94" t="s">
        <v>620</v>
      </c>
      <c r="D75" s="59" t="s">
        <v>235</v>
      </c>
      <c r="E75" s="120">
        <v>1</v>
      </c>
      <c r="F75" s="121">
        <v>3587.23</v>
      </c>
      <c r="G75" s="122"/>
      <c r="H75" s="122"/>
      <c r="I75" s="122"/>
      <c r="J75" s="122">
        <v>3587</v>
      </c>
      <c r="K75" s="122"/>
      <c r="L75" s="122"/>
      <c r="M75" s="122"/>
      <c r="N75" s="122"/>
      <c r="O75" s="122"/>
      <c r="P75" s="122"/>
      <c r="Q75" s="122"/>
    </row>
    <row r="76" spans="1:17" ht="13.2" customHeight="1" x14ac:dyDescent="0.25">
      <c r="A76" s="55">
        <v>32</v>
      </c>
      <c r="B76" s="97" t="s">
        <v>322</v>
      </c>
      <c r="C76" s="94" t="s">
        <v>621</v>
      </c>
      <c r="D76" s="59" t="s">
        <v>235</v>
      </c>
      <c r="E76" s="120">
        <v>1</v>
      </c>
      <c r="F76" s="121">
        <v>548.85</v>
      </c>
      <c r="G76" s="122"/>
      <c r="H76" s="122"/>
      <c r="I76" s="122"/>
      <c r="J76" s="122">
        <v>549</v>
      </c>
      <c r="K76" s="122"/>
      <c r="L76" s="122"/>
      <c r="M76" s="122"/>
      <c r="N76" s="122"/>
      <c r="O76" s="122"/>
      <c r="P76" s="122"/>
      <c r="Q76" s="122"/>
    </row>
    <row r="77" spans="1:17" ht="13.2" customHeight="1" x14ac:dyDescent="0.25">
      <c r="A77" s="55">
        <v>33</v>
      </c>
      <c r="B77" s="97" t="s">
        <v>322</v>
      </c>
      <c r="C77" s="94" t="s">
        <v>622</v>
      </c>
      <c r="D77" s="59" t="s">
        <v>235</v>
      </c>
      <c r="E77" s="120">
        <v>1</v>
      </c>
      <c r="F77" s="121">
        <v>1199.48</v>
      </c>
      <c r="G77" s="122"/>
      <c r="H77" s="122"/>
      <c r="I77" s="122"/>
      <c r="J77" s="122">
        <v>1199</v>
      </c>
      <c r="K77" s="122"/>
      <c r="L77" s="122"/>
      <c r="M77" s="122"/>
      <c r="N77" s="122"/>
      <c r="O77" s="122"/>
      <c r="P77" s="122"/>
      <c r="Q77" s="122"/>
    </row>
    <row r="78" spans="1:17" ht="13.2" customHeight="1" x14ac:dyDescent="0.25">
      <c r="A78" s="55">
        <v>34</v>
      </c>
      <c r="B78" s="97" t="s">
        <v>322</v>
      </c>
      <c r="C78" s="94" t="s">
        <v>623</v>
      </c>
      <c r="D78" s="59" t="s">
        <v>235</v>
      </c>
      <c r="E78" s="120">
        <v>1</v>
      </c>
      <c r="F78" s="121">
        <v>2266.0100000000002</v>
      </c>
      <c r="G78" s="122"/>
      <c r="H78" s="122"/>
      <c r="I78" s="122"/>
      <c r="J78" s="122">
        <v>2266</v>
      </c>
      <c r="K78" s="122"/>
      <c r="L78" s="122"/>
      <c r="M78" s="122"/>
      <c r="N78" s="122"/>
      <c r="O78" s="122"/>
      <c r="P78" s="122"/>
      <c r="Q78" s="122"/>
    </row>
    <row r="79" spans="1:17" ht="13.2" customHeight="1" x14ac:dyDescent="0.25">
      <c r="A79" s="55">
        <v>35</v>
      </c>
      <c r="B79" s="97" t="s">
        <v>322</v>
      </c>
      <c r="C79" s="94" t="s">
        <v>624</v>
      </c>
      <c r="D79" s="59" t="s">
        <v>235</v>
      </c>
      <c r="E79" s="120">
        <v>1</v>
      </c>
      <c r="F79" s="121">
        <v>1300.3699999999999</v>
      </c>
      <c r="G79" s="122"/>
      <c r="H79" s="122"/>
      <c r="I79" s="122"/>
      <c r="J79" s="122">
        <v>1300</v>
      </c>
      <c r="K79" s="122"/>
      <c r="L79" s="122"/>
      <c r="M79" s="122"/>
      <c r="N79" s="122"/>
      <c r="O79" s="122"/>
      <c r="P79" s="122"/>
      <c r="Q79" s="122"/>
    </row>
    <row r="80" spans="1:17" ht="13.2" customHeight="1" x14ac:dyDescent="0.25">
      <c r="A80" s="55">
        <v>36</v>
      </c>
      <c r="B80" s="97" t="s">
        <v>322</v>
      </c>
      <c r="C80" s="94" t="s">
        <v>625</v>
      </c>
      <c r="D80" s="59" t="s">
        <v>235</v>
      </c>
      <c r="E80" s="120">
        <v>1</v>
      </c>
      <c r="F80" s="121">
        <v>1849.67</v>
      </c>
      <c r="G80" s="122"/>
      <c r="H80" s="122"/>
      <c r="I80" s="122"/>
      <c r="J80" s="122">
        <v>1850</v>
      </c>
      <c r="K80" s="122"/>
      <c r="L80" s="122"/>
      <c r="M80" s="122"/>
      <c r="N80" s="122"/>
      <c r="O80" s="122"/>
      <c r="P80" s="122"/>
      <c r="Q80" s="122"/>
    </row>
    <row r="81" spans="1:17" ht="22.8" x14ac:dyDescent="0.25">
      <c r="A81" s="55">
        <v>37</v>
      </c>
      <c r="B81" s="97" t="s">
        <v>322</v>
      </c>
      <c r="C81" s="94" t="s">
        <v>626</v>
      </c>
      <c r="D81" s="59" t="s">
        <v>458</v>
      </c>
      <c r="E81" s="120">
        <v>28</v>
      </c>
      <c r="F81" s="121">
        <v>56.05</v>
      </c>
      <c r="G81" s="122"/>
      <c r="H81" s="122"/>
      <c r="I81" s="122"/>
      <c r="J81" s="122">
        <v>1569</v>
      </c>
      <c r="K81" s="122"/>
      <c r="L81" s="122"/>
      <c r="M81" s="122"/>
      <c r="N81" s="122"/>
      <c r="O81" s="122"/>
      <c r="P81" s="122"/>
      <c r="Q81" s="122"/>
    </row>
    <row r="82" spans="1:17" x14ac:dyDescent="0.25">
      <c r="A82" s="273" t="s">
        <v>85</v>
      </c>
      <c r="B82" s="274"/>
      <c r="C82" s="274"/>
      <c r="D82" s="274"/>
      <c r="E82" s="274"/>
      <c r="F82" s="274"/>
      <c r="G82" s="274"/>
      <c r="H82" s="274"/>
      <c r="I82" s="274"/>
      <c r="J82" s="121">
        <v>2682490</v>
      </c>
      <c r="K82" s="122"/>
      <c r="L82" s="122"/>
      <c r="M82" s="122"/>
      <c r="N82" s="122"/>
      <c r="O82" s="122"/>
      <c r="P82" s="122"/>
      <c r="Q82" s="122"/>
    </row>
    <row r="83" spans="1:17" x14ac:dyDescent="0.25">
      <c r="A83" s="277" t="s">
        <v>627</v>
      </c>
      <c r="B83" s="274"/>
      <c r="C83" s="274"/>
      <c r="D83" s="274"/>
      <c r="E83" s="274"/>
      <c r="F83" s="274"/>
      <c r="G83" s="274"/>
      <c r="H83" s="274"/>
      <c r="I83" s="274"/>
      <c r="J83" s="130">
        <v>2682490</v>
      </c>
      <c r="K83" s="122"/>
      <c r="L83" s="122"/>
      <c r="M83" s="122"/>
      <c r="N83" s="122"/>
      <c r="O83" s="122"/>
      <c r="P83" s="122"/>
      <c r="Q83" s="122"/>
    </row>
    <row r="84" spans="1:17" x14ac:dyDescent="0.25">
      <c r="A84" s="278" t="s">
        <v>628</v>
      </c>
      <c r="B84" s="274"/>
      <c r="C84" s="274"/>
      <c r="D84" s="274"/>
      <c r="E84" s="274"/>
      <c r="F84" s="274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</row>
    <row r="85" spans="1:17" ht="22.8" x14ac:dyDescent="0.25">
      <c r="A85" s="55">
        <v>38</v>
      </c>
      <c r="B85" s="97" t="s">
        <v>629</v>
      </c>
      <c r="C85" s="94" t="s">
        <v>630</v>
      </c>
      <c r="D85" s="59" t="s">
        <v>21</v>
      </c>
      <c r="E85" s="120">
        <v>1</v>
      </c>
      <c r="F85" s="121">
        <v>161.84</v>
      </c>
      <c r="G85" s="122"/>
      <c r="H85" s="122"/>
      <c r="I85" s="122"/>
      <c r="J85" s="122">
        <v>162</v>
      </c>
      <c r="K85" s="122"/>
      <c r="L85" s="122"/>
      <c r="M85" s="122"/>
      <c r="N85" s="122"/>
      <c r="O85" s="122"/>
      <c r="P85" s="122"/>
      <c r="Q85" s="122"/>
    </row>
    <row r="86" spans="1:17" ht="34.200000000000003" x14ac:dyDescent="0.25">
      <c r="A86" s="55">
        <v>39</v>
      </c>
      <c r="B86" s="97" t="s">
        <v>631</v>
      </c>
      <c r="C86" s="94" t="s">
        <v>632</v>
      </c>
      <c r="D86" s="59" t="s">
        <v>633</v>
      </c>
      <c r="E86" s="120">
        <v>0.45</v>
      </c>
      <c r="F86" s="121">
        <v>6208.42</v>
      </c>
      <c r="G86" s="121">
        <v>502.3</v>
      </c>
      <c r="H86" s="121">
        <v>79.16</v>
      </c>
      <c r="I86" s="121">
        <v>2.73</v>
      </c>
      <c r="J86" s="122">
        <v>2794</v>
      </c>
      <c r="K86" s="122">
        <v>226</v>
      </c>
      <c r="L86" s="122">
        <v>36</v>
      </c>
      <c r="M86" s="122">
        <v>1</v>
      </c>
      <c r="N86" s="122">
        <v>37.07</v>
      </c>
      <c r="O86" s="122">
        <v>16.68</v>
      </c>
      <c r="P86" s="122">
        <v>0.15</v>
      </c>
      <c r="Q86" s="122">
        <v>7.0000000000000007E-2</v>
      </c>
    </row>
    <row r="87" spans="1:17" ht="34.200000000000003" x14ac:dyDescent="0.25">
      <c r="A87" s="55">
        <v>40</v>
      </c>
      <c r="B87" s="97" t="s">
        <v>634</v>
      </c>
      <c r="C87" s="94" t="s">
        <v>635</v>
      </c>
      <c r="D87" s="59" t="s">
        <v>633</v>
      </c>
      <c r="E87" s="120">
        <v>5.0000000000000001E-3</v>
      </c>
      <c r="F87" s="121">
        <v>8494.65</v>
      </c>
      <c r="G87" s="121">
        <v>502.3</v>
      </c>
      <c r="H87" s="121">
        <v>79.16</v>
      </c>
      <c r="I87" s="121">
        <v>2.73</v>
      </c>
      <c r="J87" s="122">
        <v>42</v>
      </c>
      <c r="K87" s="122">
        <v>3</v>
      </c>
      <c r="L87" s="122"/>
      <c r="M87" s="122"/>
      <c r="N87" s="122">
        <v>37.07</v>
      </c>
      <c r="O87" s="122">
        <v>0.19</v>
      </c>
      <c r="P87" s="122">
        <v>0.15</v>
      </c>
      <c r="Q87" s="122"/>
    </row>
    <row r="88" spans="1:17" ht="34.200000000000003" x14ac:dyDescent="0.25">
      <c r="A88" s="55">
        <v>41</v>
      </c>
      <c r="B88" s="97" t="s">
        <v>636</v>
      </c>
      <c r="C88" s="94" t="s">
        <v>637</v>
      </c>
      <c r="D88" s="59" t="s">
        <v>633</v>
      </c>
      <c r="E88" s="120">
        <v>0.45500000000000002</v>
      </c>
      <c r="F88" s="121">
        <v>104.4</v>
      </c>
      <c r="G88" s="121">
        <v>82.16</v>
      </c>
      <c r="H88" s="121">
        <v>15.29</v>
      </c>
      <c r="I88" s="122"/>
      <c r="J88" s="122">
        <v>48</v>
      </c>
      <c r="K88" s="122">
        <v>37</v>
      </c>
      <c r="L88" s="122">
        <v>7</v>
      </c>
      <c r="M88" s="122"/>
      <c r="N88" s="122">
        <v>5.01</v>
      </c>
      <c r="O88" s="122">
        <v>2.2799999999999998</v>
      </c>
      <c r="P88" s="122"/>
      <c r="Q88" s="122"/>
    </row>
    <row r="89" spans="1:17" ht="22.8" x14ac:dyDescent="0.25">
      <c r="A89" s="55">
        <v>42</v>
      </c>
      <c r="B89" s="97" t="s">
        <v>638</v>
      </c>
      <c r="C89" s="94" t="s">
        <v>639</v>
      </c>
      <c r="D89" s="59" t="s">
        <v>640</v>
      </c>
      <c r="E89" s="120">
        <v>2.2000000000000002</v>
      </c>
      <c r="F89" s="121">
        <v>17.02</v>
      </c>
      <c r="G89" s="122"/>
      <c r="H89" s="122"/>
      <c r="I89" s="122"/>
      <c r="J89" s="122">
        <v>37</v>
      </c>
      <c r="K89" s="122"/>
      <c r="L89" s="122"/>
      <c r="M89" s="122"/>
      <c r="N89" s="122"/>
      <c r="O89" s="122"/>
      <c r="P89" s="122"/>
      <c r="Q89" s="122"/>
    </row>
    <row r="90" spans="1:17" ht="13.2" customHeight="1" x14ac:dyDescent="0.25">
      <c r="A90" s="273" t="s">
        <v>85</v>
      </c>
      <c r="B90" s="274"/>
      <c r="C90" s="274"/>
      <c r="D90" s="274"/>
      <c r="E90" s="274"/>
      <c r="F90" s="274"/>
      <c r="G90" s="274"/>
      <c r="H90" s="274"/>
      <c r="I90" s="274"/>
      <c r="J90" s="121">
        <v>3083</v>
      </c>
      <c r="K90" s="121">
        <v>266</v>
      </c>
      <c r="L90" s="121">
        <v>43</v>
      </c>
      <c r="M90" s="121">
        <v>1</v>
      </c>
      <c r="N90" s="122"/>
      <c r="O90" s="121">
        <v>19.149999999999999</v>
      </c>
      <c r="P90" s="122"/>
      <c r="Q90" s="121">
        <v>7.0000000000000007E-2</v>
      </c>
    </row>
    <row r="91" spans="1:17" x14ac:dyDescent="0.25">
      <c r="A91" s="273" t="s">
        <v>30</v>
      </c>
      <c r="B91" s="274"/>
      <c r="C91" s="274"/>
      <c r="D91" s="274"/>
      <c r="E91" s="274"/>
      <c r="F91" s="274"/>
      <c r="G91" s="274"/>
      <c r="H91" s="274"/>
      <c r="I91" s="274"/>
      <c r="J91" s="121">
        <v>342</v>
      </c>
      <c r="K91" s="122"/>
      <c r="L91" s="122"/>
      <c r="M91" s="122"/>
      <c r="N91" s="122"/>
      <c r="O91" s="122"/>
      <c r="P91" s="122"/>
      <c r="Q91" s="122"/>
    </row>
    <row r="92" spans="1:17" x14ac:dyDescent="0.25">
      <c r="A92" s="273" t="s">
        <v>31</v>
      </c>
      <c r="B92" s="274"/>
      <c r="C92" s="274"/>
      <c r="D92" s="274"/>
      <c r="E92" s="274"/>
      <c r="F92" s="274"/>
      <c r="G92" s="274"/>
      <c r="H92" s="274"/>
      <c r="I92" s="274"/>
      <c r="J92" s="121">
        <v>222</v>
      </c>
      <c r="K92" s="122"/>
      <c r="L92" s="122"/>
      <c r="M92" s="122"/>
      <c r="N92" s="122"/>
      <c r="O92" s="122"/>
      <c r="P92" s="122"/>
      <c r="Q92" s="122"/>
    </row>
    <row r="93" spans="1:17" ht="20.399999999999999" customHeight="1" x14ac:dyDescent="0.25">
      <c r="A93" s="277" t="s">
        <v>641</v>
      </c>
      <c r="B93" s="274"/>
      <c r="C93" s="274"/>
      <c r="D93" s="274"/>
      <c r="E93" s="274"/>
      <c r="F93" s="274"/>
      <c r="G93" s="274"/>
      <c r="H93" s="274"/>
      <c r="I93" s="274"/>
      <c r="J93" s="130">
        <v>3647</v>
      </c>
      <c r="K93" s="122"/>
      <c r="L93" s="122"/>
      <c r="M93" s="122"/>
      <c r="N93" s="122"/>
      <c r="O93" s="130">
        <v>19.149999999999999</v>
      </c>
      <c r="P93" s="122"/>
      <c r="Q93" s="130">
        <v>7.0000000000000007E-2</v>
      </c>
    </row>
    <row r="94" spans="1:17" ht="13.2" customHeight="1" x14ac:dyDescent="0.25">
      <c r="A94" s="278" t="s">
        <v>642</v>
      </c>
      <c r="B94" s="274"/>
      <c r="C94" s="274"/>
      <c r="D94" s="274"/>
      <c r="E94" s="274"/>
      <c r="F94" s="274"/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</row>
    <row r="95" spans="1:17" ht="13.2" customHeight="1" x14ac:dyDescent="0.25">
      <c r="A95" s="55">
        <v>43</v>
      </c>
      <c r="B95" s="97" t="s">
        <v>643</v>
      </c>
      <c r="C95" s="94" t="s">
        <v>644</v>
      </c>
      <c r="D95" s="59" t="s">
        <v>22</v>
      </c>
      <c r="E95" s="120">
        <v>1</v>
      </c>
      <c r="F95" s="121">
        <v>138.58000000000001</v>
      </c>
      <c r="G95" s="121">
        <v>18.79</v>
      </c>
      <c r="H95" s="121">
        <v>5.32</v>
      </c>
      <c r="I95" s="122"/>
      <c r="J95" s="122">
        <v>139</v>
      </c>
      <c r="K95" s="122">
        <v>19</v>
      </c>
      <c r="L95" s="122">
        <v>5</v>
      </c>
      <c r="M95" s="122"/>
      <c r="N95" s="122">
        <v>1.47</v>
      </c>
      <c r="O95" s="122">
        <v>1.47</v>
      </c>
      <c r="P95" s="122"/>
      <c r="Q95" s="122"/>
    </row>
    <row r="96" spans="1:17" ht="13.2" customHeight="1" x14ac:dyDescent="0.25">
      <c r="A96" s="55">
        <v>44</v>
      </c>
      <c r="B96" s="97" t="s">
        <v>322</v>
      </c>
      <c r="C96" s="94" t="s">
        <v>645</v>
      </c>
      <c r="D96" s="59" t="s">
        <v>235</v>
      </c>
      <c r="E96" s="120">
        <v>1</v>
      </c>
      <c r="F96" s="121">
        <v>1349.86</v>
      </c>
      <c r="G96" s="122"/>
      <c r="H96" s="122"/>
      <c r="I96" s="122"/>
      <c r="J96" s="122">
        <v>1350</v>
      </c>
      <c r="K96" s="122"/>
      <c r="L96" s="122"/>
      <c r="M96" s="122"/>
      <c r="N96" s="122"/>
      <c r="O96" s="122"/>
      <c r="P96" s="122"/>
      <c r="Q96" s="122"/>
    </row>
    <row r="97" spans="1:17" ht="34.200000000000003" x14ac:dyDescent="0.25">
      <c r="A97" s="55">
        <v>45</v>
      </c>
      <c r="B97" s="97" t="s">
        <v>646</v>
      </c>
      <c r="C97" s="94" t="s">
        <v>647</v>
      </c>
      <c r="D97" s="59" t="s">
        <v>633</v>
      </c>
      <c r="E97" s="120">
        <v>0.45</v>
      </c>
      <c r="F97" s="121">
        <v>7249.68</v>
      </c>
      <c r="G97" s="121">
        <v>837.02</v>
      </c>
      <c r="H97" s="121">
        <v>157.47999999999999</v>
      </c>
      <c r="I97" s="121">
        <v>3.46</v>
      </c>
      <c r="J97" s="122">
        <v>3262</v>
      </c>
      <c r="K97" s="122">
        <v>377</v>
      </c>
      <c r="L97" s="122">
        <v>71</v>
      </c>
      <c r="M97" s="122">
        <v>2</v>
      </c>
      <c r="N97" s="122">
        <v>60.83</v>
      </c>
      <c r="O97" s="122">
        <v>27.37</v>
      </c>
      <c r="P97" s="122">
        <v>0.19</v>
      </c>
      <c r="Q97" s="122">
        <v>0.09</v>
      </c>
    </row>
    <row r="98" spans="1:17" ht="20.399999999999999" customHeight="1" x14ac:dyDescent="0.25">
      <c r="A98" s="55">
        <v>46</v>
      </c>
      <c r="B98" s="97" t="s">
        <v>648</v>
      </c>
      <c r="C98" s="94" t="s">
        <v>649</v>
      </c>
      <c r="D98" s="59" t="s">
        <v>633</v>
      </c>
      <c r="E98" s="120">
        <v>5.0000000000000001E-3</v>
      </c>
      <c r="F98" s="121">
        <v>10345.120000000001</v>
      </c>
      <c r="G98" s="121">
        <v>645.39</v>
      </c>
      <c r="H98" s="121">
        <v>142.18</v>
      </c>
      <c r="I98" s="121">
        <v>3.82</v>
      </c>
      <c r="J98" s="122">
        <v>52</v>
      </c>
      <c r="K98" s="122">
        <v>3</v>
      </c>
      <c r="L98" s="122">
        <v>1</v>
      </c>
      <c r="M98" s="122"/>
      <c r="N98" s="122">
        <v>47.63</v>
      </c>
      <c r="O98" s="122">
        <v>0.24</v>
      </c>
      <c r="P98" s="122">
        <v>0.21</v>
      </c>
      <c r="Q98" s="122"/>
    </row>
    <row r="99" spans="1:17" ht="13.2" customHeight="1" x14ac:dyDescent="0.25">
      <c r="A99" s="55">
        <v>47</v>
      </c>
      <c r="B99" s="97" t="s">
        <v>636</v>
      </c>
      <c r="C99" s="94" t="s">
        <v>637</v>
      </c>
      <c r="D99" s="59" t="s">
        <v>633</v>
      </c>
      <c r="E99" s="120">
        <v>0.45500000000000002</v>
      </c>
      <c r="F99" s="121">
        <v>104.4</v>
      </c>
      <c r="G99" s="121">
        <v>82.16</v>
      </c>
      <c r="H99" s="121">
        <v>15.29</v>
      </c>
      <c r="I99" s="122"/>
      <c r="J99" s="122">
        <v>48</v>
      </c>
      <c r="K99" s="122">
        <v>37</v>
      </c>
      <c r="L99" s="122">
        <v>7</v>
      </c>
      <c r="M99" s="122"/>
      <c r="N99" s="122">
        <v>5.01</v>
      </c>
      <c r="O99" s="122">
        <v>2.2799999999999998</v>
      </c>
      <c r="P99" s="122"/>
      <c r="Q99" s="122"/>
    </row>
    <row r="100" spans="1:17" ht="13.2" customHeight="1" x14ac:dyDescent="0.25">
      <c r="A100" s="55">
        <v>48</v>
      </c>
      <c r="B100" s="97" t="s">
        <v>638</v>
      </c>
      <c r="C100" s="94" t="s">
        <v>639</v>
      </c>
      <c r="D100" s="59" t="s">
        <v>640</v>
      </c>
      <c r="E100" s="120">
        <v>6.2</v>
      </c>
      <c r="F100" s="121">
        <v>17.02</v>
      </c>
      <c r="G100" s="122"/>
      <c r="H100" s="122"/>
      <c r="I100" s="122"/>
      <c r="J100" s="122">
        <v>106</v>
      </c>
      <c r="K100" s="122"/>
      <c r="L100" s="122"/>
      <c r="M100" s="122"/>
      <c r="N100" s="122"/>
      <c r="O100" s="122"/>
      <c r="P100" s="122"/>
      <c r="Q100" s="122"/>
    </row>
    <row r="101" spans="1:17" ht="13.2" customHeight="1" x14ac:dyDescent="0.25">
      <c r="A101" s="273" t="s">
        <v>85</v>
      </c>
      <c r="B101" s="274"/>
      <c r="C101" s="274"/>
      <c r="D101" s="274"/>
      <c r="E101" s="274"/>
      <c r="F101" s="274"/>
      <c r="G101" s="274"/>
      <c r="H101" s="274"/>
      <c r="I101" s="274"/>
      <c r="J101" s="121">
        <v>4957</v>
      </c>
      <c r="K101" s="121">
        <v>436</v>
      </c>
      <c r="L101" s="121">
        <v>84</v>
      </c>
      <c r="M101" s="121">
        <v>2</v>
      </c>
      <c r="N101" s="122"/>
      <c r="O101" s="121">
        <v>31.36</v>
      </c>
      <c r="P101" s="122"/>
      <c r="Q101" s="121">
        <v>0.09</v>
      </c>
    </row>
    <row r="102" spans="1:17" ht="13.2" customHeight="1" x14ac:dyDescent="0.25">
      <c r="A102" s="273" t="s">
        <v>30</v>
      </c>
      <c r="B102" s="274"/>
      <c r="C102" s="274"/>
      <c r="D102" s="274"/>
      <c r="E102" s="274"/>
      <c r="F102" s="274"/>
      <c r="G102" s="274"/>
      <c r="H102" s="274"/>
      <c r="I102" s="274"/>
      <c r="J102" s="121">
        <v>561</v>
      </c>
      <c r="K102" s="122"/>
      <c r="L102" s="122"/>
      <c r="M102" s="122"/>
      <c r="N102" s="122"/>
      <c r="O102" s="122"/>
      <c r="P102" s="122"/>
      <c r="Q102" s="122"/>
    </row>
    <row r="103" spans="1:17" ht="13.2" customHeight="1" x14ac:dyDescent="0.25">
      <c r="A103" s="273" t="s">
        <v>31</v>
      </c>
      <c r="B103" s="274"/>
      <c r="C103" s="274"/>
      <c r="D103" s="274"/>
      <c r="E103" s="274"/>
      <c r="F103" s="274"/>
      <c r="G103" s="274"/>
      <c r="H103" s="274"/>
      <c r="I103" s="274"/>
      <c r="J103" s="121">
        <v>364</v>
      </c>
      <c r="K103" s="122"/>
      <c r="L103" s="122"/>
      <c r="M103" s="122"/>
      <c r="N103" s="122"/>
      <c r="O103" s="122"/>
      <c r="P103" s="122"/>
      <c r="Q103" s="122"/>
    </row>
    <row r="104" spans="1:17" ht="20.399999999999999" customHeight="1" x14ac:dyDescent="0.25">
      <c r="A104" s="277" t="s">
        <v>650</v>
      </c>
      <c r="B104" s="274"/>
      <c r="C104" s="274"/>
      <c r="D104" s="274"/>
      <c r="E104" s="274"/>
      <c r="F104" s="274"/>
      <c r="G104" s="274"/>
      <c r="H104" s="274"/>
      <c r="I104" s="274"/>
      <c r="J104" s="130">
        <v>5882</v>
      </c>
      <c r="K104" s="122"/>
      <c r="L104" s="122"/>
      <c r="M104" s="122"/>
      <c r="N104" s="122"/>
      <c r="O104" s="130">
        <v>31.36</v>
      </c>
      <c r="P104" s="122"/>
      <c r="Q104" s="130">
        <v>0.09</v>
      </c>
    </row>
    <row r="105" spans="1:17" ht="13.2" customHeight="1" x14ac:dyDescent="0.25">
      <c r="A105" s="278" t="s">
        <v>651</v>
      </c>
      <c r="B105" s="274"/>
      <c r="C105" s="274"/>
      <c r="D105" s="274"/>
      <c r="E105" s="274"/>
      <c r="F105" s="274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4"/>
    </row>
    <row r="106" spans="1:17" ht="13.2" customHeight="1" x14ac:dyDescent="0.25">
      <c r="A106" s="55">
        <v>49</v>
      </c>
      <c r="B106" s="97" t="s">
        <v>652</v>
      </c>
      <c r="C106" s="94" t="s">
        <v>653</v>
      </c>
      <c r="D106" s="59" t="s">
        <v>21</v>
      </c>
      <c r="E106" s="120">
        <v>5</v>
      </c>
      <c r="F106" s="121">
        <v>25.14</v>
      </c>
      <c r="G106" s="122"/>
      <c r="H106" s="122"/>
      <c r="I106" s="122"/>
      <c r="J106" s="122">
        <v>126</v>
      </c>
      <c r="K106" s="122"/>
      <c r="L106" s="122"/>
      <c r="M106" s="122"/>
      <c r="N106" s="122"/>
      <c r="O106" s="122"/>
      <c r="P106" s="122"/>
      <c r="Q106" s="122"/>
    </row>
    <row r="107" spans="1:17" ht="13.2" customHeight="1" x14ac:dyDescent="0.25">
      <c r="A107" s="55">
        <v>50</v>
      </c>
      <c r="B107" s="97" t="s">
        <v>654</v>
      </c>
      <c r="C107" s="94" t="s">
        <v>655</v>
      </c>
      <c r="D107" s="59" t="s">
        <v>21</v>
      </c>
      <c r="E107" s="120">
        <v>1</v>
      </c>
      <c r="F107" s="121">
        <v>56.62</v>
      </c>
      <c r="G107" s="122"/>
      <c r="H107" s="122"/>
      <c r="I107" s="122"/>
      <c r="J107" s="122">
        <v>57</v>
      </c>
      <c r="K107" s="122"/>
      <c r="L107" s="122"/>
      <c r="M107" s="122"/>
      <c r="N107" s="122"/>
      <c r="O107" s="122"/>
      <c r="P107" s="122"/>
      <c r="Q107" s="122"/>
    </row>
    <row r="108" spans="1:17" ht="22.8" x14ac:dyDescent="0.25">
      <c r="A108" s="55">
        <v>51</v>
      </c>
      <c r="B108" s="97" t="s">
        <v>629</v>
      </c>
      <c r="C108" s="94" t="s">
        <v>630</v>
      </c>
      <c r="D108" s="59" t="s">
        <v>21</v>
      </c>
      <c r="E108" s="120">
        <v>1</v>
      </c>
      <c r="F108" s="121">
        <v>161.84</v>
      </c>
      <c r="G108" s="122"/>
      <c r="H108" s="122"/>
      <c r="I108" s="122"/>
      <c r="J108" s="122">
        <v>162</v>
      </c>
      <c r="K108" s="122"/>
      <c r="L108" s="122"/>
      <c r="M108" s="122"/>
      <c r="N108" s="122"/>
      <c r="O108" s="122"/>
      <c r="P108" s="122"/>
      <c r="Q108" s="122"/>
    </row>
    <row r="109" spans="1:17" ht="13.2" customHeight="1" x14ac:dyDescent="0.25">
      <c r="A109" s="55">
        <v>52</v>
      </c>
      <c r="B109" s="97" t="s">
        <v>656</v>
      </c>
      <c r="C109" s="94" t="s">
        <v>657</v>
      </c>
      <c r="D109" s="59" t="s">
        <v>235</v>
      </c>
      <c r="E109" s="120">
        <v>1</v>
      </c>
      <c r="F109" s="121">
        <v>17.68</v>
      </c>
      <c r="G109" s="122"/>
      <c r="H109" s="122"/>
      <c r="I109" s="122"/>
      <c r="J109" s="122">
        <v>18</v>
      </c>
      <c r="K109" s="122"/>
      <c r="L109" s="122"/>
      <c r="M109" s="122"/>
      <c r="N109" s="122"/>
      <c r="O109" s="122"/>
      <c r="P109" s="122"/>
      <c r="Q109" s="122"/>
    </row>
    <row r="110" spans="1:17" ht="13.2" customHeight="1" x14ac:dyDescent="0.25">
      <c r="A110" s="55">
        <v>53</v>
      </c>
      <c r="B110" s="97" t="s">
        <v>658</v>
      </c>
      <c r="C110" s="94" t="s">
        <v>659</v>
      </c>
      <c r="D110" s="59" t="s">
        <v>660</v>
      </c>
      <c r="E110" s="129" t="s">
        <v>661</v>
      </c>
      <c r="F110" s="121">
        <v>37.43</v>
      </c>
      <c r="G110" s="121">
        <v>13.41</v>
      </c>
      <c r="H110" s="121">
        <v>5.04</v>
      </c>
      <c r="I110" s="122"/>
      <c r="J110" s="122">
        <v>75</v>
      </c>
      <c r="K110" s="122">
        <v>27</v>
      </c>
      <c r="L110" s="122">
        <v>10</v>
      </c>
      <c r="M110" s="122"/>
      <c r="N110" s="122">
        <v>0.96</v>
      </c>
      <c r="O110" s="122">
        <v>1.92</v>
      </c>
      <c r="P110" s="122"/>
      <c r="Q110" s="122"/>
    </row>
    <row r="111" spans="1:17" ht="13.2" customHeight="1" x14ac:dyDescent="0.25">
      <c r="A111" s="123" t="s">
        <v>288</v>
      </c>
      <c r="B111" s="124" t="s">
        <v>662</v>
      </c>
      <c r="C111" s="125" t="s">
        <v>663</v>
      </c>
      <c r="D111" s="123" t="s">
        <v>21</v>
      </c>
      <c r="E111" s="126" t="s">
        <v>664</v>
      </c>
      <c r="F111" s="127">
        <v>44.03</v>
      </c>
      <c r="G111" s="122"/>
      <c r="H111" s="122"/>
      <c r="I111" s="122"/>
      <c r="J111" s="128">
        <v>176.12</v>
      </c>
      <c r="K111" s="122"/>
      <c r="L111" s="122"/>
      <c r="M111" s="122"/>
      <c r="N111" s="122"/>
      <c r="O111" s="122"/>
      <c r="P111" s="122"/>
      <c r="Q111" s="122"/>
    </row>
    <row r="112" spans="1:17" ht="13.2" customHeight="1" x14ac:dyDescent="0.25">
      <c r="A112" s="55">
        <v>54</v>
      </c>
      <c r="B112" s="97" t="s">
        <v>665</v>
      </c>
      <c r="C112" s="94" t="s">
        <v>666</v>
      </c>
      <c r="D112" s="59" t="s">
        <v>21</v>
      </c>
      <c r="E112" s="120">
        <v>2</v>
      </c>
      <c r="F112" s="121">
        <v>24.1</v>
      </c>
      <c r="G112" s="122"/>
      <c r="H112" s="122"/>
      <c r="I112" s="122"/>
      <c r="J112" s="122">
        <v>48</v>
      </c>
      <c r="K112" s="122"/>
      <c r="L112" s="122"/>
      <c r="M112" s="122"/>
      <c r="N112" s="122"/>
      <c r="O112" s="122"/>
      <c r="P112" s="122"/>
      <c r="Q112" s="122"/>
    </row>
    <row r="113" spans="1:17" ht="34.200000000000003" x14ac:dyDescent="0.25">
      <c r="A113" s="55">
        <v>55</v>
      </c>
      <c r="B113" s="97" t="s">
        <v>667</v>
      </c>
      <c r="C113" s="94" t="s">
        <v>663</v>
      </c>
      <c r="D113" s="59" t="s">
        <v>21</v>
      </c>
      <c r="E113" s="120">
        <v>1</v>
      </c>
      <c r="F113" s="121">
        <v>44.03</v>
      </c>
      <c r="G113" s="122"/>
      <c r="H113" s="122"/>
      <c r="I113" s="122"/>
      <c r="J113" s="122">
        <v>44</v>
      </c>
      <c r="K113" s="122"/>
      <c r="L113" s="122"/>
      <c r="M113" s="122"/>
      <c r="N113" s="122"/>
      <c r="O113" s="122"/>
      <c r="P113" s="122"/>
      <c r="Q113" s="122"/>
    </row>
    <row r="114" spans="1:17" ht="13.2" customHeight="1" x14ac:dyDescent="0.25">
      <c r="A114" s="55">
        <v>56</v>
      </c>
      <c r="B114" s="97" t="s">
        <v>668</v>
      </c>
      <c r="C114" s="94" t="s">
        <v>669</v>
      </c>
      <c r="D114" s="59" t="s">
        <v>21</v>
      </c>
      <c r="E114" s="120">
        <v>1</v>
      </c>
      <c r="F114" s="121">
        <v>47.6</v>
      </c>
      <c r="G114" s="122"/>
      <c r="H114" s="122"/>
      <c r="I114" s="122"/>
      <c r="J114" s="122">
        <v>48</v>
      </c>
      <c r="K114" s="122"/>
      <c r="L114" s="122"/>
      <c r="M114" s="122"/>
      <c r="N114" s="122"/>
      <c r="O114" s="122"/>
      <c r="P114" s="122"/>
      <c r="Q114" s="122"/>
    </row>
    <row r="115" spans="1:17" ht="13.2" customHeight="1" x14ac:dyDescent="0.25">
      <c r="A115" s="55">
        <v>57</v>
      </c>
      <c r="B115" s="97" t="s">
        <v>670</v>
      </c>
      <c r="C115" s="94" t="s">
        <v>671</v>
      </c>
      <c r="D115" s="59" t="s">
        <v>633</v>
      </c>
      <c r="E115" s="120">
        <v>0.56999999999999995</v>
      </c>
      <c r="F115" s="121">
        <v>5020.2700000000004</v>
      </c>
      <c r="G115" s="121">
        <v>502.3</v>
      </c>
      <c r="H115" s="121">
        <v>79.16</v>
      </c>
      <c r="I115" s="121">
        <v>2.73</v>
      </c>
      <c r="J115" s="122">
        <v>2862</v>
      </c>
      <c r="K115" s="122">
        <v>286</v>
      </c>
      <c r="L115" s="122">
        <v>45</v>
      </c>
      <c r="M115" s="122">
        <v>2</v>
      </c>
      <c r="N115" s="122">
        <v>37.07</v>
      </c>
      <c r="O115" s="122">
        <v>21.13</v>
      </c>
      <c r="P115" s="122">
        <v>0.15</v>
      </c>
      <c r="Q115" s="122">
        <v>0.09</v>
      </c>
    </row>
    <row r="116" spans="1:17" ht="13.2" customHeight="1" x14ac:dyDescent="0.25">
      <c r="A116" s="55">
        <v>58</v>
      </c>
      <c r="B116" s="97" t="s">
        <v>631</v>
      </c>
      <c r="C116" s="94" t="s">
        <v>632</v>
      </c>
      <c r="D116" s="59" t="s">
        <v>633</v>
      </c>
      <c r="E116" s="120">
        <v>0.52</v>
      </c>
      <c r="F116" s="121">
        <v>6208.42</v>
      </c>
      <c r="G116" s="121">
        <v>502.3</v>
      </c>
      <c r="H116" s="121">
        <v>79.16</v>
      </c>
      <c r="I116" s="121">
        <v>2.73</v>
      </c>
      <c r="J116" s="122">
        <v>3228</v>
      </c>
      <c r="K116" s="122">
        <v>261</v>
      </c>
      <c r="L116" s="122">
        <v>41</v>
      </c>
      <c r="M116" s="122">
        <v>1</v>
      </c>
      <c r="N116" s="122">
        <v>37.07</v>
      </c>
      <c r="O116" s="122">
        <v>19.28</v>
      </c>
      <c r="P116" s="122">
        <v>0.15</v>
      </c>
      <c r="Q116" s="122">
        <v>0.08</v>
      </c>
    </row>
    <row r="117" spans="1:17" ht="13.2" customHeight="1" x14ac:dyDescent="0.25">
      <c r="A117" s="55">
        <v>59</v>
      </c>
      <c r="B117" s="97" t="s">
        <v>672</v>
      </c>
      <c r="C117" s="94" t="s">
        <v>673</v>
      </c>
      <c r="D117" s="59" t="s">
        <v>633</v>
      </c>
      <c r="E117" s="120">
        <v>5.0000000000000001E-3</v>
      </c>
      <c r="F117" s="121">
        <v>7311.57</v>
      </c>
      <c r="G117" s="121">
        <v>502.3</v>
      </c>
      <c r="H117" s="121">
        <v>79.16</v>
      </c>
      <c r="I117" s="121">
        <v>2.73</v>
      </c>
      <c r="J117" s="122">
        <v>37</v>
      </c>
      <c r="K117" s="122">
        <v>3</v>
      </c>
      <c r="L117" s="122"/>
      <c r="M117" s="122"/>
      <c r="N117" s="122">
        <v>37.07</v>
      </c>
      <c r="O117" s="122">
        <v>0.19</v>
      </c>
      <c r="P117" s="122">
        <v>0.15</v>
      </c>
      <c r="Q117" s="122"/>
    </row>
    <row r="118" spans="1:17" ht="13.2" customHeight="1" x14ac:dyDescent="0.25">
      <c r="A118" s="55">
        <v>60</v>
      </c>
      <c r="B118" s="97" t="s">
        <v>634</v>
      </c>
      <c r="C118" s="94" t="s">
        <v>635</v>
      </c>
      <c r="D118" s="59" t="s">
        <v>633</v>
      </c>
      <c r="E118" s="120">
        <v>0.01</v>
      </c>
      <c r="F118" s="121">
        <v>8494.65</v>
      </c>
      <c r="G118" s="121">
        <v>502.3</v>
      </c>
      <c r="H118" s="121">
        <v>79.16</v>
      </c>
      <c r="I118" s="121">
        <v>2.73</v>
      </c>
      <c r="J118" s="122">
        <v>85</v>
      </c>
      <c r="K118" s="122">
        <v>5</v>
      </c>
      <c r="L118" s="122">
        <v>1</v>
      </c>
      <c r="M118" s="122"/>
      <c r="N118" s="122">
        <v>37.07</v>
      </c>
      <c r="O118" s="122">
        <v>0.37</v>
      </c>
      <c r="P118" s="122">
        <v>0.15</v>
      </c>
      <c r="Q118" s="122"/>
    </row>
    <row r="119" spans="1:17" ht="13.2" customHeight="1" x14ac:dyDescent="0.25">
      <c r="A119" s="55">
        <v>61</v>
      </c>
      <c r="B119" s="97" t="s">
        <v>636</v>
      </c>
      <c r="C119" s="94" t="s">
        <v>637</v>
      </c>
      <c r="D119" s="59" t="s">
        <v>633</v>
      </c>
      <c r="E119" s="120">
        <v>1.105</v>
      </c>
      <c r="F119" s="121">
        <v>104.4</v>
      </c>
      <c r="G119" s="121">
        <v>82.16</v>
      </c>
      <c r="H119" s="121">
        <v>15.29</v>
      </c>
      <c r="I119" s="122"/>
      <c r="J119" s="122">
        <v>115</v>
      </c>
      <c r="K119" s="122">
        <v>91</v>
      </c>
      <c r="L119" s="122">
        <v>17</v>
      </c>
      <c r="M119" s="122"/>
      <c r="N119" s="122">
        <v>5.01</v>
      </c>
      <c r="O119" s="122">
        <v>5.54</v>
      </c>
      <c r="P119" s="122"/>
      <c r="Q119" s="122"/>
    </row>
    <row r="120" spans="1:17" ht="13.2" customHeight="1" x14ac:dyDescent="0.25">
      <c r="A120" s="55">
        <v>62</v>
      </c>
      <c r="B120" s="97" t="s">
        <v>674</v>
      </c>
      <c r="C120" s="94" t="s">
        <v>675</v>
      </c>
      <c r="D120" s="59" t="s">
        <v>633</v>
      </c>
      <c r="E120" s="120">
        <v>3.5000000000000003E-2</v>
      </c>
      <c r="F120" s="121">
        <v>8610.7900000000009</v>
      </c>
      <c r="G120" s="121">
        <v>860.55</v>
      </c>
      <c r="H120" s="121">
        <v>36.81</v>
      </c>
      <c r="I120" s="121">
        <v>1.0900000000000001</v>
      </c>
      <c r="J120" s="122">
        <v>301</v>
      </c>
      <c r="K120" s="122">
        <v>30</v>
      </c>
      <c r="L120" s="122">
        <v>1</v>
      </c>
      <c r="M120" s="122"/>
      <c r="N120" s="122">
        <v>61.6</v>
      </c>
      <c r="O120" s="122">
        <v>2.16</v>
      </c>
      <c r="P120" s="122">
        <v>0.06</v>
      </c>
      <c r="Q120" s="122"/>
    </row>
    <row r="121" spans="1:17" ht="22.8" x14ac:dyDescent="0.25">
      <c r="A121" s="55">
        <v>63</v>
      </c>
      <c r="B121" s="97" t="s">
        <v>638</v>
      </c>
      <c r="C121" s="94" t="s">
        <v>639</v>
      </c>
      <c r="D121" s="59" t="s">
        <v>640</v>
      </c>
      <c r="E121" s="120">
        <v>7.75</v>
      </c>
      <c r="F121" s="121">
        <v>17.02</v>
      </c>
      <c r="G121" s="122"/>
      <c r="H121" s="122"/>
      <c r="I121" s="122"/>
      <c r="J121" s="122">
        <v>132</v>
      </c>
      <c r="K121" s="122"/>
      <c r="L121" s="122"/>
      <c r="M121" s="122"/>
      <c r="N121" s="122"/>
      <c r="O121" s="122"/>
      <c r="P121" s="122"/>
      <c r="Q121" s="122"/>
    </row>
    <row r="122" spans="1:17" ht="13.2" customHeight="1" x14ac:dyDescent="0.25">
      <c r="A122" s="273" t="s">
        <v>85</v>
      </c>
      <c r="B122" s="274"/>
      <c r="C122" s="274"/>
      <c r="D122" s="274"/>
      <c r="E122" s="274"/>
      <c r="F122" s="274"/>
      <c r="G122" s="274"/>
      <c r="H122" s="274"/>
      <c r="I122" s="274"/>
      <c r="J122" s="121">
        <v>7338</v>
      </c>
      <c r="K122" s="121">
        <v>703</v>
      </c>
      <c r="L122" s="121">
        <v>115</v>
      </c>
      <c r="M122" s="121">
        <v>3</v>
      </c>
      <c r="N122" s="122"/>
      <c r="O122" s="121">
        <v>50.59</v>
      </c>
      <c r="P122" s="122"/>
      <c r="Q122" s="121">
        <v>0.17</v>
      </c>
    </row>
    <row r="123" spans="1:17" ht="13.2" customHeight="1" x14ac:dyDescent="0.25">
      <c r="A123" s="273" t="s">
        <v>30</v>
      </c>
      <c r="B123" s="274"/>
      <c r="C123" s="274"/>
      <c r="D123" s="274"/>
      <c r="E123" s="274"/>
      <c r="F123" s="274"/>
      <c r="G123" s="274"/>
      <c r="H123" s="274"/>
      <c r="I123" s="274"/>
      <c r="J123" s="121">
        <v>904</v>
      </c>
      <c r="K123" s="122"/>
      <c r="L123" s="122"/>
      <c r="M123" s="122"/>
      <c r="N123" s="122"/>
      <c r="O123" s="122"/>
      <c r="P123" s="122"/>
      <c r="Q123" s="122"/>
    </row>
    <row r="124" spans="1:17" ht="13.2" customHeight="1" x14ac:dyDescent="0.25">
      <c r="A124" s="273" t="s">
        <v>31</v>
      </c>
      <c r="B124" s="274"/>
      <c r="C124" s="274"/>
      <c r="D124" s="274"/>
      <c r="E124" s="274"/>
      <c r="F124" s="274"/>
      <c r="G124" s="274"/>
      <c r="H124" s="274"/>
      <c r="I124" s="274"/>
      <c r="J124" s="121">
        <v>586</v>
      </c>
      <c r="K124" s="122"/>
      <c r="L124" s="122"/>
      <c r="M124" s="122"/>
      <c r="N124" s="122"/>
      <c r="O124" s="122"/>
      <c r="P124" s="122"/>
      <c r="Q124" s="122"/>
    </row>
    <row r="125" spans="1:17" ht="13.2" customHeight="1" x14ac:dyDescent="0.25">
      <c r="A125" s="277" t="s">
        <v>676</v>
      </c>
      <c r="B125" s="274"/>
      <c r="C125" s="274"/>
      <c r="D125" s="274"/>
      <c r="E125" s="274"/>
      <c r="F125" s="274"/>
      <c r="G125" s="274"/>
      <c r="H125" s="274"/>
      <c r="I125" s="274"/>
      <c r="J125" s="130">
        <v>8828</v>
      </c>
      <c r="K125" s="122"/>
      <c r="L125" s="122"/>
      <c r="M125" s="122"/>
      <c r="N125" s="122"/>
      <c r="O125" s="130">
        <v>50.59</v>
      </c>
      <c r="P125" s="122"/>
      <c r="Q125" s="130">
        <v>0.17</v>
      </c>
    </row>
    <row r="126" spans="1:17" ht="13.2" customHeight="1" x14ac:dyDescent="0.25">
      <c r="A126" s="278" t="s">
        <v>677</v>
      </c>
      <c r="B126" s="274"/>
      <c r="C126" s="274"/>
      <c r="D126" s="274"/>
      <c r="E126" s="274"/>
      <c r="F126" s="274"/>
      <c r="G126" s="274"/>
      <c r="H126" s="274"/>
      <c r="I126" s="274"/>
      <c r="J126" s="274"/>
      <c r="K126" s="274"/>
      <c r="L126" s="274"/>
      <c r="M126" s="274"/>
      <c r="N126" s="274"/>
      <c r="O126" s="274"/>
      <c r="P126" s="274"/>
      <c r="Q126" s="274"/>
    </row>
    <row r="127" spans="1:17" ht="13.2" customHeight="1" x14ac:dyDescent="0.25">
      <c r="A127" s="55">
        <v>64</v>
      </c>
      <c r="B127" s="97" t="s">
        <v>678</v>
      </c>
      <c r="C127" s="94" t="s">
        <v>679</v>
      </c>
      <c r="D127" s="59" t="s">
        <v>21</v>
      </c>
      <c r="E127" s="120">
        <v>1</v>
      </c>
      <c r="F127" s="121">
        <v>39.32</v>
      </c>
      <c r="G127" s="122"/>
      <c r="H127" s="122"/>
      <c r="I127" s="122"/>
      <c r="J127" s="122">
        <v>39</v>
      </c>
      <c r="K127" s="122"/>
      <c r="L127" s="122"/>
      <c r="M127" s="122"/>
      <c r="N127" s="122"/>
      <c r="O127" s="122"/>
      <c r="P127" s="122"/>
      <c r="Q127" s="122"/>
    </row>
    <row r="128" spans="1:17" ht="13.2" customHeight="1" x14ac:dyDescent="0.25">
      <c r="A128" s="55">
        <v>65</v>
      </c>
      <c r="B128" s="97" t="s">
        <v>654</v>
      </c>
      <c r="C128" s="94" t="s">
        <v>655</v>
      </c>
      <c r="D128" s="59" t="s">
        <v>21</v>
      </c>
      <c r="E128" s="120">
        <v>1</v>
      </c>
      <c r="F128" s="121">
        <v>56.62</v>
      </c>
      <c r="G128" s="122"/>
      <c r="H128" s="122"/>
      <c r="I128" s="122"/>
      <c r="J128" s="122">
        <v>57</v>
      </c>
      <c r="K128" s="122"/>
      <c r="L128" s="122"/>
      <c r="M128" s="122"/>
      <c r="N128" s="122"/>
      <c r="O128" s="122"/>
      <c r="P128" s="122"/>
      <c r="Q128" s="122"/>
    </row>
    <row r="129" spans="1:17" ht="13.2" customHeight="1" x14ac:dyDescent="0.25">
      <c r="A129" s="55">
        <v>66</v>
      </c>
      <c r="B129" s="97" t="s">
        <v>656</v>
      </c>
      <c r="C129" s="94" t="s">
        <v>680</v>
      </c>
      <c r="D129" s="59" t="s">
        <v>235</v>
      </c>
      <c r="E129" s="120">
        <v>1</v>
      </c>
      <c r="F129" s="121">
        <v>12.41</v>
      </c>
      <c r="G129" s="122"/>
      <c r="H129" s="122"/>
      <c r="I129" s="122"/>
      <c r="J129" s="122">
        <v>12</v>
      </c>
      <c r="K129" s="122"/>
      <c r="L129" s="122"/>
      <c r="M129" s="122"/>
      <c r="N129" s="122"/>
      <c r="O129" s="122"/>
      <c r="P129" s="122"/>
      <c r="Q129" s="122"/>
    </row>
    <row r="130" spans="1:17" ht="20.399999999999999" customHeight="1" x14ac:dyDescent="0.25">
      <c r="A130" s="55">
        <v>67</v>
      </c>
      <c r="B130" s="97" t="s">
        <v>681</v>
      </c>
      <c r="C130" s="94" t="s">
        <v>682</v>
      </c>
      <c r="D130" s="59" t="s">
        <v>22</v>
      </c>
      <c r="E130" s="120">
        <v>4</v>
      </c>
      <c r="F130" s="121">
        <v>278.39</v>
      </c>
      <c r="G130" s="121">
        <v>37.19</v>
      </c>
      <c r="H130" s="121">
        <v>11.67</v>
      </c>
      <c r="I130" s="121">
        <v>0.36</v>
      </c>
      <c r="J130" s="122">
        <v>1114</v>
      </c>
      <c r="K130" s="122">
        <v>149</v>
      </c>
      <c r="L130" s="122">
        <v>47</v>
      </c>
      <c r="M130" s="122">
        <v>1</v>
      </c>
      <c r="N130" s="122">
        <v>2.91</v>
      </c>
      <c r="O130" s="122">
        <v>11.64</v>
      </c>
      <c r="P130" s="122">
        <v>0.02</v>
      </c>
      <c r="Q130" s="122">
        <v>0.08</v>
      </c>
    </row>
    <row r="131" spans="1:17" ht="13.2" customHeight="1" x14ac:dyDescent="0.25">
      <c r="A131" s="55">
        <v>68</v>
      </c>
      <c r="B131" s="97" t="s">
        <v>322</v>
      </c>
      <c r="C131" s="94" t="s">
        <v>683</v>
      </c>
      <c r="D131" s="59" t="s">
        <v>235</v>
      </c>
      <c r="E131" s="120">
        <v>4</v>
      </c>
      <c r="F131" s="121">
        <v>1937.02</v>
      </c>
      <c r="G131" s="122"/>
      <c r="H131" s="122"/>
      <c r="I131" s="122"/>
      <c r="J131" s="122">
        <v>7748</v>
      </c>
      <c r="K131" s="122"/>
      <c r="L131" s="122"/>
      <c r="M131" s="122"/>
      <c r="N131" s="122"/>
      <c r="O131" s="122"/>
      <c r="P131" s="122"/>
      <c r="Q131" s="122"/>
    </row>
    <row r="132" spans="1:17" ht="13.2" customHeight="1" x14ac:dyDescent="0.25">
      <c r="A132" s="55">
        <v>69</v>
      </c>
      <c r="B132" s="97" t="s">
        <v>684</v>
      </c>
      <c r="C132" s="94" t="s">
        <v>685</v>
      </c>
      <c r="D132" s="59" t="s">
        <v>22</v>
      </c>
      <c r="E132" s="120">
        <v>4</v>
      </c>
      <c r="F132" s="121">
        <v>317.33999999999997</v>
      </c>
      <c r="G132" s="121">
        <v>81.3</v>
      </c>
      <c r="H132" s="121">
        <v>218.27</v>
      </c>
      <c r="I132" s="121">
        <v>21.84</v>
      </c>
      <c r="J132" s="122">
        <v>1269</v>
      </c>
      <c r="K132" s="122">
        <v>325</v>
      </c>
      <c r="L132" s="122">
        <v>873</v>
      </c>
      <c r="M132" s="122">
        <v>87</v>
      </c>
      <c r="N132" s="122">
        <v>6</v>
      </c>
      <c r="O132" s="122">
        <v>24</v>
      </c>
      <c r="P132" s="122">
        <v>1.2</v>
      </c>
      <c r="Q132" s="122">
        <v>4.8</v>
      </c>
    </row>
    <row r="133" spans="1:17" ht="13.2" customHeight="1" x14ac:dyDescent="0.25">
      <c r="A133" s="55">
        <v>70</v>
      </c>
      <c r="B133" s="97" t="s">
        <v>686</v>
      </c>
      <c r="C133" s="94" t="s">
        <v>687</v>
      </c>
      <c r="D133" s="59" t="s">
        <v>21</v>
      </c>
      <c r="E133" s="120">
        <v>8</v>
      </c>
      <c r="F133" s="121">
        <v>89.26</v>
      </c>
      <c r="G133" s="122"/>
      <c r="H133" s="122"/>
      <c r="I133" s="122"/>
      <c r="J133" s="122">
        <v>714</v>
      </c>
      <c r="K133" s="122"/>
      <c r="L133" s="122"/>
      <c r="M133" s="122"/>
      <c r="N133" s="122"/>
      <c r="O133" s="122"/>
      <c r="P133" s="122"/>
      <c r="Q133" s="122"/>
    </row>
    <row r="134" spans="1:17" ht="34.200000000000003" x14ac:dyDescent="0.25">
      <c r="A134" s="55">
        <v>71</v>
      </c>
      <c r="B134" s="97" t="s">
        <v>658</v>
      </c>
      <c r="C134" s="94" t="s">
        <v>659</v>
      </c>
      <c r="D134" s="59" t="s">
        <v>660</v>
      </c>
      <c r="E134" s="129" t="s">
        <v>688</v>
      </c>
      <c r="F134" s="121">
        <v>37.43</v>
      </c>
      <c r="G134" s="121">
        <v>13.41</v>
      </c>
      <c r="H134" s="121">
        <v>5.04</v>
      </c>
      <c r="I134" s="122"/>
      <c r="J134" s="122">
        <v>56</v>
      </c>
      <c r="K134" s="122">
        <v>20</v>
      </c>
      <c r="L134" s="122">
        <v>8</v>
      </c>
      <c r="M134" s="122"/>
      <c r="N134" s="122">
        <v>0.96</v>
      </c>
      <c r="O134" s="122">
        <v>1.44</v>
      </c>
      <c r="P134" s="122"/>
      <c r="Q134" s="122"/>
    </row>
    <row r="135" spans="1:17" ht="13.2" customHeight="1" x14ac:dyDescent="0.25">
      <c r="A135" s="123" t="s">
        <v>288</v>
      </c>
      <c r="B135" s="124" t="s">
        <v>662</v>
      </c>
      <c r="C135" s="125" t="s">
        <v>663</v>
      </c>
      <c r="D135" s="123" t="s">
        <v>21</v>
      </c>
      <c r="E135" s="126" t="s">
        <v>689</v>
      </c>
      <c r="F135" s="127">
        <v>44.03</v>
      </c>
      <c r="G135" s="122"/>
      <c r="H135" s="122"/>
      <c r="I135" s="122"/>
      <c r="J135" s="128">
        <v>132.09</v>
      </c>
      <c r="K135" s="122"/>
      <c r="L135" s="122"/>
      <c r="M135" s="122"/>
      <c r="N135" s="122"/>
      <c r="O135" s="122"/>
      <c r="P135" s="122"/>
      <c r="Q135" s="122"/>
    </row>
    <row r="136" spans="1:17" ht="34.200000000000003" x14ac:dyDescent="0.25">
      <c r="A136" s="55">
        <v>72</v>
      </c>
      <c r="B136" s="97" t="s">
        <v>690</v>
      </c>
      <c r="C136" s="94" t="s">
        <v>691</v>
      </c>
      <c r="D136" s="59" t="s">
        <v>21</v>
      </c>
      <c r="E136" s="120">
        <v>3</v>
      </c>
      <c r="F136" s="121">
        <v>19.28</v>
      </c>
      <c r="G136" s="122"/>
      <c r="H136" s="122"/>
      <c r="I136" s="122"/>
      <c r="J136" s="122">
        <v>58</v>
      </c>
      <c r="K136" s="122"/>
      <c r="L136" s="122"/>
      <c r="M136" s="122"/>
      <c r="N136" s="122"/>
      <c r="O136" s="122"/>
      <c r="P136" s="122"/>
      <c r="Q136" s="122"/>
    </row>
    <row r="137" spans="1:17" ht="13.2" customHeight="1" x14ac:dyDescent="0.25">
      <c r="A137" s="55">
        <v>73</v>
      </c>
      <c r="B137" s="97" t="s">
        <v>692</v>
      </c>
      <c r="C137" s="94" t="s">
        <v>693</v>
      </c>
      <c r="D137" s="59" t="s">
        <v>660</v>
      </c>
      <c r="E137" s="129" t="s">
        <v>694</v>
      </c>
      <c r="F137" s="121">
        <v>247.37</v>
      </c>
      <c r="G137" s="121">
        <v>20.399999999999999</v>
      </c>
      <c r="H137" s="121">
        <v>7.82</v>
      </c>
      <c r="I137" s="122"/>
      <c r="J137" s="122">
        <v>247</v>
      </c>
      <c r="K137" s="122">
        <v>20</v>
      </c>
      <c r="L137" s="122">
        <v>8</v>
      </c>
      <c r="M137" s="122"/>
      <c r="N137" s="122">
        <v>1.46</v>
      </c>
      <c r="O137" s="122">
        <v>1.46</v>
      </c>
      <c r="P137" s="122"/>
      <c r="Q137" s="122"/>
    </row>
    <row r="138" spans="1:17" ht="13.2" customHeight="1" x14ac:dyDescent="0.25">
      <c r="A138" s="55">
        <v>74</v>
      </c>
      <c r="B138" s="97" t="s">
        <v>695</v>
      </c>
      <c r="C138" s="94" t="s">
        <v>696</v>
      </c>
      <c r="D138" s="59" t="s">
        <v>660</v>
      </c>
      <c r="E138" s="129" t="s">
        <v>697</v>
      </c>
      <c r="F138" s="121">
        <v>393.75</v>
      </c>
      <c r="G138" s="121">
        <v>34.229999999999997</v>
      </c>
      <c r="H138" s="121">
        <v>14.92</v>
      </c>
      <c r="I138" s="122"/>
      <c r="J138" s="122">
        <v>197</v>
      </c>
      <c r="K138" s="122">
        <v>17</v>
      </c>
      <c r="L138" s="122">
        <v>7</v>
      </c>
      <c r="M138" s="122"/>
      <c r="N138" s="122">
        <v>2.4500000000000002</v>
      </c>
      <c r="O138" s="122">
        <v>1.23</v>
      </c>
      <c r="P138" s="122"/>
      <c r="Q138" s="122"/>
    </row>
    <row r="139" spans="1:17" ht="13.2" customHeight="1" x14ac:dyDescent="0.25">
      <c r="A139" s="55">
        <v>75</v>
      </c>
      <c r="B139" s="97" t="s">
        <v>698</v>
      </c>
      <c r="C139" s="94" t="s">
        <v>699</v>
      </c>
      <c r="D139" s="59" t="s">
        <v>357</v>
      </c>
      <c r="E139" s="120">
        <v>0.02</v>
      </c>
      <c r="F139" s="121">
        <v>6997.77</v>
      </c>
      <c r="G139" s="121">
        <v>1697.28</v>
      </c>
      <c r="H139" s="121">
        <v>10.92</v>
      </c>
      <c r="I139" s="122"/>
      <c r="J139" s="122">
        <v>140</v>
      </c>
      <c r="K139" s="122">
        <v>34</v>
      </c>
      <c r="L139" s="122"/>
      <c r="M139" s="122"/>
      <c r="N139" s="122">
        <v>136</v>
      </c>
      <c r="O139" s="122">
        <v>2.72</v>
      </c>
      <c r="P139" s="122"/>
      <c r="Q139" s="122"/>
    </row>
    <row r="140" spans="1:17" ht="34.200000000000003" x14ac:dyDescent="0.25">
      <c r="A140" s="55">
        <v>76</v>
      </c>
      <c r="B140" s="97" t="s">
        <v>700</v>
      </c>
      <c r="C140" s="94" t="s">
        <v>701</v>
      </c>
      <c r="D140" s="59" t="s">
        <v>633</v>
      </c>
      <c r="E140" s="120">
        <v>0.32</v>
      </c>
      <c r="F140" s="121">
        <v>5654.2</v>
      </c>
      <c r="G140" s="121">
        <v>502.3</v>
      </c>
      <c r="H140" s="121">
        <v>79.16</v>
      </c>
      <c r="I140" s="121">
        <v>2.73</v>
      </c>
      <c r="J140" s="122">
        <v>1809</v>
      </c>
      <c r="K140" s="122">
        <v>161</v>
      </c>
      <c r="L140" s="122">
        <v>25</v>
      </c>
      <c r="M140" s="122">
        <v>1</v>
      </c>
      <c r="N140" s="122">
        <v>37.07</v>
      </c>
      <c r="O140" s="122">
        <v>11.86</v>
      </c>
      <c r="P140" s="122">
        <v>0.15</v>
      </c>
      <c r="Q140" s="122">
        <v>0.05</v>
      </c>
    </row>
    <row r="141" spans="1:17" ht="13.2" customHeight="1" x14ac:dyDescent="0.25">
      <c r="A141" s="55">
        <v>77</v>
      </c>
      <c r="B141" s="97" t="s">
        <v>631</v>
      </c>
      <c r="C141" s="94" t="s">
        <v>632</v>
      </c>
      <c r="D141" s="59" t="s">
        <v>633</v>
      </c>
      <c r="E141" s="120">
        <v>0.01</v>
      </c>
      <c r="F141" s="121">
        <v>6208.42</v>
      </c>
      <c r="G141" s="121">
        <v>502.3</v>
      </c>
      <c r="H141" s="121">
        <v>79.16</v>
      </c>
      <c r="I141" s="121">
        <v>2.73</v>
      </c>
      <c r="J141" s="122">
        <v>62</v>
      </c>
      <c r="K141" s="122">
        <v>5</v>
      </c>
      <c r="L141" s="122">
        <v>1</v>
      </c>
      <c r="M141" s="122"/>
      <c r="N141" s="122">
        <v>37.07</v>
      </c>
      <c r="O141" s="122">
        <v>0.37</v>
      </c>
      <c r="P141" s="122">
        <v>0.15</v>
      </c>
      <c r="Q141" s="122"/>
    </row>
    <row r="142" spans="1:17" ht="13.2" customHeight="1" x14ac:dyDescent="0.25">
      <c r="A142" s="55">
        <v>78</v>
      </c>
      <c r="B142" s="97" t="s">
        <v>702</v>
      </c>
      <c r="C142" s="94" t="s">
        <v>703</v>
      </c>
      <c r="D142" s="59" t="s">
        <v>633</v>
      </c>
      <c r="E142" s="120">
        <v>0.12</v>
      </c>
      <c r="F142" s="121">
        <v>12101.59</v>
      </c>
      <c r="G142" s="121">
        <v>1097.3599999999999</v>
      </c>
      <c r="H142" s="121">
        <v>278</v>
      </c>
      <c r="I142" s="121">
        <v>6.73</v>
      </c>
      <c r="J142" s="122">
        <v>1452</v>
      </c>
      <c r="K142" s="122">
        <v>132</v>
      </c>
      <c r="L142" s="122">
        <v>33</v>
      </c>
      <c r="M142" s="122">
        <v>1</v>
      </c>
      <c r="N142" s="122">
        <v>79.75</v>
      </c>
      <c r="O142" s="122">
        <v>9.57</v>
      </c>
      <c r="P142" s="122">
        <v>0.37</v>
      </c>
      <c r="Q142" s="122">
        <v>0.04</v>
      </c>
    </row>
    <row r="143" spans="1:17" ht="13.2" customHeight="1" x14ac:dyDescent="0.25">
      <c r="A143" s="55">
        <v>79</v>
      </c>
      <c r="B143" s="97" t="s">
        <v>704</v>
      </c>
      <c r="C143" s="94" t="s">
        <v>705</v>
      </c>
      <c r="D143" s="59" t="s">
        <v>633</v>
      </c>
      <c r="E143" s="120">
        <v>2.5000000000000001E-2</v>
      </c>
      <c r="F143" s="121">
        <v>19494.650000000001</v>
      </c>
      <c r="G143" s="121">
        <v>1546.9</v>
      </c>
      <c r="H143" s="121">
        <v>378.69</v>
      </c>
      <c r="I143" s="121">
        <v>11.83</v>
      </c>
      <c r="J143" s="122">
        <v>487</v>
      </c>
      <c r="K143" s="122">
        <v>39</v>
      </c>
      <c r="L143" s="122">
        <v>9</v>
      </c>
      <c r="M143" s="122"/>
      <c r="N143" s="122">
        <v>115.44</v>
      </c>
      <c r="O143" s="122">
        <v>2.89</v>
      </c>
      <c r="P143" s="122">
        <v>0.65</v>
      </c>
      <c r="Q143" s="122">
        <v>0.02</v>
      </c>
    </row>
    <row r="144" spans="1:17" ht="34.200000000000003" x14ac:dyDescent="0.25">
      <c r="A144" s="55">
        <v>80</v>
      </c>
      <c r="B144" s="97" t="s">
        <v>636</v>
      </c>
      <c r="C144" s="94" t="s">
        <v>637</v>
      </c>
      <c r="D144" s="59" t="s">
        <v>633</v>
      </c>
      <c r="E144" s="120">
        <v>0.33</v>
      </c>
      <c r="F144" s="121">
        <v>104.4</v>
      </c>
      <c r="G144" s="121">
        <v>82.16</v>
      </c>
      <c r="H144" s="121">
        <v>15.29</v>
      </c>
      <c r="I144" s="122"/>
      <c r="J144" s="122">
        <v>34</v>
      </c>
      <c r="K144" s="122">
        <v>27</v>
      </c>
      <c r="L144" s="122">
        <v>5</v>
      </c>
      <c r="M144" s="122"/>
      <c r="N144" s="122">
        <v>5.01</v>
      </c>
      <c r="O144" s="122">
        <v>1.65</v>
      </c>
      <c r="P144" s="122"/>
      <c r="Q144" s="122"/>
    </row>
    <row r="145" spans="1:17" ht="34.200000000000003" x14ac:dyDescent="0.25">
      <c r="A145" s="55">
        <v>81</v>
      </c>
      <c r="B145" s="97" t="s">
        <v>706</v>
      </c>
      <c r="C145" s="94" t="s">
        <v>707</v>
      </c>
      <c r="D145" s="59" t="s">
        <v>633</v>
      </c>
      <c r="E145" s="120">
        <v>0.14499999999999999</v>
      </c>
      <c r="F145" s="121">
        <v>118.06</v>
      </c>
      <c r="G145" s="121">
        <v>82.16</v>
      </c>
      <c r="H145" s="121">
        <v>15.29</v>
      </c>
      <c r="I145" s="122"/>
      <c r="J145" s="122">
        <v>17</v>
      </c>
      <c r="K145" s="122">
        <v>12</v>
      </c>
      <c r="L145" s="122">
        <v>2</v>
      </c>
      <c r="M145" s="122"/>
      <c r="N145" s="122">
        <v>5.01</v>
      </c>
      <c r="O145" s="122">
        <v>0.73</v>
      </c>
      <c r="P145" s="122"/>
      <c r="Q145" s="122"/>
    </row>
    <row r="146" spans="1:17" ht="22.8" x14ac:dyDescent="0.25">
      <c r="A146" s="55">
        <v>82</v>
      </c>
      <c r="B146" s="97" t="s">
        <v>638</v>
      </c>
      <c r="C146" s="94" t="s">
        <v>639</v>
      </c>
      <c r="D146" s="59" t="s">
        <v>640</v>
      </c>
      <c r="E146" s="120">
        <v>4.75</v>
      </c>
      <c r="F146" s="121">
        <v>17.02</v>
      </c>
      <c r="G146" s="122"/>
      <c r="H146" s="122"/>
      <c r="I146" s="122"/>
      <c r="J146" s="122">
        <v>81</v>
      </c>
      <c r="K146" s="122"/>
      <c r="L146" s="122"/>
      <c r="M146" s="122"/>
      <c r="N146" s="122"/>
      <c r="O146" s="122"/>
      <c r="P146" s="122"/>
      <c r="Q146" s="122"/>
    </row>
    <row r="147" spans="1:17" ht="13.2" customHeight="1" x14ac:dyDescent="0.25">
      <c r="A147" s="55">
        <v>83</v>
      </c>
      <c r="B147" s="97" t="s">
        <v>424</v>
      </c>
      <c r="C147" s="94" t="s">
        <v>425</v>
      </c>
      <c r="D147" s="59" t="s">
        <v>403</v>
      </c>
      <c r="E147" s="120">
        <v>1.5740000000000001E-2</v>
      </c>
      <c r="F147" s="121">
        <v>1711.14</v>
      </c>
      <c r="G147" s="121">
        <v>1025.21</v>
      </c>
      <c r="H147" s="121">
        <v>386.58</v>
      </c>
      <c r="I147" s="121">
        <v>2</v>
      </c>
      <c r="J147" s="122">
        <v>27</v>
      </c>
      <c r="K147" s="122">
        <v>16</v>
      </c>
      <c r="L147" s="122">
        <v>6</v>
      </c>
      <c r="M147" s="122"/>
      <c r="N147" s="122">
        <v>80.22</v>
      </c>
      <c r="O147" s="122">
        <v>1.26</v>
      </c>
      <c r="P147" s="122">
        <v>0.11</v>
      </c>
      <c r="Q147" s="122"/>
    </row>
    <row r="148" spans="1:17" ht="13.2" customHeight="1" x14ac:dyDescent="0.25">
      <c r="A148" s="55">
        <v>84</v>
      </c>
      <c r="B148" s="97" t="s">
        <v>708</v>
      </c>
      <c r="C148" s="94" t="s">
        <v>709</v>
      </c>
      <c r="D148" s="59" t="s">
        <v>191</v>
      </c>
      <c r="E148" s="120">
        <v>1.5740000000000001E-2</v>
      </c>
      <c r="F148" s="121">
        <v>12993</v>
      </c>
      <c r="G148" s="122"/>
      <c r="H148" s="122"/>
      <c r="I148" s="122"/>
      <c r="J148" s="122">
        <v>205</v>
      </c>
      <c r="K148" s="122"/>
      <c r="L148" s="122"/>
      <c r="M148" s="122"/>
      <c r="N148" s="122"/>
      <c r="O148" s="122"/>
      <c r="P148" s="122"/>
      <c r="Q148" s="122"/>
    </row>
    <row r="149" spans="1:17" x14ac:dyDescent="0.25">
      <c r="A149" s="273" t="s">
        <v>85</v>
      </c>
      <c r="B149" s="274"/>
      <c r="C149" s="274"/>
      <c r="D149" s="274"/>
      <c r="E149" s="274"/>
      <c r="F149" s="274"/>
      <c r="G149" s="274"/>
      <c r="H149" s="274"/>
      <c r="I149" s="274"/>
      <c r="J149" s="121">
        <v>15825</v>
      </c>
      <c r="K149" s="121">
        <v>957</v>
      </c>
      <c r="L149" s="121">
        <v>1024</v>
      </c>
      <c r="M149" s="121">
        <v>90</v>
      </c>
      <c r="N149" s="122"/>
      <c r="O149" s="121">
        <v>70.819999999999993</v>
      </c>
      <c r="P149" s="122"/>
      <c r="Q149" s="121">
        <v>4.99</v>
      </c>
    </row>
    <row r="150" spans="1:17" ht="13.2" customHeight="1" x14ac:dyDescent="0.25">
      <c r="A150" s="273" t="s">
        <v>30</v>
      </c>
      <c r="B150" s="274"/>
      <c r="C150" s="274"/>
      <c r="D150" s="274"/>
      <c r="E150" s="274"/>
      <c r="F150" s="274"/>
      <c r="G150" s="274"/>
      <c r="H150" s="274"/>
      <c r="I150" s="274"/>
      <c r="J150" s="121">
        <v>1128</v>
      </c>
      <c r="K150" s="122"/>
      <c r="L150" s="122"/>
      <c r="M150" s="122"/>
      <c r="N150" s="122"/>
      <c r="O150" s="122"/>
      <c r="P150" s="122"/>
      <c r="Q150" s="122"/>
    </row>
    <row r="151" spans="1:17" ht="13.2" customHeight="1" x14ac:dyDescent="0.25">
      <c r="A151" s="273" t="s">
        <v>31</v>
      </c>
      <c r="B151" s="274"/>
      <c r="C151" s="274"/>
      <c r="D151" s="274"/>
      <c r="E151" s="274"/>
      <c r="F151" s="274"/>
      <c r="G151" s="274"/>
      <c r="H151" s="274"/>
      <c r="I151" s="274"/>
      <c r="J151" s="121">
        <v>767</v>
      </c>
      <c r="K151" s="122"/>
      <c r="L151" s="122"/>
      <c r="M151" s="122"/>
      <c r="N151" s="122"/>
      <c r="O151" s="122"/>
      <c r="P151" s="122"/>
      <c r="Q151" s="122"/>
    </row>
    <row r="152" spans="1:17" x14ac:dyDescent="0.25">
      <c r="A152" s="277" t="s">
        <v>710</v>
      </c>
      <c r="B152" s="274"/>
      <c r="C152" s="274"/>
      <c r="D152" s="274"/>
      <c r="E152" s="274"/>
      <c r="F152" s="274"/>
      <c r="G152" s="274"/>
      <c r="H152" s="274"/>
      <c r="I152" s="274"/>
      <c r="J152" s="130">
        <v>17720</v>
      </c>
      <c r="K152" s="122"/>
      <c r="L152" s="122"/>
      <c r="M152" s="122"/>
      <c r="N152" s="122"/>
      <c r="O152" s="130">
        <v>70.819999999999993</v>
      </c>
      <c r="P152" s="122"/>
      <c r="Q152" s="130">
        <v>4.99</v>
      </c>
    </row>
    <row r="153" spans="1:17" x14ac:dyDescent="0.25">
      <c r="A153" s="278" t="s">
        <v>711</v>
      </c>
      <c r="B153" s="274"/>
      <c r="C153" s="274"/>
      <c r="D153" s="274"/>
      <c r="E153" s="274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  <c r="P153" s="274"/>
      <c r="Q153" s="274"/>
    </row>
    <row r="154" spans="1:17" ht="34.200000000000003" x14ac:dyDescent="0.25">
      <c r="A154" s="55">
        <v>85</v>
      </c>
      <c r="B154" s="97" t="s">
        <v>322</v>
      </c>
      <c r="C154" s="94" t="s">
        <v>712</v>
      </c>
      <c r="D154" s="59" t="s">
        <v>235</v>
      </c>
      <c r="E154" s="120">
        <v>8</v>
      </c>
      <c r="F154" s="121">
        <v>35146.86</v>
      </c>
      <c r="G154" s="122"/>
      <c r="H154" s="122"/>
      <c r="I154" s="122"/>
      <c r="J154" s="122">
        <v>281175</v>
      </c>
      <c r="K154" s="122"/>
      <c r="L154" s="122"/>
      <c r="M154" s="122"/>
      <c r="N154" s="122"/>
      <c r="O154" s="122"/>
      <c r="P154" s="122"/>
      <c r="Q154" s="122"/>
    </row>
    <row r="155" spans="1:17" ht="22.8" x14ac:dyDescent="0.25">
      <c r="A155" s="55">
        <v>86</v>
      </c>
      <c r="B155" s="97" t="s">
        <v>322</v>
      </c>
      <c r="C155" s="94" t="s">
        <v>713</v>
      </c>
      <c r="D155" s="59" t="s">
        <v>235</v>
      </c>
      <c r="E155" s="120">
        <v>2</v>
      </c>
      <c r="F155" s="121">
        <v>34941.550000000003</v>
      </c>
      <c r="G155" s="122"/>
      <c r="H155" s="122"/>
      <c r="I155" s="122"/>
      <c r="J155" s="122">
        <v>69883</v>
      </c>
      <c r="K155" s="122"/>
      <c r="L155" s="122"/>
      <c r="M155" s="122"/>
      <c r="N155" s="122"/>
      <c r="O155" s="122"/>
      <c r="P155" s="122"/>
      <c r="Q155" s="122"/>
    </row>
    <row r="156" spans="1:17" ht="22.8" x14ac:dyDescent="0.25">
      <c r="A156" s="55">
        <v>87</v>
      </c>
      <c r="B156" s="97" t="s">
        <v>322</v>
      </c>
      <c r="C156" s="94" t="s">
        <v>714</v>
      </c>
      <c r="D156" s="59" t="s">
        <v>235</v>
      </c>
      <c r="E156" s="120">
        <v>1</v>
      </c>
      <c r="F156" s="121">
        <v>715.2</v>
      </c>
      <c r="G156" s="122"/>
      <c r="H156" s="122"/>
      <c r="I156" s="122"/>
      <c r="J156" s="122">
        <v>715</v>
      </c>
      <c r="K156" s="122"/>
      <c r="L156" s="122"/>
      <c r="M156" s="122"/>
      <c r="N156" s="122"/>
      <c r="O156" s="122"/>
      <c r="P156" s="122"/>
      <c r="Q156" s="122"/>
    </row>
    <row r="157" spans="1:17" ht="22.8" x14ac:dyDescent="0.25">
      <c r="A157" s="55">
        <v>88</v>
      </c>
      <c r="B157" s="97" t="s">
        <v>322</v>
      </c>
      <c r="C157" s="94" t="s">
        <v>715</v>
      </c>
      <c r="D157" s="59" t="s">
        <v>235</v>
      </c>
      <c r="E157" s="120">
        <v>1</v>
      </c>
      <c r="F157" s="121">
        <v>1196.1199999999999</v>
      </c>
      <c r="G157" s="122"/>
      <c r="H157" s="122"/>
      <c r="I157" s="122"/>
      <c r="J157" s="122">
        <v>1196</v>
      </c>
      <c r="K157" s="122"/>
      <c r="L157" s="122"/>
      <c r="M157" s="122"/>
      <c r="N157" s="122"/>
      <c r="O157" s="122"/>
      <c r="P157" s="122"/>
      <c r="Q157" s="122"/>
    </row>
    <row r="158" spans="1:17" ht="22.8" x14ac:dyDescent="0.25">
      <c r="A158" s="55">
        <v>89</v>
      </c>
      <c r="B158" s="97" t="s">
        <v>322</v>
      </c>
      <c r="C158" s="94" t="s">
        <v>716</v>
      </c>
      <c r="D158" s="59" t="s">
        <v>235</v>
      </c>
      <c r="E158" s="120">
        <v>1</v>
      </c>
      <c r="F158" s="121">
        <v>2354.12</v>
      </c>
      <c r="G158" s="122"/>
      <c r="H158" s="122"/>
      <c r="I158" s="122"/>
      <c r="J158" s="122">
        <v>2354</v>
      </c>
      <c r="K158" s="122"/>
      <c r="L158" s="122"/>
      <c r="M158" s="122"/>
      <c r="N158" s="122"/>
      <c r="O158" s="122"/>
      <c r="P158" s="122"/>
      <c r="Q158" s="122"/>
    </row>
    <row r="159" spans="1:17" ht="22.8" x14ac:dyDescent="0.25">
      <c r="A159" s="55">
        <v>90</v>
      </c>
      <c r="B159" s="97" t="s">
        <v>322</v>
      </c>
      <c r="C159" s="94" t="s">
        <v>717</v>
      </c>
      <c r="D159" s="59" t="s">
        <v>235</v>
      </c>
      <c r="E159" s="120">
        <v>5</v>
      </c>
      <c r="F159" s="121">
        <v>103.13</v>
      </c>
      <c r="G159" s="122"/>
      <c r="H159" s="122"/>
      <c r="I159" s="122"/>
      <c r="J159" s="122">
        <v>516</v>
      </c>
      <c r="K159" s="122"/>
      <c r="L159" s="122"/>
      <c r="M159" s="122"/>
      <c r="N159" s="122"/>
      <c r="O159" s="122"/>
      <c r="P159" s="122"/>
      <c r="Q159" s="122"/>
    </row>
    <row r="160" spans="1:17" x14ac:dyDescent="0.25">
      <c r="A160" s="273" t="s">
        <v>85</v>
      </c>
      <c r="B160" s="274"/>
      <c r="C160" s="274"/>
      <c r="D160" s="274"/>
      <c r="E160" s="274"/>
      <c r="F160" s="274"/>
      <c r="G160" s="274"/>
      <c r="H160" s="274"/>
      <c r="I160" s="274"/>
      <c r="J160" s="121">
        <v>355839</v>
      </c>
      <c r="K160" s="122"/>
      <c r="L160" s="122"/>
      <c r="M160" s="122"/>
      <c r="N160" s="122"/>
      <c r="O160" s="122"/>
      <c r="P160" s="122"/>
      <c r="Q160" s="122"/>
    </row>
    <row r="161" spans="1:17" x14ac:dyDescent="0.25">
      <c r="A161" s="277" t="s">
        <v>718</v>
      </c>
      <c r="B161" s="274"/>
      <c r="C161" s="274"/>
      <c r="D161" s="274"/>
      <c r="E161" s="274"/>
      <c r="F161" s="274"/>
      <c r="G161" s="274"/>
      <c r="H161" s="274"/>
      <c r="I161" s="274"/>
      <c r="J161" s="130">
        <v>355839</v>
      </c>
      <c r="K161" s="122"/>
      <c r="L161" s="122"/>
      <c r="M161" s="122"/>
      <c r="N161" s="122"/>
      <c r="O161" s="122"/>
      <c r="P161" s="122"/>
      <c r="Q161" s="122"/>
    </row>
    <row r="162" spans="1:17" x14ac:dyDescent="0.25">
      <c r="A162" s="278" t="s">
        <v>719</v>
      </c>
      <c r="B162" s="274"/>
      <c r="C162" s="274"/>
      <c r="D162" s="274"/>
      <c r="E162" s="274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  <c r="P162" s="274"/>
      <c r="Q162" s="274"/>
    </row>
    <row r="163" spans="1:17" ht="45.6" x14ac:dyDescent="0.25">
      <c r="A163" s="55">
        <v>91</v>
      </c>
      <c r="B163" s="97" t="s">
        <v>681</v>
      </c>
      <c r="C163" s="94" t="s">
        <v>682</v>
      </c>
      <c r="D163" s="59" t="s">
        <v>22</v>
      </c>
      <c r="E163" s="120">
        <v>2</v>
      </c>
      <c r="F163" s="121">
        <v>278.39</v>
      </c>
      <c r="G163" s="121">
        <v>37.19</v>
      </c>
      <c r="H163" s="121">
        <v>11.67</v>
      </c>
      <c r="I163" s="121">
        <v>0.36</v>
      </c>
      <c r="J163" s="122">
        <v>557</v>
      </c>
      <c r="K163" s="122">
        <v>74</v>
      </c>
      <c r="L163" s="122">
        <v>23</v>
      </c>
      <c r="M163" s="122">
        <v>1</v>
      </c>
      <c r="N163" s="122">
        <v>2.91</v>
      </c>
      <c r="O163" s="122">
        <v>5.82</v>
      </c>
      <c r="P163" s="122">
        <v>0.02</v>
      </c>
      <c r="Q163" s="122">
        <v>0.04</v>
      </c>
    </row>
    <row r="164" spans="1:17" ht="32.4" x14ac:dyDescent="0.25">
      <c r="A164" s="55">
        <v>92</v>
      </c>
      <c r="B164" s="97" t="s">
        <v>322</v>
      </c>
      <c r="C164" s="94" t="s">
        <v>720</v>
      </c>
      <c r="D164" s="59" t="s">
        <v>235</v>
      </c>
      <c r="E164" s="120">
        <v>2</v>
      </c>
      <c r="F164" s="121">
        <v>1678.2</v>
      </c>
      <c r="G164" s="122"/>
      <c r="H164" s="122"/>
      <c r="I164" s="122"/>
      <c r="J164" s="122">
        <v>3356</v>
      </c>
      <c r="K164" s="122"/>
      <c r="L164" s="122"/>
      <c r="M164" s="122"/>
      <c r="N164" s="122"/>
      <c r="O164" s="122"/>
      <c r="P164" s="122"/>
      <c r="Q164" s="122"/>
    </row>
    <row r="165" spans="1:17" ht="34.200000000000003" x14ac:dyDescent="0.25">
      <c r="A165" s="55">
        <v>93</v>
      </c>
      <c r="B165" s="97" t="s">
        <v>721</v>
      </c>
      <c r="C165" s="94" t="s">
        <v>722</v>
      </c>
      <c r="D165" s="59" t="s">
        <v>22</v>
      </c>
      <c r="E165" s="120">
        <v>2</v>
      </c>
      <c r="F165" s="121">
        <v>250.79</v>
      </c>
      <c r="G165" s="121">
        <v>78.319999999999993</v>
      </c>
      <c r="H165" s="121">
        <v>161.88</v>
      </c>
      <c r="I165" s="121">
        <v>16.02</v>
      </c>
      <c r="J165" s="122">
        <v>502</v>
      </c>
      <c r="K165" s="122">
        <v>157</v>
      </c>
      <c r="L165" s="122">
        <v>324</v>
      </c>
      <c r="M165" s="122">
        <v>32</v>
      </c>
      <c r="N165" s="122">
        <v>5.78</v>
      </c>
      <c r="O165" s="122">
        <v>11.56</v>
      </c>
      <c r="P165" s="122">
        <v>0.88</v>
      </c>
      <c r="Q165" s="122">
        <v>1.76</v>
      </c>
    </row>
    <row r="166" spans="1:17" ht="34.200000000000003" x14ac:dyDescent="0.25">
      <c r="A166" s="55">
        <v>94</v>
      </c>
      <c r="B166" s="97" t="s">
        <v>723</v>
      </c>
      <c r="C166" s="94" t="s">
        <v>724</v>
      </c>
      <c r="D166" s="59" t="s">
        <v>21</v>
      </c>
      <c r="E166" s="120">
        <v>4</v>
      </c>
      <c r="F166" s="121">
        <v>59.5</v>
      </c>
      <c r="G166" s="122"/>
      <c r="H166" s="122"/>
      <c r="I166" s="122"/>
      <c r="J166" s="122">
        <v>238</v>
      </c>
      <c r="K166" s="122"/>
      <c r="L166" s="122"/>
      <c r="M166" s="122"/>
      <c r="N166" s="122"/>
      <c r="O166" s="122"/>
      <c r="P166" s="122"/>
      <c r="Q166" s="122"/>
    </row>
    <row r="167" spans="1:17" ht="34.200000000000003" x14ac:dyDescent="0.25">
      <c r="A167" s="55">
        <v>95</v>
      </c>
      <c r="B167" s="97" t="s">
        <v>658</v>
      </c>
      <c r="C167" s="94" t="s">
        <v>725</v>
      </c>
      <c r="D167" s="59" t="s">
        <v>660</v>
      </c>
      <c r="E167" s="129" t="s">
        <v>697</v>
      </c>
      <c r="F167" s="121">
        <v>125.49</v>
      </c>
      <c r="G167" s="121">
        <v>13.41</v>
      </c>
      <c r="H167" s="121">
        <v>5.04</v>
      </c>
      <c r="I167" s="122"/>
      <c r="J167" s="122">
        <v>63</v>
      </c>
      <c r="K167" s="122">
        <v>7</v>
      </c>
      <c r="L167" s="122">
        <v>3</v>
      </c>
      <c r="M167" s="122"/>
      <c r="N167" s="122">
        <v>0.96</v>
      </c>
      <c r="O167" s="122">
        <v>0.48</v>
      </c>
      <c r="P167" s="122"/>
      <c r="Q167" s="122"/>
    </row>
    <row r="168" spans="1:17" ht="34.200000000000003" x14ac:dyDescent="0.25">
      <c r="A168" s="55">
        <v>96</v>
      </c>
      <c r="B168" s="97" t="s">
        <v>726</v>
      </c>
      <c r="C168" s="94" t="s">
        <v>727</v>
      </c>
      <c r="D168" s="59" t="s">
        <v>633</v>
      </c>
      <c r="E168" s="120">
        <v>0.2</v>
      </c>
      <c r="F168" s="121">
        <v>7239.68</v>
      </c>
      <c r="G168" s="121">
        <v>837.02</v>
      </c>
      <c r="H168" s="121">
        <v>157.47999999999999</v>
      </c>
      <c r="I168" s="121">
        <v>3.46</v>
      </c>
      <c r="J168" s="122">
        <v>1448</v>
      </c>
      <c r="K168" s="122">
        <v>167</v>
      </c>
      <c r="L168" s="122">
        <v>31</v>
      </c>
      <c r="M168" s="122">
        <v>1</v>
      </c>
      <c r="N168" s="122">
        <v>60.83</v>
      </c>
      <c r="O168" s="122">
        <v>12.17</v>
      </c>
      <c r="P168" s="122">
        <v>0.19</v>
      </c>
      <c r="Q168" s="122">
        <v>0.04</v>
      </c>
    </row>
    <row r="169" spans="1:17" ht="34.200000000000003" x14ac:dyDescent="0.25">
      <c r="A169" s="55">
        <v>97</v>
      </c>
      <c r="B169" s="97" t="s">
        <v>728</v>
      </c>
      <c r="C169" s="94" t="s">
        <v>729</v>
      </c>
      <c r="D169" s="59" t="s">
        <v>633</v>
      </c>
      <c r="E169" s="120">
        <v>0.09</v>
      </c>
      <c r="F169" s="121">
        <v>10756.23</v>
      </c>
      <c r="G169" s="121">
        <v>1097.3599999999999</v>
      </c>
      <c r="H169" s="121">
        <v>278</v>
      </c>
      <c r="I169" s="121">
        <v>6.73</v>
      </c>
      <c r="J169" s="122">
        <v>968</v>
      </c>
      <c r="K169" s="122">
        <v>99</v>
      </c>
      <c r="L169" s="122">
        <v>25</v>
      </c>
      <c r="M169" s="122">
        <v>1</v>
      </c>
      <c r="N169" s="122">
        <v>79.75</v>
      </c>
      <c r="O169" s="122">
        <v>7.18</v>
      </c>
      <c r="P169" s="122">
        <v>0.37</v>
      </c>
      <c r="Q169" s="122">
        <v>0.03</v>
      </c>
    </row>
    <row r="170" spans="1:17" ht="34.200000000000003" x14ac:dyDescent="0.25">
      <c r="A170" s="55">
        <v>98</v>
      </c>
      <c r="B170" s="97" t="s">
        <v>636</v>
      </c>
      <c r="C170" s="94" t="s">
        <v>637</v>
      </c>
      <c r="D170" s="59" t="s">
        <v>633</v>
      </c>
      <c r="E170" s="120">
        <v>0.2</v>
      </c>
      <c r="F170" s="121">
        <v>104.4</v>
      </c>
      <c r="G170" s="121">
        <v>82.16</v>
      </c>
      <c r="H170" s="121">
        <v>15.29</v>
      </c>
      <c r="I170" s="122"/>
      <c r="J170" s="122">
        <v>21</v>
      </c>
      <c r="K170" s="122">
        <v>16</v>
      </c>
      <c r="L170" s="122">
        <v>3</v>
      </c>
      <c r="M170" s="122"/>
      <c r="N170" s="122">
        <v>5.01</v>
      </c>
      <c r="O170" s="122">
        <v>1</v>
      </c>
      <c r="P170" s="122"/>
      <c r="Q170" s="122"/>
    </row>
    <row r="171" spans="1:17" ht="34.200000000000003" x14ac:dyDescent="0.25">
      <c r="A171" s="55">
        <v>99</v>
      </c>
      <c r="B171" s="97" t="s">
        <v>706</v>
      </c>
      <c r="C171" s="94" t="s">
        <v>707</v>
      </c>
      <c r="D171" s="59" t="s">
        <v>633</v>
      </c>
      <c r="E171" s="120">
        <v>0.09</v>
      </c>
      <c r="F171" s="121">
        <v>118.06</v>
      </c>
      <c r="G171" s="121">
        <v>82.16</v>
      </c>
      <c r="H171" s="121">
        <v>15.29</v>
      </c>
      <c r="I171" s="122"/>
      <c r="J171" s="122">
        <v>11</v>
      </c>
      <c r="K171" s="122">
        <v>7</v>
      </c>
      <c r="L171" s="122">
        <v>1</v>
      </c>
      <c r="M171" s="122"/>
      <c r="N171" s="122">
        <v>5.01</v>
      </c>
      <c r="O171" s="122">
        <v>0.45</v>
      </c>
      <c r="P171" s="122"/>
      <c r="Q171" s="122"/>
    </row>
    <row r="172" spans="1:17" x14ac:dyDescent="0.25">
      <c r="A172" s="55">
        <v>100</v>
      </c>
      <c r="B172" s="97" t="s">
        <v>730</v>
      </c>
      <c r="C172" s="94" t="s">
        <v>731</v>
      </c>
      <c r="D172" s="59" t="s">
        <v>73</v>
      </c>
      <c r="E172" s="120">
        <v>2</v>
      </c>
      <c r="F172" s="121">
        <v>58.78</v>
      </c>
      <c r="G172" s="122"/>
      <c r="H172" s="122"/>
      <c r="I172" s="122"/>
      <c r="J172" s="122">
        <v>118</v>
      </c>
      <c r="K172" s="122"/>
      <c r="L172" s="122"/>
      <c r="M172" s="122"/>
      <c r="N172" s="122"/>
      <c r="O172" s="122"/>
      <c r="P172" s="122"/>
      <c r="Q172" s="122"/>
    </row>
    <row r="173" spans="1:17" ht="22.8" x14ac:dyDescent="0.25">
      <c r="A173" s="55">
        <v>101</v>
      </c>
      <c r="B173" s="97" t="s">
        <v>638</v>
      </c>
      <c r="C173" s="94" t="s">
        <v>639</v>
      </c>
      <c r="D173" s="59" t="s">
        <v>640</v>
      </c>
      <c r="E173" s="120">
        <v>3</v>
      </c>
      <c r="F173" s="121">
        <v>17.02</v>
      </c>
      <c r="G173" s="122"/>
      <c r="H173" s="122"/>
      <c r="I173" s="122"/>
      <c r="J173" s="122">
        <v>51</v>
      </c>
      <c r="K173" s="122"/>
      <c r="L173" s="122"/>
      <c r="M173" s="122"/>
      <c r="N173" s="122"/>
      <c r="O173" s="122"/>
      <c r="P173" s="122"/>
      <c r="Q173" s="122"/>
    </row>
    <row r="174" spans="1:17" x14ac:dyDescent="0.25">
      <c r="A174" s="273" t="s">
        <v>85</v>
      </c>
      <c r="B174" s="274"/>
      <c r="C174" s="274"/>
      <c r="D174" s="274"/>
      <c r="E174" s="274"/>
      <c r="F174" s="274"/>
      <c r="G174" s="274"/>
      <c r="H174" s="274"/>
      <c r="I174" s="274"/>
      <c r="J174" s="121">
        <v>7333</v>
      </c>
      <c r="K174" s="121">
        <v>527</v>
      </c>
      <c r="L174" s="121">
        <v>410</v>
      </c>
      <c r="M174" s="121">
        <v>35</v>
      </c>
      <c r="N174" s="122"/>
      <c r="O174" s="121">
        <v>38.659999999999997</v>
      </c>
      <c r="P174" s="122"/>
      <c r="Q174" s="121">
        <v>1.87</v>
      </c>
    </row>
    <row r="175" spans="1:17" x14ac:dyDescent="0.25">
      <c r="A175" s="273" t="s">
        <v>30</v>
      </c>
      <c r="B175" s="274"/>
      <c r="C175" s="274"/>
      <c r="D175" s="274"/>
      <c r="E175" s="274"/>
      <c r="F175" s="274"/>
      <c r="G175" s="274"/>
      <c r="H175" s="274"/>
      <c r="I175" s="274"/>
      <c r="J175" s="121">
        <v>628</v>
      </c>
      <c r="K175" s="122"/>
      <c r="L175" s="122"/>
      <c r="M175" s="122"/>
      <c r="N175" s="122"/>
      <c r="O175" s="122"/>
      <c r="P175" s="122"/>
      <c r="Q175" s="122"/>
    </row>
    <row r="176" spans="1:17" x14ac:dyDescent="0.25">
      <c r="A176" s="273" t="s">
        <v>31</v>
      </c>
      <c r="B176" s="274"/>
      <c r="C176" s="274"/>
      <c r="D176" s="274"/>
      <c r="E176" s="274"/>
      <c r="F176" s="274"/>
      <c r="G176" s="274"/>
      <c r="H176" s="274"/>
      <c r="I176" s="274"/>
      <c r="J176" s="121">
        <v>423</v>
      </c>
      <c r="K176" s="122"/>
      <c r="L176" s="122"/>
      <c r="M176" s="122"/>
      <c r="N176" s="122"/>
      <c r="O176" s="122"/>
      <c r="P176" s="122"/>
      <c r="Q176" s="122"/>
    </row>
    <row r="177" spans="1:17" x14ac:dyDescent="0.25">
      <c r="A177" s="277" t="s">
        <v>732</v>
      </c>
      <c r="B177" s="274"/>
      <c r="C177" s="274"/>
      <c r="D177" s="274"/>
      <c r="E177" s="274"/>
      <c r="F177" s="274"/>
      <c r="G177" s="274"/>
      <c r="H177" s="274"/>
      <c r="I177" s="274"/>
      <c r="J177" s="130">
        <v>8384</v>
      </c>
      <c r="K177" s="122"/>
      <c r="L177" s="122"/>
      <c r="M177" s="122"/>
      <c r="N177" s="122"/>
      <c r="O177" s="130">
        <v>38.659999999999997</v>
      </c>
      <c r="P177" s="122"/>
      <c r="Q177" s="130">
        <v>1.87</v>
      </c>
    </row>
    <row r="178" spans="1:17" x14ac:dyDescent="0.25">
      <c r="A178" s="278" t="s">
        <v>733</v>
      </c>
      <c r="B178" s="274"/>
      <c r="C178" s="274"/>
      <c r="D178" s="274"/>
      <c r="E178" s="274"/>
      <c r="F178" s="274"/>
      <c r="G178" s="274"/>
      <c r="H178" s="274"/>
      <c r="I178" s="274"/>
      <c r="J178" s="274"/>
      <c r="K178" s="274"/>
      <c r="L178" s="274"/>
      <c r="M178" s="274"/>
      <c r="N178" s="274"/>
      <c r="O178" s="274"/>
      <c r="P178" s="274"/>
      <c r="Q178" s="274"/>
    </row>
    <row r="179" spans="1:17" ht="45.6" x14ac:dyDescent="0.25">
      <c r="A179" s="55">
        <v>102</v>
      </c>
      <c r="B179" s="97" t="s">
        <v>681</v>
      </c>
      <c r="C179" s="94" t="s">
        <v>682</v>
      </c>
      <c r="D179" s="59" t="s">
        <v>22</v>
      </c>
      <c r="E179" s="120">
        <v>1</v>
      </c>
      <c r="F179" s="121">
        <v>278.39</v>
      </c>
      <c r="G179" s="121">
        <v>37.19</v>
      </c>
      <c r="H179" s="121">
        <v>11.67</v>
      </c>
      <c r="I179" s="121">
        <v>0.36</v>
      </c>
      <c r="J179" s="122">
        <v>278</v>
      </c>
      <c r="K179" s="122">
        <v>37</v>
      </c>
      <c r="L179" s="122">
        <v>12</v>
      </c>
      <c r="M179" s="122"/>
      <c r="N179" s="122">
        <v>2.91</v>
      </c>
      <c r="O179" s="122">
        <v>2.91</v>
      </c>
      <c r="P179" s="122">
        <v>0.02</v>
      </c>
      <c r="Q179" s="122">
        <v>0.02</v>
      </c>
    </row>
    <row r="180" spans="1:17" ht="21" x14ac:dyDescent="0.25">
      <c r="A180" s="55">
        <v>103</v>
      </c>
      <c r="B180" s="97" t="s">
        <v>322</v>
      </c>
      <c r="C180" s="94" t="s">
        <v>734</v>
      </c>
      <c r="D180" s="59" t="s">
        <v>235</v>
      </c>
      <c r="E180" s="120">
        <v>1</v>
      </c>
      <c r="F180" s="121">
        <v>1937.02</v>
      </c>
      <c r="G180" s="122"/>
      <c r="H180" s="122"/>
      <c r="I180" s="122"/>
      <c r="J180" s="122">
        <v>1937</v>
      </c>
      <c r="K180" s="122"/>
      <c r="L180" s="122"/>
      <c r="M180" s="122"/>
      <c r="N180" s="122"/>
      <c r="O180" s="122"/>
      <c r="P180" s="122"/>
      <c r="Q180" s="122"/>
    </row>
    <row r="181" spans="1:17" ht="45.6" x14ac:dyDescent="0.25">
      <c r="A181" s="55">
        <v>104</v>
      </c>
      <c r="B181" s="97" t="s">
        <v>735</v>
      </c>
      <c r="C181" s="94" t="s">
        <v>736</v>
      </c>
      <c r="D181" s="59" t="s">
        <v>22</v>
      </c>
      <c r="E181" s="120">
        <v>1</v>
      </c>
      <c r="F181" s="121">
        <v>492.19</v>
      </c>
      <c r="G181" s="121">
        <v>85.88</v>
      </c>
      <c r="H181" s="121">
        <v>20.84</v>
      </c>
      <c r="I181" s="121">
        <v>0.73</v>
      </c>
      <c r="J181" s="122">
        <v>492</v>
      </c>
      <c r="K181" s="122">
        <v>86</v>
      </c>
      <c r="L181" s="122">
        <v>21</v>
      </c>
      <c r="M181" s="122">
        <v>1</v>
      </c>
      <c r="N181" s="122">
        <v>6.72</v>
      </c>
      <c r="O181" s="122">
        <v>6.72</v>
      </c>
      <c r="P181" s="122">
        <v>0.04</v>
      </c>
      <c r="Q181" s="122">
        <v>0.04</v>
      </c>
    </row>
    <row r="182" spans="1:17" ht="21" x14ac:dyDescent="0.25">
      <c r="A182" s="55">
        <v>105</v>
      </c>
      <c r="B182" s="97" t="s">
        <v>322</v>
      </c>
      <c r="C182" s="94" t="s">
        <v>737</v>
      </c>
      <c r="D182" s="59" t="s">
        <v>235</v>
      </c>
      <c r="E182" s="120">
        <v>1</v>
      </c>
      <c r="F182" s="121">
        <v>2817.01</v>
      </c>
      <c r="G182" s="122"/>
      <c r="H182" s="122"/>
      <c r="I182" s="122"/>
      <c r="J182" s="122">
        <v>2817</v>
      </c>
      <c r="K182" s="122"/>
      <c r="L182" s="122"/>
      <c r="M182" s="122"/>
      <c r="N182" s="122"/>
      <c r="O182" s="122"/>
      <c r="P182" s="122"/>
      <c r="Q182" s="122"/>
    </row>
    <row r="183" spans="1:17" ht="34.200000000000003" x14ac:dyDescent="0.25">
      <c r="A183" s="55">
        <v>106</v>
      </c>
      <c r="B183" s="97" t="s">
        <v>684</v>
      </c>
      <c r="C183" s="94" t="s">
        <v>738</v>
      </c>
      <c r="D183" s="59" t="s">
        <v>22</v>
      </c>
      <c r="E183" s="120">
        <v>2</v>
      </c>
      <c r="F183" s="121">
        <v>317.33999999999997</v>
      </c>
      <c r="G183" s="121">
        <v>81.3</v>
      </c>
      <c r="H183" s="121">
        <v>218.27</v>
      </c>
      <c r="I183" s="121">
        <v>21.84</v>
      </c>
      <c r="J183" s="122">
        <v>635</v>
      </c>
      <c r="K183" s="122">
        <v>163</v>
      </c>
      <c r="L183" s="122">
        <v>437</v>
      </c>
      <c r="M183" s="122">
        <v>44</v>
      </c>
      <c r="N183" s="122">
        <v>6</v>
      </c>
      <c r="O183" s="122">
        <v>12</v>
      </c>
      <c r="P183" s="122">
        <v>1.2</v>
      </c>
      <c r="Q183" s="122">
        <v>2.4</v>
      </c>
    </row>
    <row r="184" spans="1:17" ht="34.200000000000003" x14ac:dyDescent="0.25">
      <c r="A184" s="55">
        <v>107</v>
      </c>
      <c r="B184" s="97" t="s">
        <v>686</v>
      </c>
      <c r="C184" s="94" t="s">
        <v>687</v>
      </c>
      <c r="D184" s="59" t="s">
        <v>21</v>
      </c>
      <c r="E184" s="120">
        <v>4</v>
      </c>
      <c r="F184" s="121">
        <v>89.26</v>
      </c>
      <c r="G184" s="122"/>
      <c r="H184" s="122"/>
      <c r="I184" s="122"/>
      <c r="J184" s="122">
        <v>357</v>
      </c>
      <c r="K184" s="122"/>
      <c r="L184" s="122"/>
      <c r="M184" s="122"/>
      <c r="N184" s="122"/>
      <c r="O184" s="122"/>
      <c r="P184" s="122"/>
      <c r="Q184" s="122"/>
    </row>
    <row r="185" spans="1:17" ht="45.6" x14ac:dyDescent="0.25">
      <c r="A185" s="55">
        <v>108</v>
      </c>
      <c r="B185" s="97" t="s">
        <v>681</v>
      </c>
      <c r="C185" s="94" t="s">
        <v>682</v>
      </c>
      <c r="D185" s="59" t="s">
        <v>22</v>
      </c>
      <c r="E185" s="120">
        <v>1</v>
      </c>
      <c r="F185" s="121">
        <v>278.39</v>
      </c>
      <c r="G185" s="121">
        <v>37.19</v>
      </c>
      <c r="H185" s="121">
        <v>11.67</v>
      </c>
      <c r="I185" s="121">
        <v>0.36</v>
      </c>
      <c r="J185" s="122">
        <v>278</v>
      </c>
      <c r="K185" s="122">
        <v>37</v>
      </c>
      <c r="L185" s="122">
        <v>12</v>
      </c>
      <c r="M185" s="122"/>
      <c r="N185" s="122">
        <v>2.91</v>
      </c>
      <c r="O185" s="122">
        <v>2.91</v>
      </c>
      <c r="P185" s="122">
        <v>0.02</v>
      </c>
      <c r="Q185" s="122">
        <v>0.02</v>
      </c>
    </row>
    <row r="186" spans="1:17" ht="34.200000000000003" x14ac:dyDescent="0.25">
      <c r="A186" s="55">
        <v>109</v>
      </c>
      <c r="B186" s="97" t="s">
        <v>739</v>
      </c>
      <c r="C186" s="94" t="s">
        <v>740</v>
      </c>
      <c r="D186" s="59" t="s">
        <v>21</v>
      </c>
      <c r="E186" s="120">
        <v>1</v>
      </c>
      <c r="F186" s="121">
        <v>157.02000000000001</v>
      </c>
      <c r="G186" s="122"/>
      <c r="H186" s="122"/>
      <c r="I186" s="122"/>
      <c r="J186" s="122">
        <v>157</v>
      </c>
      <c r="K186" s="122"/>
      <c r="L186" s="122"/>
      <c r="M186" s="122"/>
      <c r="N186" s="122"/>
      <c r="O186" s="122"/>
      <c r="P186" s="122"/>
      <c r="Q186" s="122"/>
    </row>
    <row r="187" spans="1:17" ht="34.200000000000003" x14ac:dyDescent="0.25">
      <c r="A187" s="55">
        <v>110</v>
      </c>
      <c r="B187" s="97" t="s">
        <v>723</v>
      </c>
      <c r="C187" s="94" t="s">
        <v>724</v>
      </c>
      <c r="D187" s="59" t="s">
        <v>21</v>
      </c>
      <c r="E187" s="120">
        <v>2</v>
      </c>
      <c r="F187" s="121">
        <v>59.5</v>
      </c>
      <c r="G187" s="122"/>
      <c r="H187" s="122"/>
      <c r="I187" s="122"/>
      <c r="J187" s="122">
        <v>119</v>
      </c>
      <c r="K187" s="122"/>
      <c r="L187" s="122"/>
      <c r="M187" s="122"/>
      <c r="N187" s="122"/>
      <c r="O187" s="122"/>
      <c r="P187" s="122"/>
      <c r="Q187" s="122"/>
    </row>
    <row r="188" spans="1:17" ht="34.200000000000003" x14ac:dyDescent="0.25">
      <c r="A188" s="55">
        <v>111</v>
      </c>
      <c r="B188" s="97" t="s">
        <v>702</v>
      </c>
      <c r="C188" s="94" t="s">
        <v>703</v>
      </c>
      <c r="D188" s="59" t="s">
        <v>633</v>
      </c>
      <c r="E188" s="120">
        <v>0.26</v>
      </c>
      <c r="F188" s="121">
        <v>12101.59</v>
      </c>
      <c r="G188" s="121">
        <v>1097.3599999999999</v>
      </c>
      <c r="H188" s="121">
        <v>278</v>
      </c>
      <c r="I188" s="121">
        <v>6.73</v>
      </c>
      <c r="J188" s="122">
        <v>3146</v>
      </c>
      <c r="K188" s="122">
        <v>285</v>
      </c>
      <c r="L188" s="122">
        <v>72</v>
      </c>
      <c r="M188" s="122">
        <v>2</v>
      </c>
      <c r="N188" s="122">
        <v>79.75</v>
      </c>
      <c r="O188" s="122">
        <v>20.74</v>
      </c>
      <c r="P188" s="122">
        <v>0.37</v>
      </c>
      <c r="Q188" s="122">
        <v>0.1</v>
      </c>
    </row>
    <row r="189" spans="1:17" ht="34.200000000000003" x14ac:dyDescent="0.25">
      <c r="A189" s="55">
        <v>112</v>
      </c>
      <c r="B189" s="97" t="s">
        <v>704</v>
      </c>
      <c r="C189" s="94" t="s">
        <v>705</v>
      </c>
      <c r="D189" s="59" t="s">
        <v>633</v>
      </c>
      <c r="E189" s="120">
        <v>0.01</v>
      </c>
      <c r="F189" s="121">
        <v>19494.650000000001</v>
      </c>
      <c r="G189" s="121">
        <v>1546.9</v>
      </c>
      <c r="H189" s="121">
        <v>378.69</v>
      </c>
      <c r="I189" s="121">
        <v>11.83</v>
      </c>
      <c r="J189" s="122">
        <v>195</v>
      </c>
      <c r="K189" s="122">
        <v>15</v>
      </c>
      <c r="L189" s="122">
        <v>4</v>
      </c>
      <c r="M189" s="122"/>
      <c r="N189" s="122">
        <v>115.44</v>
      </c>
      <c r="O189" s="122">
        <v>1.1499999999999999</v>
      </c>
      <c r="P189" s="122">
        <v>0.65</v>
      </c>
      <c r="Q189" s="122">
        <v>0.01</v>
      </c>
    </row>
    <row r="190" spans="1:17" ht="34.200000000000003" x14ac:dyDescent="0.25">
      <c r="A190" s="55">
        <v>113</v>
      </c>
      <c r="B190" s="97" t="s">
        <v>706</v>
      </c>
      <c r="C190" s="94" t="s">
        <v>707</v>
      </c>
      <c r="D190" s="59" t="s">
        <v>633</v>
      </c>
      <c r="E190" s="120">
        <v>0.26</v>
      </c>
      <c r="F190" s="121">
        <v>118.06</v>
      </c>
      <c r="G190" s="121">
        <v>82.16</v>
      </c>
      <c r="H190" s="121">
        <v>15.29</v>
      </c>
      <c r="I190" s="122"/>
      <c r="J190" s="122">
        <v>31</v>
      </c>
      <c r="K190" s="122">
        <v>21</v>
      </c>
      <c r="L190" s="122">
        <v>4</v>
      </c>
      <c r="M190" s="122"/>
      <c r="N190" s="122">
        <v>5.01</v>
      </c>
      <c r="O190" s="122">
        <v>1.3</v>
      </c>
      <c r="P190" s="122"/>
      <c r="Q190" s="122"/>
    </row>
    <row r="191" spans="1:17" ht="34.200000000000003" x14ac:dyDescent="0.25">
      <c r="A191" s="55">
        <v>114</v>
      </c>
      <c r="B191" s="97" t="s">
        <v>741</v>
      </c>
      <c r="C191" s="94" t="s">
        <v>742</v>
      </c>
      <c r="D191" s="59" t="s">
        <v>633</v>
      </c>
      <c r="E191" s="120">
        <v>0.01</v>
      </c>
      <c r="F191" s="121">
        <v>179.06</v>
      </c>
      <c r="G191" s="121">
        <v>82.16</v>
      </c>
      <c r="H191" s="121">
        <v>15.29</v>
      </c>
      <c r="I191" s="122"/>
      <c r="J191" s="122">
        <v>2</v>
      </c>
      <c r="K191" s="122">
        <v>1</v>
      </c>
      <c r="L191" s="122"/>
      <c r="M191" s="122"/>
      <c r="N191" s="122">
        <v>5.01</v>
      </c>
      <c r="O191" s="122">
        <v>0.05</v>
      </c>
      <c r="P191" s="122"/>
      <c r="Q191" s="122"/>
    </row>
    <row r="192" spans="1:17" ht="34.200000000000003" x14ac:dyDescent="0.25">
      <c r="A192" s="55">
        <v>115</v>
      </c>
      <c r="B192" s="97" t="s">
        <v>424</v>
      </c>
      <c r="C192" s="94" t="s">
        <v>425</v>
      </c>
      <c r="D192" s="59" t="s">
        <v>403</v>
      </c>
      <c r="E192" s="120">
        <v>2.1999999999999999E-2</v>
      </c>
      <c r="F192" s="121">
        <v>1711.14</v>
      </c>
      <c r="G192" s="121">
        <v>1025.21</v>
      </c>
      <c r="H192" s="121">
        <v>386.58</v>
      </c>
      <c r="I192" s="121">
        <v>2</v>
      </c>
      <c r="J192" s="122">
        <v>38</v>
      </c>
      <c r="K192" s="122">
        <v>23</v>
      </c>
      <c r="L192" s="122">
        <v>9</v>
      </c>
      <c r="M192" s="122"/>
      <c r="N192" s="122">
        <v>80.22</v>
      </c>
      <c r="O192" s="122">
        <v>1.76</v>
      </c>
      <c r="P192" s="122">
        <v>0.11</v>
      </c>
      <c r="Q192" s="122"/>
    </row>
    <row r="193" spans="1:17" ht="22.8" x14ac:dyDescent="0.25">
      <c r="A193" s="55">
        <v>116</v>
      </c>
      <c r="B193" s="97" t="s">
        <v>708</v>
      </c>
      <c r="C193" s="94" t="s">
        <v>709</v>
      </c>
      <c r="D193" s="59" t="s">
        <v>191</v>
      </c>
      <c r="E193" s="120">
        <v>2.1999999999999999E-2</v>
      </c>
      <c r="F193" s="121">
        <v>12993</v>
      </c>
      <c r="G193" s="122"/>
      <c r="H193" s="122"/>
      <c r="I193" s="122"/>
      <c r="J193" s="122">
        <v>286</v>
      </c>
      <c r="K193" s="122"/>
      <c r="L193" s="122"/>
      <c r="M193" s="122"/>
      <c r="N193" s="122"/>
      <c r="O193" s="122"/>
      <c r="P193" s="122"/>
      <c r="Q193" s="122"/>
    </row>
    <row r="194" spans="1:17" x14ac:dyDescent="0.25">
      <c r="A194" s="273" t="s">
        <v>85</v>
      </c>
      <c r="B194" s="274"/>
      <c r="C194" s="274"/>
      <c r="D194" s="274"/>
      <c r="E194" s="274"/>
      <c r="F194" s="274"/>
      <c r="G194" s="274"/>
      <c r="H194" s="274"/>
      <c r="I194" s="274"/>
      <c r="J194" s="121">
        <v>10768</v>
      </c>
      <c r="K194" s="121">
        <v>668</v>
      </c>
      <c r="L194" s="121">
        <v>571</v>
      </c>
      <c r="M194" s="121">
        <v>47</v>
      </c>
      <c r="N194" s="122"/>
      <c r="O194" s="121">
        <v>49.54</v>
      </c>
      <c r="P194" s="122"/>
      <c r="Q194" s="121">
        <v>2.59</v>
      </c>
    </row>
    <row r="195" spans="1:17" x14ac:dyDescent="0.25">
      <c r="A195" s="273" t="s">
        <v>30</v>
      </c>
      <c r="B195" s="274"/>
      <c r="C195" s="274"/>
      <c r="D195" s="274"/>
      <c r="E195" s="274"/>
      <c r="F195" s="274"/>
      <c r="G195" s="274"/>
      <c r="H195" s="274"/>
      <c r="I195" s="274"/>
      <c r="J195" s="121">
        <v>808</v>
      </c>
      <c r="K195" s="122"/>
      <c r="L195" s="122"/>
      <c r="M195" s="122"/>
      <c r="N195" s="122"/>
      <c r="O195" s="122"/>
      <c r="P195" s="122"/>
      <c r="Q195" s="122"/>
    </row>
    <row r="196" spans="1:17" x14ac:dyDescent="0.25">
      <c r="A196" s="273" t="s">
        <v>31</v>
      </c>
      <c r="B196" s="274"/>
      <c r="C196" s="274"/>
      <c r="D196" s="274"/>
      <c r="E196" s="274"/>
      <c r="F196" s="274"/>
      <c r="G196" s="274"/>
      <c r="H196" s="274"/>
      <c r="I196" s="274"/>
      <c r="J196" s="121">
        <v>547</v>
      </c>
      <c r="K196" s="122"/>
      <c r="L196" s="122"/>
      <c r="M196" s="122"/>
      <c r="N196" s="122"/>
      <c r="O196" s="122"/>
      <c r="P196" s="122"/>
      <c r="Q196" s="122"/>
    </row>
    <row r="197" spans="1:17" x14ac:dyDescent="0.25">
      <c r="A197" s="277" t="s">
        <v>743</v>
      </c>
      <c r="B197" s="274"/>
      <c r="C197" s="274"/>
      <c r="D197" s="274"/>
      <c r="E197" s="274"/>
      <c r="F197" s="274"/>
      <c r="G197" s="274"/>
      <c r="H197" s="274"/>
      <c r="I197" s="274"/>
      <c r="J197" s="130">
        <v>12123</v>
      </c>
      <c r="K197" s="122"/>
      <c r="L197" s="122"/>
      <c r="M197" s="122"/>
      <c r="N197" s="122"/>
      <c r="O197" s="130">
        <v>49.54</v>
      </c>
      <c r="P197" s="122"/>
      <c r="Q197" s="130">
        <v>2.59</v>
      </c>
    </row>
    <row r="198" spans="1:17" x14ac:dyDescent="0.25">
      <c r="A198" s="278" t="s">
        <v>744</v>
      </c>
      <c r="B198" s="274"/>
      <c r="C198" s="274"/>
      <c r="D198" s="274"/>
      <c r="E198" s="274"/>
      <c r="F198" s="274"/>
      <c r="G198" s="274"/>
      <c r="H198" s="274"/>
      <c r="I198" s="274"/>
      <c r="J198" s="274"/>
      <c r="K198" s="274"/>
      <c r="L198" s="274"/>
      <c r="M198" s="274"/>
      <c r="N198" s="274"/>
      <c r="O198" s="274"/>
      <c r="P198" s="274"/>
      <c r="Q198" s="274"/>
    </row>
    <row r="199" spans="1:17" ht="34.200000000000003" x14ac:dyDescent="0.25">
      <c r="A199" s="55">
        <v>117</v>
      </c>
      <c r="B199" s="97" t="s">
        <v>684</v>
      </c>
      <c r="C199" s="94" t="s">
        <v>738</v>
      </c>
      <c r="D199" s="59" t="s">
        <v>22</v>
      </c>
      <c r="E199" s="120">
        <v>2</v>
      </c>
      <c r="F199" s="121">
        <v>317.33999999999997</v>
      </c>
      <c r="G199" s="121">
        <v>81.3</v>
      </c>
      <c r="H199" s="121">
        <v>218.27</v>
      </c>
      <c r="I199" s="121">
        <v>21.84</v>
      </c>
      <c r="J199" s="122">
        <v>635</v>
      </c>
      <c r="K199" s="122">
        <v>163</v>
      </c>
      <c r="L199" s="122">
        <v>437</v>
      </c>
      <c r="M199" s="122">
        <v>44</v>
      </c>
      <c r="N199" s="122">
        <v>6</v>
      </c>
      <c r="O199" s="122">
        <v>12</v>
      </c>
      <c r="P199" s="122">
        <v>1.2</v>
      </c>
      <c r="Q199" s="122">
        <v>2.4</v>
      </c>
    </row>
    <row r="200" spans="1:17" ht="34.200000000000003" x14ac:dyDescent="0.25">
      <c r="A200" s="55">
        <v>118</v>
      </c>
      <c r="B200" s="97" t="s">
        <v>686</v>
      </c>
      <c r="C200" s="94" t="s">
        <v>687</v>
      </c>
      <c r="D200" s="59" t="s">
        <v>21</v>
      </c>
      <c r="E200" s="120">
        <v>6</v>
      </c>
      <c r="F200" s="121">
        <v>89.26</v>
      </c>
      <c r="G200" s="122"/>
      <c r="H200" s="122"/>
      <c r="I200" s="122"/>
      <c r="J200" s="122">
        <v>536</v>
      </c>
      <c r="K200" s="122"/>
      <c r="L200" s="122"/>
      <c r="M200" s="122"/>
      <c r="N200" s="122"/>
      <c r="O200" s="122"/>
      <c r="P200" s="122"/>
      <c r="Q200" s="122"/>
    </row>
    <row r="201" spans="1:17" ht="34.200000000000003" x14ac:dyDescent="0.25">
      <c r="A201" s="55">
        <v>119</v>
      </c>
      <c r="B201" s="97" t="s">
        <v>702</v>
      </c>
      <c r="C201" s="94" t="s">
        <v>703</v>
      </c>
      <c r="D201" s="59" t="s">
        <v>633</v>
      </c>
      <c r="E201" s="120">
        <v>0.04</v>
      </c>
      <c r="F201" s="121">
        <v>12101.59</v>
      </c>
      <c r="G201" s="121">
        <v>1097.3599999999999</v>
      </c>
      <c r="H201" s="121">
        <v>278</v>
      </c>
      <c r="I201" s="121">
        <v>6.73</v>
      </c>
      <c r="J201" s="122">
        <v>484</v>
      </c>
      <c r="K201" s="122">
        <v>44</v>
      </c>
      <c r="L201" s="122">
        <v>11</v>
      </c>
      <c r="M201" s="122"/>
      <c r="N201" s="122">
        <v>79.75</v>
      </c>
      <c r="O201" s="122">
        <v>3.19</v>
      </c>
      <c r="P201" s="122">
        <v>0.37</v>
      </c>
      <c r="Q201" s="122">
        <v>0.01</v>
      </c>
    </row>
    <row r="202" spans="1:17" ht="34.200000000000003" x14ac:dyDescent="0.25">
      <c r="A202" s="55">
        <v>120</v>
      </c>
      <c r="B202" s="97" t="s">
        <v>706</v>
      </c>
      <c r="C202" s="94" t="s">
        <v>707</v>
      </c>
      <c r="D202" s="59" t="s">
        <v>633</v>
      </c>
      <c r="E202" s="120">
        <v>0.04</v>
      </c>
      <c r="F202" s="121">
        <v>118.06</v>
      </c>
      <c r="G202" s="121">
        <v>82.16</v>
      </c>
      <c r="H202" s="121">
        <v>15.29</v>
      </c>
      <c r="I202" s="122"/>
      <c r="J202" s="122">
        <v>5</v>
      </c>
      <c r="K202" s="122">
        <v>3</v>
      </c>
      <c r="L202" s="122">
        <v>1</v>
      </c>
      <c r="M202" s="122"/>
      <c r="N202" s="122">
        <v>5.01</v>
      </c>
      <c r="O202" s="122">
        <v>0.2</v>
      </c>
      <c r="P202" s="122"/>
      <c r="Q202" s="122"/>
    </row>
    <row r="203" spans="1:17" x14ac:dyDescent="0.25">
      <c r="A203" s="273" t="s">
        <v>85</v>
      </c>
      <c r="B203" s="274"/>
      <c r="C203" s="274"/>
      <c r="D203" s="274"/>
      <c r="E203" s="274"/>
      <c r="F203" s="274"/>
      <c r="G203" s="274"/>
      <c r="H203" s="274"/>
      <c r="I203" s="274"/>
      <c r="J203" s="121">
        <v>1660</v>
      </c>
      <c r="K203" s="121">
        <v>210</v>
      </c>
      <c r="L203" s="121">
        <v>449</v>
      </c>
      <c r="M203" s="121">
        <v>44</v>
      </c>
      <c r="N203" s="122"/>
      <c r="O203" s="121">
        <v>15.39</v>
      </c>
      <c r="P203" s="122"/>
      <c r="Q203" s="121">
        <v>2.41</v>
      </c>
    </row>
    <row r="204" spans="1:17" x14ac:dyDescent="0.25">
      <c r="A204" s="273" t="s">
        <v>30</v>
      </c>
      <c r="B204" s="274"/>
      <c r="C204" s="274"/>
      <c r="D204" s="274"/>
      <c r="E204" s="274"/>
      <c r="F204" s="274"/>
      <c r="G204" s="274"/>
      <c r="H204" s="274"/>
      <c r="I204" s="274"/>
      <c r="J204" s="121">
        <v>226</v>
      </c>
      <c r="K204" s="122"/>
      <c r="L204" s="122"/>
      <c r="M204" s="122"/>
      <c r="N204" s="122"/>
      <c r="O204" s="122"/>
      <c r="P204" s="122"/>
      <c r="Q204" s="122"/>
    </row>
    <row r="205" spans="1:17" x14ac:dyDescent="0.25">
      <c r="A205" s="273" t="s">
        <v>31</v>
      </c>
      <c r="B205" s="274"/>
      <c r="C205" s="274"/>
      <c r="D205" s="274"/>
      <c r="E205" s="274"/>
      <c r="F205" s="274"/>
      <c r="G205" s="274"/>
      <c r="H205" s="274"/>
      <c r="I205" s="274"/>
      <c r="J205" s="121">
        <v>163</v>
      </c>
      <c r="K205" s="122"/>
      <c r="L205" s="122"/>
      <c r="M205" s="122"/>
      <c r="N205" s="122"/>
      <c r="O205" s="122"/>
      <c r="P205" s="122"/>
      <c r="Q205" s="122"/>
    </row>
    <row r="206" spans="1:17" x14ac:dyDescent="0.25">
      <c r="A206" s="277" t="s">
        <v>745</v>
      </c>
      <c r="B206" s="274"/>
      <c r="C206" s="274"/>
      <c r="D206" s="274"/>
      <c r="E206" s="274"/>
      <c r="F206" s="274"/>
      <c r="G206" s="274"/>
      <c r="H206" s="274"/>
      <c r="I206" s="274"/>
      <c r="J206" s="130">
        <v>2049</v>
      </c>
      <c r="K206" s="122"/>
      <c r="L206" s="122"/>
      <c r="M206" s="122"/>
      <c r="N206" s="122"/>
      <c r="O206" s="130">
        <v>15.39</v>
      </c>
      <c r="P206" s="122"/>
      <c r="Q206" s="130">
        <v>2.41</v>
      </c>
    </row>
    <row r="207" spans="1:17" x14ac:dyDescent="0.25">
      <c r="A207" s="278" t="s">
        <v>746</v>
      </c>
      <c r="B207" s="274"/>
      <c r="C207" s="274"/>
      <c r="D207" s="274"/>
      <c r="E207" s="274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  <c r="P207" s="274"/>
      <c r="Q207" s="274"/>
    </row>
    <row r="208" spans="1:17" ht="45.6" x14ac:dyDescent="0.25">
      <c r="A208" s="55">
        <v>121</v>
      </c>
      <c r="B208" s="97" t="s">
        <v>643</v>
      </c>
      <c r="C208" s="94" t="s">
        <v>644</v>
      </c>
      <c r="D208" s="59" t="s">
        <v>22</v>
      </c>
      <c r="E208" s="120">
        <v>1</v>
      </c>
      <c r="F208" s="121">
        <v>138.58000000000001</v>
      </c>
      <c r="G208" s="121">
        <v>18.79</v>
      </c>
      <c r="H208" s="121">
        <v>5.32</v>
      </c>
      <c r="I208" s="122"/>
      <c r="J208" s="122">
        <v>139</v>
      </c>
      <c r="K208" s="122">
        <v>19</v>
      </c>
      <c r="L208" s="122">
        <v>5</v>
      </c>
      <c r="M208" s="122"/>
      <c r="N208" s="122">
        <v>1.47</v>
      </c>
      <c r="O208" s="122">
        <v>1.47</v>
      </c>
      <c r="P208" s="122"/>
      <c r="Q208" s="122"/>
    </row>
    <row r="209" spans="1:17" ht="21" x14ac:dyDescent="0.25">
      <c r="A209" s="55">
        <v>122</v>
      </c>
      <c r="B209" s="97" t="s">
        <v>322</v>
      </c>
      <c r="C209" s="94" t="s">
        <v>747</v>
      </c>
      <c r="D209" s="59" t="s">
        <v>235</v>
      </c>
      <c r="E209" s="120">
        <v>1</v>
      </c>
      <c r="F209" s="121">
        <v>1349.86</v>
      </c>
      <c r="G209" s="122"/>
      <c r="H209" s="122"/>
      <c r="I209" s="122"/>
      <c r="J209" s="122">
        <v>1350</v>
      </c>
      <c r="K209" s="122"/>
      <c r="L209" s="122"/>
      <c r="M209" s="122"/>
      <c r="N209" s="122"/>
      <c r="O209" s="122"/>
      <c r="P209" s="122"/>
      <c r="Q209" s="122"/>
    </row>
    <row r="210" spans="1:17" ht="34.200000000000003" x14ac:dyDescent="0.25">
      <c r="A210" s="55">
        <v>123</v>
      </c>
      <c r="B210" s="97" t="s">
        <v>631</v>
      </c>
      <c r="C210" s="94" t="s">
        <v>632</v>
      </c>
      <c r="D210" s="59" t="s">
        <v>633</v>
      </c>
      <c r="E210" s="120">
        <v>0.42</v>
      </c>
      <c r="F210" s="121">
        <v>6208.42</v>
      </c>
      <c r="G210" s="121">
        <v>502.3</v>
      </c>
      <c r="H210" s="121">
        <v>79.16</v>
      </c>
      <c r="I210" s="121">
        <v>2.73</v>
      </c>
      <c r="J210" s="122">
        <v>2608</v>
      </c>
      <c r="K210" s="122">
        <v>211</v>
      </c>
      <c r="L210" s="122">
        <v>33</v>
      </c>
      <c r="M210" s="122">
        <v>1</v>
      </c>
      <c r="N210" s="122">
        <v>37.07</v>
      </c>
      <c r="O210" s="122">
        <v>15.57</v>
      </c>
      <c r="P210" s="122">
        <v>0.15</v>
      </c>
      <c r="Q210" s="122">
        <v>0.06</v>
      </c>
    </row>
    <row r="211" spans="1:17" ht="34.200000000000003" x14ac:dyDescent="0.25">
      <c r="A211" s="55">
        <v>124</v>
      </c>
      <c r="B211" s="97" t="s">
        <v>726</v>
      </c>
      <c r="C211" s="94" t="s">
        <v>727</v>
      </c>
      <c r="D211" s="59" t="s">
        <v>633</v>
      </c>
      <c r="E211" s="120">
        <v>0.01</v>
      </c>
      <c r="F211" s="121">
        <v>7239.68</v>
      </c>
      <c r="G211" s="121">
        <v>837.02</v>
      </c>
      <c r="H211" s="121">
        <v>157.47999999999999</v>
      </c>
      <c r="I211" s="121">
        <v>3.46</v>
      </c>
      <c r="J211" s="122">
        <v>72</v>
      </c>
      <c r="K211" s="122">
        <v>8</v>
      </c>
      <c r="L211" s="122">
        <v>2</v>
      </c>
      <c r="M211" s="122"/>
      <c r="N211" s="122">
        <v>60.83</v>
      </c>
      <c r="O211" s="122">
        <v>0.61</v>
      </c>
      <c r="P211" s="122">
        <v>0.19</v>
      </c>
      <c r="Q211" s="122"/>
    </row>
    <row r="212" spans="1:17" ht="34.200000000000003" x14ac:dyDescent="0.25">
      <c r="A212" s="55">
        <v>125</v>
      </c>
      <c r="B212" s="97" t="s">
        <v>636</v>
      </c>
      <c r="C212" s="94" t="s">
        <v>637</v>
      </c>
      <c r="D212" s="59" t="s">
        <v>633</v>
      </c>
      <c r="E212" s="120">
        <v>0.43</v>
      </c>
      <c r="F212" s="121">
        <v>104.4</v>
      </c>
      <c r="G212" s="121">
        <v>82.16</v>
      </c>
      <c r="H212" s="121">
        <v>15.29</v>
      </c>
      <c r="I212" s="122"/>
      <c r="J212" s="122">
        <v>45</v>
      </c>
      <c r="K212" s="122">
        <v>35</v>
      </c>
      <c r="L212" s="122">
        <v>7</v>
      </c>
      <c r="M212" s="122"/>
      <c r="N212" s="122">
        <v>5.01</v>
      </c>
      <c r="O212" s="122">
        <v>2.15</v>
      </c>
      <c r="P212" s="122"/>
      <c r="Q212" s="122"/>
    </row>
    <row r="213" spans="1:17" ht="22.8" x14ac:dyDescent="0.25">
      <c r="A213" s="55">
        <v>126</v>
      </c>
      <c r="B213" s="97" t="s">
        <v>638</v>
      </c>
      <c r="C213" s="94" t="s">
        <v>639</v>
      </c>
      <c r="D213" s="59" t="s">
        <v>640</v>
      </c>
      <c r="E213" s="120">
        <v>3</v>
      </c>
      <c r="F213" s="121">
        <v>17.02</v>
      </c>
      <c r="G213" s="122"/>
      <c r="H213" s="122"/>
      <c r="I213" s="122"/>
      <c r="J213" s="122">
        <v>51</v>
      </c>
      <c r="K213" s="122"/>
      <c r="L213" s="122"/>
      <c r="M213" s="122"/>
      <c r="N213" s="122"/>
      <c r="O213" s="122"/>
      <c r="P213" s="122"/>
      <c r="Q213" s="122"/>
    </row>
    <row r="214" spans="1:17" ht="34.200000000000003" x14ac:dyDescent="0.25">
      <c r="A214" s="55">
        <v>127</v>
      </c>
      <c r="B214" s="97" t="s">
        <v>424</v>
      </c>
      <c r="C214" s="94" t="s">
        <v>425</v>
      </c>
      <c r="D214" s="59" t="s">
        <v>403</v>
      </c>
      <c r="E214" s="120">
        <v>6.4000000000000005E-4</v>
      </c>
      <c r="F214" s="121">
        <v>1711.14</v>
      </c>
      <c r="G214" s="121">
        <v>1025.21</v>
      </c>
      <c r="H214" s="121">
        <v>386.58</v>
      </c>
      <c r="I214" s="121">
        <v>2</v>
      </c>
      <c r="J214" s="122">
        <v>1</v>
      </c>
      <c r="K214" s="122">
        <v>1</v>
      </c>
      <c r="L214" s="122"/>
      <c r="M214" s="122"/>
      <c r="N214" s="122">
        <v>80.22</v>
      </c>
      <c r="O214" s="122">
        <v>0.05</v>
      </c>
      <c r="P214" s="122">
        <v>0.11</v>
      </c>
      <c r="Q214" s="122"/>
    </row>
    <row r="215" spans="1:17" ht="22.8" x14ac:dyDescent="0.25">
      <c r="A215" s="55">
        <v>128</v>
      </c>
      <c r="B215" s="97" t="s">
        <v>708</v>
      </c>
      <c r="C215" s="94" t="s">
        <v>709</v>
      </c>
      <c r="D215" s="59" t="s">
        <v>191</v>
      </c>
      <c r="E215" s="120">
        <v>6.4000000000000005E-4</v>
      </c>
      <c r="F215" s="121">
        <v>12993</v>
      </c>
      <c r="G215" s="122"/>
      <c r="H215" s="122"/>
      <c r="I215" s="122"/>
      <c r="J215" s="122">
        <v>8</v>
      </c>
      <c r="K215" s="122"/>
      <c r="L215" s="122"/>
      <c r="M215" s="122"/>
      <c r="N215" s="122"/>
      <c r="O215" s="122"/>
      <c r="P215" s="122"/>
      <c r="Q215" s="122"/>
    </row>
    <row r="216" spans="1:17" x14ac:dyDescent="0.25">
      <c r="A216" s="273" t="s">
        <v>85</v>
      </c>
      <c r="B216" s="274"/>
      <c r="C216" s="274"/>
      <c r="D216" s="274"/>
      <c r="E216" s="274"/>
      <c r="F216" s="274"/>
      <c r="G216" s="274"/>
      <c r="H216" s="274"/>
      <c r="I216" s="274"/>
      <c r="J216" s="121">
        <v>4274</v>
      </c>
      <c r="K216" s="121">
        <v>274</v>
      </c>
      <c r="L216" s="121">
        <v>47</v>
      </c>
      <c r="M216" s="121">
        <v>1</v>
      </c>
      <c r="N216" s="122"/>
      <c r="O216" s="121">
        <v>19.850000000000001</v>
      </c>
      <c r="P216" s="122"/>
      <c r="Q216" s="121">
        <v>0.06</v>
      </c>
    </row>
    <row r="217" spans="1:17" x14ac:dyDescent="0.25">
      <c r="A217" s="273" t="s">
        <v>30</v>
      </c>
      <c r="B217" s="274"/>
      <c r="C217" s="274"/>
      <c r="D217" s="274"/>
      <c r="E217" s="274"/>
      <c r="F217" s="274"/>
      <c r="G217" s="274"/>
      <c r="H217" s="274"/>
      <c r="I217" s="274"/>
      <c r="J217" s="121">
        <v>352</v>
      </c>
      <c r="K217" s="122"/>
      <c r="L217" s="122"/>
      <c r="M217" s="122"/>
      <c r="N217" s="122"/>
      <c r="O217" s="122"/>
      <c r="P217" s="122"/>
      <c r="Q217" s="122"/>
    </row>
    <row r="218" spans="1:17" x14ac:dyDescent="0.25">
      <c r="A218" s="273" t="s">
        <v>31</v>
      </c>
      <c r="B218" s="274"/>
      <c r="C218" s="274"/>
      <c r="D218" s="274"/>
      <c r="E218" s="274"/>
      <c r="F218" s="274"/>
      <c r="G218" s="274"/>
      <c r="H218" s="274"/>
      <c r="I218" s="274"/>
      <c r="J218" s="121">
        <v>228</v>
      </c>
      <c r="K218" s="122"/>
      <c r="L218" s="122"/>
      <c r="M218" s="122"/>
      <c r="N218" s="122"/>
      <c r="O218" s="122"/>
      <c r="P218" s="122"/>
      <c r="Q218" s="122"/>
    </row>
    <row r="219" spans="1:17" x14ac:dyDescent="0.25">
      <c r="A219" s="277" t="s">
        <v>748</v>
      </c>
      <c r="B219" s="274"/>
      <c r="C219" s="274"/>
      <c r="D219" s="274"/>
      <c r="E219" s="274"/>
      <c r="F219" s="274"/>
      <c r="G219" s="274"/>
      <c r="H219" s="274"/>
      <c r="I219" s="274"/>
      <c r="J219" s="130">
        <v>4854</v>
      </c>
      <c r="K219" s="122"/>
      <c r="L219" s="122"/>
      <c r="M219" s="122"/>
      <c r="N219" s="122"/>
      <c r="O219" s="130">
        <v>19.850000000000001</v>
      </c>
      <c r="P219" s="122"/>
      <c r="Q219" s="130">
        <v>0.06</v>
      </c>
    </row>
    <row r="220" spans="1:17" x14ac:dyDescent="0.25">
      <c r="A220" s="278" t="s">
        <v>749</v>
      </c>
      <c r="B220" s="274"/>
      <c r="C220" s="274"/>
      <c r="D220" s="274"/>
      <c r="E220" s="274"/>
      <c r="F220" s="274"/>
      <c r="G220" s="274"/>
      <c r="H220" s="274"/>
      <c r="I220" s="274"/>
      <c r="J220" s="274"/>
      <c r="K220" s="274"/>
      <c r="L220" s="274"/>
      <c r="M220" s="274"/>
      <c r="N220" s="274"/>
      <c r="O220" s="274"/>
      <c r="P220" s="274"/>
      <c r="Q220" s="274"/>
    </row>
    <row r="221" spans="1:17" ht="22.8" x14ac:dyDescent="0.25">
      <c r="A221" s="55">
        <v>129</v>
      </c>
      <c r="B221" s="97" t="s">
        <v>652</v>
      </c>
      <c r="C221" s="94" t="s">
        <v>653</v>
      </c>
      <c r="D221" s="59" t="s">
        <v>21</v>
      </c>
      <c r="E221" s="120">
        <v>4</v>
      </c>
      <c r="F221" s="121">
        <v>25.14</v>
      </c>
      <c r="G221" s="122"/>
      <c r="H221" s="122"/>
      <c r="I221" s="122"/>
      <c r="J221" s="122">
        <v>101</v>
      </c>
      <c r="K221" s="122"/>
      <c r="L221" s="122"/>
      <c r="M221" s="122"/>
      <c r="N221" s="122"/>
      <c r="O221" s="122"/>
      <c r="P221" s="122"/>
      <c r="Q221" s="122"/>
    </row>
    <row r="222" spans="1:17" ht="22.8" x14ac:dyDescent="0.25">
      <c r="A222" s="55">
        <v>130</v>
      </c>
      <c r="B222" s="97" t="s">
        <v>678</v>
      </c>
      <c r="C222" s="94" t="s">
        <v>679</v>
      </c>
      <c r="D222" s="59" t="s">
        <v>21</v>
      </c>
      <c r="E222" s="120">
        <v>1</v>
      </c>
      <c r="F222" s="121">
        <v>39.32</v>
      </c>
      <c r="G222" s="122"/>
      <c r="H222" s="122"/>
      <c r="I222" s="122"/>
      <c r="J222" s="122">
        <v>39</v>
      </c>
      <c r="K222" s="122"/>
      <c r="L222" s="122"/>
      <c r="M222" s="122"/>
      <c r="N222" s="122"/>
      <c r="O222" s="122"/>
      <c r="P222" s="122"/>
      <c r="Q222" s="122"/>
    </row>
    <row r="223" spans="1:17" ht="22.8" x14ac:dyDescent="0.25">
      <c r="A223" s="55">
        <v>131</v>
      </c>
      <c r="B223" s="97" t="s">
        <v>654</v>
      </c>
      <c r="C223" s="94" t="s">
        <v>655</v>
      </c>
      <c r="D223" s="59" t="s">
        <v>21</v>
      </c>
      <c r="E223" s="120">
        <v>1</v>
      </c>
      <c r="F223" s="121">
        <v>56.62</v>
      </c>
      <c r="G223" s="122"/>
      <c r="H223" s="122"/>
      <c r="I223" s="122"/>
      <c r="J223" s="122">
        <v>57</v>
      </c>
      <c r="K223" s="122"/>
      <c r="L223" s="122"/>
      <c r="M223" s="122"/>
      <c r="N223" s="122"/>
      <c r="O223" s="122"/>
      <c r="P223" s="122"/>
      <c r="Q223" s="122"/>
    </row>
    <row r="224" spans="1:17" ht="43.8" x14ac:dyDescent="0.25">
      <c r="A224" s="55">
        <v>132</v>
      </c>
      <c r="B224" s="97" t="s">
        <v>656</v>
      </c>
      <c r="C224" s="94" t="s">
        <v>680</v>
      </c>
      <c r="D224" s="59" t="s">
        <v>235</v>
      </c>
      <c r="E224" s="120">
        <v>1</v>
      </c>
      <c r="F224" s="121">
        <v>12.41</v>
      </c>
      <c r="G224" s="122"/>
      <c r="H224" s="122"/>
      <c r="I224" s="122"/>
      <c r="J224" s="122">
        <v>12</v>
      </c>
      <c r="K224" s="122"/>
      <c r="L224" s="122"/>
      <c r="M224" s="122"/>
      <c r="N224" s="122"/>
      <c r="O224" s="122"/>
      <c r="P224" s="122"/>
      <c r="Q224" s="122"/>
    </row>
    <row r="225" spans="1:17" ht="34.200000000000003" x14ac:dyDescent="0.25">
      <c r="A225" s="55">
        <v>133</v>
      </c>
      <c r="B225" s="97" t="s">
        <v>658</v>
      </c>
      <c r="C225" s="94" t="s">
        <v>659</v>
      </c>
      <c r="D225" s="59" t="s">
        <v>660</v>
      </c>
      <c r="E225" s="129" t="s">
        <v>750</v>
      </c>
      <c r="F225" s="121">
        <v>37.43</v>
      </c>
      <c r="G225" s="121">
        <v>13.41</v>
      </c>
      <c r="H225" s="121">
        <v>5.04</v>
      </c>
      <c r="I225" s="122"/>
      <c r="J225" s="122">
        <v>37</v>
      </c>
      <c r="K225" s="122">
        <v>13</v>
      </c>
      <c r="L225" s="122">
        <v>5</v>
      </c>
      <c r="M225" s="122"/>
      <c r="N225" s="122">
        <v>0.96</v>
      </c>
      <c r="O225" s="122">
        <v>0.96</v>
      </c>
      <c r="P225" s="122"/>
      <c r="Q225" s="122"/>
    </row>
    <row r="226" spans="1:17" ht="30.6" x14ac:dyDescent="0.25">
      <c r="A226" s="123" t="s">
        <v>288</v>
      </c>
      <c r="B226" s="124" t="s">
        <v>662</v>
      </c>
      <c r="C226" s="125" t="s">
        <v>663</v>
      </c>
      <c r="D226" s="123" t="s">
        <v>21</v>
      </c>
      <c r="E226" s="126" t="s">
        <v>751</v>
      </c>
      <c r="F226" s="127">
        <v>44.03</v>
      </c>
      <c r="G226" s="122"/>
      <c r="H226" s="122"/>
      <c r="I226" s="122"/>
      <c r="J226" s="128">
        <v>88.06</v>
      </c>
      <c r="K226" s="122"/>
      <c r="L226" s="122"/>
      <c r="M226" s="122"/>
      <c r="N226" s="122"/>
      <c r="O226" s="122"/>
      <c r="P226" s="122"/>
      <c r="Q226" s="122"/>
    </row>
    <row r="227" spans="1:17" ht="34.200000000000003" x14ac:dyDescent="0.25">
      <c r="A227" s="55">
        <v>134</v>
      </c>
      <c r="B227" s="97" t="s">
        <v>690</v>
      </c>
      <c r="C227" s="94" t="s">
        <v>691</v>
      </c>
      <c r="D227" s="59" t="s">
        <v>21</v>
      </c>
      <c r="E227" s="120">
        <v>2</v>
      </c>
      <c r="F227" s="121">
        <v>19.28</v>
      </c>
      <c r="G227" s="122"/>
      <c r="H227" s="122"/>
      <c r="I227" s="122"/>
      <c r="J227" s="122">
        <v>39</v>
      </c>
      <c r="K227" s="122"/>
      <c r="L227" s="122"/>
      <c r="M227" s="122"/>
      <c r="N227" s="122"/>
      <c r="O227" s="122"/>
      <c r="P227" s="122"/>
      <c r="Q227" s="122"/>
    </row>
    <row r="228" spans="1:17" ht="34.200000000000003" x14ac:dyDescent="0.25">
      <c r="A228" s="55">
        <v>135</v>
      </c>
      <c r="B228" s="97" t="s">
        <v>670</v>
      </c>
      <c r="C228" s="94" t="s">
        <v>671</v>
      </c>
      <c r="D228" s="59" t="s">
        <v>633</v>
      </c>
      <c r="E228" s="120">
        <v>0.13</v>
      </c>
      <c r="F228" s="121">
        <v>5020.2700000000004</v>
      </c>
      <c r="G228" s="121">
        <v>502.3</v>
      </c>
      <c r="H228" s="121">
        <v>79.16</v>
      </c>
      <c r="I228" s="121">
        <v>2.73</v>
      </c>
      <c r="J228" s="122">
        <v>653</v>
      </c>
      <c r="K228" s="122">
        <v>65</v>
      </c>
      <c r="L228" s="122">
        <v>10</v>
      </c>
      <c r="M228" s="122"/>
      <c r="N228" s="122">
        <v>37.07</v>
      </c>
      <c r="O228" s="122">
        <v>4.82</v>
      </c>
      <c r="P228" s="122">
        <v>0.15</v>
      </c>
      <c r="Q228" s="122">
        <v>0.02</v>
      </c>
    </row>
    <row r="229" spans="1:17" ht="34.200000000000003" x14ac:dyDescent="0.25">
      <c r="A229" s="55">
        <v>136</v>
      </c>
      <c r="B229" s="97" t="s">
        <v>700</v>
      </c>
      <c r="C229" s="94" t="s">
        <v>701</v>
      </c>
      <c r="D229" s="59" t="s">
        <v>633</v>
      </c>
      <c r="E229" s="120">
        <v>0.31</v>
      </c>
      <c r="F229" s="121">
        <v>5654.2</v>
      </c>
      <c r="G229" s="121">
        <v>502.3</v>
      </c>
      <c r="H229" s="121">
        <v>79.16</v>
      </c>
      <c r="I229" s="121">
        <v>2.73</v>
      </c>
      <c r="J229" s="122">
        <v>1753</v>
      </c>
      <c r="K229" s="122">
        <v>156</v>
      </c>
      <c r="L229" s="122">
        <v>25</v>
      </c>
      <c r="M229" s="122">
        <v>1</v>
      </c>
      <c r="N229" s="122">
        <v>37.07</v>
      </c>
      <c r="O229" s="122">
        <v>11.49</v>
      </c>
      <c r="P229" s="122">
        <v>0.15</v>
      </c>
      <c r="Q229" s="122">
        <v>0.05</v>
      </c>
    </row>
    <row r="230" spans="1:17" ht="34.200000000000003" x14ac:dyDescent="0.25">
      <c r="A230" s="55">
        <v>137</v>
      </c>
      <c r="B230" s="97" t="s">
        <v>631</v>
      </c>
      <c r="C230" s="94" t="s">
        <v>632</v>
      </c>
      <c r="D230" s="59" t="s">
        <v>633</v>
      </c>
      <c r="E230" s="120">
        <v>5.0000000000000001E-3</v>
      </c>
      <c r="F230" s="121">
        <v>6208.42</v>
      </c>
      <c r="G230" s="121">
        <v>502.3</v>
      </c>
      <c r="H230" s="121">
        <v>79.16</v>
      </c>
      <c r="I230" s="121">
        <v>2.73</v>
      </c>
      <c r="J230" s="122">
        <v>31</v>
      </c>
      <c r="K230" s="122">
        <v>3</v>
      </c>
      <c r="L230" s="122"/>
      <c r="M230" s="122"/>
      <c r="N230" s="122">
        <v>37.07</v>
      </c>
      <c r="O230" s="122">
        <v>0.19</v>
      </c>
      <c r="P230" s="122">
        <v>0.15</v>
      </c>
      <c r="Q230" s="122"/>
    </row>
    <row r="231" spans="1:17" ht="34.200000000000003" x14ac:dyDescent="0.25">
      <c r="A231" s="55">
        <v>138</v>
      </c>
      <c r="B231" s="97" t="s">
        <v>636</v>
      </c>
      <c r="C231" s="94" t="s">
        <v>637</v>
      </c>
      <c r="D231" s="59" t="s">
        <v>633</v>
      </c>
      <c r="E231" s="120">
        <v>0.44500000000000001</v>
      </c>
      <c r="F231" s="121">
        <v>104.4</v>
      </c>
      <c r="G231" s="121">
        <v>82.16</v>
      </c>
      <c r="H231" s="121">
        <v>15.29</v>
      </c>
      <c r="I231" s="122"/>
      <c r="J231" s="122">
        <v>46</v>
      </c>
      <c r="K231" s="122">
        <v>37</v>
      </c>
      <c r="L231" s="122">
        <v>7</v>
      </c>
      <c r="M231" s="122"/>
      <c r="N231" s="122">
        <v>5.01</v>
      </c>
      <c r="O231" s="122">
        <v>2.23</v>
      </c>
      <c r="P231" s="122"/>
      <c r="Q231" s="122"/>
    </row>
    <row r="232" spans="1:17" ht="22.8" x14ac:dyDescent="0.25">
      <c r="A232" s="55">
        <v>139</v>
      </c>
      <c r="B232" s="97" t="s">
        <v>638</v>
      </c>
      <c r="C232" s="94" t="s">
        <v>639</v>
      </c>
      <c r="D232" s="59" t="s">
        <v>640</v>
      </c>
      <c r="E232" s="120">
        <v>3.9</v>
      </c>
      <c r="F232" s="121">
        <v>17.02</v>
      </c>
      <c r="G232" s="122"/>
      <c r="H232" s="122"/>
      <c r="I232" s="122"/>
      <c r="J232" s="122">
        <v>66</v>
      </c>
      <c r="K232" s="122"/>
      <c r="L232" s="122"/>
      <c r="M232" s="122"/>
      <c r="N232" s="122"/>
      <c r="O232" s="122"/>
      <c r="P232" s="122"/>
      <c r="Q232" s="122"/>
    </row>
    <row r="233" spans="1:17" x14ac:dyDescent="0.25">
      <c r="A233" s="273" t="s">
        <v>85</v>
      </c>
      <c r="B233" s="274"/>
      <c r="C233" s="274"/>
      <c r="D233" s="274"/>
      <c r="E233" s="274"/>
      <c r="F233" s="274"/>
      <c r="G233" s="274"/>
      <c r="H233" s="274"/>
      <c r="I233" s="274"/>
      <c r="J233" s="121">
        <v>2834</v>
      </c>
      <c r="K233" s="121">
        <v>274</v>
      </c>
      <c r="L233" s="121">
        <v>47</v>
      </c>
      <c r="M233" s="121">
        <v>1</v>
      </c>
      <c r="N233" s="122"/>
      <c r="O233" s="121">
        <v>19.690000000000001</v>
      </c>
      <c r="P233" s="122"/>
      <c r="Q233" s="121">
        <v>7.0000000000000007E-2</v>
      </c>
    </row>
    <row r="234" spans="1:17" x14ac:dyDescent="0.25">
      <c r="A234" s="273" t="s">
        <v>30</v>
      </c>
      <c r="B234" s="274"/>
      <c r="C234" s="274"/>
      <c r="D234" s="274"/>
      <c r="E234" s="274"/>
      <c r="F234" s="274"/>
      <c r="G234" s="274"/>
      <c r="H234" s="274"/>
      <c r="I234" s="274"/>
      <c r="J234" s="121">
        <v>352</v>
      </c>
      <c r="K234" s="122"/>
      <c r="L234" s="122"/>
      <c r="M234" s="122"/>
      <c r="N234" s="122"/>
      <c r="O234" s="122"/>
      <c r="P234" s="122"/>
      <c r="Q234" s="122"/>
    </row>
    <row r="235" spans="1:17" x14ac:dyDescent="0.25">
      <c r="A235" s="273" t="s">
        <v>31</v>
      </c>
      <c r="B235" s="274"/>
      <c r="C235" s="274"/>
      <c r="D235" s="274"/>
      <c r="E235" s="274"/>
      <c r="F235" s="274"/>
      <c r="G235" s="274"/>
      <c r="H235" s="274"/>
      <c r="I235" s="274"/>
      <c r="J235" s="121">
        <v>228</v>
      </c>
      <c r="K235" s="122"/>
      <c r="L235" s="122"/>
      <c r="M235" s="122"/>
      <c r="N235" s="122"/>
      <c r="O235" s="122"/>
      <c r="P235" s="122"/>
      <c r="Q235" s="122"/>
    </row>
    <row r="236" spans="1:17" x14ac:dyDescent="0.25">
      <c r="A236" s="277" t="s">
        <v>752</v>
      </c>
      <c r="B236" s="274"/>
      <c r="C236" s="274"/>
      <c r="D236" s="274"/>
      <c r="E236" s="274"/>
      <c r="F236" s="274"/>
      <c r="G236" s="274"/>
      <c r="H236" s="274"/>
      <c r="I236" s="274"/>
      <c r="J236" s="130">
        <v>3414</v>
      </c>
      <c r="K236" s="122"/>
      <c r="L236" s="122"/>
      <c r="M236" s="122"/>
      <c r="N236" s="122"/>
      <c r="O236" s="130">
        <v>19.690000000000001</v>
      </c>
      <c r="P236" s="122"/>
      <c r="Q236" s="130">
        <v>7.0000000000000007E-2</v>
      </c>
    </row>
    <row r="237" spans="1:17" x14ac:dyDescent="0.25">
      <c r="A237" s="278" t="s">
        <v>753</v>
      </c>
      <c r="B237" s="274"/>
      <c r="C237" s="274"/>
      <c r="D237" s="274"/>
      <c r="E237" s="274"/>
      <c r="F237" s="274"/>
      <c r="G237" s="274"/>
      <c r="H237" s="274"/>
      <c r="I237" s="274"/>
      <c r="J237" s="274"/>
      <c r="K237" s="274"/>
      <c r="L237" s="274"/>
      <c r="M237" s="274"/>
      <c r="N237" s="274"/>
      <c r="O237" s="274"/>
      <c r="P237" s="274"/>
      <c r="Q237" s="274"/>
    </row>
    <row r="238" spans="1:17" ht="45.6" x14ac:dyDescent="0.25">
      <c r="A238" s="55">
        <v>140</v>
      </c>
      <c r="B238" s="97" t="s">
        <v>754</v>
      </c>
      <c r="C238" s="94" t="s">
        <v>755</v>
      </c>
      <c r="D238" s="59" t="s">
        <v>22</v>
      </c>
      <c r="E238" s="120">
        <v>3</v>
      </c>
      <c r="F238" s="121">
        <v>65.39</v>
      </c>
      <c r="G238" s="121">
        <v>59.62</v>
      </c>
      <c r="H238" s="121">
        <v>2.1800000000000002</v>
      </c>
      <c r="I238" s="122"/>
      <c r="J238" s="122">
        <v>196</v>
      </c>
      <c r="K238" s="122">
        <v>179</v>
      </c>
      <c r="L238" s="122">
        <v>7</v>
      </c>
      <c r="M238" s="122"/>
      <c r="N238" s="122">
        <v>4.4000000000000004</v>
      </c>
      <c r="O238" s="122">
        <v>13.2</v>
      </c>
      <c r="P238" s="122"/>
      <c r="Q238" s="122"/>
    </row>
    <row r="239" spans="1:17" ht="34.200000000000003" x14ac:dyDescent="0.25">
      <c r="A239" s="55">
        <v>141</v>
      </c>
      <c r="B239" s="97" t="s">
        <v>670</v>
      </c>
      <c r="C239" s="94" t="s">
        <v>671</v>
      </c>
      <c r="D239" s="59" t="s">
        <v>633</v>
      </c>
      <c r="E239" s="120">
        <v>0.14000000000000001</v>
      </c>
      <c r="F239" s="121">
        <v>5020.2700000000004</v>
      </c>
      <c r="G239" s="121">
        <v>502.3</v>
      </c>
      <c r="H239" s="121">
        <v>79.16</v>
      </c>
      <c r="I239" s="121">
        <v>2.73</v>
      </c>
      <c r="J239" s="122">
        <v>703</v>
      </c>
      <c r="K239" s="122">
        <v>70</v>
      </c>
      <c r="L239" s="122">
        <v>11</v>
      </c>
      <c r="M239" s="122"/>
      <c r="N239" s="122">
        <v>37.07</v>
      </c>
      <c r="O239" s="122">
        <v>5.19</v>
      </c>
      <c r="P239" s="122">
        <v>0.15</v>
      </c>
      <c r="Q239" s="122">
        <v>0.02</v>
      </c>
    </row>
    <row r="240" spans="1:17" ht="34.200000000000003" x14ac:dyDescent="0.25">
      <c r="A240" s="55">
        <v>142</v>
      </c>
      <c r="B240" s="97" t="s">
        <v>700</v>
      </c>
      <c r="C240" s="94" t="s">
        <v>701</v>
      </c>
      <c r="D240" s="59" t="s">
        <v>633</v>
      </c>
      <c r="E240" s="120">
        <v>2.5000000000000001E-2</v>
      </c>
      <c r="F240" s="121">
        <v>5654.2</v>
      </c>
      <c r="G240" s="121">
        <v>502.3</v>
      </c>
      <c r="H240" s="121">
        <v>79.16</v>
      </c>
      <c r="I240" s="121">
        <v>2.73</v>
      </c>
      <c r="J240" s="122">
        <v>141</v>
      </c>
      <c r="K240" s="122">
        <v>13</v>
      </c>
      <c r="L240" s="122">
        <v>2</v>
      </c>
      <c r="M240" s="122"/>
      <c r="N240" s="122">
        <v>37.07</v>
      </c>
      <c r="O240" s="122">
        <v>0.93</v>
      </c>
      <c r="P240" s="122">
        <v>0.15</v>
      </c>
      <c r="Q240" s="122"/>
    </row>
    <row r="241" spans="1:17" ht="34.200000000000003" x14ac:dyDescent="0.25">
      <c r="A241" s="55">
        <v>143</v>
      </c>
      <c r="B241" s="97" t="s">
        <v>672</v>
      </c>
      <c r="C241" s="94" t="s">
        <v>673</v>
      </c>
      <c r="D241" s="59" t="s">
        <v>633</v>
      </c>
      <c r="E241" s="120">
        <v>0.03</v>
      </c>
      <c r="F241" s="121">
        <v>7311.57</v>
      </c>
      <c r="G241" s="121">
        <v>502.3</v>
      </c>
      <c r="H241" s="121">
        <v>79.16</v>
      </c>
      <c r="I241" s="121">
        <v>2.73</v>
      </c>
      <c r="J241" s="122">
        <v>219</v>
      </c>
      <c r="K241" s="122">
        <v>15</v>
      </c>
      <c r="L241" s="122">
        <v>2</v>
      </c>
      <c r="M241" s="122"/>
      <c r="N241" s="122">
        <v>37.07</v>
      </c>
      <c r="O241" s="122">
        <v>1.1100000000000001</v>
      </c>
      <c r="P241" s="122">
        <v>0.15</v>
      </c>
      <c r="Q241" s="122"/>
    </row>
    <row r="242" spans="1:17" ht="34.200000000000003" x14ac:dyDescent="0.25">
      <c r="A242" s="55">
        <v>144</v>
      </c>
      <c r="B242" s="97" t="s">
        <v>636</v>
      </c>
      <c r="C242" s="94" t="s">
        <v>637</v>
      </c>
      <c r="D242" s="59" t="s">
        <v>633</v>
      </c>
      <c r="E242" s="120">
        <v>0.19500000000000001</v>
      </c>
      <c r="F242" s="121">
        <v>104.4</v>
      </c>
      <c r="G242" s="121">
        <v>82.16</v>
      </c>
      <c r="H242" s="121">
        <v>15.29</v>
      </c>
      <c r="I242" s="122"/>
      <c r="J242" s="122">
        <v>20</v>
      </c>
      <c r="K242" s="122">
        <v>16</v>
      </c>
      <c r="L242" s="122">
        <v>3</v>
      </c>
      <c r="M242" s="122"/>
      <c r="N242" s="122">
        <v>5.01</v>
      </c>
      <c r="O242" s="122">
        <v>0.98</v>
      </c>
      <c r="P242" s="122"/>
      <c r="Q242" s="122"/>
    </row>
    <row r="243" spans="1:17" ht="22.8" x14ac:dyDescent="0.25">
      <c r="A243" s="55">
        <v>145</v>
      </c>
      <c r="B243" s="97" t="s">
        <v>638</v>
      </c>
      <c r="C243" s="94" t="s">
        <v>639</v>
      </c>
      <c r="D243" s="59" t="s">
        <v>640</v>
      </c>
      <c r="E243" s="120">
        <v>2</v>
      </c>
      <c r="F243" s="121">
        <v>17.02</v>
      </c>
      <c r="G243" s="122"/>
      <c r="H243" s="122"/>
      <c r="I243" s="122"/>
      <c r="J243" s="122">
        <v>34</v>
      </c>
      <c r="K243" s="122"/>
      <c r="L243" s="122"/>
      <c r="M243" s="122"/>
      <c r="N243" s="122"/>
      <c r="O243" s="122"/>
      <c r="P243" s="122"/>
      <c r="Q243" s="122"/>
    </row>
    <row r="244" spans="1:17" x14ac:dyDescent="0.25">
      <c r="A244" s="273" t="s">
        <v>85</v>
      </c>
      <c r="B244" s="274"/>
      <c r="C244" s="274"/>
      <c r="D244" s="274"/>
      <c r="E244" s="274"/>
      <c r="F244" s="274"/>
      <c r="G244" s="274"/>
      <c r="H244" s="274"/>
      <c r="I244" s="274"/>
      <c r="J244" s="121">
        <v>1313</v>
      </c>
      <c r="K244" s="121">
        <v>293</v>
      </c>
      <c r="L244" s="121">
        <v>25</v>
      </c>
      <c r="M244" s="122"/>
      <c r="N244" s="122"/>
      <c r="O244" s="121">
        <v>21.41</v>
      </c>
      <c r="P244" s="122"/>
      <c r="Q244" s="121">
        <v>0.02</v>
      </c>
    </row>
    <row r="245" spans="1:17" x14ac:dyDescent="0.25">
      <c r="A245" s="273" t="s">
        <v>30</v>
      </c>
      <c r="B245" s="274"/>
      <c r="C245" s="274"/>
      <c r="D245" s="274"/>
      <c r="E245" s="274"/>
      <c r="F245" s="274"/>
      <c r="G245" s="274"/>
      <c r="H245" s="274"/>
      <c r="I245" s="274"/>
      <c r="J245" s="121">
        <v>289</v>
      </c>
      <c r="K245" s="122"/>
      <c r="L245" s="122"/>
      <c r="M245" s="122"/>
      <c r="N245" s="122"/>
      <c r="O245" s="122"/>
      <c r="P245" s="122"/>
      <c r="Q245" s="122"/>
    </row>
    <row r="246" spans="1:17" x14ac:dyDescent="0.25">
      <c r="A246" s="273" t="s">
        <v>31</v>
      </c>
      <c r="B246" s="274"/>
      <c r="C246" s="274"/>
      <c r="D246" s="274"/>
      <c r="E246" s="274"/>
      <c r="F246" s="274"/>
      <c r="G246" s="274"/>
      <c r="H246" s="274"/>
      <c r="I246" s="274"/>
      <c r="J246" s="121">
        <v>202</v>
      </c>
      <c r="K246" s="122"/>
      <c r="L246" s="122"/>
      <c r="M246" s="122"/>
      <c r="N246" s="122"/>
      <c r="O246" s="122"/>
      <c r="P246" s="122"/>
      <c r="Q246" s="122"/>
    </row>
    <row r="247" spans="1:17" x14ac:dyDescent="0.25">
      <c r="A247" s="277" t="s">
        <v>756</v>
      </c>
      <c r="B247" s="274"/>
      <c r="C247" s="274"/>
      <c r="D247" s="274"/>
      <c r="E247" s="274"/>
      <c r="F247" s="274"/>
      <c r="G247" s="274"/>
      <c r="H247" s="274"/>
      <c r="I247" s="274"/>
      <c r="J247" s="130">
        <v>1804</v>
      </c>
      <c r="K247" s="122"/>
      <c r="L247" s="122"/>
      <c r="M247" s="122"/>
      <c r="N247" s="122"/>
      <c r="O247" s="130">
        <v>21.41</v>
      </c>
      <c r="P247" s="122"/>
      <c r="Q247" s="130">
        <v>0.02</v>
      </c>
    </row>
    <row r="248" spans="1:17" x14ac:dyDescent="0.25">
      <c r="A248" s="278" t="s">
        <v>757</v>
      </c>
      <c r="B248" s="274"/>
      <c r="C248" s="274"/>
      <c r="D248" s="274"/>
      <c r="E248" s="274"/>
      <c r="F248" s="274"/>
      <c r="G248" s="274"/>
      <c r="H248" s="274"/>
      <c r="I248" s="274"/>
      <c r="J248" s="274"/>
      <c r="K248" s="274"/>
      <c r="L248" s="274"/>
      <c r="M248" s="274"/>
      <c r="N248" s="274"/>
      <c r="O248" s="274"/>
      <c r="P248" s="274"/>
      <c r="Q248" s="274"/>
    </row>
    <row r="249" spans="1:17" ht="34.200000000000003" x14ac:dyDescent="0.25">
      <c r="A249" s="55">
        <v>146</v>
      </c>
      <c r="B249" s="97" t="s">
        <v>658</v>
      </c>
      <c r="C249" s="94" t="s">
        <v>725</v>
      </c>
      <c r="D249" s="59" t="s">
        <v>660</v>
      </c>
      <c r="E249" s="129" t="s">
        <v>697</v>
      </c>
      <c r="F249" s="121">
        <v>125.49</v>
      </c>
      <c r="G249" s="121">
        <v>13.41</v>
      </c>
      <c r="H249" s="121">
        <v>5.04</v>
      </c>
      <c r="I249" s="122"/>
      <c r="J249" s="122">
        <v>63</v>
      </c>
      <c r="K249" s="122">
        <v>7</v>
      </c>
      <c r="L249" s="122">
        <v>3</v>
      </c>
      <c r="M249" s="122"/>
      <c r="N249" s="122">
        <v>0.96</v>
      </c>
      <c r="O249" s="122">
        <v>0.48</v>
      </c>
      <c r="P249" s="122"/>
      <c r="Q249" s="122"/>
    </row>
    <row r="250" spans="1:17" ht="34.200000000000003" x14ac:dyDescent="0.25">
      <c r="A250" s="55">
        <v>147</v>
      </c>
      <c r="B250" s="97" t="s">
        <v>631</v>
      </c>
      <c r="C250" s="94" t="s">
        <v>632</v>
      </c>
      <c r="D250" s="59" t="s">
        <v>633</v>
      </c>
      <c r="E250" s="120">
        <v>0.3</v>
      </c>
      <c r="F250" s="121">
        <v>6208.42</v>
      </c>
      <c r="G250" s="121">
        <v>502.3</v>
      </c>
      <c r="H250" s="121">
        <v>79.16</v>
      </c>
      <c r="I250" s="121">
        <v>2.73</v>
      </c>
      <c r="J250" s="122">
        <v>1863</v>
      </c>
      <c r="K250" s="122">
        <v>151</v>
      </c>
      <c r="L250" s="122">
        <v>24</v>
      </c>
      <c r="M250" s="122">
        <v>1</v>
      </c>
      <c r="N250" s="122">
        <v>37.07</v>
      </c>
      <c r="O250" s="122">
        <v>11.12</v>
      </c>
      <c r="P250" s="122">
        <v>0.15</v>
      </c>
      <c r="Q250" s="122">
        <v>0.05</v>
      </c>
    </row>
    <row r="251" spans="1:17" ht="22.8" x14ac:dyDescent="0.25">
      <c r="A251" s="55">
        <v>148</v>
      </c>
      <c r="B251" s="97" t="s">
        <v>638</v>
      </c>
      <c r="C251" s="94" t="s">
        <v>639</v>
      </c>
      <c r="D251" s="59" t="s">
        <v>640</v>
      </c>
      <c r="E251" s="120">
        <v>2.2000000000000002</v>
      </c>
      <c r="F251" s="121">
        <v>17.02</v>
      </c>
      <c r="G251" s="122"/>
      <c r="H251" s="122"/>
      <c r="I251" s="122"/>
      <c r="J251" s="122">
        <v>37</v>
      </c>
      <c r="K251" s="122"/>
      <c r="L251" s="122"/>
      <c r="M251" s="122"/>
      <c r="N251" s="122"/>
      <c r="O251" s="122"/>
      <c r="P251" s="122"/>
      <c r="Q251" s="122"/>
    </row>
    <row r="252" spans="1:17" x14ac:dyDescent="0.25">
      <c r="A252" s="273" t="s">
        <v>85</v>
      </c>
      <c r="B252" s="274"/>
      <c r="C252" s="274"/>
      <c r="D252" s="274"/>
      <c r="E252" s="274"/>
      <c r="F252" s="274"/>
      <c r="G252" s="274"/>
      <c r="H252" s="274"/>
      <c r="I252" s="274"/>
      <c r="J252" s="121">
        <v>1963</v>
      </c>
      <c r="K252" s="121">
        <v>158</v>
      </c>
      <c r="L252" s="121">
        <v>27</v>
      </c>
      <c r="M252" s="121">
        <v>1</v>
      </c>
      <c r="N252" s="122"/>
      <c r="O252" s="121">
        <v>11.6</v>
      </c>
      <c r="P252" s="122"/>
      <c r="Q252" s="121">
        <v>0.05</v>
      </c>
    </row>
    <row r="253" spans="1:17" x14ac:dyDescent="0.25">
      <c r="A253" s="273" t="s">
        <v>30</v>
      </c>
      <c r="B253" s="274"/>
      <c r="C253" s="274"/>
      <c r="D253" s="274"/>
      <c r="E253" s="274"/>
      <c r="F253" s="274"/>
      <c r="G253" s="274"/>
      <c r="H253" s="274"/>
      <c r="I253" s="274"/>
      <c r="J253" s="121">
        <v>204</v>
      </c>
      <c r="K253" s="122"/>
      <c r="L253" s="122"/>
      <c r="M253" s="122"/>
      <c r="N253" s="122"/>
      <c r="O253" s="122"/>
      <c r="P253" s="122"/>
      <c r="Q253" s="122"/>
    </row>
    <row r="254" spans="1:17" x14ac:dyDescent="0.25">
      <c r="A254" s="273" t="s">
        <v>31</v>
      </c>
      <c r="B254" s="274"/>
      <c r="C254" s="274"/>
      <c r="D254" s="274"/>
      <c r="E254" s="274"/>
      <c r="F254" s="274"/>
      <c r="G254" s="274"/>
      <c r="H254" s="274"/>
      <c r="I254" s="274"/>
      <c r="J254" s="121">
        <v>132</v>
      </c>
      <c r="K254" s="122"/>
      <c r="L254" s="122"/>
      <c r="M254" s="122"/>
      <c r="N254" s="122"/>
      <c r="O254" s="122"/>
      <c r="P254" s="122"/>
      <c r="Q254" s="122"/>
    </row>
    <row r="255" spans="1:17" x14ac:dyDescent="0.25">
      <c r="A255" s="277" t="s">
        <v>758</v>
      </c>
      <c r="B255" s="274"/>
      <c r="C255" s="274"/>
      <c r="D255" s="274"/>
      <c r="E255" s="274"/>
      <c r="F255" s="274"/>
      <c r="G255" s="274"/>
      <c r="H255" s="274"/>
      <c r="I255" s="274"/>
      <c r="J255" s="130">
        <v>2299</v>
      </c>
      <c r="K255" s="122"/>
      <c r="L255" s="122"/>
      <c r="M255" s="122"/>
      <c r="N255" s="122"/>
      <c r="O255" s="130">
        <v>11.6</v>
      </c>
      <c r="P255" s="122"/>
      <c r="Q255" s="130">
        <v>0.05</v>
      </c>
    </row>
    <row r="256" spans="1:17" x14ac:dyDescent="0.25">
      <c r="A256" s="278" t="s">
        <v>759</v>
      </c>
      <c r="B256" s="274"/>
      <c r="C256" s="274"/>
      <c r="D256" s="274"/>
      <c r="E256" s="274"/>
      <c r="F256" s="274"/>
      <c r="G256" s="274"/>
      <c r="H256" s="274"/>
      <c r="I256" s="274"/>
      <c r="J256" s="274"/>
      <c r="K256" s="274"/>
      <c r="L256" s="274"/>
      <c r="M256" s="274"/>
      <c r="N256" s="274"/>
      <c r="O256" s="274"/>
      <c r="P256" s="274"/>
      <c r="Q256" s="274"/>
    </row>
    <row r="257" spans="1:17" ht="21" x14ac:dyDescent="0.25">
      <c r="A257" s="55">
        <v>149</v>
      </c>
      <c r="B257" s="97" t="s">
        <v>322</v>
      </c>
      <c r="C257" s="94" t="s">
        <v>760</v>
      </c>
      <c r="D257" s="59" t="s">
        <v>235</v>
      </c>
      <c r="E257" s="120">
        <v>6</v>
      </c>
      <c r="F257" s="121">
        <v>66.69</v>
      </c>
      <c r="G257" s="122"/>
      <c r="H257" s="122"/>
      <c r="I257" s="122"/>
      <c r="J257" s="122">
        <v>400</v>
      </c>
      <c r="K257" s="122"/>
      <c r="L257" s="122"/>
      <c r="M257" s="122"/>
      <c r="N257" s="122"/>
      <c r="O257" s="122"/>
      <c r="P257" s="122"/>
      <c r="Q257" s="122"/>
    </row>
    <row r="258" spans="1:17" ht="34.200000000000003" x14ac:dyDescent="0.25">
      <c r="A258" s="55">
        <v>150</v>
      </c>
      <c r="B258" s="97" t="s">
        <v>670</v>
      </c>
      <c r="C258" s="94" t="s">
        <v>671</v>
      </c>
      <c r="D258" s="59" t="s">
        <v>633</v>
      </c>
      <c r="E258" s="120">
        <v>0.25</v>
      </c>
      <c r="F258" s="121">
        <v>5020.2700000000004</v>
      </c>
      <c r="G258" s="121">
        <v>502.3</v>
      </c>
      <c r="H258" s="121">
        <v>79.16</v>
      </c>
      <c r="I258" s="121">
        <v>2.73</v>
      </c>
      <c r="J258" s="122">
        <v>1255</v>
      </c>
      <c r="K258" s="122">
        <v>126</v>
      </c>
      <c r="L258" s="122">
        <v>20</v>
      </c>
      <c r="M258" s="122">
        <v>1</v>
      </c>
      <c r="N258" s="122">
        <v>37.07</v>
      </c>
      <c r="O258" s="122">
        <v>9.27</v>
      </c>
      <c r="P258" s="122">
        <v>0.15</v>
      </c>
      <c r="Q258" s="122">
        <v>0.04</v>
      </c>
    </row>
    <row r="259" spans="1:17" ht="34.200000000000003" x14ac:dyDescent="0.25">
      <c r="A259" s="55">
        <v>151</v>
      </c>
      <c r="B259" s="97" t="s">
        <v>700</v>
      </c>
      <c r="C259" s="94" t="s">
        <v>701</v>
      </c>
      <c r="D259" s="59" t="s">
        <v>633</v>
      </c>
      <c r="E259" s="120">
        <v>0.27</v>
      </c>
      <c r="F259" s="121">
        <v>5654.2</v>
      </c>
      <c r="G259" s="121">
        <v>502.3</v>
      </c>
      <c r="H259" s="121">
        <v>79.16</v>
      </c>
      <c r="I259" s="121">
        <v>2.73</v>
      </c>
      <c r="J259" s="122">
        <v>1527</v>
      </c>
      <c r="K259" s="122">
        <v>136</v>
      </c>
      <c r="L259" s="122">
        <v>21</v>
      </c>
      <c r="M259" s="122">
        <v>1</v>
      </c>
      <c r="N259" s="122">
        <v>37.07</v>
      </c>
      <c r="O259" s="122">
        <v>10.01</v>
      </c>
      <c r="P259" s="122">
        <v>0.15</v>
      </c>
      <c r="Q259" s="122">
        <v>0.04</v>
      </c>
    </row>
    <row r="260" spans="1:17" ht="34.200000000000003" x14ac:dyDescent="0.25">
      <c r="A260" s="55">
        <v>152</v>
      </c>
      <c r="B260" s="97" t="s">
        <v>631</v>
      </c>
      <c r="C260" s="94" t="s">
        <v>632</v>
      </c>
      <c r="D260" s="59" t="s">
        <v>633</v>
      </c>
      <c r="E260" s="120">
        <v>0.4</v>
      </c>
      <c r="F260" s="121">
        <v>6208.42</v>
      </c>
      <c r="G260" s="121">
        <v>502.3</v>
      </c>
      <c r="H260" s="121">
        <v>79.16</v>
      </c>
      <c r="I260" s="121">
        <v>2.73</v>
      </c>
      <c r="J260" s="122">
        <v>2483</v>
      </c>
      <c r="K260" s="122">
        <v>201</v>
      </c>
      <c r="L260" s="122">
        <v>32</v>
      </c>
      <c r="M260" s="122">
        <v>1</v>
      </c>
      <c r="N260" s="122">
        <v>37.07</v>
      </c>
      <c r="O260" s="122">
        <v>14.83</v>
      </c>
      <c r="P260" s="122">
        <v>0.15</v>
      </c>
      <c r="Q260" s="122">
        <v>0.06</v>
      </c>
    </row>
    <row r="261" spans="1:17" ht="34.200000000000003" x14ac:dyDescent="0.25">
      <c r="A261" s="55">
        <v>153</v>
      </c>
      <c r="B261" s="97" t="s">
        <v>636</v>
      </c>
      <c r="C261" s="94" t="s">
        <v>637</v>
      </c>
      <c r="D261" s="59" t="s">
        <v>633</v>
      </c>
      <c r="E261" s="120">
        <v>0.92</v>
      </c>
      <c r="F261" s="121">
        <v>104.4</v>
      </c>
      <c r="G261" s="121">
        <v>82.16</v>
      </c>
      <c r="H261" s="121">
        <v>15.29</v>
      </c>
      <c r="I261" s="122"/>
      <c r="J261" s="122">
        <v>96</v>
      </c>
      <c r="K261" s="122">
        <v>76</v>
      </c>
      <c r="L261" s="122">
        <v>14</v>
      </c>
      <c r="M261" s="122"/>
      <c r="N261" s="122">
        <v>5.01</v>
      </c>
      <c r="O261" s="122">
        <v>4.6100000000000003</v>
      </c>
      <c r="P261" s="122"/>
      <c r="Q261" s="122"/>
    </row>
    <row r="262" spans="1:17" ht="23.4" x14ac:dyDescent="0.25">
      <c r="A262" s="55">
        <v>154</v>
      </c>
      <c r="B262" s="97" t="s">
        <v>761</v>
      </c>
      <c r="C262" s="94" t="s">
        <v>762</v>
      </c>
      <c r="D262" s="59" t="s">
        <v>763</v>
      </c>
      <c r="E262" s="129" t="s">
        <v>764</v>
      </c>
      <c r="F262" s="121">
        <v>677.14</v>
      </c>
      <c r="G262" s="121">
        <v>669.67</v>
      </c>
      <c r="H262" s="121">
        <v>7.47</v>
      </c>
      <c r="I262" s="121">
        <v>0.78</v>
      </c>
      <c r="J262" s="122">
        <v>41</v>
      </c>
      <c r="K262" s="122">
        <v>41</v>
      </c>
      <c r="L262" s="122"/>
      <c r="M262" s="122"/>
      <c r="N262" s="122">
        <v>52.4</v>
      </c>
      <c r="O262" s="122">
        <v>3.14</v>
      </c>
      <c r="P262" s="122">
        <v>0.05</v>
      </c>
      <c r="Q262" s="122"/>
    </row>
    <row r="263" spans="1:17" ht="19.2" x14ac:dyDescent="0.25">
      <c r="A263" s="123" t="s">
        <v>288</v>
      </c>
      <c r="B263" s="124" t="s">
        <v>765</v>
      </c>
      <c r="C263" s="125" t="s">
        <v>766</v>
      </c>
      <c r="D263" s="123" t="s">
        <v>21</v>
      </c>
      <c r="E263" s="126" t="s">
        <v>767</v>
      </c>
      <c r="F263" s="127">
        <v>33.31</v>
      </c>
      <c r="G263" s="122"/>
      <c r="H263" s="122"/>
      <c r="I263" s="122"/>
      <c r="J263" s="128">
        <v>199.86</v>
      </c>
      <c r="K263" s="122"/>
      <c r="L263" s="122"/>
      <c r="M263" s="122"/>
      <c r="N263" s="122"/>
      <c r="O263" s="122"/>
      <c r="P263" s="122"/>
      <c r="Q263" s="122"/>
    </row>
    <row r="264" spans="1:17" ht="21" x14ac:dyDescent="0.25">
      <c r="A264" s="55">
        <v>155</v>
      </c>
      <c r="B264" s="97" t="s">
        <v>322</v>
      </c>
      <c r="C264" s="94" t="s">
        <v>768</v>
      </c>
      <c r="D264" s="59" t="s">
        <v>235</v>
      </c>
      <c r="E264" s="120">
        <v>5</v>
      </c>
      <c r="F264" s="121">
        <v>131.83000000000001</v>
      </c>
      <c r="G264" s="122"/>
      <c r="H264" s="122"/>
      <c r="I264" s="122"/>
      <c r="J264" s="122">
        <v>659</v>
      </c>
      <c r="K264" s="122"/>
      <c r="L264" s="122"/>
      <c r="M264" s="122"/>
      <c r="N264" s="122"/>
      <c r="O264" s="122"/>
      <c r="P264" s="122"/>
      <c r="Q264" s="122"/>
    </row>
    <row r="265" spans="1:17" ht="21" x14ac:dyDescent="0.25">
      <c r="A265" s="55">
        <v>156</v>
      </c>
      <c r="B265" s="97" t="s">
        <v>322</v>
      </c>
      <c r="C265" s="94" t="s">
        <v>769</v>
      </c>
      <c r="D265" s="59" t="s">
        <v>73</v>
      </c>
      <c r="E265" s="120">
        <v>1</v>
      </c>
      <c r="F265" s="121">
        <v>7.75</v>
      </c>
      <c r="G265" s="122"/>
      <c r="H265" s="122"/>
      <c r="I265" s="122"/>
      <c r="J265" s="122">
        <v>8</v>
      </c>
      <c r="K265" s="122"/>
      <c r="L265" s="122"/>
      <c r="M265" s="122"/>
      <c r="N265" s="122"/>
      <c r="O265" s="122"/>
      <c r="P265" s="122"/>
      <c r="Q265" s="122"/>
    </row>
    <row r="266" spans="1:17" ht="22.8" x14ac:dyDescent="0.25">
      <c r="A266" s="55">
        <v>157</v>
      </c>
      <c r="B266" s="97" t="s">
        <v>638</v>
      </c>
      <c r="C266" s="94" t="s">
        <v>639</v>
      </c>
      <c r="D266" s="59" t="s">
        <v>640</v>
      </c>
      <c r="E266" s="120">
        <v>6.2</v>
      </c>
      <c r="F266" s="121">
        <v>17.02</v>
      </c>
      <c r="G266" s="122"/>
      <c r="H266" s="122"/>
      <c r="I266" s="122"/>
      <c r="J266" s="122">
        <v>106</v>
      </c>
      <c r="K266" s="122"/>
      <c r="L266" s="122"/>
      <c r="M266" s="122"/>
      <c r="N266" s="122"/>
      <c r="O266" s="122"/>
      <c r="P266" s="122"/>
      <c r="Q266" s="122"/>
    </row>
    <row r="267" spans="1:17" x14ac:dyDescent="0.25">
      <c r="A267" s="273" t="s">
        <v>85</v>
      </c>
      <c r="B267" s="274"/>
      <c r="C267" s="274"/>
      <c r="D267" s="274"/>
      <c r="E267" s="274"/>
      <c r="F267" s="274"/>
      <c r="G267" s="274"/>
      <c r="H267" s="274"/>
      <c r="I267" s="274"/>
      <c r="J267" s="121">
        <v>6575</v>
      </c>
      <c r="K267" s="121">
        <v>580</v>
      </c>
      <c r="L267" s="121">
        <v>87</v>
      </c>
      <c r="M267" s="121">
        <v>3</v>
      </c>
      <c r="N267" s="122"/>
      <c r="O267" s="121">
        <v>41.86</v>
      </c>
      <c r="P267" s="122"/>
      <c r="Q267" s="121">
        <v>0.14000000000000001</v>
      </c>
    </row>
    <row r="268" spans="1:17" x14ac:dyDescent="0.25">
      <c r="A268" s="273" t="s">
        <v>30</v>
      </c>
      <c r="B268" s="274"/>
      <c r="C268" s="274"/>
      <c r="D268" s="274"/>
      <c r="E268" s="274"/>
      <c r="F268" s="274"/>
      <c r="G268" s="274"/>
      <c r="H268" s="274"/>
      <c r="I268" s="274"/>
      <c r="J268" s="121">
        <v>736</v>
      </c>
      <c r="K268" s="122"/>
      <c r="L268" s="122"/>
      <c r="M268" s="122"/>
      <c r="N268" s="122"/>
      <c r="O268" s="122"/>
      <c r="P268" s="122"/>
      <c r="Q268" s="122"/>
    </row>
    <row r="269" spans="1:17" x14ac:dyDescent="0.25">
      <c r="A269" s="273" t="s">
        <v>31</v>
      </c>
      <c r="B269" s="274"/>
      <c r="C269" s="274"/>
      <c r="D269" s="274"/>
      <c r="E269" s="274"/>
      <c r="F269" s="274"/>
      <c r="G269" s="274"/>
      <c r="H269" s="274"/>
      <c r="I269" s="274"/>
      <c r="J269" s="121">
        <v>475</v>
      </c>
      <c r="K269" s="122"/>
      <c r="L269" s="122"/>
      <c r="M269" s="122"/>
      <c r="N269" s="122"/>
      <c r="O269" s="122"/>
      <c r="P269" s="122"/>
      <c r="Q269" s="122"/>
    </row>
    <row r="270" spans="1:17" x14ac:dyDescent="0.25">
      <c r="A270" s="277" t="s">
        <v>770</v>
      </c>
      <c r="B270" s="274"/>
      <c r="C270" s="274"/>
      <c r="D270" s="274"/>
      <c r="E270" s="274"/>
      <c r="F270" s="274"/>
      <c r="G270" s="274"/>
      <c r="H270" s="274"/>
      <c r="I270" s="274"/>
      <c r="J270" s="130">
        <v>7786</v>
      </c>
      <c r="K270" s="122"/>
      <c r="L270" s="122"/>
      <c r="M270" s="122"/>
      <c r="N270" s="122"/>
      <c r="O270" s="130">
        <v>41.86</v>
      </c>
      <c r="P270" s="122"/>
      <c r="Q270" s="130">
        <v>0.14000000000000001</v>
      </c>
    </row>
    <row r="271" spans="1:17" x14ac:dyDescent="0.25">
      <c r="A271" s="278" t="s">
        <v>771</v>
      </c>
      <c r="B271" s="274"/>
      <c r="C271" s="274"/>
      <c r="D271" s="274"/>
      <c r="E271" s="274"/>
      <c r="F271" s="274"/>
      <c r="G271" s="274"/>
      <c r="H271" s="274"/>
      <c r="I271" s="274"/>
      <c r="J271" s="274"/>
      <c r="K271" s="274"/>
      <c r="L271" s="274"/>
      <c r="M271" s="274"/>
      <c r="N271" s="274"/>
      <c r="O271" s="274"/>
      <c r="P271" s="274"/>
      <c r="Q271" s="274"/>
    </row>
    <row r="272" spans="1:17" ht="34.200000000000003" x14ac:dyDescent="0.25">
      <c r="A272" s="55">
        <v>158</v>
      </c>
      <c r="B272" s="97" t="s">
        <v>424</v>
      </c>
      <c r="C272" s="94" t="s">
        <v>425</v>
      </c>
      <c r="D272" s="59" t="s">
        <v>403</v>
      </c>
      <c r="E272" s="120">
        <v>0.38200000000000001</v>
      </c>
      <c r="F272" s="121">
        <v>1711.14</v>
      </c>
      <c r="G272" s="121">
        <v>1025.21</v>
      </c>
      <c r="H272" s="121">
        <v>386.58</v>
      </c>
      <c r="I272" s="121">
        <v>2</v>
      </c>
      <c r="J272" s="122">
        <v>654</v>
      </c>
      <c r="K272" s="122">
        <v>392</v>
      </c>
      <c r="L272" s="122">
        <v>148</v>
      </c>
      <c r="M272" s="122">
        <v>1</v>
      </c>
      <c r="N272" s="122">
        <v>80.22</v>
      </c>
      <c r="O272" s="122">
        <v>30.64</v>
      </c>
      <c r="P272" s="122">
        <v>0.11</v>
      </c>
      <c r="Q272" s="122">
        <v>0.04</v>
      </c>
    </row>
    <row r="273" spans="1:17" ht="22.8" x14ac:dyDescent="0.25">
      <c r="A273" s="55">
        <v>159</v>
      </c>
      <c r="B273" s="97" t="s">
        <v>708</v>
      </c>
      <c r="C273" s="94" t="s">
        <v>709</v>
      </c>
      <c r="D273" s="59" t="s">
        <v>191</v>
      </c>
      <c r="E273" s="120">
        <v>0.38200000000000001</v>
      </c>
      <c r="F273" s="121">
        <v>12993</v>
      </c>
      <c r="G273" s="122"/>
      <c r="H273" s="122"/>
      <c r="I273" s="122"/>
      <c r="J273" s="122">
        <v>4963</v>
      </c>
      <c r="K273" s="122"/>
      <c r="L273" s="122"/>
      <c r="M273" s="122"/>
      <c r="N273" s="122"/>
      <c r="O273" s="122"/>
      <c r="P273" s="122"/>
      <c r="Q273" s="122"/>
    </row>
    <row r="274" spans="1:17" x14ac:dyDescent="0.25">
      <c r="A274" s="273" t="s">
        <v>85</v>
      </c>
      <c r="B274" s="274"/>
      <c r="C274" s="274"/>
      <c r="D274" s="274"/>
      <c r="E274" s="274"/>
      <c r="F274" s="274"/>
      <c r="G274" s="274"/>
      <c r="H274" s="274"/>
      <c r="I274" s="274"/>
      <c r="J274" s="121">
        <v>5617</v>
      </c>
      <c r="K274" s="121">
        <v>392</v>
      </c>
      <c r="L274" s="121">
        <v>148</v>
      </c>
      <c r="M274" s="121">
        <v>1</v>
      </c>
      <c r="N274" s="122"/>
      <c r="O274" s="121">
        <v>30.64</v>
      </c>
      <c r="P274" s="122"/>
      <c r="Q274" s="121">
        <v>0.04</v>
      </c>
    </row>
    <row r="275" spans="1:17" x14ac:dyDescent="0.25">
      <c r="A275" s="273" t="s">
        <v>30</v>
      </c>
      <c r="B275" s="274"/>
      <c r="C275" s="274"/>
      <c r="D275" s="274"/>
      <c r="E275" s="274"/>
      <c r="F275" s="274"/>
      <c r="G275" s="274"/>
      <c r="H275" s="274"/>
      <c r="I275" s="274"/>
      <c r="J275" s="121">
        <v>354</v>
      </c>
      <c r="K275" s="122"/>
      <c r="L275" s="122"/>
      <c r="M275" s="122"/>
      <c r="N275" s="122"/>
      <c r="O275" s="122"/>
      <c r="P275" s="122"/>
      <c r="Q275" s="122"/>
    </row>
    <row r="276" spans="1:17" x14ac:dyDescent="0.25">
      <c r="A276" s="273" t="s">
        <v>31</v>
      </c>
      <c r="B276" s="274"/>
      <c r="C276" s="274"/>
      <c r="D276" s="274"/>
      <c r="E276" s="274"/>
      <c r="F276" s="274"/>
      <c r="G276" s="274"/>
      <c r="H276" s="274"/>
      <c r="I276" s="274"/>
      <c r="J276" s="121">
        <v>334</v>
      </c>
      <c r="K276" s="122"/>
      <c r="L276" s="122"/>
      <c r="M276" s="122"/>
      <c r="N276" s="122"/>
      <c r="O276" s="122"/>
      <c r="P276" s="122"/>
      <c r="Q276" s="122"/>
    </row>
    <row r="277" spans="1:17" x14ac:dyDescent="0.25">
      <c r="A277" s="277" t="s">
        <v>772</v>
      </c>
      <c r="B277" s="274"/>
      <c r="C277" s="274"/>
      <c r="D277" s="274"/>
      <c r="E277" s="274"/>
      <c r="F277" s="274"/>
      <c r="G277" s="274"/>
      <c r="H277" s="274"/>
      <c r="I277" s="274"/>
      <c r="J277" s="130">
        <v>6305</v>
      </c>
      <c r="K277" s="122"/>
      <c r="L277" s="122"/>
      <c r="M277" s="122"/>
      <c r="N277" s="122"/>
      <c r="O277" s="130">
        <v>30.64</v>
      </c>
      <c r="P277" s="122"/>
      <c r="Q277" s="130">
        <v>0.04</v>
      </c>
    </row>
    <row r="278" spans="1:17" x14ac:dyDescent="0.25">
      <c r="A278" s="275" t="s">
        <v>77</v>
      </c>
      <c r="B278" s="276"/>
      <c r="C278" s="276"/>
      <c r="D278" s="276"/>
      <c r="E278" s="276"/>
      <c r="F278" s="276"/>
      <c r="G278" s="276"/>
      <c r="H278" s="276"/>
      <c r="I278" s="276"/>
      <c r="J278" s="276"/>
      <c r="K278" s="276"/>
      <c r="L278" s="276"/>
      <c r="M278" s="276"/>
      <c r="N278" s="276"/>
      <c r="O278" s="276"/>
      <c r="P278" s="276"/>
      <c r="Q278" s="276"/>
    </row>
    <row r="279" spans="1:17" x14ac:dyDescent="0.25">
      <c r="A279" s="273" t="s">
        <v>29</v>
      </c>
      <c r="B279" s="274"/>
      <c r="C279" s="274"/>
      <c r="D279" s="274"/>
      <c r="E279" s="274"/>
      <c r="F279" s="274"/>
      <c r="G279" s="274"/>
      <c r="H279" s="274"/>
      <c r="I279" s="274"/>
      <c r="J279" s="121">
        <v>3128425</v>
      </c>
      <c r="K279" s="121">
        <v>13151</v>
      </c>
      <c r="L279" s="121">
        <v>6127</v>
      </c>
      <c r="M279" s="121">
        <v>533</v>
      </c>
      <c r="N279" s="122"/>
      <c r="O279" s="121">
        <v>991.63</v>
      </c>
      <c r="P279" s="122"/>
      <c r="Q279" s="121">
        <v>29.37</v>
      </c>
    </row>
    <row r="280" spans="1:17" x14ac:dyDescent="0.25">
      <c r="A280" s="273" t="s">
        <v>30</v>
      </c>
      <c r="B280" s="274"/>
      <c r="C280" s="274"/>
      <c r="D280" s="274"/>
      <c r="E280" s="274"/>
      <c r="F280" s="274"/>
      <c r="G280" s="274"/>
      <c r="H280" s="274"/>
      <c r="I280" s="274"/>
      <c r="J280" s="121">
        <v>14270</v>
      </c>
      <c r="K280" s="122"/>
      <c r="L280" s="122"/>
      <c r="M280" s="122"/>
      <c r="N280" s="122"/>
      <c r="O280" s="122"/>
      <c r="P280" s="122"/>
      <c r="Q280" s="122"/>
    </row>
    <row r="281" spans="1:17" x14ac:dyDescent="0.25">
      <c r="A281" s="273" t="s">
        <v>31</v>
      </c>
      <c r="B281" s="274"/>
      <c r="C281" s="274"/>
      <c r="D281" s="274"/>
      <c r="E281" s="274"/>
      <c r="F281" s="274"/>
      <c r="G281" s="274"/>
      <c r="H281" s="274"/>
      <c r="I281" s="274"/>
      <c r="J281" s="121">
        <v>9882</v>
      </c>
      <c r="K281" s="122"/>
      <c r="L281" s="122"/>
      <c r="M281" s="122"/>
      <c r="N281" s="122"/>
      <c r="O281" s="122"/>
      <c r="P281" s="122"/>
      <c r="Q281" s="122"/>
    </row>
    <row r="282" spans="1:17" x14ac:dyDescent="0.25">
      <c r="A282" s="277" t="s">
        <v>32</v>
      </c>
      <c r="B282" s="274"/>
      <c r="C282" s="274"/>
      <c r="D282" s="274"/>
      <c r="E282" s="274"/>
      <c r="F282" s="274"/>
      <c r="G282" s="274"/>
      <c r="H282" s="274"/>
      <c r="I282" s="274"/>
      <c r="J282" s="122"/>
      <c r="K282" s="122"/>
      <c r="L282" s="122"/>
      <c r="M282" s="122"/>
      <c r="N282" s="122"/>
      <c r="O282" s="122"/>
      <c r="P282" s="122"/>
      <c r="Q282" s="122"/>
    </row>
    <row r="283" spans="1:17" x14ac:dyDescent="0.25">
      <c r="A283" s="273" t="s">
        <v>56</v>
      </c>
      <c r="B283" s="274"/>
      <c r="C283" s="274"/>
      <c r="D283" s="274"/>
      <c r="E283" s="274"/>
      <c r="F283" s="274"/>
      <c r="G283" s="274"/>
      <c r="H283" s="274"/>
      <c r="I283" s="274"/>
      <c r="J283" s="121">
        <v>89278</v>
      </c>
      <c r="K283" s="122"/>
      <c r="L283" s="122"/>
      <c r="M283" s="122"/>
      <c r="N283" s="122"/>
      <c r="O283" s="121">
        <v>540.74</v>
      </c>
      <c r="P283" s="122"/>
      <c r="Q283" s="121">
        <v>2.04</v>
      </c>
    </row>
    <row r="284" spans="1:17" x14ac:dyDescent="0.25">
      <c r="A284" s="273" t="s">
        <v>49</v>
      </c>
      <c r="B284" s="274"/>
      <c r="C284" s="274"/>
      <c r="D284" s="274"/>
      <c r="E284" s="274"/>
      <c r="F284" s="274"/>
      <c r="G284" s="274"/>
      <c r="H284" s="274"/>
      <c r="I284" s="274"/>
      <c r="J284" s="121">
        <v>24970</v>
      </c>
      <c r="K284" s="122"/>
      <c r="L284" s="122"/>
      <c r="M284" s="122"/>
      <c r="N284" s="122"/>
      <c r="O284" s="121">
        <v>450.89</v>
      </c>
      <c r="P284" s="122"/>
      <c r="Q284" s="121">
        <v>27.33</v>
      </c>
    </row>
    <row r="285" spans="1:17" x14ac:dyDescent="0.25">
      <c r="A285" s="273" t="s">
        <v>86</v>
      </c>
      <c r="B285" s="274"/>
      <c r="C285" s="274"/>
      <c r="D285" s="274"/>
      <c r="E285" s="274"/>
      <c r="F285" s="274"/>
      <c r="G285" s="274"/>
      <c r="H285" s="274"/>
      <c r="I285" s="274"/>
      <c r="J285" s="121">
        <v>3038329</v>
      </c>
      <c r="K285" s="122"/>
      <c r="L285" s="122"/>
      <c r="M285" s="122"/>
      <c r="N285" s="122"/>
      <c r="O285" s="122"/>
      <c r="P285" s="122"/>
      <c r="Q285" s="122"/>
    </row>
    <row r="286" spans="1:17" x14ac:dyDescent="0.25">
      <c r="A286" s="273" t="s">
        <v>33</v>
      </c>
      <c r="B286" s="274"/>
      <c r="C286" s="274"/>
      <c r="D286" s="274"/>
      <c r="E286" s="274"/>
      <c r="F286" s="274"/>
      <c r="G286" s="274"/>
      <c r="H286" s="274"/>
      <c r="I286" s="274"/>
      <c r="J286" s="121">
        <v>3152577</v>
      </c>
      <c r="K286" s="122"/>
      <c r="L286" s="122"/>
      <c r="M286" s="122"/>
      <c r="N286" s="122"/>
      <c r="O286" s="121">
        <v>991.63</v>
      </c>
      <c r="P286" s="122"/>
      <c r="Q286" s="121">
        <v>29.37</v>
      </c>
    </row>
    <row r="287" spans="1:17" x14ac:dyDescent="0.25">
      <c r="A287" s="273" t="s">
        <v>34</v>
      </c>
      <c r="B287" s="274"/>
      <c r="C287" s="274"/>
      <c r="D287" s="274"/>
      <c r="E287" s="274"/>
      <c r="F287" s="274"/>
      <c r="G287" s="274"/>
      <c r="H287" s="274"/>
      <c r="I287" s="274"/>
      <c r="J287" s="122"/>
      <c r="K287" s="122"/>
      <c r="L287" s="122"/>
      <c r="M287" s="122"/>
      <c r="N287" s="122"/>
      <c r="O287" s="122"/>
      <c r="P287" s="122"/>
      <c r="Q287" s="122"/>
    </row>
    <row r="288" spans="1:17" x14ac:dyDescent="0.25">
      <c r="A288" s="273" t="s">
        <v>35</v>
      </c>
      <c r="B288" s="274"/>
      <c r="C288" s="274"/>
      <c r="D288" s="274"/>
      <c r="E288" s="274"/>
      <c r="F288" s="274"/>
      <c r="G288" s="274"/>
      <c r="H288" s="274"/>
      <c r="I288" s="274"/>
      <c r="J288" s="121">
        <v>70695</v>
      </c>
      <c r="K288" s="122"/>
      <c r="L288" s="122"/>
      <c r="M288" s="122"/>
      <c r="N288" s="122"/>
      <c r="O288" s="122"/>
      <c r="P288" s="122"/>
      <c r="Q288" s="122"/>
    </row>
    <row r="289" spans="1:17" x14ac:dyDescent="0.25">
      <c r="A289" s="273" t="s">
        <v>36</v>
      </c>
      <c r="B289" s="274"/>
      <c r="C289" s="274"/>
      <c r="D289" s="274"/>
      <c r="E289" s="274"/>
      <c r="F289" s="274"/>
      <c r="G289" s="274"/>
      <c r="H289" s="274"/>
      <c r="I289" s="274"/>
      <c r="J289" s="121">
        <v>6127</v>
      </c>
      <c r="K289" s="122"/>
      <c r="L289" s="122"/>
      <c r="M289" s="122"/>
      <c r="N289" s="122"/>
      <c r="O289" s="122"/>
      <c r="P289" s="122"/>
      <c r="Q289" s="122"/>
    </row>
    <row r="290" spans="1:17" x14ac:dyDescent="0.25">
      <c r="A290" s="273" t="s">
        <v>37</v>
      </c>
      <c r="B290" s="274"/>
      <c r="C290" s="274"/>
      <c r="D290" s="274"/>
      <c r="E290" s="274"/>
      <c r="F290" s="274"/>
      <c r="G290" s="274"/>
      <c r="H290" s="274"/>
      <c r="I290" s="274"/>
      <c r="J290" s="121">
        <v>13684</v>
      </c>
      <c r="K290" s="122"/>
      <c r="L290" s="122"/>
      <c r="M290" s="122"/>
      <c r="N290" s="122"/>
      <c r="O290" s="122"/>
      <c r="P290" s="122"/>
      <c r="Q290" s="122"/>
    </row>
    <row r="291" spans="1:17" x14ac:dyDescent="0.25">
      <c r="A291" s="273" t="s">
        <v>87</v>
      </c>
      <c r="B291" s="274"/>
      <c r="C291" s="274"/>
      <c r="D291" s="274"/>
      <c r="E291" s="274"/>
      <c r="F291" s="274"/>
      <c r="G291" s="274"/>
      <c r="H291" s="274"/>
      <c r="I291" s="274"/>
      <c r="J291" s="121">
        <v>3038329</v>
      </c>
      <c r="K291" s="122"/>
      <c r="L291" s="122"/>
      <c r="M291" s="122"/>
      <c r="N291" s="122"/>
      <c r="O291" s="122"/>
      <c r="P291" s="122"/>
      <c r="Q291" s="122"/>
    </row>
    <row r="292" spans="1:17" x14ac:dyDescent="0.25">
      <c r="A292" s="273" t="s">
        <v>38</v>
      </c>
      <c r="B292" s="274"/>
      <c r="C292" s="274"/>
      <c r="D292" s="274"/>
      <c r="E292" s="274"/>
      <c r="F292" s="274"/>
      <c r="G292" s="274"/>
      <c r="H292" s="274"/>
      <c r="I292" s="274"/>
      <c r="J292" s="121">
        <v>14270</v>
      </c>
      <c r="K292" s="122"/>
      <c r="L292" s="122"/>
      <c r="M292" s="122"/>
      <c r="N292" s="122"/>
      <c r="O292" s="122"/>
      <c r="P292" s="122"/>
      <c r="Q292" s="122"/>
    </row>
    <row r="293" spans="1:17" x14ac:dyDescent="0.25">
      <c r="A293" s="273" t="s">
        <v>39</v>
      </c>
      <c r="B293" s="274"/>
      <c r="C293" s="274"/>
      <c r="D293" s="274"/>
      <c r="E293" s="274"/>
      <c r="F293" s="274"/>
      <c r="G293" s="274"/>
      <c r="H293" s="274"/>
      <c r="I293" s="274"/>
      <c r="J293" s="121">
        <v>9882</v>
      </c>
      <c r="K293" s="122"/>
      <c r="L293" s="122"/>
      <c r="M293" s="122"/>
      <c r="N293" s="122"/>
      <c r="O293" s="122"/>
      <c r="P293" s="122"/>
      <c r="Q293" s="122"/>
    </row>
    <row r="294" spans="1:17" x14ac:dyDescent="0.25">
      <c r="A294" s="277" t="s">
        <v>40</v>
      </c>
      <c r="B294" s="274"/>
      <c r="C294" s="274"/>
      <c r="D294" s="274"/>
      <c r="E294" s="274"/>
      <c r="F294" s="274"/>
      <c r="G294" s="274"/>
      <c r="H294" s="274"/>
      <c r="I294" s="274"/>
      <c r="J294" s="130">
        <v>3152577</v>
      </c>
      <c r="K294" s="122"/>
      <c r="L294" s="122"/>
      <c r="M294" s="122"/>
      <c r="N294" s="122"/>
      <c r="O294" s="130">
        <v>991.63</v>
      </c>
      <c r="P294" s="122"/>
      <c r="Q294" s="130">
        <v>29.37</v>
      </c>
    </row>
    <row r="295" spans="1:17" x14ac:dyDescent="0.25">
      <c r="A295" s="66"/>
      <c r="B295" s="48"/>
      <c r="C295" s="57"/>
      <c r="D295" s="96"/>
      <c r="E295" s="58"/>
      <c r="F295" s="131"/>
      <c r="G295" s="131"/>
      <c r="H295" s="131"/>
      <c r="I295" s="131"/>
      <c r="J295" s="131"/>
      <c r="K295" s="131"/>
      <c r="L295" s="131"/>
      <c r="M295" s="131"/>
      <c r="N295" s="131"/>
      <c r="O295" s="131"/>
      <c r="P295" s="131"/>
      <c r="Q295" s="131"/>
    </row>
    <row r="296" spans="1:17" x14ac:dyDescent="0.25">
      <c r="A296" s="66"/>
      <c r="B296" s="48"/>
      <c r="C296" s="57"/>
      <c r="D296" s="96"/>
      <c r="E296" s="58"/>
      <c r="F296" s="131"/>
      <c r="G296" s="131"/>
      <c r="H296" s="131"/>
      <c r="I296" s="131"/>
      <c r="J296" s="131"/>
      <c r="K296" s="131"/>
      <c r="L296" s="131"/>
      <c r="M296" s="131"/>
      <c r="N296" s="131"/>
      <c r="O296" s="131"/>
      <c r="P296" s="131"/>
      <c r="Q296" s="131"/>
    </row>
    <row r="297" spans="1:17" x14ac:dyDescent="0.25">
      <c r="A297" s="66"/>
      <c r="B297" s="48"/>
      <c r="C297" s="57"/>
      <c r="D297" s="96"/>
      <c r="E297" s="58"/>
      <c r="F297" s="131"/>
      <c r="G297" s="131"/>
      <c r="H297" s="131"/>
      <c r="I297" s="131"/>
      <c r="J297" s="131"/>
      <c r="K297" s="131"/>
      <c r="L297" s="131"/>
      <c r="M297" s="131"/>
      <c r="N297" s="131"/>
      <c r="O297" s="131"/>
      <c r="P297" s="131"/>
      <c r="Q297" s="131"/>
    </row>
    <row r="298" spans="1:17" x14ac:dyDescent="0.25">
      <c r="A298" s="286" t="s">
        <v>391</v>
      </c>
      <c r="B298" s="287"/>
      <c r="C298" s="287"/>
      <c r="D298" s="287"/>
      <c r="E298" s="287"/>
      <c r="F298" s="287"/>
      <c r="G298" s="287"/>
      <c r="H298" s="287"/>
      <c r="I298" s="287"/>
      <c r="J298" s="287"/>
      <c r="K298" s="287"/>
      <c r="L298" s="287"/>
      <c r="M298" s="287"/>
      <c r="N298" s="287"/>
      <c r="O298" s="287"/>
      <c r="P298" s="287"/>
      <c r="Q298" s="287"/>
    </row>
    <row r="299" spans="1:17" x14ac:dyDescent="0.25">
      <c r="A299" s="288" t="s">
        <v>90</v>
      </c>
      <c r="B299" s="287"/>
      <c r="C299" s="287"/>
      <c r="D299" s="287"/>
      <c r="E299" s="287"/>
      <c r="F299" s="287"/>
      <c r="G299" s="287"/>
      <c r="H299" s="287"/>
      <c r="I299" s="287"/>
      <c r="J299" s="287"/>
      <c r="K299" s="287"/>
      <c r="L299" s="287"/>
      <c r="M299" s="287"/>
      <c r="N299" s="287"/>
      <c r="O299" s="287"/>
      <c r="P299" s="287"/>
      <c r="Q299" s="287"/>
    </row>
    <row r="300" spans="1:17" x14ac:dyDescent="0.25">
      <c r="A300" s="66"/>
      <c r="B300" s="48"/>
      <c r="C300" s="57"/>
      <c r="D300" s="96"/>
      <c r="E300" s="58"/>
      <c r="F300" s="131"/>
      <c r="G300" s="131"/>
      <c r="H300" s="131"/>
      <c r="I300" s="131"/>
      <c r="J300" s="131"/>
      <c r="K300" s="131"/>
      <c r="L300" s="131"/>
      <c r="M300" s="131"/>
      <c r="N300" s="131"/>
      <c r="O300" s="131"/>
      <c r="P300" s="131"/>
      <c r="Q300" s="131"/>
    </row>
    <row r="301" spans="1:17" x14ac:dyDescent="0.25">
      <c r="A301" s="286" t="s">
        <v>392</v>
      </c>
      <c r="B301" s="287"/>
      <c r="C301" s="287"/>
      <c r="D301" s="287"/>
      <c r="E301" s="287"/>
      <c r="F301" s="287"/>
      <c r="G301" s="287"/>
      <c r="H301" s="287"/>
      <c r="I301" s="287"/>
      <c r="J301" s="287"/>
      <c r="K301" s="287"/>
      <c r="L301" s="287"/>
      <c r="M301" s="287"/>
      <c r="N301" s="287"/>
      <c r="O301" s="287"/>
      <c r="P301" s="287"/>
      <c r="Q301" s="287"/>
    </row>
    <row r="302" spans="1:17" x14ac:dyDescent="0.25">
      <c r="A302" s="288" t="s">
        <v>90</v>
      </c>
      <c r="B302" s="287"/>
      <c r="C302" s="287"/>
      <c r="D302" s="287"/>
      <c r="E302" s="287"/>
      <c r="F302" s="287"/>
      <c r="G302" s="287"/>
      <c r="H302" s="287"/>
      <c r="I302" s="287"/>
      <c r="J302" s="287"/>
      <c r="K302" s="287"/>
      <c r="L302" s="287"/>
      <c r="M302" s="287"/>
      <c r="N302" s="287"/>
      <c r="O302" s="287"/>
      <c r="P302" s="287"/>
      <c r="Q302" s="287"/>
    </row>
    <row r="303" spans="1:17" x14ac:dyDescent="0.25">
      <c r="A303" s="66"/>
      <c r="B303" s="48"/>
      <c r="C303" s="57"/>
      <c r="D303" s="96"/>
      <c r="E303" s="58"/>
      <c r="F303" s="131"/>
      <c r="G303" s="131"/>
      <c r="H303" s="131"/>
      <c r="I303" s="131"/>
      <c r="J303" s="131"/>
      <c r="K303" s="131"/>
      <c r="L303" s="131"/>
      <c r="M303" s="131"/>
      <c r="N303" s="131"/>
      <c r="O303" s="131"/>
      <c r="P303" s="131"/>
      <c r="Q303" s="131"/>
    </row>
    <row r="304" spans="1:17" x14ac:dyDescent="0.25">
      <c r="A304" s="66"/>
      <c r="B304" s="48"/>
      <c r="C304" s="57"/>
      <c r="D304" s="96"/>
      <c r="E304" s="58"/>
      <c r="F304" s="131"/>
      <c r="G304" s="131"/>
      <c r="H304" s="131"/>
      <c r="I304" s="131"/>
      <c r="J304" s="131"/>
      <c r="K304" s="131"/>
      <c r="L304" s="131"/>
      <c r="M304" s="131"/>
      <c r="N304" s="131"/>
      <c r="O304" s="131"/>
      <c r="P304" s="131"/>
      <c r="Q304" s="131"/>
    </row>
    <row r="305" spans="1:17" x14ac:dyDescent="0.25">
      <c r="A305" s="66"/>
      <c r="B305" s="48"/>
      <c r="C305" s="57"/>
      <c r="D305" s="96"/>
      <c r="E305" s="58"/>
      <c r="F305" s="131"/>
      <c r="G305" s="131"/>
      <c r="H305" s="131"/>
      <c r="I305" s="131"/>
      <c r="J305" s="131"/>
      <c r="K305" s="131"/>
      <c r="L305" s="131"/>
      <c r="M305" s="131"/>
      <c r="N305" s="131"/>
      <c r="O305" s="131"/>
      <c r="P305" s="131"/>
      <c r="Q305" s="131"/>
    </row>
    <row r="306" spans="1:17" x14ac:dyDescent="0.25">
      <c r="A306" s="66"/>
      <c r="B306" s="48"/>
      <c r="C306" s="57"/>
      <c r="D306" s="96"/>
      <c r="E306" s="58"/>
      <c r="F306" s="131"/>
      <c r="G306" s="131"/>
      <c r="H306" s="131"/>
      <c r="I306" s="131"/>
      <c r="J306" s="131"/>
      <c r="K306" s="131"/>
      <c r="L306" s="131"/>
      <c r="M306" s="131"/>
      <c r="N306" s="131"/>
      <c r="O306" s="131"/>
      <c r="P306" s="131"/>
      <c r="Q306" s="131"/>
    </row>
  </sheetData>
  <mergeCells count="120">
    <mergeCell ref="A292:I292"/>
    <mergeCell ref="A293:I293"/>
    <mergeCell ref="A294:I294"/>
    <mergeCell ref="A298:Q298"/>
    <mergeCell ref="A299:Q299"/>
    <mergeCell ref="A301:Q301"/>
    <mergeCell ref="A302:Q302"/>
    <mergeCell ref="A283:I283"/>
    <mergeCell ref="A284:I284"/>
    <mergeCell ref="A285:I285"/>
    <mergeCell ref="A286:I286"/>
    <mergeCell ref="A287:I287"/>
    <mergeCell ref="A288:I288"/>
    <mergeCell ref="A289:I289"/>
    <mergeCell ref="A290:I290"/>
    <mergeCell ref="A291:I291"/>
    <mergeCell ref="A274:I274"/>
    <mergeCell ref="A275:I275"/>
    <mergeCell ref="A276:I276"/>
    <mergeCell ref="A277:I277"/>
    <mergeCell ref="A278:Q278"/>
    <mergeCell ref="A279:I279"/>
    <mergeCell ref="A280:I280"/>
    <mergeCell ref="A281:I281"/>
    <mergeCell ref="A282:I282"/>
    <mergeCell ref="A253:I253"/>
    <mergeCell ref="A254:I254"/>
    <mergeCell ref="A255:I255"/>
    <mergeCell ref="A256:Q256"/>
    <mergeCell ref="A267:I267"/>
    <mergeCell ref="A268:I268"/>
    <mergeCell ref="A269:I269"/>
    <mergeCell ref="A270:I270"/>
    <mergeCell ref="A271:Q271"/>
    <mergeCell ref="A235:I235"/>
    <mergeCell ref="A236:I236"/>
    <mergeCell ref="A237:Q237"/>
    <mergeCell ref="A244:I244"/>
    <mergeCell ref="A245:I245"/>
    <mergeCell ref="A246:I246"/>
    <mergeCell ref="A247:I247"/>
    <mergeCell ref="A248:Q248"/>
    <mergeCell ref="A252:I252"/>
    <mergeCell ref="A206:I206"/>
    <mergeCell ref="A207:Q207"/>
    <mergeCell ref="A216:I216"/>
    <mergeCell ref="A217:I217"/>
    <mergeCell ref="A218:I218"/>
    <mergeCell ref="A219:I219"/>
    <mergeCell ref="A220:Q220"/>
    <mergeCell ref="A233:I233"/>
    <mergeCell ref="A234:I234"/>
    <mergeCell ref="A178:Q178"/>
    <mergeCell ref="A194:I194"/>
    <mergeCell ref="A195:I195"/>
    <mergeCell ref="A196:I196"/>
    <mergeCell ref="A197:I197"/>
    <mergeCell ref="A198:Q198"/>
    <mergeCell ref="A203:I203"/>
    <mergeCell ref="A204:I204"/>
    <mergeCell ref="A205:I205"/>
    <mergeCell ref="A152:I152"/>
    <mergeCell ref="A153:Q153"/>
    <mergeCell ref="A160:I160"/>
    <mergeCell ref="A161:I161"/>
    <mergeCell ref="A162:Q162"/>
    <mergeCell ref="A174:I174"/>
    <mergeCell ref="A175:I175"/>
    <mergeCell ref="A176:I176"/>
    <mergeCell ref="A177:I177"/>
    <mergeCell ref="N25:N27"/>
    <mergeCell ref="O25:O27"/>
    <mergeCell ref="P25:P27"/>
    <mergeCell ref="Q25:Q27"/>
    <mergeCell ref="F26:F27"/>
    <mergeCell ref="G26:I26"/>
    <mergeCell ref="J26:J27"/>
    <mergeCell ref="K26:M26"/>
    <mergeCell ref="A29:Q29"/>
    <mergeCell ref="A25:A27"/>
    <mergeCell ref="B25:B27"/>
    <mergeCell ref="C25:C27"/>
    <mergeCell ref="J16:K16"/>
    <mergeCell ref="J17:K17"/>
    <mergeCell ref="J18:K18"/>
    <mergeCell ref="J19:K19"/>
    <mergeCell ref="J20:K20"/>
    <mergeCell ref="J21:K21"/>
    <mergeCell ref="D25:D27"/>
    <mergeCell ref="E25:E27"/>
    <mergeCell ref="F25:I25"/>
    <mergeCell ref="J25:M25"/>
    <mergeCell ref="A47:Q47"/>
    <mergeCell ref="A54:Q54"/>
    <mergeCell ref="A56:I56"/>
    <mergeCell ref="A57:I57"/>
    <mergeCell ref="A58:I58"/>
    <mergeCell ref="A59:I59"/>
    <mergeCell ref="A60:Q60"/>
    <mergeCell ref="A82:I82"/>
    <mergeCell ref="A83:I83"/>
    <mergeCell ref="A84:Q84"/>
    <mergeCell ref="A90:I90"/>
    <mergeCell ref="A91:I91"/>
    <mergeCell ref="A92:I92"/>
    <mergeCell ref="A93:I93"/>
    <mergeCell ref="A94:Q94"/>
    <mergeCell ref="A101:I101"/>
    <mergeCell ref="A102:I102"/>
    <mergeCell ref="A103:I103"/>
    <mergeCell ref="A151:I151"/>
    <mergeCell ref="A104:I104"/>
    <mergeCell ref="A105:Q105"/>
    <mergeCell ref="A122:I122"/>
    <mergeCell ref="A123:I123"/>
    <mergeCell ref="A124:I124"/>
    <mergeCell ref="A125:I125"/>
    <mergeCell ref="A126:Q126"/>
    <mergeCell ref="A149:I149"/>
    <mergeCell ref="A150:I15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59"/>
  <sheetViews>
    <sheetView workbookViewId="0">
      <selection activeCell="H94" sqref="H94"/>
    </sheetView>
  </sheetViews>
  <sheetFormatPr defaultRowHeight="13.2" x14ac:dyDescent="0.25"/>
  <cols>
    <col min="2" max="2" width="30.5546875" customWidth="1"/>
    <col min="3" max="3" width="35.33203125" customWidth="1"/>
  </cols>
  <sheetData>
    <row r="1" spans="1:17" x14ac:dyDescent="0.25">
      <c r="A1" s="50" t="s">
        <v>27</v>
      </c>
      <c r="B1" s="48"/>
      <c r="C1" s="102"/>
      <c r="D1" s="103"/>
      <c r="E1" s="51"/>
      <c r="F1" s="104"/>
      <c r="G1" s="104"/>
      <c r="H1" s="104"/>
      <c r="I1" s="104"/>
      <c r="J1" s="104"/>
      <c r="K1" s="104"/>
      <c r="L1" s="104"/>
      <c r="M1" s="52" t="s">
        <v>28</v>
      </c>
      <c r="N1" s="49"/>
      <c r="O1" s="104"/>
      <c r="P1" s="104"/>
      <c r="Q1" s="104"/>
    </row>
    <row r="2" spans="1:17" x14ac:dyDescent="0.25">
      <c r="A2" s="53"/>
      <c r="B2" s="48"/>
      <c r="C2" s="102"/>
      <c r="D2" s="103"/>
      <c r="E2" s="51"/>
      <c r="F2" s="104"/>
      <c r="G2" s="104"/>
      <c r="H2" s="104"/>
      <c r="I2" s="104"/>
      <c r="J2" s="104"/>
      <c r="K2" s="104"/>
      <c r="L2" s="104"/>
      <c r="M2" s="53"/>
      <c r="N2" s="49"/>
      <c r="O2" s="104"/>
      <c r="P2" s="104"/>
      <c r="Q2" s="104"/>
    </row>
    <row r="3" spans="1:17" x14ac:dyDescent="0.25">
      <c r="A3" s="53"/>
      <c r="B3" s="48"/>
      <c r="C3" s="102"/>
      <c r="D3" s="103"/>
      <c r="E3" s="51"/>
      <c r="F3" s="104"/>
      <c r="G3" s="104"/>
      <c r="H3" s="104"/>
      <c r="I3" s="104"/>
      <c r="J3" s="104"/>
      <c r="K3" s="104"/>
      <c r="L3" s="104"/>
      <c r="M3" s="53"/>
      <c r="N3" s="49"/>
      <c r="O3" s="104"/>
      <c r="P3" s="104"/>
      <c r="Q3" s="104"/>
    </row>
    <row r="4" spans="1:17" x14ac:dyDescent="0.25">
      <c r="A4" s="53" t="s">
        <v>68</v>
      </c>
      <c r="B4" s="48"/>
      <c r="C4" s="102"/>
      <c r="D4" s="103"/>
      <c r="E4" s="51"/>
      <c r="F4" s="104"/>
      <c r="G4" s="104"/>
      <c r="H4" s="104"/>
      <c r="I4" s="104"/>
      <c r="J4" s="104"/>
      <c r="K4" s="104"/>
      <c r="L4" s="104"/>
      <c r="M4" s="53" t="s">
        <v>68</v>
      </c>
      <c r="N4" s="49"/>
      <c r="O4" s="104"/>
      <c r="P4" s="104"/>
      <c r="Q4" s="104"/>
    </row>
    <row r="5" spans="1:17" x14ac:dyDescent="0.25">
      <c r="A5" s="53" t="s">
        <v>240</v>
      </c>
      <c r="B5" s="48"/>
      <c r="C5" s="102"/>
      <c r="D5" s="103"/>
      <c r="E5" s="51"/>
      <c r="F5" s="104"/>
      <c r="G5" s="104"/>
      <c r="H5" s="104"/>
      <c r="I5" s="104"/>
      <c r="J5" s="104"/>
      <c r="K5" s="104"/>
      <c r="L5" s="104"/>
      <c r="M5" s="54" t="s">
        <v>241</v>
      </c>
      <c r="N5" s="49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51" t="s">
        <v>242</v>
      </c>
      <c r="I6" s="104"/>
      <c r="J6" s="106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02"/>
      <c r="D7" s="103"/>
      <c r="E7" s="107"/>
      <c r="F7" s="108"/>
      <c r="G7" s="108"/>
      <c r="H7" s="67" t="s">
        <v>23</v>
      </c>
      <c r="I7" s="67"/>
      <c r="J7" s="109"/>
      <c r="K7" s="104"/>
      <c r="L7" s="104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51"/>
      <c r="B9" s="53"/>
      <c r="C9" s="102"/>
      <c r="D9" s="103"/>
      <c r="E9" s="105"/>
      <c r="F9" s="104"/>
      <c r="G9" s="104"/>
      <c r="H9" s="110" t="s">
        <v>1971</v>
      </c>
      <c r="I9" s="110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03"/>
      <c r="E10" s="105"/>
      <c r="F10" s="104"/>
      <c r="G10" s="104"/>
      <c r="H10" s="51" t="s">
        <v>55</v>
      </c>
      <c r="I10" s="51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03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51"/>
      <c r="B12" s="53"/>
      <c r="C12" s="111" t="s">
        <v>24</v>
      </c>
      <c r="D12" s="112" t="s">
        <v>1972</v>
      </c>
      <c r="E12" s="113"/>
      <c r="F12" s="104"/>
      <c r="G12" s="104"/>
      <c r="H12" s="51"/>
      <c r="I12" s="104"/>
      <c r="J12" s="104"/>
      <c r="K12" s="106"/>
      <c r="L12" s="106"/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03"/>
      <c r="E13" s="114"/>
      <c r="F13" s="108"/>
      <c r="G13" s="108"/>
      <c r="H13" s="67" t="s">
        <v>54</v>
      </c>
      <c r="I13" s="67"/>
      <c r="J13" s="108"/>
      <c r="K13" s="109"/>
      <c r="L13" s="104"/>
      <c r="M13" s="104"/>
      <c r="N13" s="104"/>
      <c r="O13" s="104"/>
      <c r="P13" s="104"/>
      <c r="Q13" s="104"/>
    </row>
    <row r="14" spans="1:17" x14ac:dyDescent="0.25">
      <c r="A14" s="115"/>
      <c r="B14" s="116"/>
      <c r="C14" s="102"/>
      <c r="D14" s="103"/>
      <c r="E14" s="105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1973</v>
      </c>
      <c r="E15" s="51"/>
      <c r="F15" s="104"/>
      <c r="G15" s="104"/>
      <c r="H15" s="104"/>
      <c r="I15" s="113"/>
      <c r="J15" s="113"/>
      <c r="K15" s="104"/>
      <c r="L15" s="104"/>
      <c r="M15" s="104"/>
      <c r="N15" s="104"/>
      <c r="O15" s="104"/>
      <c r="P15" s="104"/>
      <c r="Q15" s="104"/>
    </row>
    <row r="16" spans="1:17" x14ac:dyDescent="0.25">
      <c r="A16" s="51"/>
      <c r="B16" s="53"/>
      <c r="C16" s="102"/>
      <c r="D16" s="113" t="s">
        <v>397</v>
      </c>
      <c r="E16" s="51"/>
      <c r="F16" s="104"/>
      <c r="G16" s="104"/>
      <c r="H16" s="104"/>
      <c r="I16" s="113"/>
      <c r="J16" s="284" t="s">
        <v>1974</v>
      </c>
      <c r="K16" s="285"/>
      <c r="L16" s="54" t="s">
        <v>53</v>
      </c>
      <c r="M16" s="104"/>
      <c r="N16" s="104"/>
      <c r="O16" s="104"/>
      <c r="P16" s="104"/>
      <c r="Q16" s="104"/>
    </row>
    <row r="17" spans="1:17" x14ac:dyDescent="0.25">
      <c r="A17" s="51"/>
      <c r="B17" s="53"/>
      <c r="C17" s="102"/>
      <c r="D17" s="113" t="s">
        <v>249</v>
      </c>
      <c r="E17" s="51"/>
      <c r="F17" s="104"/>
      <c r="G17" s="104"/>
      <c r="H17" s="104"/>
      <c r="I17" s="113"/>
      <c r="J17" s="284" t="s">
        <v>1975</v>
      </c>
      <c r="K17" s="285"/>
      <c r="L17" s="54" t="s">
        <v>53</v>
      </c>
      <c r="M17" s="104"/>
      <c r="N17" s="104"/>
      <c r="O17" s="104"/>
      <c r="P17" s="104"/>
      <c r="Q17" s="104"/>
    </row>
    <row r="18" spans="1:17" x14ac:dyDescent="0.25">
      <c r="A18" s="51"/>
      <c r="B18" s="53"/>
      <c r="C18" s="102"/>
      <c r="D18" s="113" t="s">
        <v>41</v>
      </c>
      <c r="E18" s="51"/>
      <c r="F18" s="104"/>
      <c r="G18" s="104"/>
      <c r="H18" s="104"/>
      <c r="I18" s="113"/>
      <c r="J18" s="284" t="s">
        <v>1976</v>
      </c>
      <c r="K18" s="285"/>
      <c r="L18" s="54" t="s">
        <v>42</v>
      </c>
      <c r="M18" s="104"/>
      <c r="N18" s="104"/>
      <c r="O18" s="104"/>
      <c r="P18" s="104"/>
      <c r="Q18" s="104"/>
    </row>
    <row r="19" spans="1:17" x14ac:dyDescent="0.25">
      <c r="A19" s="51"/>
      <c r="B19" s="53"/>
      <c r="C19" s="102"/>
      <c r="D19" s="117" t="s">
        <v>160</v>
      </c>
      <c r="E19" s="51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</row>
    <row r="20" spans="1:17" x14ac:dyDescent="0.25">
      <c r="A20" s="51"/>
      <c r="B20" s="53"/>
      <c r="C20" s="102"/>
      <c r="D20" s="103"/>
      <c r="E20" s="51"/>
      <c r="F20" s="104"/>
      <c r="G20" s="104"/>
      <c r="H20" s="104"/>
      <c r="I20" s="104"/>
      <c r="J20" s="104"/>
      <c r="K20" s="104"/>
      <c r="L20" s="104"/>
      <c r="M20" s="104"/>
      <c r="N20" s="104"/>
      <c r="O20" s="104"/>
      <c r="P20" s="104"/>
      <c r="Q20" s="104"/>
    </row>
    <row r="21" spans="1:17" x14ac:dyDescent="0.25">
      <c r="A21" s="66"/>
      <c r="B21" s="48"/>
      <c r="C21" s="57"/>
      <c r="D21" s="99"/>
      <c r="E21" s="58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</row>
    <row r="22" spans="1:17" x14ac:dyDescent="0.25">
      <c r="A22" s="279" t="s">
        <v>25</v>
      </c>
      <c r="B22" s="281" t="s">
        <v>161</v>
      </c>
      <c r="C22" s="279" t="s">
        <v>67</v>
      </c>
      <c r="D22" s="279" t="s">
        <v>66</v>
      </c>
      <c r="E22" s="279" t="s">
        <v>65</v>
      </c>
      <c r="F22" s="279" t="s">
        <v>52</v>
      </c>
      <c r="G22" s="280"/>
      <c r="H22" s="280"/>
      <c r="I22" s="280"/>
      <c r="J22" s="279" t="s">
        <v>51</v>
      </c>
      <c r="K22" s="280"/>
      <c r="L22" s="280"/>
      <c r="M22" s="280"/>
      <c r="N22" s="279" t="s">
        <v>64</v>
      </c>
      <c r="O22" s="279" t="s">
        <v>63</v>
      </c>
      <c r="P22" s="279" t="s">
        <v>252</v>
      </c>
      <c r="Q22" s="279" t="s">
        <v>253</v>
      </c>
    </row>
    <row r="23" spans="1:17" x14ac:dyDescent="0.25">
      <c r="A23" s="280"/>
      <c r="B23" s="282"/>
      <c r="C23" s="283"/>
      <c r="D23" s="279"/>
      <c r="E23" s="280"/>
      <c r="F23" s="279" t="s">
        <v>26</v>
      </c>
      <c r="G23" s="279" t="s">
        <v>62</v>
      </c>
      <c r="H23" s="280"/>
      <c r="I23" s="280"/>
      <c r="J23" s="279" t="s">
        <v>26</v>
      </c>
      <c r="K23" s="279" t="s">
        <v>62</v>
      </c>
      <c r="L23" s="280"/>
      <c r="M23" s="280"/>
      <c r="N23" s="279"/>
      <c r="O23" s="279"/>
      <c r="P23" s="279"/>
      <c r="Q23" s="279"/>
    </row>
    <row r="24" spans="1:17" x14ac:dyDescent="0.25">
      <c r="A24" s="280"/>
      <c r="B24" s="282"/>
      <c r="C24" s="283"/>
      <c r="D24" s="279"/>
      <c r="E24" s="280"/>
      <c r="F24" s="280"/>
      <c r="G24" s="100" t="s">
        <v>61</v>
      </c>
      <c r="H24" s="100" t="s">
        <v>60</v>
      </c>
      <c r="I24" s="100" t="s">
        <v>59</v>
      </c>
      <c r="J24" s="280"/>
      <c r="K24" s="100" t="s">
        <v>61</v>
      </c>
      <c r="L24" s="100" t="s">
        <v>60</v>
      </c>
      <c r="M24" s="100" t="s">
        <v>59</v>
      </c>
      <c r="N24" s="279"/>
      <c r="O24" s="279"/>
      <c r="P24" s="279"/>
      <c r="Q24" s="279"/>
    </row>
    <row r="25" spans="1:17" ht="13.2" customHeight="1" x14ac:dyDescent="0.25">
      <c r="A25" s="55">
        <v>1</v>
      </c>
      <c r="B25" s="119">
        <v>2</v>
      </c>
      <c r="C25" s="100">
        <v>3</v>
      </c>
      <c r="D25" s="100">
        <v>4</v>
      </c>
      <c r="E25" s="55">
        <v>5</v>
      </c>
      <c r="F25" s="118">
        <v>6</v>
      </c>
      <c r="G25" s="118">
        <v>7</v>
      </c>
      <c r="H25" s="118">
        <v>8</v>
      </c>
      <c r="I25" s="118">
        <v>9</v>
      </c>
      <c r="J25" s="118">
        <v>10</v>
      </c>
      <c r="K25" s="118">
        <v>11</v>
      </c>
      <c r="L25" s="118">
        <v>12</v>
      </c>
      <c r="M25" s="118">
        <v>13</v>
      </c>
      <c r="N25" s="118">
        <v>14</v>
      </c>
      <c r="O25" s="118">
        <v>15</v>
      </c>
      <c r="P25" s="118">
        <v>16</v>
      </c>
      <c r="Q25" s="118">
        <v>17</v>
      </c>
    </row>
    <row r="26" spans="1:17" x14ac:dyDescent="0.25">
      <c r="A26" s="278" t="s">
        <v>1532</v>
      </c>
      <c r="B26" s="274"/>
      <c r="C26" s="274"/>
      <c r="D26" s="274"/>
      <c r="E26" s="274"/>
      <c r="F26" s="274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</row>
    <row r="27" spans="1:17" ht="45.6" x14ac:dyDescent="0.25">
      <c r="A27" s="55">
        <v>1</v>
      </c>
      <c r="B27" s="101" t="s">
        <v>1977</v>
      </c>
      <c r="C27" s="98" t="s">
        <v>1978</v>
      </c>
      <c r="D27" s="59" t="s">
        <v>188</v>
      </c>
      <c r="E27" s="120">
        <v>0.10299999999999999</v>
      </c>
      <c r="F27" s="121">
        <v>6652.11</v>
      </c>
      <c r="G27" s="122"/>
      <c r="H27" s="121">
        <v>6652.11</v>
      </c>
      <c r="I27" s="121">
        <v>1234.92</v>
      </c>
      <c r="J27" s="122">
        <v>685</v>
      </c>
      <c r="K27" s="122"/>
      <c r="L27" s="122">
        <v>685</v>
      </c>
      <c r="M27" s="122">
        <v>127</v>
      </c>
      <c r="N27" s="122"/>
      <c r="O27" s="122"/>
      <c r="P27" s="122">
        <v>79.06</v>
      </c>
      <c r="Q27" s="122">
        <v>8.14</v>
      </c>
    </row>
    <row r="28" spans="1:17" ht="57" x14ac:dyDescent="0.25">
      <c r="A28" s="55">
        <v>2</v>
      </c>
      <c r="B28" s="101" t="s">
        <v>1979</v>
      </c>
      <c r="C28" s="98" t="s">
        <v>1980</v>
      </c>
      <c r="D28" s="59" t="s">
        <v>188</v>
      </c>
      <c r="E28" s="120">
        <v>4.4999999999999998E-2</v>
      </c>
      <c r="F28" s="121">
        <v>5857.83</v>
      </c>
      <c r="G28" s="122"/>
      <c r="H28" s="121">
        <v>5857.83</v>
      </c>
      <c r="I28" s="121">
        <v>1087.46</v>
      </c>
      <c r="J28" s="122">
        <v>264</v>
      </c>
      <c r="K28" s="122"/>
      <c r="L28" s="122">
        <v>264</v>
      </c>
      <c r="M28" s="122">
        <v>49</v>
      </c>
      <c r="N28" s="122"/>
      <c r="O28" s="122"/>
      <c r="P28" s="122">
        <v>69.62</v>
      </c>
      <c r="Q28" s="122">
        <v>3.13</v>
      </c>
    </row>
    <row r="29" spans="1:17" ht="13.2" customHeight="1" x14ac:dyDescent="0.25">
      <c r="A29" s="55">
        <v>3</v>
      </c>
      <c r="B29" s="101" t="s">
        <v>282</v>
      </c>
      <c r="C29" s="98" t="s">
        <v>283</v>
      </c>
      <c r="D29" s="59" t="s">
        <v>284</v>
      </c>
      <c r="E29" s="120">
        <v>87.75</v>
      </c>
      <c r="F29" s="121">
        <v>3.2</v>
      </c>
      <c r="G29" s="122"/>
      <c r="H29" s="121">
        <v>3.2</v>
      </c>
      <c r="I29" s="122"/>
      <c r="J29" s="122">
        <v>281</v>
      </c>
      <c r="K29" s="122"/>
      <c r="L29" s="122">
        <v>281</v>
      </c>
      <c r="M29" s="122"/>
      <c r="N29" s="122"/>
      <c r="O29" s="122"/>
      <c r="P29" s="122"/>
      <c r="Q29" s="122"/>
    </row>
    <row r="30" spans="1:17" ht="13.2" customHeight="1" x14ac:dyDescent="0.25">
      <c r="A30" s="55">
        <v>4</v>
      </c>
      <c r="B30" s="101" t="s">
        <v>1981</v>
      </c>
      <c r="C30" s="98" t="s">
        <v>1982</v>
      </c>
      <c r="D30" s="59" t="s">
        <v>188</v>
      </c>
      <c r="E30" s="120">
        <v>4.4999999999999998E-2</v>
      </c>
      <c r="F30" s="121">
        <v>391.87</v>
      </c>
      <c r="G30" s="121">
        <v>32.86</v>
      </c>
      <c r="H30" s="121">
        <v>356.46</v>
      </c>
      <c r="I30" s="121">
        <v>55.16</v>
      </c>
      <c r="J30" s="122">
        <v>18</v>
      </c>
      <c r="K30" s="122">
        <v>1</v>
      </c>
      <c r="L30" s="122">
        <v>16</v>
      </c>
      <c r="M30" s="122">
        <v>2</v>
      </c>
      <c r="N30" s="122">
        <v>2.99</v>
      </c>
      <c r="O30" s="122">
        <v>0.13</v>
      </c>
      <c r="P30" s="122">
        <v>3.26</v>
      </c>
      <c r="Q30" s="122">
        <v>0.15</v>
      </c>
    </row>
    <row r="31" spans="1:17" ht="13.2" customHeight="1" x14ac:dyDescent="0.25">
      <c r="A31" s="55">
        <v>5</v>
      </c>
      <c r="B31" s="101" t="s">
        <v>119</v>
      </c>
      <c r="C31" s="98" t="s">
        <v>185</v>
      </c>
      <c r="D31" s="59" t="s">
        <v>183</v>
      </c>
      <c r="E31" s="120">
        <v>0.21</v>
      </c>
      <c r="F31" s="121">
        <v>1027.4000000000001</v>
      </c>
      <c r="G31" s="121">
        <v>1027.4000000000001</v>
      </c>
      <c r="H31" s="122"/>
      <c r="I31" s="122"/>
      <c r="J31" s="122">
        <v>216</v>
      </c>
      <c r="K31" s="122">
        <v>216</v>
      </c>
      <c r="L31" s="122"/>
      <c r="M31" s="122"/>
      <c r="N31" s="122">
        <v>97.2</v>
      </c>
      <c r="O31" s="122">
        <v>20.41</v>
      </c>
      <c r="P31" s="122"/>
      <c r="Q31" s="122"/>
    </row>
    <row r="32" spans="1:17" ht="13.2" customHeight="1" x14ac:dyDescent="0.25">
      <c r="A32" s="55">
        <v>6</v>
      </c>
      <c r="B32" s="101" t="s">
        <v>1983</v>
      </c>
      <c r="C32" s="98" t="s">
        <v>1984</v>
      </c>
      <c r="D32" s="59" t="s">
        <v>188</v>
      </c>
      <c r="E32" s="120">
        <v>8.2000000000000003E-2</v>
      </c>
      <c r="F32" s="121">
        <v>445.76</v>
      </c>
      <c r="G32" s="122"/>
      <c r="H32" s="121">
        <v>445.76</v>
      </c>
      <c r="I32" s="121">
        <v>70.73</v>
      </c>
      <c r="J32" s="122">
        <v>37</v>
      </c>
      <c r="K32" s="122"/>
      <c r="L32" s="122">
        <v>37</v>
      </c>
      <c r="M32" s="122">
        <v>6</v>
      </c>
      <c r="N32" s="122"/>
      <c r="O32" s="122"/>
      <c r="P32" s="122">
        <v>4.18</v>
      </c>
      <c r="Q32" s="122">
        <v>0.34</v>
      </c>
    </row>
    <row r="33" spans="1:17" ht="13.2" customHeight="1" x14ac:dyDescent="0.25">
      <c r="A33" s="55">
        <v>7</v>
      </c>
      <c r="B33" s="101" t="s">
        <v>1985</v>
      </c>
      <c r="C33" s="98" t="s">
        <v>1986</v>
      </c>
      <c r="D33" s="59" t="s">
        <v>188</v>
      </c>
      <c r="E33" s="120">
        <v>8.2000000000000003E-2</v>
      </c>
      <c r="F33" s="121">
        <v>197.28</v>
      </c>
      <c r="G33" s="122"/>
      <c r="H33" s="121">
        <v>197.28</v>
      </c>
      <c r="I33" s="121">
        <v>31.3</v>
      </c>
      <c r="J33" s="122">
        <v>16</v>
      </c>
      <c r="K33" s="122"/>
      <c r="L33" s="122">
        <v>16</v>
      </c>
      <c r="M33" s="122">
        <v>3</v>
      </c>
      <c r="N33" s="122"/>
      <c r="O33" s="122"/>
      <c r="P33" s="122">
        <v>1.85</v>
      </c>
      <c r="Q33" s="122">
        <v>0.15</v>
      </c>
    </row>
    <row r="34" spans="1:17" ht="13.2" customHeight="1" x14ac:dyDescent="0.25">
      <c r="A34" s="55">
        <v>8</v>
      </c>
      <c r="B34" s="101" t="s">
        <v>1713</v>
      </c>
      <c r="C34" s="98" t="s">
        <v>1714</v>
      </c>
      <c r="D34" s="59" t="s">
        <v>1715</v>
      </c>
      <c r="E34" s="120">
        <v>8.2000000000000003E-2</v>
      </c>
      <c r="F34" s="121">
        <v>604.71</v>
      </c>
      <c r="G34" s="121">
        <v>150.49</v>
      </c>
      <c r="H34" s="121">
        <v>454.22</v>
      </c>
      <c r="I34" s="121">
        <v>47.48</v>
      </c>
      <c r="J34" s="122">
        <v>50</v>
      </c>
      <c r="K34" s="122">
        <v>12</v>
      </c>
      <c r="L34" s="122">
        <v>38</v>
      </c>
      <c r="M34" s="122">
        <v>4</v>
      </c>
      <c r="N34" s="122">
        <v>12.53</v>
      </c>
      <c r="O34" s="122">
        <v>1.03</v>
      </c>
      <c r="P34" s="122">
        <v>3.04</v>
      </c>
      <c r="Q34" s="122">
        <v>0.25</v>
      </c>
    </row>
    <row r="35" spans="1:17" x14ac:dyDescent="0.25">
      <c r="A35" s="273" t="s">
        <v>85</v>
      </c>
      <c r="B35" s="274"/>
      <c r="C35" s="274"/>
      <c r="D35" s="274"/>
      <c r="E35" s="274"/>
      <c r="F35" s="274"/>
      <c r="G35" s="274"/>
      <c r="H35" s="274"/>
      <c r="I35" s="274"/>
      <c r="J35" s="121">
        <v>1567</v>
      </c>
      <c r="K35" s="121">
        <v>229</v>
      </c>
      <c r="L35" s="121">
        <v>1337</v>
      </c>
      <c r="M35" s="121">
        <v>191</v>
      </c>
      <c r="N35" s="122"/>
      <c r="O35" s="121">
        <v>21.57</v>
      </c>
      <c r="P35" s="122"/>
      <c r="Q35" s="121">
        <v>12.16</v>
      </c>
    </row>
    <row r="36" spans="1:17" ht="13.2" customHeight="1" x14ac:dyDescent="0.25">
      <c r="A36" s="273" t="s">
        <v>30</v>
      </c>
      <c r="B36" s="274"/>
      <c r="C36" s="274"/>
      <c r="D36" s="274"/>
      <c r="E36" s="274"/>
      <c r="F36" s="274"/>
      <c r="G36" s="274"/>
      <c r="H36" s="274"/>
      <c r="I36" s="274"/>
      <c r="J36" s="121">
        <v>367</v>
      </c>
      <c r="K36" s="122"/>
      <c r="L36" s="122"/>
      <c r="M36" s="122"/>
      <c r="N36" s="122"/>
      <c r="O36" s="122"/>
      <c r="P36" s="122"/>
      <c r="Q36" s="122"/>
    </row>
    <row r="37" spans="1:17" x14ac:dyDescent="0.25">
      <c r="A37" s="273" t="s">
        <v>31</v>
      </c>
      <c r="B37" s="274"/>
      <c r="C37" s="274"/>
      <c r="D37" s="274"/>
      <c r="E37" s="274"/>
      <c r="F37" s="274"/>
      <c r="G37" s="274"/>
      <c r="H37" s="274"/>
      <c r="I37" s="274"/>
      <c r="J37" s="121">
        <v>199</v>
      </c>
      <c r="K37" s="122"/>
      <c r="L37" s="122"/>
      <c r="M37" s="122"/>
      <c r="N37" s="122"/>
      <c r="O37" s="122"/>
      <c r="P37" s="122"/>
      <c r="Q37" s="122"/>
    </row>
    <row r="38" spans="1:17" x14ac:dyDescent="0.25">
      <c r="A38" s="277" t="s">
        <v>1537</v>
      </c>
      <c r="B38" s="274"/>
      <c r="C38" s="274"/>
      <c r="D38" s="274"/>
      <c r="E38" s="274"/>
      <c r="F38" s="274"/>
      <c r="G38" s="274"/>
      <c r="H38" s="274"/>
      <c r="I38" s="274"/>
      <c r="J38" s="130">
        <v>2133</v>
      </c>
      <c r="K38" s="122"/>
      <c r="L38" s="122"/>
      <c r="M38" s="122"/>
      <c r="N38" s="122"/>
      <c r="O38" s="130">
        <v>21.57</v>
      </c>
      <c r="P38" s="122"/>
      <c r="Q38" s="130">
        <v>12.16</v>
      </c>
    </row>
    <row r="39" spans="1:17" x14ac:dyDescent="0.25">
      <c r="A39" s="278" t="s">
        <v>1987</v>
      </c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</row>
    <row r="40" spans="1:17" ht="68.400000000000006" x14ac:dyDescent="0.25">
      <c r="A40" s="55">
        <v>10</v>
      </c>
      <c r="B40" s="101" t="s">
        <v>286</v>
      </c>
      <c r="C40" s="98" t="s">
        <v>287</v>
      </c>
      <c r="D40" s="59" t="s">
        <v>210</v>
      </c>
      <c r="E40" s="120">
        <v>2.5999999999999999E-2</v>
      </c>
      <c r="F40" s="121">
        <v>9627.5300000000007</v>
      </c>
      <c r="G40" s="121">
        <v>1978.2</v>
      </c>
      <c r="H40" s="121">
        <v>4648.3500000000004</v>
      </c>
      <c r="I40" s="121">
        <v>327.60000000000002</v>
      </c>
      <c r="J40" s="122">
        <v>250</v>
      </c>
      <c r="K40" s="122">
        <v>51</v>
      </c>
      <c r="L40" s="122">
        <v>121</v>
      </c>
      <c r="M40" s="122">
        <v>9</v>
      </c>
      <c r="N40" s="122">
        <v>180</v>
      </c>
      <c r="O40" s="122">
        <v>4.68</v>
      </c>
      <c r="P40" s="122">
        <v>18</v>
      </c>
      <c r="Q40" s="122">
        <v>0.47</v>
      </c>
    </row>
    <row r="41" spans="1:17" ht="20.399999999999999" x14ac:dyDescent="0.25">
      <c r="A41" s="123" t="s">
        <v>288</v>
      </c>
      <c r="B41" s="124" t="s">
        <v>289</v>
      </c>
      <c r="C41" s="125" t="s">
        <v>290</v>
      </c>
      <c r="D41" s="123" t="s">
        <v>78</v>
      </c>
      <c r="E41" s="126" t="s">
        <v>1988</v>
      </c>
      <c r="F41" s="127">
        <v>542.67999999999995</v>
      </c>
      <c r="G41" s="122"/>
      <c r="H41" s="122"/>
      <c r="I41" s="122"/>
      <c r="J41" s="128">
        <v>1439.19</v>
      </c>
      <c r="K41" s="122"/>
      <c r="L41" s="122"/>
      <c r="M41" s="122"/>
      <c r="N41" s="122"/>
      <c r="O41" s="122"/>
      <c r="P41" s="122"/>
      <c r="Q41" s="122"/>
    </row>
    <row r="42" spans="1:17" ht="22.8" x14ac:dyDescent="0.25">
      <c r="A42" s="55">
        <v>11</v>
      </c>
      <c r="B42" s="101" t="s">
        <v>292</v>
      </c>
      <c r="C42" s="98" t="s">
        <v>293</v>
      </c>
      <c r="D42" s="59" t="s">
        <v>78</v>
      </c>
      <c r="E42" s="120">
        <v>2.6520000000000001</v>
      </c>
      <c r="F42" s="121">
        <v>562.22</v>
      </c>
      <c r="G42" s="122"/>
      <c r="H42" s="122"/>
      <c r="I42" s="122"/>
      <c r="J42" s="122">
        <v>1491</v>
      </c>
      <c r="K42" s="122"/>
      <c r="L42" s="122"/>
      <c r="M42" s="122"/>
      <c r="N42" s="122"/>
      <c r="O42" s="122"/>
      <c r="P42" s="122"/>
      <c r="Q42" s="122"/>
    </row>
    <row r="43" spans="1:17" ht="43.8" x14ac:dyDescent="0.25">
      <c r="A43" s="55">
        <v>12</v>
      </c>
      <c r="B43" s="101" t="s">
        <v>365</v>
      </c>
      <c r="C43" s="98" t="s">
        <v>1989</v>
      </c>
      <c r="D43" s="59" t="s">
        <v>330</v>
      </c>
      <c r="E43" s="120">
        <v>0.21</v>
      </c>
      <c r="F43" s="121">
        <v>24112.79</v>
      </c>
      <c r="G43" s="121">
        <v>9660.84</v>
      </c>
      <c r="H43" s="121">
        <v>9682.35</v>
      </c>
      <c r="I43" s="121">
        <v>1367.71</v>
      </c>
      <c r="J43" s="122">
        <v>5064</v>
      </c>
      <c r="K43" s="122">
        <v>2029</v>
      </c>
      <c r="L43" s="122">
        <v>2033</v>
      </c>
      <c r="M43" s="122">
        <v>287</v>
      </c>
      <c r="N43" s="122">
        <v>729.12</v>
      </c>
      <c r="O43" s="122">
        <v>153.12</v>
      </c>
      <c r="P43" s="122">
        <v>75.19</v>
      </c>
      <c r="Q43" s="122">
        <v>15.79</v>
      </c>
    </row>
    <row r="44" spans="1:17" ht="19.2" x14ac:dyDescent="0.25">
      <c r="A44" s="123" t="s">
        <v>288</v>
      </c>
      <c r="B44" s="124" t="s">
        <v>331</v>
      </c>
      <c r="C44" s="125" t="s">
        <v>332</v>
      </c>
      <c r="D44" s="123" t="s">
        <v>78</v>
      </c>
      <c r="E44" s="126" t="s">
        <v>1990</v>
      </c>
      <c r="F44" s="127">
        <v>675.66</v>
      </c>
      <c r="G44" s="122"/>
      <c r="H44" s="122"/>
      <c r="I44" s="122"/>
      <c r="J44" s="128">
        <v>14405.07</v>
      </c>
      <c r="K44" s="122"/>
      <c r="L44" s="122"/>
      <c r="M44" s="122"/>
      <c r="N44" s="122"/>
      <c r="O44" s="122"/>
      <c r="P44" s="122"/>
      <c r="Q44" s="122"/>
    </row>
    <row r="45" spans="1:17" x14ac:dyDescent="0.25">
      <c r="A45" s="55">
        <v>13</v>
      </c>
      <c r="B45" s="101" t="s">
        <v>334</v>
      </c>
      <c r="C45" s="98" t="s">
        <v>1991</v>
      </c>
      <c r="D45" s="59" t="s">
        <v>78</v>
      </c>
      <c r="E45" s="120">
        <v>21.32</v>
      </c>
      <c r="F45" s="121">
        <v>721.88</v>
      </c>
      <c r="G45" s="122"/>
      <c r="H45" s="122"/>
      <c r="I45" s="122"/>
      <c r="J45" s="122">
        <v>15390</v>
      </c>
      <c r="K45" s="122"/>
      <c r="L45" s="122"/>
      <c r="M45" s="122"/>
      <c r="N45" s="122"/>
      <c r="O45" s="122"/>
      <c r="P45" s="122"/>
      <c r="Q45" s="122"/>
    </row>
    <row r="46" spans="1:17" ht="34.200000000000003" x14ac:dyDescent="0.25">
      <c r="A46" s="55">
        <v>14</v>
      </c>
      <c r="B46" s="101" t="s">
        <v>267</v>
      </c>
      <c r="C46" s="98" t="s">
        <v>268</v>
      </c>
      <c r="D46" s="59" t="s">
        <v>191</v>
      </c>
      <c r="E46" s="120">
        <v>0.14199999999999999</v>
      </c>
      <c r="F46" s="121">
        <v>4874.75</v>
      </c>
      <c r="G46" s="122"/>
      <c r="H46" s="122"/>
      <c r="I46" s="122"/>
      <c r="J46" s="122">
        <v>692</v>
      </c>
      <c r="K46" s="122"/>
      <c r="L46" s="122"/>
      <c r="M46" s="122"/>
      <c r="N46" s="122"/>
      <c r="O46" s="122"/>
      <c r="P46" s="122"/>
      <c r="Q46" s="122"/>
    </row>
    <row r="47" spans="1:17" ht="34.200000000000003" x14ac:dyDescent="0.25">
      <c r="A47" s="55">
        <v>15</v>
      </c>
      <c r="B47" s="101" t="s">
        <v>1822</v>
      </c>
      <c r="C47" s="98" t="s">
        <v>1823</v>
      </c>
      <c r="D47" s="59" t="s">
        <v>191</v>
      </c>
      <c r="E47" s="120">
        <v>0.27100000000000002</v>
      </c>
      <c r="F47" s="121">
        <v>4637.68</v>
      </c>
      <c r="G47" s="122"/>
      <c r="H47" s="122"/>
      <c r="I47" s="122"/>
      <c r="J47" s="122">
        <v>1257</v>
      </c>
      <c r="K47" s="122"/>
      <c r="L47" s="122"/>
      <c r="M47" s="122"/>
      <c r="N47" s="122"/>
      <c r="O47" s="122"/>
      <c r="P47" s="122"/>
      <c r="Q47" s="122"/>
    </row>
    <row r="48" spans="1:17" ht="22.8" x14ac:dyDescent="0.25">
      <c r="A48" s="55">
        <v>16</v>
      </c>
      <c r="B48" s="101" t="s">
        <v>1992</v>
      </c>
      <c r="C48" s="98" t="s">
        <v>1993</v>
      </c>
      <c r="D48" s="59" t="s">
        <v>191</v>
      </c>
      <c r="E48" s="120">
        <v>7.1999999999999998E-3</v>
      </c>
      <c r="F48" s="121">
        <v>5890.5</v>
      </c>
      <c r="G48" s="122"/>
      <c r="H48" s="122"/>
      <c r="I48" s="122"/>
      <c r="J48" s="122">
        <v>42</v>
      </c>
      <c r="K48" s="122"/>
      <c r="L48" s="122"/>
      <c r="M48" s="122"/>
      <c r="N48" s="122"/>
      <c r="O48" s="122"/>
      <c r="P48" s="122"/>
      <c r="Q48" s="122"/>
    </row>
    <row r="49" spans="1:17" ht="57" x14ac:dyDescent="0.25">
      <c r="A49" s="55">
        <v>17</v>
      </c>
      <c r="B49" s="101" t="s">
        <v>1994</v>
      </c>
      <c r="C49" s="98" t="s">
        <v>1995</v>
      </c>
      <c r="D49" s="59" t="s">
        <v>73</v>
      </c>
      <c r="E49" s="120">
        <v>0.7</v>
      </c>
      <c r="F49" s="121">
        <v>69.489999999999995</v>
      </c>
      <c r="G49" s="122"/>
      <c r="H49" s="122"/>
      <c r="I49" s="122"/>
      <c r="J49" s="122">
        <v>49</v>
      </c>
      <c r="K49" s="122"/>
      <c r="L49" s="122"/>
      <c r="M49" s="122"/>
      <c r="N49" s="122"/>
      <c r="O49" s="122"/>
      <c r="P49" s="122"/>
      <c r="Q49" s="122"/>
    </row>
    <row r="50" spans="1:17" ht="22.8" x14ac:dyDescent="0.25">
      <c r="A50" s="55">
        <v>18</v>
      </c>
      <c r="B50" s="101" t="s">
        <v>280</v>
      </c>
      <c r="C50" s="98" t="s">
        <v>1996</v>
      </c>
      <c r="D50" s="59" t="s">
        <v>234</v>
      </c>
      <c r="E50" s="120">
        <v>9.7000000000000003E-2</v>
      </c>
      <c r="F50" s="121">
        <v>7992.38</v>
      </c>
      <c r="G50" s="121">
        <v>807.95</v>
      </c>
      <c r="H50" s="121">
        <v>42.05</v>
      </c>
      <c r="I50" s="121">
        <v>2.73</v>
      </c>
      <c r="J50" s="122">
        <v>775</v>
      </c>
      <c r="K50" s="122">
        <v>78</v>
      </c>
      <c r="L50" s="122">
        <v>4</v>
      </c>
      <c r="M50" s="122"/>
      <c r="N50" s="122">
        <v>63.22</v>
      </c>
      <c r="O50" s="122">
        <v>6.13</v>
      </c>
      <c r="P50" s="122">
        <v>0.15</v>
      </c>
      <c r="Q50" s="122">
        <v>0.01</v>
      </c>
    </row>
    <row r="51" spans="1:17" ht="20.399999999999999" customHeight="1" x14ac:dyDescent="0.25">
      <c r="A51" s="55">
        <v>19</v>
      </c>
      <c r="B51" s="101" t="s">
        <v>280</v>
      </c>
      <c r="C51" s="98" t="s">
        <v>1997</v>
      </c>
      <c r="D51" s="59" t="s">
        <v>234</v>
      </c>
      <c r="E51" s="120">
        <v>1.5599999999999999E-2</v>
      </c>
      <c r="F51" s="121">
        <v>7992.38</v>
      </c>
      <c r="G51" s="121">
        <v>807.95</v>
      </c>
      <c r="H51" s="121">
        <v>42.05</v>
      </c>
      <c r="I51" s="121">
        <v>2.73</v>
      </c>
      <c r="J51" s="122">
        <v>125</v>
      </c>
      <c r="K51" s="122">
        <v>13</v>
      </c>
      <c r="L51" s="122">
        <v>1</v>
      </c>
      <c r="M51" s="122"/>
      <c r="N51" s="122">
        <v>63.22</v>
      </c>
      <c r="O51" s="122">
        <v>0.99</v>
      </c>
      <c r="P51" s="122">
        <v>0.15</v>
      </c>
      <c r="Q51" s="122"/>
    </row>
    <row r="52" spans="1:17" ht="13.2" customHeight="1" x14ac:dyDescent="0.25">
      <c r="A52" s="55">
        <v>20</v>
      </c>
      <c r="B52" s="101" t="s">
        <v>336</v>
      </c>
      <c r="C52" s="98" t="s">
        <v>337</v>
      </c>
      <c r="D52" s="59" t="s">
        <v>338</v>
      </c>
      <c r="E52" s="120">
        <v>0.15679999999999999</v>
      </c>
      <c r="F52" s="121">
        <v>13548.91</v>
      </c>
      <c r="G52" s="121">
        <v>591.29999999999995</v>
      </c>
      <c r="H52" s="121">
        <v>373.12</v>
      </c>
      <c r="I52" s="121">
        <v>12.56</v>
      </c>
      <c r="J52" s="122">
        <v>2124</v>
      </c>
      <c r="K52" s="122">
        <v>93</v>
      </c>
      <c r="L52" s="122">
        <v>59</v>
      </c>
      <c r="M52" s="122">
        <v>2</v>
      </c>
      <c r="N52" s="122">
        <v>47.38</v>
      </c>
      <c r="O52" s="122">
        <v>7.43</v>
      </c>
      <c r="P52" s="122">
        <v>0.69</v>
      </c>
      <c r="Q52" s="122">
        <v>0.11</v>
      </c>
    </row>
    <row r="53" spans="1:17" ht="13.2" customHeight="1" x14ac:dyDescent="0.25">
      <c r="A53" s="55">
        <v>21</v>
      </c>
      <c r="B53" s="101" t="s">
        <v>1998</v>
      </c>
      <c r="C53" s="98" t="s">
        <v>1999</v>
      </c>
      <c r="D53" s="59" t="s">
        <v>2000</v>
      </c>
      <c r="E53" s="120">
        <v>4.1799999999999997E-2</v>
      </c>
      <c r="F53" s="121">
        <v>13459.15</v>
      </c>
      <c r="G53" s="121">
        <v>451.53</v>
      </c>
      <c r="H53" s="121">
        <v>293.70999999999998</v>
      </c>
      <c r="I53" s="122"/>
      <c r="J53" s="122">
        <v>563</v>
      </c>
      <c r="K53" s="122">
        <v>19</v>
      </c>
      <c r="L53" s="122">
        <v>12</v>
      </c>
      <c r="M53" s="122"/>
      <c r="N53" s="122">
        <v>31.4</v>
      </c>
      <c r="O53" s="122">
        <v>1.31</v>
      </c>
      <c r="P53" s="122"/>
      <c r="Q53" s="122"/>
    </row>
    <row r="54" spans="1:17" ht="13.2" customHeight="1" x14ac:dyDescent="0.25">
      <c r="A54" s="55">
        <v>22</v>
      </c>
      <c r="B54" s="101" t="s">
        <v>2001</v>
      </c>
      <c r="C54" s="98" t="s">
        <v>374</v>
      </c>
      <c r="D54" s="59" t="s">
        <v>375</v>
      </c>
      <c r="E54" s="120">
        <v>0.65</v>
      </c>
      <c r="F54" s="121">
        <v>1496.69</v>
      </c>
      <c r="G54" s="121">
        <v>284.08</v>
      </c>
      <c r="H54" s="121">
        <v>104.01</v>
      </c>
      <c r="I54" s="122"/>
      <c r="J54" s="122">
        <v>973</v>
      </c>
      <c r="K54" s="122">
        <v>185</v>
      </c>
      <c r="L54" s="122">
        <v>68</v>
      </c>
      <c r="M54" s="122"/>
      <c r="N54" s="122">
        <v>21.2</v>
      </c>
      <c r="O54" s="122">
        <v>13.78</v>
      </c>
      <c r="P54" s="122"/>
      <c r="Q54" s="122"/>
    </row>
    <row r="55" spans="1:17" ht="13.2" customHeight="1" x14ac:dyDescent="0.25">
      <c r="A55" s="55">
        <v>23</v>
      </c>
      <c r="B55" s="101" t="s">
        <v>2002</v>
      </c>
      <c r="C55" s="98" t="s">
        <v>2003</v>
      </c>
      <c r="D55" s="59" t="s">
        <v>375</v>
      </c>
      <c r="E55" s="120">
        <v>0.06</v>
      </c>
      <c r="F55" s="121">
        <v>2387.5700000000002</v>
      </c>
      <c r="G55" s="121">
        <v>458.78</v>
      </c>
      <c r="H55" s="121">
        <v>43.67</v>
      </c>
      <c r="I55" s="122"/>
      <c r="J55" s="122">
        <v>143</v>
      </c>
      <c r="K55" s="122">
        <v>28</v>
      </c>
      <c r="L55" s="122">
        <v>3</v>
      </c>
      <c r="M55" s="122"/>
      <c r="N55" s="122">
        <v>38.200000000000003</v>
      </c>
      <c r="O55" s="122">
        <v>2.29</v>
      </c>
      <c r="P55" s="122"/>
      <c r="Q55" s="122"/>
    </row>
    <row r="56" spans="1:17" ht="13.2" customHeight="1" x14ac:dyDescent="0.25">
      <c r="A56" s="55">
        <v>24</v>
      </c>
      <c r="B56" s="101" t="s">
        <v>2004</v>
      </c>
      <c r="C56" s="98" t="s">
        <v>2005</v>
      </c>
      <c r="D56" s="59" t="s">
        <v>378</v>
      </c>
      <c r="E56" s="120">
        <v>0.58399999999999996</v>
      </c>
      <c r="F56" s="121">
        <v>1007.5</v>
      </c>
      <c r="G56" s="121">
        <v>111.3</v>
      </c>
      <c r="H56" s="121">
        <v>6.68</v>
      </c>
      <c r="I56" s="121">
        <v>0.16</v>
      </c>
      <c r="J56" s="122">
        <v>588</v>
      </c>
      <c r="K56" s="122">
        <v>65</v>
      </c>
      <c r="L56" s="122">
        <v>4</v>
      </c>
      <c r="M56" s="122"/>
      <c r="N56" s="122">
        <v>7.42</v>
      </c>
      <c r="O56" s="122">
        <v>4.33</v>
      </c>
      <c r="P56" s="122">
        <v>0.01</v>
      </c>
      <c r="Q56" s="122">
        <v>0.01</v>
      </c>
    </row>
    <row r="57" spans="1:17" ht="57" x14ac:dyDescent="0.25">
      <c r="A57" s="55">
        <v>25</v>
      </c>
      <c r="B57" s="101" t="s">
        <v>2006</v>
      </c>
      <c r="C57" s="98" t="s">
        <v>2007</v>
      </c>
      <c r="D57" s="59" t="s">
        <v>378</v>
      </c>
      <c r="E57" s="120">
        <v>0.58399999999999996</v>
      </c>
      <c r="F57" s="121">
        <v>740.65</v>
      </c>
      <c r="G57" s="121">
        <v>111.3</v>
      </c>
      <c r="H57" s="121">
        <v>6.68</v>
      </c>
      <c r="I57" s="121">
        <v>0.16</v>
      </c>
      <c r="J57" s="122">
        <v>433</v>
      </c>
      <c r="K57" s="122">
        <v>65</v>
      </c>
      <c r="L57" s="122">
        <v>4</v>
      </c>
      <c r="M57" s="122"/>
      <c r="N57" s="122">
        <v>7.42</v>
      </c>
      <c r="O57" s="122">
        <v>4.33</v>
      </c>
      <c r="P57" s="122">
        <v>0.01</v>
      </c>
      <c r="Q57" s="122">
        <v>0.01</v>
      </c>
    </row>
    <row r="58" spans="1:17" ht="13.2" customHeight="1" x14ac:dyDescent="0.25">
      <c r="A58" s="55">
        <v>26</v>
      </c>
      <c r="B58" s="101" t="s">
        <v>2008</v>
      </c>
      <c r="C58" s="98" t="s">
        <v>436</v>
      </c>
      <c r="D58" s="59" t="s">
        <v>378</v>
      </c>
      <c r="E58" s="120">
        <v>0.21</v>
      </c>
      <c r="F58" s="121">
        <v>1085.52</v>
      </c>
      <c r="G58" s="121">
        <v>63.14</v>
      </c>
      <c r="H58" s="121">
        <v>15.54</v>
      </c>
      <c r="I58" s="121">
        <v>0.32</v>
      </c>
      <c r="J58" s="122">
        <v>228</v>
      </c>
      <c r="K58" s="122">
        <v>13</v>
      </c>
      <c r="L58" s="122">
        <v>3</v>
      </c>
      <c r="M58" s="122"/>
      <c r="N58" s="122">
        <v>4.9400000000000004</v>
      </c>
      <c r="O58" s="122">
        <v>1.04</v>
      </c>
      <c r="P58" s="122">
        <v>0.02</v>
      </c>
      <c r="Q58" s="122"/>
    </row>
    <row r="59" spans="1:17" ht="13.2" customHeight="1" x14ac:dyDescent="0.25">
      <c r="A59" s="273" t="s">
        <v>85</v>
      </c>
      <c r="B59" s="274"/>
      <c r="C59" s="274"/>
      <c r="D59" s="274"/>
      <c r="E59" s="274"/>
      <c r="F59" s="274"/>
      <c r="G59" s="274"/>
      <c r="H59" s="274"/>
      <c r="I59" s="274"/>
      <c r="J59" s="121">
        <v>30187</v>
      </c>
      <c r="K59" s="121">
        <v>2639</v>
      </c>
      <c r="L59" s="121">
        <v>2312</v>
      </c>
      <c r="M59" s="121">
        <v>298</v>
      </c>
      <c r="N59" s="122"/>
      <c r="O59" s="121">
        <v>199.43</v>
      </c>
      <c r="P59" s="122"/>
      <c r="Q59" s="121">
        <v>16.399999999999999</v>
      </c>
    </row>
    <row r="60" spans="1:17" ht="13.2" customHeight="1" x14ac:dyDescent="0.25">
      <c r="A60" s="273" t="s">
        <v>30</v>
      </c>
      <c r="B60" s="274"/>
      <c r="C60" s="274"/>
      <c r="D60" s="274"/>
      <c r="E60" s="274"/>
      <c r="F60" s="274"/>
      <c r="G60" s="274"/>
      <c r="H60" s="274"/>
      <c r="I60" s="274"/>
      <c r="J60" s="121">
        <v>3120</v>
      </c>
      <c r="K60" s="122"/>
      <c r="L60" s="122"/>
      <c r="M60" s="122"/>
      <c r="N60" s="122"/>
      <c r="O60" s="122"/>
      <c r="P60" s="122"/>
      <c r="Q60" s="122"/>
    </row>
    <row r="61" spans="1:17" x14ac:dyDescent="0.25">
      <c r="A61" s="273" t="s">
        <v>31</v>
      </c>
      <c r="B61" s="274"/>
      <c r="C61" s="274"/>
      <c r="D61" s="274"/>
      <c r="E61" s="274"/>
      <c r="F61" s="274"/>
      <c r="G61" s="274"/>
      <c r="H61" s="274"/>
      <c r="I61" s="274"/>
      <c r="J61" s="121">
        <v>1966</v>
      </c>
      <c r="K61" s="122"/>
      <c r="L61" s="122"/>
      <c r="M61" s="122"/>
      <c r="N61" s="122"/>
      <c r="O61" s="122"/>
      <c r="P61" s="122"/>
      <c r="Q61" s="122"/>
    </row>
    <row r="62" spans="1:17" ht="13.2" customHeight="1" x14ac:dyDescent="0.25">
      <c r="A62" s="277" t="s">
        <v>2009</v>
      </c>
      <c r="B62" s="274"/>
      <c r="C62" s="274"/>
      <c r="D62" s="274"/>
      <c r="E62" s="274"/>
      <c r="F62" s="274"/>
      <c r="G62" s="274"/>
      <c r="H62" s="274"/>
      <c r="I62" s="274"/>
      <c r="J62" s="130">
        <v>35273</v>
      </c>
      <c r="K62" s="122"/>
      <c r="L62" s="122"/>
      <c r="M62" s="122"/>
      <c r="N62" s="122"/>
      <c r="O62" s="130">
        <v>199.43</v>
      </c>
      <c r="P62" s="122"/>
      <c r="Q62" s="130">
        <v>16.399999999999999</v>
      </c>
    </row>
    <row r="63" spans="1:17" ht="13.2" customHeight="1" x14ac:dyDescent="0.25">
      <c r="A63" s="275" t="s">
        <v>77</v>
      </c>
      <c r="B63" s="276"/>
      <c r="C63" s="276"/>
      <c r="D63" s="276"/>
      <c r="E63" s="276"/>
      <c r="F63" s="276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</row>
    <row r="64" spans="1:17" ht="13.2" customHeight="1" x14ac:dyDescent="0.25">
      <c r="A64" s="273" t="s">
        <v>29</v>
      </c>
      <c r="B64" s="274"/>
      <c r="C64" s="274"/>
      <c r="D64" s="274"/>
      <c r="E64" s="274"/>
      <c r="F64" s="274"/>
      <c r="G64" s="274"/>
      <c r="H64" s="274"/>
      <c r="I64" s="274"/>
      <c r="J64" s="121">
        <v>31754</v>
      </c>
      <c r="K64" s="121">
        <v>2868</v>
      </c>
      <c r="L64" s="121">
        <v>3649</v>
      </c>
      <c r="M64" s="121">
        <v>489</v>
      </c>
      <c r="N64" s="122"/>
      <c r="O64" s="121">
        <v>221</v>
      </c>
      <c r="P64" s="122"/>
      <c r="Q64" s="121">
        <v>28.56</v>
      </c>
    </row>
    <row r="65" spans="1:17" ht="13.2" customHeight="1" x14ac:dyDescent="0.25">
      <c r="A65" s="273" t="s">
        <v>30</v>
      </c>
      <c r="B65" s="274"/>
      <c r="C65" s="274"/>
      <c r="D65" s="274"/>
      <c r="E65" s="274"/>
      <c r="F65" s="274"/>
      <c r="G65" s="274"/>
      <c r="H65" s="274"/>
      <c r="I65" s="274"/>
      <c r="J65" s="121">
        <v>3487</v>
      </c>
      <c r="K65" s="122"/>
      <c r="L65" s="122"/>
      <c r="M65" s="122"/>
      <c r="N65" s="122"/>
      <c r="O65" s="122"/>
      <c r="P65" s="122"/>
      <c r="Q65" s="122"/>
    </row>
    <row r="66" spans="1:17" ht="13.2" customHeight="1" x14ac:dyDescent="0.25">
      <c r="A66" s="273" t="s">
        <v>31</v>
      </c>
      <c r="B66" s="274"/>
      <c r="C66" s="274"/>
      <c r="D66" s="274"/>
      <c r="E66" s="274"/>
      <c r="F66" s="274"/>
      <c r="G66" s="274"/>
      <c r="H66" s="274"/>
      <c r="I66" s="274"/>
      <c r="J66" s="121">
        <v>2165</v>
      </c>
      <c r="K66" s="122"/>
      <c r="L66" s="122"/>
      <c r="M66" s="122"/>
      <c r="N66" s="122"/>
      <c r="O66" s="122"/>
      <c r="P66" s="122"/>
      <c r="Q66" s="122"/>
    </row>
    <row r="67" spans="1:17" x14ac:dyDescent="0.25">
      <c r="A67" s="277" t="s">
        <v>32</v>
      </c>
      <c r="B67" s="274"/>
      <c r="C67" s="274"/>
      <c r="D67" s="274"/>
      <c r="E67" s="274"/>
      <c r="F67" s="274"/>
      <c r="G67" s="274"/>
      <c r="H67" s="274"/>
      <c r="I67" s="274"/>
      <c r="J67" s="122"/>
      <c r="K67" s="122"/>
      <c r="L67" s="122"/>
      <c r="M67" s="122"/>
      <c r="N67" s="122"/>
      <c r="O67" s="122"/>
      <c r="P67" s="122"/>
      <c r="Q67" s="122"/>
    </row>
    <row r="68" spans="1:17" x14ac:dyDescent="0.25">
      <c r="A68" s="273" t="s">
        <v>33</v>
      </c>
      <c r="B68" s="274"/>
      <c r="C68" s="274"/>
      <c r="D68" s="274"/>
      <c r="E68" s="274"/>
      <c r="F68" s="274"/>
      <c r="G68" s="274"/>
      <c r="H68" s="274"/>
      <c r="I68" s="274"/>
      <c r="J68" s="121">
        <v>37406</v>
      </c>
      <c r="K68" s="122"/>
      <c r="L68" s="122"/>
      <c r="M68" s="122"/>
      <c r="N68" s="122"/>
      <c r="O68" s="121">
        <v>221</v>
      </c>
      <c r="P68" s="122"/>
      <c r="Q68" s="121">
        <v>28.56</v>
      </c>
    </row>
    <row r="69" spans="1:17" ht="13.2" customHeight="1" x14ac:dyDescent="0.25">
      <c r="A69" s="273" t="s">
        <v>34</v>
      </c>
      <c r="B69" s="274"/>
      <c r="C69" s="274"/>
      <c r="D69" s="274"/>
      <c r="E69" s="274"/>
      <c r="F69" s="274"/>
      <c r="G69" s="274"/>
      <c r="H69" s="274"/>
      <c r="I69" s="274"/>
      <c r="J69" s="122"/>
      <c r="K69" s="122"/>
      <c r="L69" s="122"/>
      <c r="M69" s="122"/>
      <c r="N69" s="122"/>
      <c r="O69" s="122"/>
      <c r="P69" s="122"/>
      <c r="Q69" s="122"/>
    </row>
    <row r="70" spans="1:17" x14ac:dyDescent="0.25">
      <c r="A70" s="273" t="s">
        <v>35</v>
      </c>
      <c r="B70" s="274"/>
      <c r="C70" s="274"/>
      <c r="D70" s="274"/>
      <c r="E70" s="274"/>
      <c r="F70" s="274"/>
      <c r="G70" s="274"/>
      <c r="H70" s="274"/>
      <c r="I70" s="274"/>
      <c r="J70" s="121">
        <v>25237</v>
      </c>
      <c r="K70" s="122"/>
      <c r="L70" s="122"/>
      <c r="M70" s="122"/>
      <c r="N70" s="122"/>
      <c r="O70" s="122"/>
      <c r="P70" s="122"/>
      <c r="Q70" s="122"/>
    </row>
    <row r="71" spans="1:17" x14ac:dyDescent="0.25">
      <c r="A71" s="273" t="s">
        <v>36</v>
      </c>
      <c r="B71" s="274"/>
      <c r="C71" s="274"/>
      <c r="D71" s="274"/>
      <c r="E71" s="274"/>
      <c r="F71" s="274"/>
      <c r="G71" s="274"/>
      <c r="H71" s="274"/>
      <c r="I71" s="274"/>
      <c r="J71" s="121">
        <v>3649</v>
      </c>
      <c r="K71" s="122"/>
      <c r="L71" s="122"/>
      <c r="M71" s="122"/>
      <c r="N71" s="122"/>
      <c r="O71" s="122"/>
      <c r="P71" s="122"/>
      <c r="Q71" s="122"/>
    </row>
    <row r="72" spans="1:17" x14ac:dyDescent="0.25">
      <c r="A72" s="273" t="s">
        <v>37</v>
      </c>
      <c r="B72" s="274"/>
      <c r="C72" s="274"/>
      <c r="D72" s="274"/>
      <c r="E72" s="274"/>
      <c r="F72" s="274"/>
      <c r="G72" s="274"/>
      <c r="H72" s="274"/>
      <c r="I72" s="274"/>
      <c r="J72" s="121">
        <v>3357</v>
      </c>
      <c r="K72" s="122"/>
      <c r="L72" s="122"/>
      <c r="M72" s="122"/>
      <c r="N72" s="122"/>
      <c r="O72" s="122"/>
      <c r="P72" s="122"/>
      <c r="Q72" s="122"/>
    </row>
    <row r="73" spans="1:17" x14ac:dyDescent="0.25">
      <c r="A73" s="273" t="s">
        <v>38</v>
      </c>
      <c r="B73" s="274"/>
      <c r="C73" s="274"/>
      <c r="D73" s="274"/>
      <c r="E73" s="274"/>
      <c r="F73" s="274"/>
      <c r="G73" s="274"/>
      <c r="H73" s="274"/>
      <c r="I73" s="274"/>
      <c r="J73" s="121">
        <v>3487</v>
      </c>
      <c r="K73" s="122"/>
      <c r="L73" s="122"/>
      <c r="M73" s="122"/>
      <c r="N73" s="122"/>
      <c r="O73" s="122"/>
      <c r="P73" s="122"/>
      <c r="Q73" s="122"/>
    </row>
    <row r="74" spans="1:17" x14ac:dyDescent="0.25">
      <c r="A74" s="273" t="s">
        <v>39</v>
      </c>
      <c r="B74" s="274"/>
      <c r="C74" s="274"/>
      <c r="D74" s="274"/>
      <c r="E74" s="274"/>
      <c r="F74" s="274"/>
      <c r="G74" s="274"/>
      <c r="H74" s="274"/>
      <c r="I74" s="274"/>
      <c r="J74" s="121">
        <v>2165</v>
      </c>
      <c r="K74" s="122"/>
      <c r="L74" s="122"/>
      <c r="M74" s="122"/>
      <c r="N74" s="122"/>
      <c r="O74" s="122"/>
      <c r="P74" s="122"/>
      <c r="Q74" s="122"/>
    </row>
    <row r="75" spans="1:17" x14ac:dyDescent="0.25">
      <c r="A75" s="277" t="s">
        <v>40</v>
      </c>
      <c r="B75" s="274"/>
      <c r="C75" s="274"/>
      <c r="D75" s="274"/>
      <c r="E75" s="274"/>
      <c r="F75" s="274"/>
      <c r="G75" s="274"/>
      <c r="H75" s="274"/>
      <c r="I75" s="274"/>
      <c r="J75" s="130">
        <v>37406</v>
      </c>
      <c r="K75" s="122"/>
      <c r="L75" s="122"/>
      <c r="M75" s="122"/>
      <c r="N75" s="122"/>
      <c r="O75" s="130">
        <v>221</v>
      </c>
      <c r="P75" s="122"/>
      <c r="Q75" s="130">
        <v>28.56</v>
      </c>
    </row>
    <row r="76" spans="1:17" x14ac:dyDescent="0.25">
      <c r="A76" s="66"/>
      <c r="B76" s="48"/>
      <c r="C76" s="57"/>
      <c r="D76" s="99"/>
      <c r="E76" s="58"/>
      <c r="F76" s="131"/>
      <c r="G76" s="131"/>
      <c r="H76" s="131"/>
      <c r="I76" s="131"/>
      <c r="J76" s="131"/>
      <c r="K76" s="131"/>
      <c r="L76" s="131"/>
      <c r="M76" s="131"/>
      <c r="N76" s="131"/>
      <c r="O76" s="131"/>
      <c r="P76" s="131"/>
      <c r="Q76" s="131"/>
    </row>
    <row r="77" spans="1:17" x14ac:dyDescent="0.25">
      <c r="A77" s="66"/>
      <c r="B77" s="48"/>
      <c r="C77" s="57"/>
      <c r="D77" s="99"/>
      <c r="E77" s="58"/>
      <c r="F77" s="131"/>
      <c r="G77" s="131"/>
      <c r="H77" s="131"/>
      <c r="I77" s="131"/>
      <c r="J77" s="131"/>
      <c r="K77" s="131"/>
      <c r="L77" s="131"/>
      <c r="M77" s="131"/>
      <c r="N77" s="131"/>
      <c r="O77" s="131"/>
      <c r="P77" s="131"/>
      <c r="Q77" s="131"/>
    </row>
    <row r="78" spans="1:17" x14ac:dyDescent="0.25">
      <c r="A78" s="66"/>
      <c r="B78" s="48"/>
      <c r="C78" s="57"/>
      <c r="D78" s="99"/>
      <c r="E78" s="58"/>
      <c r="F78" s="131"/>
      <c r="G78" s="131"/>
      <c r="H78" s="131"/>
      <c r="I78" s="131"/>
      <c r="J78" s="131"/>
      <c r="K78" s="131"/>
      <c r="L78" s="131"/>
      <c r="M78" s="131"/>
      <c r="N78" s="131"/>
      <c r="O78" s="131"/>
      <c r="P78" s="131"/>
      <c r="Q78" s="131"/>
    </row>
    <row r="79" spans="1:17" x14ac:dyDescent="0.25">
      <c r="A79" s="286" t="s">
        <v>391</v>
      </c>
      <c r="B79" s="287"/>
      <c r="C79" s="287"/>
      <c r="D79" s="287"/>
      <c r="E79" s="287"/>
      <c r="F79" s="287"/>
      <c r="G79" s="287"/>
      <c r="H79" s="287"/>
      <c r="I79" s="287"/>
      <c r="J79" s="287"/>
      <c r="K79" s="287"/>
      <c r="L79" s="287"/>
      <c r="M79" s="287"/>
      <c r="N79" s="287"/>
      <c r="O79" s="287"/>
      <c r="P79" s="287"/>
      <c r="Q79" s="287"/>
    </row>
    <row r="80" spans="1:17" x14ac:dyDescent="0.25">
      <c r="A80" s="288" t="s">
        <v>90</v>
      </c>
      <c r="B80" s="287"/>
      <c r="C80" s="287"/>
      <c r="D80" s="287"/>
      <c r="E80" s="287"/>
      <c r="F80" s="287"/>
      <c r="G80" s="287"/>
      <c r="H80" s="287"/>
      <c r="I80" s="287"/>
      <c r="J80" s="287"/>
      <c r="K80" s="287"/>
      <c r="L80" s="287"/>
      <c r="M80" s="287"/>
      <c r="N80" s="287"/>
      <c r="O80" s="287"/>
      <c r="P80" s="287"/>
      <c r="Q80" s="287"/>
    </row>
    <row r="81" spans="1:17" x14ac:dyDescent="0.25">
      <c r="A81" s="66"/>
      <c r="B81" s="48"/>
      <c r="C81" s="57"/>
      <c r="D81" s="99"/>
      <c r="E81" s="58"/>
      <c r="F81" s="131"/>
      <c r="G81" s="131"/>
      <c r="H81" s="131"/>
      <c r="I81" s="131"/>
      <c r="J81" s="131"/>
      <c r="K81" s="131"/>
      <c r="L81" s="131"/>
      <c r="M81" s="131"/>
      <c r="N81" s="131"/>
      <c r="O81" s="131"/>
      <c r="P81" s="131"/>
      <c r="Q81" s="131"/>
    </row>
    <row r="82" spans="1:17" x14ac:dyDescent="0.25">
      <c r="A82" s="286" t="s">
        <v>392</v>
      </c>
      <c r="B82" s="287"/>
      <c r="C82" s="287"/>
      <c r="D82" s="287"/>
      <c r="E82" s="287"/>
      <c r="F82" s="287"/>
      <c r="G82" s="287"/>
      <c r="H82" s="287"/>
      <c r="I82" s="287"/>
      <c r="J82" s="287"/>
      <c r="K82" s="287"/>
      <c r="L82" s="287"/>
      <c r="M82" s="287"/>
      <c r="N82" s="287"/>
      <c r="O82" s="287"/>
      <c r="P82" s="287"/>
      <c r="Q82" s="287"/>
    </row>
    <row r="83" spans="1:17" x14ac:dyDescent="0.25">
      <c r="A83" s="288" t="s">
        <v>90</v>
      </c>
      <c r="B83" s="287"/>
      <c r="C83" s="287"/>
      <c r="D83" s="287"/>
      <c r="E83" s="287"/>
      <c r="F83" s="287"/>
      <c r="G83" s="287"/>
      <c r="H83" s="287"/>
      <c r="I83" s="287"/>
      <c r="J83" s="287"/>
      <c r="K83" s="287"/>
      <c r="L83" s="287"/>
      <c r="M83" s="287"/>
      <c r="N83" s="287"/>
      <c r="O83" s="287"/>
      <c r="P83" s="287"/>
      <c r="Q83" s="287"/>
    </row>
    <row r="84" spans="1:17" x14ac:dyDescent="0.25">
      <c r="A84" s="66"/>
      <c r="B84" s="48"/>
      <c r="C84" s="57"/>
      <c r="D84" s="99"/>
      <c r="E84" s="58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</row>
    <row r="85" spans="1:17" x14ac:dyDescent="0.25">
      <c r="A85" s="66"/>
      <c r="B85" s="48"/>
      <c r="C85" s="57"/>
      <c r="D85" s="99"/>
      <c r="E85" s="58"/>
      <c r="F85" s="131"/>
      <c r="G85" s="131"/>
      <c r="H85" s="131"/>
      <c r="I85" s="131"/>
      <c r="J85" s="131"/>
      <c r="K85" s="131"/>
      <c r="L85" s="131"/>
      <c r="M85" s="131"/>
      <c r="N85" s="131"/>
      <c r="O85" s="131"/>
      <c r="P85" s="131"/>
      <c r="Q85" s="131"/>
    </row>
    <row r="86" spans="1:17" x14ac:dyDescent="0.25">
      <c r="A86" s="66"/>
      <c r="B86" s="48"/>
      <c r="C86" s="57"/>
      <c r="D86" s="99"/>
      <c r="E86" s="58"/>
      <c r="F86" s="131"/>
      <c r="G86" s="131"/>
      <c r="H86" s="131"/>
      <c r="I86" s="131"/>
      <c r="J86" s="131"/>
      <c r="K86" s="131"/>
      <c r="L86" s="131"/>
      <c r="M86" s="131"/>
      <c r="N86" s="131"/>
      <c r="O86" s="131"/>
      <c r="P86" s="131"/>
      <c r="Q86" s="131"/>
    </row>
    <row r="87" spans="1:17" x14ac:dyDescent="0.25">
      <c r="A87" s="66"/>
      <c r="B87" s="48"/>
      <c r="C87" s="57"/>
      <c r="D87" s="99"/>
      <c r="E87" s="58"/>
      <c r="F87" s="131"/>
      <c r="G87" s="131"/>
      <c r="H87" s="131"/>
      <c r="I87" s="131"/>
      <c r="J87" s="131"/>
      <c r="K87" s="131"/>
      <c r="L87" s="131"/>
      <c r="M87" s="131"/>
      <c r="N87" s="131"/>
      <c r="O87" s="131"/>
      <c r="P87" s="131"/>
      <c r="Q87" s="131"/>
    </row>
    <row r="88" spans="1:17" x14ac:dyDescent="0.25">
      <c r="A88" s="66"/>
      <c r="B88" s="48"/>
      <c r="C88" s="57"/>
      <c r="D88" s="99"/>
      <c r="E88" s="58"/>
      <c r="F88" s="131"/>
      <c r="G88" s="131"/>
      <c r="H88" s="131"/>
      <c r="I88" s="131"/>
      <c r="J88" s="131"/>
      <c r="K88" s="131"/>
      <c r="L88" s="131"/>
      <c r="M88" s="131"/>
      <c r="N88" s="131"/>
      <c r="O88" s="131"/>
      <c r="P88" s="131"/>
      <c r="Q88" s="131"/>
    </row>
    <row r="89" spans="1:17" x14ac:dyDescent="0.25">
      <c r="A89" s="66"/>
      <c r="B89" s="48"/>
      <c r="C89" s="57"/>
      <c r="D89" s="99"/>
      <c r="E89" s="58"/>
      <c r="F89" s="131"/>
      <c r="G89" s="131"/>
      <c r="H89" s="131"/>
      <c r="I89" s="131"/>
      <c r="J89" s="131"/>
      <c r="K89" s="131"/>
      <c r="L89" s="131"/>
      <c r="M89" s="131"/>
      <c r="N89" s="131"/>
      <c r="O89" s="131"/>
      <c r="P89" s="131"/>
      <c r="Q89" s="131"/>
    </row>
    <row r="90" spans="1:17" x14ac:dyDescent="0.25">
      <c r="A90" s="66"/>
      <c r="B90" s="48"/>
      <c r="C90" s="57"/>
      <c r="D90" s="99"/>
      <c r="E90" s="58"/>
      <c r="F90" s="131"/>
      <c r="G90" s="131"/>
      <c r="H90" s="131"/>
      <c r="I90" s="131"/>
      <c r="J90" s="131"/>
      <c r="K90" s="131"/>
      <c r="L90" s="131"/>
      <c r="M90" s="131"/>
      <c r="N90" s="131"/>
      <c r="O90" s="131"/>
      <c r="P90" s="131"/>
      <c r="Q90" s="131"/>
    </row>
    <row r="91" spans="1:17" x14ac:dyDescent="0.25">
      <c r="A91" s="66"/>
      <c r="B91" s="48"/>
      <c r="C91" s="57"/>
      <c r="D91" s="99"/>
      <c r="E91" s="58"/>
      <c r="F91" s="131"/>
      <c r="G91" s="131"/>
      <c r="H91" s="131"/>
      <c r="I91" s="131"/>
      <c r="J91" s="131"/>
      <c r="K91" s="131"/>
      <c r="L91" s="131"/>
      <c r="M91" s="131"/>
      <c r="N91" s="131"/>
      <c r="O91" s="131"/>
      <c r="P91" s="131"/>
      <c r="Q91" s="131"/>
    </row>
    <row r="97" ht="13.2" customHeight="1" x14ac:dyDescent="0.25"/>
    <row r="98" ht="13.2" customHeight="1" x14ac:dyDescent="0.25"/>
    <row r="99" ht="13.2" customHeight="1" x14ac:dyDescent="0.25"/>
    <row r="101" ht="13.2" customHeight="1" x14ac:dyDescent="0.25"/>
    <row r="102" ht="13.2" customHeight="1" x14ac:dyDescent="0.25"/>
    <row r="103" ht="13.2" customHeight="1" x14ac:dyDescent="0.25"/>
    <row r="105" ht="20.399999999999999" customHeight="1" x14ac:dyDescent="0.25"/>
    <row r="106" ht="13.2" customHeight="1" x14ac:dyDescent="0.25"/>
    <row r="107" ht="13.2" customHeight="1" x14ac:dyDescent="0.25"/>
    <row r="108" ht="13.2" customHeight="1" x14ac:dyDescent="0.25"/>
    <row r="109" ht="13.2" customHeight="1" x14ac:dyDescent="0.25"/>
    <row r="110" ht="13.2" customHeight="1" x14ac:dyDescent="0.25"/>
    <row r="111" ht="13.2" customHeight="1" x14ac:dyDescent="0.25"/>
    <row r="112" ht="13.2" customHeight="1" x14ac:dyDescent="0.25"/>
    <row r="113" ht="13.2" customHeight="1" x14ac:dyDescent="0.25"/>
    <row r="114" ht="13.2" customHeight="1" x14ac:dyDescent="0.25"/>
    <row r="115" ht="13.2" customHeight="1" x14ac:dyDescent="0.25"/>
    <row r="116" ht="13.2" customHeight="1" x14ac:dyDescent="0.25"/>
    <row r="117" ht="13.2" customHeight="1" x14ac:dyDescent="0.25"/>
    <row r="118" ht="13.2" customHeight="1" x14ac:dyDescent="0.25"/>
    <row r="119" ht="13.2" customHeight="1" x14ac:dyDescent="0.25"/>
    <row r="120" ht="13.2" customHeight="1" x14ac:dyDescent="0.25"/>
    <row r="121" ht="13.2" customHeight="1" x14ac:dyDescent="0.25"/>
    <row r="122" ht="20.399999999999999" customHeight="1" x14ac:dyDescent="0.25"/>
    <row r="123" ht="13.2" customHeight="1" x14ac:dyDescent="0.25"/>
    <row r="124" ht="13.2" customHeight="1" x14ac:dyDescent="0.25"/>
    <row r="125" ht="13.2" customHeight="1" x14ac:dyDescent="0.25"/>
    <row r="126" ht="13.2" customHeight="1" x14ac:dyDescent="0.25"/>
    <row r="127" ht="20.399999999999999" customHeight="1" x14ac:dyDescent="0.25"/>
    <row r="128" ht="13.2" customHeight="1" x14ac:dyDescent="0.25"/>
    <row r="129" ht="13.2" customHeight="1" x14ac:dyDescent="0.25"/>
    <row r="130" ht="13.2" customHeight="1" x14ac:dyDescent="0.25"/>
    <row r="132" ht="13.2" customHeight="1" x14ac:dyDescent="0.25"/>
    <row r="133" ht="13.2" customHeight="1" x14ac:dyDescent="0.25"/>
    <row r="134" ht="13.2" customHeight="1" x14ac:dyDescent="0.25"/>
    <row r="137" ht="13.2" customHeight="1" x14ac:dyDescent="0.25"/>
    <row r="138" ht="13.2" customHeight="1" x14ac:dyDescent="0.25"/>
    <row r="139" ht="13.2" customHeight="1" x14ac:dyDescent="0.25"/>
    <row r="140" ht="13.2" customHeight="1" x14ac:dyDescent="0.25"/>
    <row r="142" ht="13.2" customHeight="1" x14ac:dyDescent="0.25"/>
    <row r="144" ht="13.2" customHeight="1" x14ac:dyDescent="0.25"/>
    <row r="145" ht="13.2" customHeight="1" x14ac:dyDescent="0.25"/>
    <row r="146" ht="13.2" customHeight="1" x14ac:dyDescent="0.25"/>
    <row r="148" ht="13.2" customHeight="1" x14ac:dyDescent="0.25"/>
    <row r="149" ht="13.2" customHeight="1" x14ac:dyDescent="0.25"/>
    <row r="150" ht="13.2" customHeight="1" x14ac:dyDescent="0.25"/>
    <row r="151" ht="13.2" customHeight="1" x14ac:dyDescent="0.25"/>
    <row r="155" ht="13.2" customHeight="1" x14ac:dyDescent="0.25"/>
    <row r="156" ht="13.2" customHeight="1" x14ac:dyDescent="0.25"/>
    <row r="158" ht="13.2" customHeight="1" x14ac:dyDescent="0.25"/>
    <row r="159" ht="13.2" customHeight="1" x14ac:dyDescent="0.25"/>
  </sheetData>
  <mergeCells count="45">
    <mergeCell ref="A26:Q26"/>
    <mergeCell ref="A63:Q63"/>
    <mergeCell ref="A64:I64"/>
    <mergeCell ref="A65:I65"/>
    <mergeCell ref="A66:I66"/>
    <mergeCell ref="A35:I35"/>
    <mergeCell ref="A36:I36"/>
    <mergeCell ref="A37:I37"/>
    <mergeCell ref="A38:I38"/>
    <mergeCell ref="A39:Q39"/>
    <mergeCell ref="A59:I59"/>
    <mergeCell ref="A60:I60"/>
    <mergeCell ref="A61:I61"/>
    <mergeCell ref="A62:I62"/>
    <mergeCell ref="J16:K16"/>
    <mergeCell ref="J17:K17"/>
    <mergeCell ref="J18:K18"/>
    <mergeCell ref="A22:A24"/>
    <mergeCell ref="B22:B24"/>
    <mergeCell ref="C22:C24"/>
    <mergeCell ref="D22:D24"/>
    <mergeCell ref="E22:E24"/>
    <mergeCell ref="F22:I22"/>
    <mergeCell ref="J22:M22"/>
    <mergeCell ref="N22:N24"/>
    <mergeCell ref="O22:O24"/>
    <mergeCell ref="P22:P24"/>
    <mergeCell ref="Q22:Q24"/>
    <mergeCell ref="F23:F24"/>
    <mergeCell ref="G23:I23"/>
    <mergeCell ref="J23:J24"/>
    <mergeCell ref="K23:M23"/>
    <mergeCell ref="A67:I67"/>
    <mergeCell ref="A68:I68"/>
    <mergeCell ref="A69:I69"/>
    <mergeCell ref="A70:I70"/>
    <mergeCell ref="A71:I71"/>
    <mergeCell ref="A80:Q80"/>
    <mergeCell ref="A82:Q82"/>
    <mergeCell ref="A83:Q83"/>
    <mergeCell ref="A72:I72"/>
    <mergeCell ref="A73:I73"/>
    <mergeCell ref="A74:I74"/>
    <mergeCell ref="A75:I75"/>
    <mergeCell ref="A79:Q7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99"/>
  <sheetViews>
    <sheetView topLeftCell="A163" workbookViewId="0">
      <selection activeCell="A195" sqref="A195:Q195"/>
    </sheetView>
  </sheetViews>
  <sheetFormatPr defaultRowHeight="13.2" x14ac:dyDescent="0.25"/>
  <cols>
    <col min="2" max="2" width="26.109375" customWidth="1"/>
    <col min="3" max="3" width="34.21875" customWidth="1"/>
  </cols>
  <sheetData>
    <row r="1" spans="1:17" x14ac:dyDescent="0.25">
      <c r="A1" s="51"/>
      <c r="B1" s="53"/>
      <c r="C1" s="102"/>
      <c r="D1" s="103"/>
      <c r="E1" s="105"/>
      <c r="F1" s="104"/>
      <c r="G1" s="104"/>
      <c r="H1" s="51" t="s">
        <v>242</v>
      </c>
      <c r="I1" s="104"/>
      <c r="J1" s="106"/>
      <c r="K1" s="104"/>
      <c r="L1" s="104"/>
      <c r="M1" s="104"/>
      <c r="N1" s="104"/>
      <c r="O1" s="104"/>
      <c r="P1" s="104"/>
      <c r="Q1" s="104"/>
    </row>
    <row r="2" spans="1:17" x14ac:dyDescent="0.25">
      <c r="A2" s="51"/>
      <c r="B2" s="53"/>
      <c r="C2" s="102"/>
      <c r="D2" s="103"/>
      <c r="E2" s="107"/>
      <c r="F2" s="108"/>
      <c r="G2" s="108"/>
      <c r="H2" s="67" t="s">
        <v>23</v>
      </c>
      <c r="I2" s="67"/>
      <c r="J2" s="109"/>
      <c r="K2" s="104"/>
      <c r="L2" s="104"/>
      <c r="M2" s="104"/>
      <c r="N2" s="104"/>
      <c r="O2" s="104"/>
      <c r="P2" s="104"/>
      <c r="Q2" s="104"/>
    </row>
    <row r="3" spans="1:17" x14ac:dyDescent="0.25">
      <c r="A3" s="51"/>
      <c r="B3" s="53"/>
      <c r="C3" s="102"/>
      <c r="D3" s="103"/>
      <c r="E3" s="105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</row>
    <row r="4" spans="1:17" x14ac:dyDescent="0.25">
      <c r="A4" s="51"/>
      <c r="B4" s="53"/>
      <c r="C4" s="102"/>
      <c r="D4" s="103"/>
      <c r="E4" s="105"/>
      <c r="F4" s="104"/>
      <c r="G4" s="104"/>
      <c r="H4" s="110" t="s">
        <v>776</v>
      </c>
      <c r="I4" s="110"/>
      <c r="J4" s="104"/>
      <c r="K4" s="104"/>
      <c r="L4" s="104"/>
      <c r="M4" s="104"/>
      <c r="N4" s="104"/>
      <c r="O4" s="104"/>
      <c r="P4" s="104"/>
      <c r="Q4" s="104"/>
    </row>
    <row r="5" spans="1:17" x14ac:dyDescent="0.25">
      <c r="A5" s="51"/>
      <c r="B5" s="53"/>
      <c r="C5" s="102"/>
      <c r="D5" s="103"/>
      <c r="E5" s="105"/>
      <c r="F5" s="104"/>
      <c r="G5" s="104"/>
      <c r="H5" s="51" t="s">
        <v>55</v>
      </c>
      <c r="I5" s="51"/>
      <c r="J5" s="104"/>
      <c r="K5" s="104"/>
      <c r="L5" s="104"/>
      <c r="M5" s="104"/>
      <c r="N5" s="104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11" t="s">
        <v>24</v>
      </c>
      <c r="D7" s="112" t="s">
        <v>777</v>
      </c>
      <c r="E7" s="113"/>
      <c r="F7" s="104"/>
      <c r="G7" s="104"/>
      <c r="H7" s="51"/>
      <c r="I7" s="104"/>
      <c r="J7" s="104"/>
      <c r="K7" s="106"/>
      <c r="L7" s="106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14"/>
      <c r="F8" s="108"/>
      <c r="G8" s="108"/>
      <c r="H8" s="67" t="s">
        <v>54</v>
      </c>
      <c r="I8" s="67"/>
      <c r="J8" s="108"/>
      <c r="K8" s="109"/>
      <c r="L8" s="104"/>
      <c r="M8" s="104"/>
      <c r="N8" s="104"/>
      <c r="O8" s="104"/>
      <c r="P8" s="104"/>
      <c r="Q8" s="104"/>
    </row>
    <row r="9" spans="1:17" x14ac:dyDescent="0.25">
      <c r="A9" s="115"/>
      <c r="B9" s="116"/>
      <c r="C9" s="102"/>
      <c r="D9" s="103"/>
      <c r="E9" s="105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13" t="s">
        <v>778</v>
      </c>
      <c r="E10" s="51"/>
      <c r="F10" s="104"/>
      <c r="G10" s="104"/>
      <c r="H10" s="104"/>
      <c r="I10" s="113"/>
      <c r="J10" s="113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13" t="s">
        <v>43</v>
      </c>
      <c r="E11" s="51"/>
      <c r="F11" s="104"/>
      <c r="G11" s="104"/>
      <c r="H11" s="104"/>
      <c r="I11" s="113"/>
      <c r="J11" s="284" t="s">
        <v>779</v>
      </c>
      <c r="K11" s="285"/>
      <c r="L11" s="54" t="s">
        <v>53</v>
      </c>
      <c r="M11" s="104"/>
      <c r="N11" s="104"/>
      <c r="O11" s="104"/>
      <c r="P11" s="104"/>
      <c r="Q11" s="104"/>
    </row>
    <row r="12" spans="1:17" x14ac:dyDescent="0.25">
      <c r="A12" s="51"/>
      <c r="B12" s="53"/>
      <c r="C12" s="102"/>
      <c r="D12" s="113" t="s">
        <v>57</v>
      </c>
      <c r="E12" s="51"/>
      <c r="F12" s="104"/>
      <c r="G12" s="104"/>
      <c r="H12" s="104"/>
      <c r="I12" s="113"/>
      <c r="J12" s="284" t="s">
        <v>780</v>
      </c>
      <c r="K12" s="285"/>
      <c r="L12" s="54" t="s">
        <v>53</v>
      </c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13" t="s">
        <v>44</v>
      </c>
      <c r="E13" s="51"/>
      <c r="F13" s="104"/>
      <c r="G13" s="104"/>
      <c r="H13" s="104"/>
      <c r="I13" s="113"/>
      <c r="J13" s="284" t="s">
        <v>781</v>
      </c>
      <c r="K13" s="285"/>
      <c r="L13" s="54" t="s">
        <v>53</v>
      </c>
      <c r="M13" s="104"/>
      <c r="N13" s="104"/>
      <c r="O13" s="104"/>
      <c r="P13" s="104"/>
      <c r="Q13" s="104"/>
    </row>
    <row r="14" spans="1:17" x14ac:dyDescent="0.25">
      <c r="A14" s="51"/>
      <c r="B14" s="53"/>
      <c r="C14" s="102"/>
      <c r="D14" s="113" t="s">
        <v>84</v>
      </c>
      <c r="E14" s="51"/>
      <c r="F14" s="104"/>
      <c r="G14" s="104"/>
      <c r="H14" s="104"/>
      <c r="I14" s="113"/>
      <c r="J14" s="284" t="s">
        <v>782</v>
      </c>
      <c r="K14" s="285"/>
      <c r="L14" s="54" t="s">
        <v>53</v>
      </c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249</v>
      </c>
      <c r="E15" s="51"/>
      <c r="F15" s="104"/>
      <c r="G15" s="104"/>
      <c r="H15" s="104"/>
      <c r="I15" s="113"/>
      <c r="J15" s="284" t="s">
        <v>783</v>
      </c>
      <c r="K15" s="285"/>
      <c r="L15" s="54" t="s">
        <v>53</v>
      </c>
      <c r="M15" s="104"/>
      <c r="N15" s="104"/>
      <c r="O15" s="104"/>
      <c r="P15" s="104"/>
      <c r="Q15" s="104"/>
    </row>
    <row r="16" spans="1:17" x14ac:dyDescent="0.25">
      <c r="A16" s="51"/>
      <c r="B16" s="53"/>
      <c r="C16" s="102"/>
      <c r="D16" s="113" t="s">
        <v>41</v>
      </c>
      <c r="E16" s="51"/>
      <c r="F16" s="104"/>
      <c r="G16" s="104"/>
      <c r="H16" s="104"/>
      <c r="I16" s="113"/>
      <c r="J16" s="284" t="s">
        <v>784</v>
      </c>
      <c r="K16" s="285"/>
      <c r="L16" s="54" t="s">
        <v>42</v>
      </c>
      <c r="M16" s="104"/>
      <c r="N16" s="104"/>
      <c r="O16" s="104"/>
      <c r="P16" s="104"/>
      <c r="Q16" s="104"/>
    </row>
    <row r="17" spans="1:17" x14ac:dyDescent="0.25">
      <c r="A17" s="51"/>
      <c r="B17" s="53"/>
      <c r="C17" s="102"/>
      <c r="D17" s="117" t="s">
        <v>160</v>
      </c>
      <c r="E17" s="51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</row>
    <row r="18" spans="1:17" x14ac:dyDescent="0.25">
      <c r="A18" s="51"/>
      <c r="B18" s="53"/>
      <c r="C18" s="102"/>
      <c r="D18" s="103"/>
      <c r="E18" s="51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</row>
    <row r="19" spans="1:17" x14ac:dyDescent="0.25">
      <c r="A19" s="66"/>
      <c r="B19" s="48"/>
      <c r="C19" s="57"/>
      <c r="D19" s="96"/>
      <c r="E19" s="58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</row>
    <row r="20" spans="1:17" x14ac:dyDescent="0.25">
      <c r="A20" s="279" t="s">
        <v>25</v>
      </c>
      <c r="B20" s="281" t="s">
        <v>161</v>
      </c>
      <c r="C20" s="279" t="s">
        <v>67</v>
      </c>
      <c r="D20" s="279" t="s">
        <v>66</v>
      </c>
      <c r="E20" s="279" t="s">
        <v>65</v>
      </c>
      <c r="F20" s="279" t="s">
        <v>52</v>
      </c>
      <c r="G20" s="280"/>
      <c r="H20" s="280"/>
      <c r="I20" s="280"/>
      <c r="J20" s="279" t="s">
        <v>51</v>
      </c>
      <c r="K20" s="280"/>
      <c r="L20" s="280"/>
      <c r="M20" s="280"/>
      <c r="N20" s="279" t="s">
        <v>64</v>
      </c>
      <c r="O20" s="279" t="s">
        <v>63</v>
      </c>
      <c r="P20" s="279" t="s">
        <v>252</v>
      </c>
      <c r="Q20" s="279" t="s">
        <v>253</v>
      </c>
    </row>
    <row r="21" spans="1:17" x14ac:dyDescent="0.25">
      <c r="A21" s="280"/>
      <c r="B21" s="282"/>
      <c r="C21" s="283"/>
      <c r="D21" s="279"/>
      <c r="E21" s="280"/>
      <c r="F21" s="279" t="s">
        <v>26</v>
      </c>
      <c r="G21" s="279" t="s">
        <v>62</v>
      </c>
      <c r="H21" s="280"/>
      <c r="I21" s="280"/>
      <c r="J21" s="279" t="s">
        <v>26</v>
      </c>
      <c r="K21" s="279" t="s">
        <v>62</v>
      </c>
      <c r="L21" s="280"/>
      <c r="M21" s="280"/>
      <c r="N21" s="279"/>
      <c r="O21" s="279"/>
      <c r="P21" s="279"/>
      <c r="Q21" s="279"/>
    </row>
    <row r="22" spans="1:17" ht="13.2" customHeight="1" x14ac:dyDescent="0.25">
      <c r="A22" s="280"/>
      <c r="B22" s="282"/>
      <c r="C22" s="283"/>
      <c r="D22" s="279"/>
      <c r="E22" s="280"/>
      <c r="F22" s="280"/>
      <c r="G22" s="95" t="s">
        <v>61</v>
      </c>
      <c r="H22" s="95" t="s">
        <v>60</v>
      </c>
      <c r="I22" s="95" t="s">
        <v>59</v>
      </c>
      <c r="J22" s="280"/>
      <c r="K22" s="95" t="s">
        <v>61</v>
      </c>
      <c r="L22" s="95" t="s">
        <v>60</v>
      </c>
      <c r="M22" s="95" t="s">
        <v>59</v>
      </c>
      <c r="N22" s="279"/>
      <c r="O22" s="279"/>
      <c r="P22" s="279"/>
      <c r="Q22" s="279"/>
    </row>
    <row r="23" spans="1:17" x14ac:dyDescent="0.25">
      <c r="A23" s="55">
        <v>1</v>
      </c>
      <c r="B23" s="65">
        <v>2</v>
      </c>
      <c r="C23" s="95">
        <v>3</v>
      </c>
      <c r="D23" s="95">
        <v>4</v>
      </c>
      <c r="E23" s="55">
        <v>5</v>
      </c>
      <c r="F23" s="64">
        <v>6</v>
      </c>
      <c r="G23" s="64">
        <v>7</v>
      </c>
      <c r="H23" s="64">
        <v>8</v>
      </c>
      <c r="I23" s="64">
        <v>9</v>
      </c>
      <c r="J23" s="64">
        <v>10</v>
      </c>
      <c r="K23" s="64">
        <v>11</v>
      </c>
      <c r="L23" s="64">
        <v>12</v>
      </c>
      <c r="M23" s="64">
        <v>13</v>
      </c>
      <c r="N23" s="64">
        <v>14</v>
      </c>
      <c r="O23" s="64">
        <v>15</v>
      </c>
      <c r="P23" s="64">
        <v>16</v>
      </c>
      <c r="Q23" s="64">
        <v>17</v>
      </c>
    </row>
    <row r="24" spans="1:17" x14ac:dyDescent="0.25">
      <c r="A24" s="278" t="s">
        <v>254</v>
      </c>
      <c r="B24" s="274"/>
      <c r="C24" s="274"/>
      <c r="D24" s="274"/>
      <c r="E24" s="274"/>
      <c r="F24" s="274"/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</row>
    <row r="25" spans="1:17" x14ac:dyDescent="0.25">
      <c r="A25" s="273" t="s">
        <v>785</v>
      </c>
      <c r="B25" s="274"/>
      <c r="C25" s="274"/>
      <c r="D25" s="274"/>
      <c r="E25" s="274"/>
      <c r="F25" s="274"/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</row>
    <row r="26" spans="1:17" ht="13.2" customHeight="1" x14ac:dyDescent="0.25">
      <c r="A26" s="55">
        <v>1</v>
      </c>
      <c r="B26" s="97" t="s">
        <v>786</v>
      </c>
      <c r="C26" s="94" t="s">
        <v>787</v>
      </c>
      <c r="D26" s="59" t="s">
        <v>788</v>
      </c>
      <c r="E26" s="120">
        <v>1</v>
      </c>
      <c r="F26" s="121">
        <v>965.62</v>
      </c>
      <c r="G26" s="121">
        <v>565.61</v>
      </c>
      <c r="H26" s="121">
        <v>115.2</v>
      </c>
      <c r="I26" s="121">
        <v>4</v>
      </c>
      <c r="J26" s="122">
        <v>966</v>
      </c>
      <c r="K26" s="122">
        <v>566</v>
      </c>
      <c r="L26" s="122">
        <v>115</v>
      </c>
      <c r="M26" s="122">
        <v>4</v>
      </c>
      <c r="N26" s="122">
        <v>43.71</v>
      </c>
      <c r="O26" s="122">
        <v>43.71</v>
      </c>
      <c r="P26" s="122">
        <v>0.22</v>
      </c>
      <c r="Q26" s="122">
        <v>0.22</v>
      </c>
    </row>
    <row r="27" spans="1:17" ht="13.2" customHeight="1" x14ac:dyDescent="0.25">
      <c r="A27" s="55">
        <v>2</v>
      </c>
      <c r="B27" s="97" t="s">
        <v>789</v>
      </c>
      <c r="C27" s="94" t="s">
        <v>790</v>
      </c>
      <c r="D27" s="59" t="s">
        <v>163</v>
      </c>
      <c r="E27" s="120">
        <v>1</v>
      </c>
      <c r="F27" s="121">
        <v>569.9</v>
      </c>
      <c r="G27" s="121">
        <v>197.83</v>
      </c>
      <c r="H27" s="121">
        <v>233.8</v>
      </c>
      <c r="I27" s="121">
        <v>14.56</v>
      </c>
      <c r="J27" s="122">
        <v>570</v>
      </c>
      <c r="K27" s="122">
        <v>198</v>
      </c>
      <c r="L27" s="122">
        <v>234</v>
      </c>
      <c r="M27" s="122">
        <v>15</v>
      </c>
      <c r="N27" s="122">
        <v>14.6</v>
      </c>
      <c r="O27" s="122">
        <v>14.6</v>
      </c>
      <c r="P27" s="122">
        <v>0.8</v>
      </c>
      <c r="Q27" s="122">
        <v>0.8</v>
      </c>
    </row>
    <row r="28" spans="1:17" ht="13.2" customHeight="1" x14ac:dyDescent="0.25">
      <c r="A28" s="273" t="s">
        <v>791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</row>
    <row r="29" spans="1:17" ht="13.2" customHeight="1" x14ac:dyDescent="0.25">
      <c r="A29" s="273" t="s">
        <v>792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</row>
    <row r="30" spans="1:17" ht="45.6" customHeight="1" x14ac:dyDescent="0.25">
      <c r="A30" s="55">
        <v>3</v>
      </c>
      <c r="B30" s="97" t="s">
        <v>786</v>
      </c>
      <c r="C30" s="94" t="s">
        <v>787</v>
      </c>
      <c r="D30" s="59" t="s">
        <v>788</v>
      </c>
      <c r="E30" s="120">
        <v>1</v>
      </c>
      <c r="F30" s="121">
        <v>965.62</v>
      </c>
      <c r="G30" s="121">
        <v>565.61</v>
      </c>
      <c r="H30" s="121">
        <v>115.2</v>
      </c>
      <c r="I30" s="121">
        <v>4</v>
      </c>
      <c r="J30" s="122">
        <v>966</v>
      </c>
      <c r="K30" s="122">
        <v>566</v>
      </c>
      <c r="L30" s="122">
        <v>115</v>
      </c>
      <c r="M30" s="122">
        <v>4</v>
      </c>
      <c r="N30" s="122">
        <v>43.71</v>
      </c>
      <c r="O30" s="122">
        <v>43.71</v>
      </c>
      <c r="P30" s="122">
        <v>0.22</v>
      </c>
      <c r="Q30" s="122">
        <v>0.22</v>
      </c>
    </row>
    <row r="31" spans="1:17" x14ac:dyDescent="0.25">
      <c r="A31" s="55">
        <v>4</v>
      </c>
      <c r="B31" s="97" t="s">
        <v>789</v>
      </c>
      <c r="C31" s="94" t="s">
        <v>790</v>
      </c>
      <c r="D31" s="59" t="s">
        <v>163</v>
      </c>
      <c r="E31" s="120">
        <v>1</v>
      </c>
      <c r="F31" s="121">
        <v>569.9</v>
      </c>
      <c r="G31" s="121">
        <v>197.83</v>
      </c>
      <c r="H31" s="121">
        <v>233.8</v>
      </c>
      <c r="I31" s="121">
        <v>14.56</v>
      </c>
      <c r="J31" s="122">
        <v>570</v>
      </c>
      <c r="K31" s="122">
        <v>198</v>
      </c>
      <c r="L31" s="122">
        <v>234</v>
      </c>
      <c r="M31" s="122">
        <v>15</v>
      </c>
      <c r="N31" s="122">
        <v>14.6</v>
      </c>
      <c r="O31" s="122">
        <v>14.6</v>
      </c>
      <c r="P31" s="122">
        <v>0.8</v>
      </c>
      <c r="Q31" s="122">
        <v>0.8</v>
      </c>
    </row>
    <row r="32" spans="1:17" x14ac:dyDescent="0.25">
      <c r="A32" s="273" t="s">
        <v>791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</row>
    <row r="33" spans="1:17" x14ac:dyDescent="0.25">
      <c r="A33" s="273" t="s">
        <v>793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</row>
    <row r="34" spans="1:17" ht="20.399999999999999" customHeight="1" x14ac:dyDescent="0.25">
      <c r="A34" s="55">
        <v>5</v>
      </c>
      <c r="B34" s="97" t="s">
        <v>794</v>
      </c>
      <c r="C34" s="94" t="s">
        <v>795</v>
      </c>
      <c r="D34" s="59" t="s">
        <v>796</v>
      </c>
      <c r="E34" s="120">
        <v>1</v>
      </c>
      <c r="F34" s="121">
        <v>64.489999999999995</v>
      </c>
      <c r="G34" s="121">
        <v>53.93</v>
      </c>
      <c r="H34" s="121">
        <v>8.24</v>
      </c>
      <c r="I34" s="121">
        <v>0.18</v>
      </c>
      <c r="J34" s="122">
        <v>64</v>
      </c>
      <c r="K34" s="122">
        <v>54</v>
      </c>
      <c r="L34" s="122">
        <v>8</v>
      </c>
      <c r="M34" s="122"/>
      <c r="N34" s="122">
        <v>3.98</v>
      </c>
      <c r="O34" s="122">
        <v>3.98</v>
      </c>
      <c r="P34" s="122">
        <v>0.01</v>
      </c>
      <c r="Q34" s="122">
        <v>0.01</v>
      </c>
    </row>
    <row r="35" spans="1:17" ht="13.2" customHeight="1" x14ac:dyDescent="0.25">
      <c r="A35" s="55">
        <v>6</v>
      </c>
      <c r="B35" s="97" t="s">
        <v>322</v>
      </c>
      <c r="C35" s="94" t="s">
        <v>797</v>
      </c>
      <c r="D35" s="59" t="s">
        <v>235</v>
      </c>
      <c r="E35" s="120">
        <v>1</v>
      </c>
      <c r="F35" s="121">
        <v>970.76</v>
      </c>
      <c r="G35" s="122"/>
      <c r="H35" s="122"/>
      <c r="I35" s="122"/>
      <c r="J35" s="122">
        <v>971</v>
      </c>
      <c r="K35" s="122"/>
      <c r="L35" s="122"/>
      <c r="M35" s="122"/>
      <c r="N35" s="122"/>
      <c r="O35" s="122"/>
      <c r="P35" s="122"/>
      <c r="Q35" s="122"/>
    </row>
    <row r="36" spans="1:17" ht="13.2" customHeight="1" x14ac:dyDescent="0.25">
      <c r="A36" s="55">
        <v>7</v>
      </c>
      <c r="B36" s="97" t="s">
        <v>798</v>
      </c>
      <c r="C36" s="94" t="s">
        <v>799</v>
      </c>
      <c r="D36" s="59" t="s">
        <v>22</v>
      </c>
      <c r="E36" s="120">
        <v>1</v>
      </c>
      <c r="F36" s="121">
        <v>41.25</v>
      </c>
      <c r="G36" s="121">
        <v>17.18</v>
      </c>
      <c r="H36" s="121">
        <v>1.95</v>
      </c>
      <c r="I36" s="122"/>
      <c r="J36" s="122">
        <v>41</v>
      </c>
      <c r="K36" s="122">
        <v>17</v>
      </c>
      <c r="L36" s="122">
        <v>2</v>
      </c>
      <c r="M36" s="122"/>
      <c r="N36" s="122">
        <v>1.36</v>
      </c>
      <c r="O36" s="122">
        <v>1.36</v>
      </c>
      <c r="P36" s="122"/>
      <c r="Q36" s="122"/>
    </row>
    <row r="37" spans="1:17" ht="13.2" customHeight="1" x14ac:dyDescent="0.25">
      <c r="A37" s="55">
        <v>8</v>
      </c>
      <c r="B37" s="97" t="s">
        <v>322</v>
      </c>
      <c r="C37" s="94" t="s">
        <v>800</v>
      </c>
      <c r="D37" s="59" t="s">
        <v>235</v>
      </c>
      <c r="E37" s="120">
        <v>1</v>
      </c>
      <c r="F37" s="121">
        <v>1712.44</v>
      </c>
      <c r="G37" s="122"/>
      <c r="H37" s="122"/>
      <c r="I37" s="122"/>
      <c r="J37" s="122">
        <v>1712</v>
      </c>
      <c r="K37" s="122"/>
      <c r="L37" s="122"/>
      <c r="M37" s="122"/>
      <c r="N37" s="122"/>
      <c r="O37" s="122"/>
      <c r="P37" s="122"/>
      <c r="Q37" s="122"/>
    </row>
    <row r="38" spans="1:17" ht="13.2" customHeight="1" x14ac:dyDescent="0.25">
      <c r="A38" s="55">
        <v>9</v>
      </c>
      <c r="B38" s="97" t="s">
        <v>801</v>
      </c>
      <c r="C38" s="94" t="s">
        <v>802</v>
      </c>
      <c r="D38" s="59" t="s">
        <v>803</v>
      </c>
      <c r="E38" s="120">
        <v>1</v>
      </c>
      <c r="F38" s="121">
        <v>24.14</v>
      </c>
      <c r="G38" s="121">
        <v>12.85</v>
      </c>
      <c r="H38" s="121">
        <v>1.84</v>
      </c>
      <c r="I38" s="122"/>
      <c r="J38" s="122">
        <v>24</v>
      </c>
      <c r="K38" s="122">
        <v>13</v>
      </c>
      <c r="L38" s="122">
        <v>2</v>
      </c>
      <c r="M38" s="122"/>
      <c r="N38" s="122">
        <v>1.03</v>
      </c>
      <c r="O38" s="122">
        <v>1.03</v>
      </c>
      <c r="P38" s="122"/>
      <c r="Q38" s="122"/>
    </row>
    <row r="39" spans="1:17" ht="13.2" customHeight="1" x14ac:dyDescent="0.25">
      <c r="A39" s="55">
        <v>10</v>
      </c>
      <c r="B39" s="97" t="s">
        <v>322</v>
      </c>
      <c r="C39" s="94" t="s">
        <v>804</v>
      </c>
      <c r="D39" s="59" t="s">
        <v>235</v>
      </c>
      <c r="E39" s="120">
        <v>1</v>
      </c>
      <c r="F39" s="121">
        <v>237.92</v>
      </c>
      <c r="G39" s="122"/>
      <c r="H39" s="122"/>
      <c r="I39" s="122"/>
      <c r="J39" s="122">
        <v>238</v>
      </c>
      <c r="K39" s="122"/>
      <c r="L39" s="122"/>
      <c r="M39" s="122"/>
      <c r="N39" s="122"/>
      <c r="O39" s="122"/>
      <c r="P39" s="122"/>
      <c r="Q39" s="122"/>
    </row>
    <row r="40" spans="1:17" ht="13.2" customHeight="1" x14ac:dyDescent="0.25">
      <c r="A40" s="55">
        <v>11</v>
      </c>
      <c r="B40" s="97" t="s">
        <v>805</v>
      </c>
      <c r="C40" s="94" t="s">
        <v>806</v>
      </c>
      <c r="D40" s="59" t="s">
        <v>807</v>
      </c>
      <c r="E40" s="120">
        <v>1</v>
      </c>
      <c r="F40" s="121">
        <v>241.84</v>
      </c>
      <c r="G40" s="121">
        <v>108.4</v>
      </c>
      <c r="H40" s="121">
        <v>17.96</v>
      </c>
      <c r="I40" s="121">
        <v>0.73</v>
      </c>
      <c r="J40" s="122">
        <v>242</v>
      </c>
      <c r="K40" s="122">
        <v>108</v>
      </c>
      <c r="L40" s="122">
        <v>18</v>
      </c>
      <c r="M40" s="122">
        <v>1</v>
      </c>
      <c r="N40" s="122">
        <v>8</v>
      </c>
      <c r="O40" s="122">
        <v>8</v>
      </c>
      <c r="P40" s="122">
        <v>0.04</v>
      </c>
      <c r="Q40" s="122">
        <v>0.04</v>
      </c>
    </row>
    <row r="41" spans="1:17" ht="13.2" customHeight="1" x14ac:dyDescent="0.25">
      <c r="A41" s="55">
        <v>12</v>
      </c>
      <c r="B41" s="97" t="s">
        <v>322</v>
      </c>
      <c r="C41" s="94" t="s">
        <v>808</v>
      </c>
      <c r="D41" s="59" t="s">
        <v>235</v>
      </c>
      <c r="E41" s="120">
        <v>1</v>
      </c>
      <c r="F41" s="121">
        <v>1062.58</v>
      </c>
      <c r="G41" s="122"/>
      <c r="H41" s="122"/>
      <c r="I41" s="122"/>
      <c r="J41" s="122">
        <v>1063</v>
      </c>
      <c r="K41" s="122"/>
      <c r="L41" s="122"/>
      <c r="M41" s="122"/>
      <c r="N41" s="122"/>
      <c r="O41" s="122"/>
      <c r="P41" s="122"/>
      <c r="Q41" s="122"/>
    </row>
    <row r="42" spans="1:17" ht="13.2" customHeight="1" x14ac:dyDescent="0.25">
      <c r="A42" s="55">
        <v>13</v>
      </c>
      <c r="B42" s="97" t="s">
        <v>809</v>
      </c>
      <c r="C42" s="94" t="s">
        <v>810</v>
      </c>
      <c r="D42" s="59" t="s">
        <v>22</v>
      </c>
      <c r="E42" s="120">
        <v>1</v>
      </c>
      <c r="F42" s="121">
        <v>29.78</v>
      </c>
      <c r="G42" s="121">
        <v>19.22</v>
      </c>
      <c r="H42" s="121">
        <v>2.21</v>
      </c>
      <c r="I42" s="122"/>
      <c r="J42" s="122">
        <v>30</v>
      </c>
      <c r="K42" s="122">
        <v>19</v>
      </c>
      <c r="L42" s="122">
        <v>2</v>
      </c>
      <c r="M42" s="122"/>
      <c r="N42" s="122">
        <v>1.54</v>
      </c>
      <c r="O42" s="122">
        <v>1.54</v>
      </c>
      <c r="P42" s="122"/>
      <c r="Q42" s="122"/>
    </row>
    <row r="43" spans="1:17" ht="13.2" customHeight="1" x14ac:dyDescent="0.25">
      <c r="A43" s="55">
        <v>14</v>
      </c>
      <c r="B43" s="97" t="s">
        <v>322</v>
      </c>
      <c r="C43" s="94" t="s">
        <v>811</v>
      </c>
      <c r="D43" s="59" t="s">
        <v>235</v>
      </c>
      <c r="E43" s="120">
        <v>1</v>
      </c>
      <c r="F43" s="121">
        <v>499.88</v>
      </c>
      <c r="G43" s="122"/>
      <c r="H43" s="122"/>
      <c r="I43" s="122"/>
      <c r="J43" s="122">
        <v>500</v>
      </c>
      <c r="K43" s="122"/>
      <c r="L43" s="122"/>
      <c r="M43" s="122"/>
      <c r="N43" s="122"/>
      <c r="O43" s="122"/>
      <c r="P43" s="122"/>
      <c r="Q43" s="122"/>
    </row>
    <row r="44" spans="1:17" x14ac:dyDescent="0.25">
      <c r="A44" s="55">
        <v>15</v>
      </c>
      <c r="B44" s="97" t="s">
        <v>789</v>
      </c>
      <c r="C44" s="94" t="s">
        <v>790</v>
      </c>
      <c r="D44" s="59" t="s">
        <v>163</v>
      </c>
      <c r="E44" s="120">
        <v>1</v>
      </c>
      <c r="F44" s="121">
        <v>569.9</v>
      </c>
      <c r="G44" s="121">
        <v>197.83</v>
      </c>
      <c r="H44" s="121">
        <v>233.8</v>
      </c>
      <c r="I44" s="121">
        <v>14.56</v>
      </c>
      <c r="J44" s="122">
        <v>570</v>
      </c>
      <c r="K44" s="122">
        <v>198</v>
      </c>
      <c r="L44" s="122">
        <v>234</v>
      </c>
      <c r="M44" s="122">
        <v>15</v>
      </c>
      <c r="N44" s="122">
        <v>14.6</v>
      </c>
      <c r="O44" s="122">
        <v>14.6</v>
      </c>
      <c r="P44" s="122">
        <v>0.8</v>
      </c>
      <c r="Q44" s="122">
        <v>0.8</v>
      </c>
    </row>
    <row r="45" spans="1:17" x14ac:dyDescent="0.25">
      <c r="A45" s="273" t="s">
        <v>791</v>
      </c>
      <c r="B45" s="274"/>
      <c r="C45" s="274"/>
      <c r="D45" s="274"/>
      <c r="E45" s="274"/>
      <c r="F45" s="274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</row>
    <row r="46" spans="1:17" x14ac:dyDescent="0.25">
      <c r="A46" s="273" t="s">
        <v>812</v>
      </c>
      <c r="B46" s="274"/>
      <c r="C46" s="274"/>
      <c r="D46" s="274"/>
      <c r="E46" s="274"/>
      <c r="F46" s="274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</row>
    <row r="47" spans="1:17" ht="13.2" customHeight="1" x14ac:dyDescent="0.25">
      <c r="A47" s="55">
        <v>16</v>
      </c>
      <c r="B47" s="97" t="s">
        <v>794</v>
      </c>
      <c r="C47" s="94" t="s">
        <v>795</v>
      </c>
      <c r="D47" s="59" t="s">
        <v>796</v>
      </c>
      <c r="E47" s="120">
        <v>1</v>
      </c>
      <c r="F47" s="121">
        <v>64.489999999999995</v>
      </c>
      <c r="G47" s="121">
        <v>53.93</v>
      </c>
      <c r="H47" s="121">
        <v>8.24</v>
      </c>
      <c r="I47" s="121">
        <v>0.18</v>
      </c>
      <c r="J47" s="122">
        <v>64</v>
      </c>
      <c r="K47" s="122">
        <v>54</v>
      </c>
      <c r="L47" s="122">
        <v>8</v>
      </c>
      <c r="M47" s="122"/>
      <c r="N47" s="122">
        <v>3.98</v>
      </c>
      <c r="O47" s="122">
        <v>3.98</v>
      </c>
      <c r="P47" s="122">
        <v>0.01</v>
      </c>
      <c r="Q47" s="122">
        <v>0.01</v>
      </c>
    </row>
    <row r="48" spans="1:17" ht="13.2" customHeight="1" x14ac:dyDescent="0.25">
      <c r="A48" s="55">
        <v>17</v>
      </c>
      <c r="B48" s="97" t="s">
        <v>322</v>
      </c>
      <c r="C48" s="94" t="s">
        <v>813</v>
      </c>
      <c r="D48" s="59" t="s">
        <v>235</v>
      </c>
      <c r="E48" s="120">
        <v>1</v>
      </c>
      <c r="F48" s="121">
        <v>665.22</v>
      </c>
      <c r="G48" s="122"/>
      <c r="H48" s="122"/>
      <c r="I48" s="122"/>
      <c r="J48" s="122">
        <v>665</v>
      </c>
      <c r="K48" s="122"/>
      <c r="L48" s="122"/>
      <c r="M48" s="122"/>
      <c r="N48" s="122"/>
      <c r="O48" s="122"/>
      <c r="P48" s="122"/>
      <c r="Q48" s="122"/>
    </row>
    <row r="49" spans="1:17" ht="34.200000000000003" x14ac:dyDescent="0.25">
      <c r="A49" s="55">
        <v>18</v>
      </c>
      <c r="B49" s="97" t="s">
        <v>814</v>
      </c>
      <c r="C49" s="94" t="s">
        <v>815</v>
      </c>
      <c r="D49" s="59" t="s">
        <v>22</v>
      </c>
      <c r="E49" s="120">
        <v>1</v>
      </c>
      <c r="F49" s="121">
        <v>34.49</v>
      </c>
      <c r="G49" s="121">
        <v>15.41</v>
      </c>
      <c r="H49" s="121">
        <v>1.86</v>
      </c>
      <c r="I49" s="122"/>
      <c r="J49" s="122">
        <v>34</v>
      </c>
      <c r="K49" s="122">
        <v>15</v>
      </c>
      <c r="L49" s="122">
        <v>2</v>
      </c>
      <c r="M49" s="122"/>
      <c r="N49" s="122">
        <v>1.22</v>
      </c>
      <c r="O49" s="122">
        <v>1.22</v>
      </c>
      <c r="P49" s="122"/>
      <c r="Q49" s="122"/>
    </row>
    <row r="50" spans="1:17" ht="20.399999999999999" customHeight="1" x14ac:dyDescent="0.25">
      <c r="A50" s="55">
        <v>19</v>
      </c>
      <c r="B50" s="97" t="s">
        <v>322</v>
      </c>
      <c r="C50" s="94" t="s">
        <v>816</v>
      </c>
      <c r="D50" s="59" t="s">
        <v>235</v>
      </c>
      <c r="E50" s="120">
        <v>1</v>
      </c>
      <c r="F50" s="121">
        <v>1689.64</v>
      </c>
      <c r="G50" s="122"/>
      <c r="H50" s="122"/>
      <c r="I50" s="122"/>
      <c r="J50" s="122">
        <v>1690</v>
      </c>
      <c r="K50" s="122"/>
      <c r="L50" s="122"/>
      <c r="M50" s="122"/>
      <c r="N50" s="122"/>
      <c r="O50" s="122"/>
      <c r="P50" s="122"/>
      <c r="Q50" s="122"/>
    </row>
    <row r="51" spans="1:17" ht="13.2" customHeight="1" x14ac:dyDescent="0.25">
      <c r="A51" s="55">
        <v>20</v>
      </c>
      <c r="B51" s="97" t="s">
        <v>801</v>
      </c>
      <c r="C51" s="94" t="s">
        <v>802</v>
      </c>
      <c r="D51" s="59" t="s">
        <v>803</v>
      </c>
      <c r="E51" s="120">
        <v>1</v>
      </c>
      <c r="F51" s="121">
        <v>24.14</v>
      </c>
      <c r="G51" s="121">
        <v>12.85</v>
      </c>
      <c r="H51" s="121">
        <v>1.84</v>
      </c>
      <c r="I51" s="122"/>
      <c r="J51" s="122">
        <v>24</v>
      </c>
      <c r="K51" s="122">
        <v>13</v>
      </c>
      <c r="L51" s="122">
        <v>2</v>
      </c>
      <c r="M51" s="122"/>
      <c r="N51" s="122">
        <v>1.03</v>
      </c>
      <c r="O51" s="122">
        <v>1.03</v>
      </c>
      <c r="P51" s="122"/>
      <c r="Q51" s="122"/>
    </row>
    <row r="52" spans="1:17" ht="13.2" customHeight="1" x14ac:dyDescent="0.25">
      <c r="A52" s="55">
        <v>21</v>
      </c>
      <c r="B52" s="97" t="s">
        <v>322</v>
      </c>
      <c r="C52" s="94" t="s">
        <v>817</v>
      </c>
      <c r="D52" s="59" t="s">
        <v>235</v>
      </c>
      <c r="E52" s="120">
        <v>1</v>
      </c>
      <c r="F52" s="121">
        <v>223.34</v>
      </c>
      <c r="G52" s="122"/>
      <c r="H52" s="122"/>
      <c r="I52" s="122"/>
      <c r="J52" s="122">
        <v>223</v>
      </c>
      <c r="K52" s="122"/>
      <c r="L52" s="122"/>
      <c r="M52" s="122"/>
      <c r="N52" s="122"/>
      <c r="O52" s="122"/>
      <c r="P52" s="122"/>
      <c r="Q52" s="122"/>
    </row>
    <row r="53" spans="1:17" ht="13.2" customHeight="1" x14ac:dyDescent="0.25">
      <c r="A53" s="55">
        <v>22</v>
      </c>
      <c r="B53" s="97" t="s">
        <v>805</v>
      </c>
      <c r="C53" s="94" t="s">
        <v>806</v>
      </c>
      <c r="D53" s="59" t="s">
        <v>807</v>
      </c>
      <c r="E53" s="120">
        <v>1</v>
      </c>
      <c r="F53" s="121">
        <v>241.84</v>
      </c>
      <c r="G53" s="121">
        <v>108.4</v>
      </c>
      <c r="H53" s="121">
        <v>17.96</v>
      </c>
      <c r="I53" s="121">
        <v>0.73</v>
      </c>
      <c r="J53" s="122">
        <v>242</v>
      </c>
      <c r="K53" s="122">
        <v>108</v>
      </c>
      <c r="L53" s="122">
        <v>18</v>
      </c>
      <c r="M53" s="122">
        <v>1</v>
      </c>
      <c r="N53" s="122">
        <v>8</v>
      </c>
      <c r="O53" s="122">
        <v>8</v>
      </c>
      <c r="P53" s="122">
        <v>0.04</v>
      </c>
      <c r="Q53" s="122">
        <v>0.04</v>
      </c>
    </row>
    <row r="54" spans="1:17" ht="13.2" customHeight="1" x14ac:dyDescent="0.25">
      <c r="A54" s="55">
        <v>23</v>
      </c>
      <c r="B54" s="97" t="s">
        <v>322</v>
      </c>
      <c r="C54" s="94" t="s">
        <v>818</v>
      </c>
      <c r="D54" s="59" t="s">
        <v>235</v>
      </c>
      <c r="E54" s="120">
        <v>1</v>
      </c>
      <c r="F54" s="121">
        <v>884.06</v>
      </c>
      <c r="G54" s="122"/>
      <c r="H54" s="122"/>
      <c r="I54" s="122"/>
      <c r="J54" s="122">
        <v>884</v>
      </c>
      <c r="K54" s="122"/>
      <c r="L54" s="122"/>
      <c r="M54" s="122"/>
      <c r="N54" s="122"/>
      <c r="O54" s="122"/>
      <c r="P54" s="122"/>
      <c r="Q54" s="122"/>
    </row>
    <row r="55" spans="1:17" ht="13.2" customHeight="1" x14ac:dyDescent="0.25">
      <c r="A55" s="55">
        <v>24</v>
      </c>
      <c r="B55" s="97" t="s">
        <v>819</v>
      </c>
      <c r="C55" s="94" t="s">
        <v>820</v>
      </c>
      <c r="D55" s="59" t="s">
        <v>22</v>
      </c>
      <c r="E55" s="120">
        <v>1</v>
      </c>
      <c r="F55" s="121">
        <v>22.16</v>
      </c>
      <c r="G55" s="121">
        <v>13.6</v>
      </c>
      <c r="H55" s="121">
        <v>1.86</v>
      </c>
      <c r="I55" s="122"/>
      <c r="J55" s="122">
        <v>22</v>
      </c>
      <c r="K55" s="122">
        <v>14</v>
      </c>
      <c r="L55" s="122">
        <v>2</v>
      </c>
      <c r="M55" s="122"/>
      <c r="N55" s="122">
        <v>1.0900000000000001</v>
      </c>
      <c r="O55" s="122">
        <v>1.0900000000000001</v>
      </c>
      <c r="P55" s="122"/>
      <c r="Q55" s="122"/>
    </row>
    <row r="56" spans="1:17" ht="13.2" customHeight="1" x14ac:dyDescent="0.25">
      <c r="A56" s="55">
        <v>25</v>
      </c>
      <c r="B56" s="97" t="s">
        <v>322</v>
      </c>
      <c r="C56" s="94" t="s">
        <v>821</v>
      </c>
      <c r="D56" s="59" t="s">
        <v>235</v>
      </c>
      <c r="E56" s="120">
        <v>1</v>
      </c>
      <c r="F56" s="121">
        <v>370.69</v>
      </c>
      <c r="G56" s="122"/>
      <c r="H56" s="122"/>
      <c r="I56" s="122"/>
      <c r="J56" s="122">
        <v>371</v>
      </c>
      <c r="K56" s="122"/>
      <c r="L56" s="122"/>
      <c r="M56" s="122"/>
      <c r="N56" s="122"/>
      <c r="O56" s="122"/>
      <c r="P56" s="122"/>
      <c r="Q56" s="122"/>
    </row>
    <row r="57" spans="1:17" ht="13.2" customHeight="1" x14ac:dyDescent="0.25">
      <c r="A57" s="55">
        <v>26</v>
      </c>
      <c r="B57" s="97" t="s">
        <v>789</v>
      </c>
      <c r="C57" s="94" t="s">
        <v>790</v>
      </c>
      <c r="D57" s="59" t="s">
        <v>163</v>
      </c>
      <c r="E57" s="120">
        <v>1</v>
      </c>
      <c r="F57" s="121">
        <v>569.9</v>
      </c>
      <c r="G57" s="121">
        <v>197.83</v>
      </c>
      <c r="H57" s="121">
        <v>233.8</v>
      </c>
      <c r="I57" s="121">
        <v>14.56</v>
      </c>
      <c r="J57" s="122">
        <v>570</v>
      </c>
      <c r="K57" s="122">
        <v>198</v>
      </c>
      <c r="L57" s="122">
        <v>234</v>
      </c>
      <c r="M57" s="122">
        <v>15</v>
      </c>
      <c r="N57" s="122">
        <v>14.6</v>
      </c>
      <c r="O57" s="122">
        <v>14.6</v>
      </c>
      <c r="P57" s="122">
        <v>0.8</v>
      </c>
      <c r="Q57" s="122">
        <v>0.8</v>
      </c>
    </row>
    <row r="58" spans="1:17" ht="13.2" customHeight="1" x14ac:dyDescent="0.25">
      <c r="A58" s="273" t="s">
        <v>791</v>
      </c>
      <c r="B58" s="274"/>
      <c r="C58" s="274"/>
      <c r="D58" s="274"/>
      <c r="E58" s="274"/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</row>
    <row r="59" spans="1:17" ht="13.2" customHeight="1" x14ac:dyDescent="0.25">
      <c r="A59" s="273" t="s">
        <v>822</v>
      </c>
      <c r="B59" s="274"/>
      <c r="C59" s="274"/>
      <c r="D59" s="274"/>
      <c r="E59" s="274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</row>
    <row r="60" spans="1:17" ht="13.2" customHeight="1" x14ac:dyDescent="0.25">
      <c r="A60" s="55">
        <v>27</v>
      </c>
      <c r="B60" s="97" t="s">
        <v>823</v>
      </c>
      <c r="C60" s="94" t="s">
        <v>824</v>
      </c>
      <c r="D60" s="59" t="s">
        <v>796</v>
      </c>
      <c r="E60" s="120">
        <v>2</v>
      </c>
      <c r="F60" s="121">
        <v>164.76</v>
      </c>
      <c r="G60" s="121">
        <v>85.37</v>
      </c>
      <c r="H60" s="121">
        <v>35.76</v>
      </c>
      <c r="I60" s="121">
        <v>2</v>
      </c>
      <c r="J60" s="122">
        <v>330</v>
      </c>
      <c r="K60" s="122">
        <v>171</v>
      </c>
      <c r="L60" s="122">
        <v>72</v>
      </c>
      <c r="M60" s="122">
        <v>4</v>
      </c>
      <c r="N60" s="122">
        <v>6.3</v>
      </c>
      <c r="O60" s="122">
        <v>12.6</v>
      </c>
      <c r="P60" s="122">
        <v>0.11</v>
      </c>
      <c r="Q60" s="122">
        <v>0.22</v>
      </c>
    </row>
    <row r="61" spans="1:17" ht="20.399999999999999" customHeight="1" x14ac:dyDescent="0.25">
      <c r="A61" s="55">
        <v>28</v>
      </c>
      <c r="B61" s="97" t="s">
        <v>322</v>
      </c>
      <c r="C61" s="94" t="s">
        <v>825</v>
      </c>
      <c r="D61" s="59" t="s">
        <v>235</v>
      </c>
      <c r="E61" s="120">
        <v>2</v>
      </c>
      <c r="F61" s="121">
        <v>4086.38</v>
      </c>
      <c r="G61" s="122"/>
      <c r="H61" s="122"/>
      <c r="I61" s="122"/>
      <c r="J61" s="122">
        <v>8173</v>
      </c>
      <c r="K61" s="122"/>
      <c r="L61" s="122"/>
      <c r="M61" s="122"/>
      <c r="N61" s="122"/>
      <c r="O61" s="122"/>
      <c r="P61" s="122"/>
      <c r="Q61" s="122"/>
    </row>
    <row r="62" spans="1:17" ht="13.2" customHeight="1" x14ac:dyDescent="0.25">
      <c r="A62" s="55">
        <v>29</v>
      </c>
      <c r="B62" s="97" t="s">
        <v>826</v>
      </c>
      <c r="C62" s="94" t="s">
        <v>827</v>
      </c>
      <c r="D62" s="59" t="s">
        <v>828</v>
      </c>
      <c r="E62" s="120">
        <v>0.2</v>
      </c>
      <c r="F62" s="121">
        <v>769.06</v>
      </c>
      <c r="G62" s="121">
        <v>555.1</v>
      </c>
      <c r="H62" s="121">
        <v>20.170000000000002</v>
      </c>
      <c r="I62" s="121">
        <v>0.55000000000000004</v>
      </c>
      <c r="J62" s="122">
        <v>154</v>
      </c>
      <c r="K62" s="122">
        <v>111</v>
      </c>
      <c r="L62" s="122">
        <v>4</v>
      </c>
      <c r="M62" s="122"/>
      <c r="N62" s="122">
        <v>46.22</v>
      </c>
      <c r="O62" s="122">
        <v>9.24</v>
      </c>
      <c r="P62" s="122">
        <v>0.03</v>
      </c>
      <c r="Q62" s="122">
        <v>0.01</v>
      </c>
    </row>
    <row r="63" spans="1:17" ht="13.2" customHeight="1" x14ac:dyDescent="0.25">
      <c r="A63" s="55">
        <v>30</v>
      </c>
      <c r="B63" s="97" t="s">
        <v>322</v>
      </c>
      <c r="C63" s="94" t="s">
        <v>829</v>
      </c>
      <c r="D63" s="59" t="s">
        <v>235</v>
      </c>
      <c r="E63" s="120">
        <v>2</v>
      </c>
      <c r="F63" s="121">
        <v>3684.21</v>
      </c>
      <c r="G63" s="122"/>
      <c r="H63" s="122"/>
      <c r="I63" s="122"/>
      <c r="J63" s="122">
        <v>7368</v>
      </c>
      <c r="K63" s="122"/>
      <c r="L63" s="122"/>
      <c r="M63" s="122"/>
      <c r="N63" s="122"/>
      <c r="O63" s="122"/>
      <c r="P63" s="122"/>
      <c r="Q63" s="122"/>
    </row>
    <row r="64" spans="1:17" ht="13.2" customHeight="1" x14ac:dyDescent="0.25">
      <c r="A64" s="55">
        <v>31</v>
      </c>
      <c r="B64" s="97" t="s">
        <v>830</v>
      </c>
      <c r="C64" s="94" t="s">
        <v>831</v>
      </c>
      <c r="D64" s="59" t="s">
        <v>22</v>
      </c>
      <c r="E64" s="120">
        <v>2</v>
      </c>
      <c r="F64" s="121">
        <v>38.44</v>
      </c>
      <c r="G64" s="121">
        <v>23.24</v>
      </c>
      <c r="H64" s="121">
        <v>2.2400000000000002</v>
      </c>
      <c r="I64" s="122"/>
      <c r="J64" s="122">
        <v>77</v>
      </c>
      <c r="K64" s="122">
        <v>46</v>
      </c>
      <c r="L64" s="122">
        <v>4</v>
      </c>
      <c r="M64" s="122"/>
      <c r="N64" s="122">
        <v>1.84</v>
      </c>
      <c r="O64" s="122">
        <v>3.68</v>
      </c>
      <c r="P64" s="122"/>
      <c r="Q64" s="122"/>
    </row>
    <row r="65" spans="1:17" ht="13.2" customHeight="1" x14ac:dyDescent="0.25">
      <c r="A65" s="55">
        <v>32</v>
      </c>
      <c r="B65" s="97" t="s">
        <v>322</v>
      </c>
      <c r="C65" s="94" t="s">
        <v>832</v>
      </c>
      <c r="D65" s="59" t="s">
        <v>235</v>
      </c>
      <c r="E65" s="120">
        <v>2</v>
      </c>
      <c r="F65" s="121">
        <v>2908.87</v>
      </c>
      <c r="G65" s="122"/>
      <c r="H65" s="122"/>
      <c r="I65" s="122"/>
      <c r="J65" s="122">
        <v>5818</v>
      </c>
      <c r="K65" s="122"/>
      <c r="L65" s="122"/>
      <c r="M65" s="122"/>
      <c r="N65" s="122"/>
      <c r="O65" s="122"/>
      <c r="P65" s="122"/>
      <c r="Q65" s="122"/>
    </row>
    <row r="66" spans="1:17" ht="13.2" customHeight="1" x14ac:dyDescent="0.25">
      <c r="A66" s="55">
        <v>33</v>
      </c>
      <c r="B66" s="97" t="s">
        <v>789</v>
      </c>
      <c r="C66" s="94" t="s">
        <v>790</v>
      </c>
      <c r="D66" s="59" t="s">
        <v>163</v>
      </c>
      <c r="E66" s="120">
        <v>1</v>
      </c>
      <c r="F66" s="121">
        <v>569.9</v>
      </c>
      <c r="G66" s="121">
        <v>197.83</v>
      </c>
      <c r="H66" s="121">
        <v>233.8</v>
      </c>
      <c r="I66" s="121">
        <v>14.56</v>
      </c>
      <c r="J66" s="122">
        <v>570</v>
      </c>
      <c r="K66" s="122">
        <v>198</v>
      </c>
      <c r="L66" s="122">
        <v>234</v>
      </c>
      <c r="M66" s="122">
        <v>15</v>
      </c>
      <c r="N66" s="122">
        <v>14.6</v>
      </c>
      <c r="O66" s="122">
        <v>14.6</v>
      </c>
      <c r="P66" s="122">
        <v>0.8</v>
      </c>
      <c r="Q66" s="122">
        <v>0.8</v>
      </c>
    </row>
    <row r="67" spans="1:17" ht="13.2" customHeight="1" x14ac:dyDescent="0.25">
      <c r="A67" s="273" t="s">
        <v>791</v>
      </c>
      <c r="B67" s="274"/>
      <c r="C67" s="274"/>
      <c r="D67" s="274"/>
      <c r="E67" s="274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</row>
    <row r="68" spans="1:17" ht="13.2" customHeight="1" x14ac:dyDescent="0.25">
      <c r="A68" s="273" t="s">
        <v>833</v>
      </c>
      <c r="B68" s="274"/>
      <c r="C68" s="274"/>
      <c r="D68" s="274"/>
      <c r="E68" s="274"/>
      <c r="F68" s="274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</row>
    <row r="69" spans="1:17" ht="13.2" customHeight="1" x14ac:dyDescent="0.25">
      <c r="A69" s="55">
        <v>34</v>
      </c>
      <c r="B69" s="97" t="s">
        <v>823</v>
      </c>
      <c r="C69" s="94" t="s">
        <v>824</v>
      </c>
      <c r="D69" s="59" t="s">
        <v>796</v>
      </c>
      <c r="E69" s="120">
        <v>2</v>
      </c>
      <c r="F69" s="121">
        <v>164.76</v>
      </c>
      <c r="G69" s="121">
        <v>85.37</v>
      </c>
      <c r="H69" s="121">
        <v>35.76</v>
      </c>
      <c r="I69" s="121">
        <v>2</v>
      </c>
      <c r="J69" s="122">
        <v>330</v>
      </c>
      <c r="K69" s="122">
        <v>171</v>
      </c>
      <c r="L69" s="122">
        <v>72</v>
      </c>
      <c r="M69" s="122">
        <v>4</v>
      </c>
      <c r="N69" s="122">
        <v>6.3</v>
      </c>
      <c r="O69" s="122">
        <v>12.6</v>
      </c>
      <c r="P69" s="122">
        <v>0.11</v>
      </c>
      <c r="Q69" s="122">
        <v>0.22</v>
      </c>
    </row>
    <row r="70" spans="1:17" ht="30.6" x14ac:dyDescent="0.25">
      <c r="A70" s="55">
        <v>35</v>
      </c>
      <c r="B70" s="97" t="s">
        <v>322</v>
      </c>
      <c r="C70" s="94" t="s">
        <v>834</v>
      </c>
      <c r="D70" s="59" t="s">
        <v>235</v>
      </c>
      <c r="E70" s="120">
        <v>2</v>
      </c>
      <c r="F70" s="121">
        <v>4596.8100000000004</v>
      </c>
      <c r="G70" s="122"/>
      <c r="H70" s="122"/>
      <c r="I70" s="122"/>
      <c r="J70" s="122">
        <v>9194</v>
      </c>
      <c r="K70" s="122"/>
      <c r="L70" s="122"/>
      <c r="M70" s="122"/>
      <c r="N70" s="122"/>
      <c r="O70" s="122"/>
      <c r="P70" s="122"/>
      <c r="Q70" s="122"/>
    </row>
    <row r="71" spans="1:17" ht="13.2" customHeight="1" x14ac:dyDescent="0.25">
      <c r="A71" s="55">
        <v>36</v>
      </c>
      <c r="B71" s="97" t="s">
        <v>826</v>
      </c>
      <c r="C71" s="94" t="s">
        <v>827</v>
      </c>
      <c r="D71" s="59" t="s">
        <v>828</v>
      </c>
      <c r="E71" s="120">
        <v>0.2</v>
      </c>
      <c r="F71" s="121">
        <v>769.06</v>
      </c>
      <c r="G71" s="121">
        <v>555.1</v>
      </c>
      <c r="H71" s="121">
        <v>20.170000000000002</v>
      </c>
      <c r="I71" s="121">
        <v>0.55000000000000004</v>
      </c>
      <c r="J71" s="122">
        <v>154</v>
      </c>
      <c r="K71" s="122">
        <v>111</v>
      </c>
      <c r="L71" s="122">
        <v>4</v>
      </c>
      <c r="M71" s="122"/>
      <c r="N71" s="122">
        <v>46.22</v>
      </c>
      <c r="O71" s="122">
        <v>9.24</v>
      </c>
      <c r="P71" s="122">
        <v>0.03</v>
      </c>
      <c r="Q71" s="122">
        <v>0.01</v>
      </c>
    </row>
    <row r="72" spans="1:17" ht="13.2" customHeight="1" x14ac:dyDescent="0.25">
      <c r="A72" s="55">
        <v>37</v>
      </c>
      <c r="B72" s="97" t="s">
        <v>322</v>
      </c>
      <c r="C72" s="94" t="s">
        <v>835</v>
      </c>
      <c r="D72" s="59" t="s">
        <v>235</v>
      </c>
      <c r="E72" s="120">
        <v>2</v>
      </c>
      <c r="F72" s="121">
        <v>3929.11</v>
      </c>
      <c r="G72" s="122"/>
      <c r="H72" s="122"/>
      <c r="I72" s="122"/>
      <c r="J72" s="122">
        <v>7858</v>
      </c>
      <c r="K72" s="122"/>
      <c r="L72" s="122"/>
      <c r="M72" s="122"/>
      <c r="N72" s="122"/>
      <c r="O72" s="122"/>
      <c r="P72" s="122"/>
      <c r="Q72" s="122"/>
    </row>
    <row r="73" spans="1:17" ht="13.2" customHeight="1" x14ac:dyDescent="0.25">
      <c r="A73" s="55">
        <v>38</v>
      </c>
      <c r="B73" s="97" t="s">
        <v>836</v>
      </c>
      <c r="C73" s="94" t="s">
        <v>837</v>
      </c>
      <c r="D73" s="59" t="s">
        <v>22</v>
      </c>
      <c r="E73" s="120">
        <v>2</v>
      </c>
      <c r="F73" s="121">
        <v>70.98</v>
      </c>
      <c r="G73" s="121">
        <v>31.7</v>
      </c>
      <c r="H73" s="121">
        <v>4.8899999999999997</v>
      </c>
      <c r="I73" s="121">
        <v>0.18</v>
      </c>
      <c r="J73" s="122">
        <v>142</v>
      </c>
      <c r="K73" s="122">
        <v>63</v>
      </c>
      <c r="L73" s="122">
        <v>10</v>
      </c>
      <c r="M73" s="122"/>
      <c r="N73" s="122">
        <v>2.5099999999999998</v>
      </c>
      <c r="O73" s="122">
        <v>5.0199999999999996</v>
      </c>
      <c r="P73" s="122">
        <v>0.01</v>
      </c>
      <c r="Q73" s="122">
        <v>0.02</v>
      </c>
    </row>
    <row r="74" spans="1:17" ht="13.2" customHeight="1" x14ac:dyDescent="0.25">
      <c r="A74" s="55">
        <v>39</v>
      </c>
      <c r="B74" s="97" t="s">
        <v>322</v>
      </c>
      <c r="C74" s="94" t="s">
        <v>838</v>
      </c>
      <c r="D74" s="59" t="s">
        <v>235</v>
      </c>
      <c r="E74" s="120">
        <v>2</v>
      </c>
      <c r="F74" s="121">
        <v>3098.56</v>
      </c>
      <c r="G74" s="122"/>
      <c r="H74" s="122"/>
      <c r="I74" s="122"/>
      <c r="J74" s="122">
        <v>6197</v>
      </c>
      <c r="K74" s="122"/>
      <c r="L74" s="122"/>
      <c r="M74" s="122"/>
      <c r="N74" s="122"/>
      <c r="O74" s="122"/>
      <c r="P74" s="122"/>
      <c r="Q74" s="122"/>
    </row>
    <row r="75" spans="1:17" x14ac:dyDescent="0.25">
      <c r="A75" s="55">
        <v>40</v>
      </c>
      <c r="B75" s="97" t="s">
        <v>789</v>
      </c>
      <c r="C75" s="94" t="s">
        <v>790</v>
      </c>
      <c r="D75" s="59" t="s">
        <v>163</v>
      </c>
      <c r="E75" s="120">
        <v>1</v>
      </c>
      <c r="F75" s="121">
        <v>569.9</v>
      </c>
      <c r="G75" s="121">
        <v>197.83</v>
      </c>
      <c r="H75" s="121">
        <v>233.8</v>
      </c>
      <c r="I75" s="121">
        <v>14.56</v>
      </c>
      <c r="J75" s="122">
        <v>570</v>
      </c>
      <c r="K75" s="122">
        <v>198</v>
      </c>
      <c r="L75" s="122">
        <v>234</v>
      </c>
      <c r="M75" s="122">
        <v>15</v>
      </c>
      <c r="N75" s="122">
        <v>14.6</v>
      </c>
      <c r="O75" s="122">
        <v>14.6</v>
      </c>
      <c r="P75" s="122">
        <v>0.8</v>
      </c>
      <c r="Q75" s="122">
        <v>0.8</v>
      </c>
    </row>
    <row r="76" spans="1:17" ht="13.2" customHeight="1" x14ac:dyDescent="0.25">
      <c r="A76" s="273" t="s">
        <v>791</v>
      </c>
      <c r="B76" s="274"/>
      <c r="C76" s="274"/>
      <c r="D76" s="274"/>
      <c r="E76" s="274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</row>
    <row r="77" spans="1:17" x14ac:dyDescent="0.25">
      <c r="A77" s="273" t="s">
        <v>839</v>
      </c>
      <c r="B77" s="274"/>
      <c r="C77" s="274"/>
      <c r="D77" s="274"/>
      <c r="E77" s="274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</row>
    <row r="78" spans="1:17" ht="13.2" customHeight="1" x14ac:dyDescent="0.25">
      <c r="A78" s="55">
        <v>41</v>
      </c>
      <c r="B78" s="97" t="s">
        <v>794</v>
      </c>
      <c r="C78" s="94" t="s">
        <v>795</v>
      </c>
      <c r="D78" s="59" t="s">
        <v>796</v>
      </c>
      <c r="E78" s="120">
        <v>1</v>
      </c>
      <c r="F78" s="121">
        <v>64.489999999999995</v>
      </c>
      <c r="G78" s="121">
        <v>53.93</v>
      </c>
      <c r="H78" s="121">
        <v>8.24</v>
      </c>
      <c r="I78" s="121">
        <v>0.18</v>
      </c>
      <c r="J78" s="122">
        <v>64</v>
      </c>
      <c r="K78" s="122">
        <v>54</v>
      </c>
      <c r="L78" s="122">
        <v>8</v>
      </c>
      <c r="M78" s="122"/>
      <c r="N78" s="122">
        <v>3.98</v>
      </c>
      <c r="O78" s="122">
        <v>3.98</v>
      </c>
      <c r="P78" s="122">
        <v>0.01</v>
      </c>
      <c r="Q78" s="122">
        <v>0.01</v>
      </c>
    </row>
    <row r="79" spans="1:17" ht="13.2" customHeight="1" x14ac:dyDescent="0.25">
      <c r="A79" s="55">
        <v>42</v>
      </c>
      <c r="B79" s="97" t="s">
        <v>322</v>
      </c>
      <c r="C79" s="94" t="s">
        <v>840</v>
      </c>
      <c r="D79" s="59" t="s">
        <v>235</v>
      </c>
      <c r="E79" s="120">
        <v>1</v>
      </c>
      <c r="F79" s="121">
        <v>970.76</v>
      </c>
      <c r="G79" s="122"/>
      <c r="H79" s="122"/>
      <c r="I79" s="122"/>
      <c r="J79" s="122">
        <v>971</v>
      </c>
      <c r="K79" s="122"/>
      <c r="L79" s="122"/>
      <c r="M79" s="122"/>
      <c r="N79" s="122"/>
      <c r="O79" s="122"/>
      <c r="P79" s="122"/>
      <c r="Q79" s="122"/>
    </row>
    <row r="80" spans="1:17" ht="13.2" customHeight="1" x14ac:dyDescent="0.25">
      <c r="A80" s="55">
        <v>43</v>
      </c>
      <c r="B80" s="97" t="s">
        <v>789</v>
      </c>
      <c r="C80" s="94" t="s">
        <v>790</v>
      </c>
      <c r="D80" s="59" t="s">
        <v>163</v>
      </c>
      <c r="E80" s="120">
        <v>1</v>
      </c>
      <c r="F80" s="121">
        <v>569.9</v>
      </c>
      <c r="G80" s="121">
        <v>197.83</v>
      </c>
      <c r="H80" s="121">
        <v>233.8</v>
      </c>
      <c r="I80" s="121">
        <v>14.56</v>
      </c>
      <c r="J80" s="122">
        <v>570</v>
      </c>
      <c r="K80" s="122">
        <v>198</v>
      </c>
      <c r="L80" s="122">
        <v>234</v>
      </c>
      <c r="M80" s="122">
        <v>15</v>
      </c>
      <c r="N80" s="122">
        <v>14.6</v>
      </c>
      <c r="O80" s="122">
        <v>14.6</v>
      </c>
      <c r="P80" s="122">
        <v>0.8</v>
      </c>
      <c r="Q80" s="122">
        <v>0.8</v>
      </c>
    </row>
    <row r="81" spans="1:17" ht="30.6" x14ac:dyDescent="0.25">
      <c r="A81" s="55">
        <v>44</v>
      </c>
      <c r="B81" s="97" t="s">
        <v>322</v>
      </c>
      <c r="C81" s="94" t="s">
        <v>841</v>
      </c>
      <c r="D81" s="59" t="s">
        <v>235</v>
      </c>
      <c r="E81" s="120">
        <v>2</v>
      </c>
      <c r="F81" s="121">
        <v>38.770000000000003</v>
      </c>
      <c r="G81" s="122"/>
      <c r="H81" s="122"/>
      <c r="I81" s="122"/>
      <c r="J81" s="122">
        <v>78</v>
      </c>
      <c r="K81" s="122"/>
      <c r="L81" s="122"/>
      <c r="M81" s="122"/>
      <c r="N81" s="122"/>
      <c r="O81" s="122"/>
      <c r="P81" s="122"/>
      <c r="Q81" s="122"/>
    </row>
    <row r="82" spans="1:17" ht="13.2" customHeight="1" x14ac:dyDescent="0.25">
      <c r="A82" s="273" t="s">
        <v>791</v>
      </c>
      <c r="B82" s="274"/>
      <c r="C82" s="274"/>
      <c r="D82" s="274"/>
      <c r="E82" s="274"/>
      <c r="F82" s="274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</row>
    <row r="83" spans="1:17" ht="13.2" customHeight="1" x14ac:dyDescent="0.25">
      <c r="A83" s="273" t="s">
        <v>842</v>
      </c>
      <c r="B83" s="274"/>
      <c r="C83" s="274"/>
      <c r="D83" s="274"/>
      <c r="E83" s="274"/>
      <c r="F83" s="274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</row>
    <row r="84" spans="1:17" ht="13.2" customHeight="1" x14ac:dyDescent="0.25">
      <c r="A84" s="55">
        <v>45</v>
      </c>
      <c r="B84" s="97" t="s">
        <v>794</v>
      </c>
      <c r="C84" s="94" t="s">
        <v>795</v>
      </c>
      <c r="D84" s="59" t="s">
        <v>796</v>
      </c>
      <c r="E84" s="120">
        <v>1</v>
      </c>
      <c r="F84" s="121">
        <v>64.489999999999995</v>
      </c>
      <c r="G84" s="121">
        <v>53.93</v>
      </c>
      <c r="H84" s="121">
        <v>8.24</v>
      </c>
      <c r="I84" s="121">
        <v>0.18</v>
      </c>
      <c r="J84" s="122">
        <v>64</v>
      </c>
      <c r="K84" s="122">
        <v>54</v>
      </c>
      <c r="L84" s="122">
        <v>8</v>
      </c>
      <c r="M84" s="122"/>
      <c r="N84" s="122">
        <v>3.98</v>
      </c>
      <c r="O84" s="122">
        <v>3.98</v>
      </c>
      <c r="P84" s="122">
        <v>0.01</v>
      </c>
      <c r="Q84" s="122">
        <v>0.01</v>
      </c>
    </row>
    <row r="85" spans="1:17" ht="42" x14ac:dyDescent="0.25">
      <c r="A85" s="55">
        <v>46</v>
      </c>
      <c r="B85" s="97" t="s">
        <v>322</v>
      </c>
      <c r="C85" s="94" t="s">
        <v>843</v>
      </c>
      <c r="D85" s="59" t="s">
        <v>235</v>
      </c>
      <c r="E85" s="120">
        <v>1</v>
      </c>
      <c r="F85" s="121">
        <v>55.22</v>
      </c>
      <c r="G85" s="122"/>
      <c r="H85" s="122"/>
      <c r="I85" s="122"/>
      <c r="J85" s="122">
        <v>55</v>
      </c>
      <c r="K85" s="122"/>
      <c r="L85" s="122"/>
      <c r="M85" s="122"/>
      <c r="N85" s="122"/>
      <c r="O85" s="122"/>
      <c r="P85" s="122"/>
      <c r="Q85" s="122"/>
    </row>
    <row r="86" spans="1:17" ht="13.2" customHeight="1" x14ac:dyDescent="0.25">
      <c r="A86" s="273" t="s">
        <v>791</v>
      </c>
      <c r="B86" s="274"/>
      <c r="C86" s="274"/>
      <c r="D86" s="274"/>
      <c r="E86" s="274"/>
      <c r="F86" s="274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</row>
    <row r="87" spans="1:17" ht="13.2" customHeight="1" x14ac:dyDescent="0.25">
      <c r="A87" s="273" t="s">
        <v>844</v>
      </c>
      <c r="B87" s="274"/>
      <c r="C87" s="274"/>
      <c r="D87" s="274"/>
      <c r="E87" s="274"/>
      <c r="F87" s="274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</row>
    <row r="88" spans="1:17" ht="34.200000000000003" x14ac:dyDescent="0.25">
      <c r="A88" s="55">
        <v>47</v>
      </c>
      <c r="B88" s="97" t="s">
        <v>794</v>
      </c>
      <c r="C88" s="94" t="s">
        <v>795</v>
      </c>
      <c r="D88" s="59" t="s">
        <v>796</v>
      </c>
      <c r="E88" s="120">
        <v>1</v>
      </c>
      <c r="F88" s="121">
        <v>64.489999999999995</v>
      </c>
      <c r="G88" s="121">
        <v>53.93</v>
      </c>
      <c r="H88" s="121">
        <v>8.24</v>
      </c>
      <c r="I88" s="121">
        <v>0.18</v>
      </c>
      <c r="J88" s="122">
        <v>64</v>
      </c>
      <c r="K88" s="122">
        <v>54</v>
      </c>
      <c r="L88" s="122">
        <v>8</v>
      </c>
      <c r="M88" s="122"/>
      <c r="N88" s="122">
        <v>3.98</v>
      </c>
      <c r="O88" s="122">
        <v>3.98</v>
      </c>
      <c r="P88" s="122">
        <v>0.01</v>
      </c>
      <c r="Q88" s="122">
        <v>0.01</v>
      </c>
    </row>
    <row r="89" spans="1:17" ht="13.2" customHeight="1" x14ac:dyDescent="0.25">
      <c r="A89" s="55">
        <v>48</v>
      </c>
      <c r="B89" s="97" t="s">
        <v>322</v>
      </c>
      <c r="C89" s="94" t="s">
        <v>843</v>
      </c>
      <c r="D89" s="59" t="s">
        <v>235</v>
      </c>
      <c r="E89" s="120">
        <v>1</v>
      </c>
      <c r="F89" s="121">
        <v>55.22</v>
      </c>
      <c r="G89" s="122"/>
      <c r="H89" s="122"/>
      <c r="I89" s="122"/>
      <c r="J89" s="122">
        <v>55</v>
      </c>
      <c r="K89" s="122"/>
      <c r="L89" s="122"/>
      <c r="M89" s="122"/>
      <c r="N89" s="122"/>
      <c r="O89" s="122"/>
      <c r="P89" s="122"/>
      <c r="Q89" s="122"/>
    </row>
    <row r="90" spans="1:17" ht="13.2" customHeight="1" x14ac:dyDescent="0.25">
      <c r="A90" s="273" t="s">
        <v>791</v>
      </c>
      <c r="B90" s="274"/>
      <c r="C90" s="274"/>
      <c r="D90" s="274"/>
      <c r="E90" s="274"/>
      <c r="F90" s="274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</row>
    <row r="91" spans="1:17" x14ac:dyDescent="0.25">
      <c r="A91" s="273" t="s">
        <v>845</v>
      </c>
      <c r="B91" s="274"/>
      <c r="C91" s="274"/>
      <c r="D91" s="274"/>
      <c r="E91" s="274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</row>
    <row r="92" spans="1:17" ht="34.200000000000003" x14ac:dyDescent="0.25">
      <c r="A92" s="55">
        <v>49</v>
      </c>
      <c r="B92" s="97" t="s">
        <v>794</v>
      </c>
      <c r="C92" s="94" t="s">
        <v>795</v>
      </c>
      <c r="D92" s="59" t="s">
        <v>796</v>
      </c>
      <c r="E92" s="120">
        <v>1</v>
      </c>
      <c r="F92" s="121">
        <v>64.489999999999995</v>
      </c>
      <c r="G92" s="121">
        <v>53.93</v>
      </c>
      <c r="H92" s="121">
        <v>8.24</v>
      </c>
      <c r="I92" s="121">
        <v>0.18</v>
      </c>
      <c r="J92" s="122">
        <v>64</v>
      </c>
      <c r="K92" s="122">
        <v>54</v>
      </c>
      <c r="L92" s="122">
        <v>8</v>
      </c>
      <c r="M92" s="122"/>
      <c r="N92" s="122">
        <v>3.98</v>
      </c>
      <c r="O92" s="122">
        <v>3.98</v>
      </c>
      <c r="P92" s="122">
        <v>0.01</v>
      </c>
      <c r="Q92" s="122">
        <v>0.01</v>
      </c>
    </row>
    <row r="93" spans="1:17" ht="30.6" x14ac:dyDescent="0.25">
      <c r="A93" s="55">
        <v>50</v>
      </c>
      <c r="B93" s="97" t="s">
        <v>322</v>
      </c>
      <c r="C93" s="94" t="s">
        <v>846</v>
      </c>
      <c r="D93" s="59" t="s">
        <v>235</v>
      </c>
      <c r="E93" s="120">
        <v>1</v>
      </c>
      <c r="F93" s="121">
        <v>550.91</v>
      </c>
      <c r="G93" s="122"/>
      <c r="H93" s="122"/>
      <c r="I93" s="122"/>
      <c r="J93" s="122">
        <v>551</v>
      </c>
      <c r="K93" s="122"/>
      <c r="L93" s="122"/>
      <c r="M93" s="122"/>
      <c r="N93" s="122"/>
      <c r="O93" s="122"/>
      <c r="P93" s="122"/>
      <c r="Q93" s="122"/>
    </row>
    <row r="94" spans="1:17" x14ac:dyDescent="0.25">
      <c r="A94" s="55">
        <v>51</v>
      </c>
      <c r="B94" s="97" t="s">
        <v>789</v>
      </c>
      <c r="C94" s="94" t="s">
        <v>790</v>
      </c>
      <c r="D94" s="59" t="s">
        <v>163</v>
      </c>
      <c r="E94" s="120">
        <v>1</v>
      </c>
      <c r="F94" s="121">
        <v>569.9</v>
      </c>
      <c r="G94" s="121">
        <v>197.83</v>
      </c>
      <c r="H94" s="121">
        <v>233.8</v>
      </c>
      <c r="I94" s="121">
        <v>14.56</v>
      </c>
      <c r="J94" s="122">
        <v>570</v>
      </c>
      <c r="K94" s="122">
        <v>198</v>
      </c>
      <c r="L94" s="122">
        <v>234</v>
      </c>
      <c r="M94" s="122">
        <v>15</v>
      </c>
      <c r="N94" s="122">
        <v>14.6</v>
      </c>
      <c r="O94" s="122">
        <v>14.6</v>
      </c>
      <c r="P94" s="122">
        <v>0.8</v>
      </c>
      <c r="Q94" s="122">
        <v>0.8</v>
      </c>
    </row>
    <row r="95" spans="1:17" ht="30.6" x14ac:dyDescent="0.25">
      <c r="A95" s="55">
        <v>52</v>
      </c>
      <c r="B95" s="97" t="s">
        <v>322</v>
      </c>
      <c r="C95" s="94" t="s">
        <v>847</v>
      </c>
      <c r="D95" s="59" t="s">
        <v>235</v>
      </c>
      <c r="E95" s="120">
        <v>2</v>
      </c>
      <c r="F95" s="121">
        <v>22.33</v>
      </c>
      <c r="G95" s="122"/>
      <c r="H95" s="122"/>
      <c r="I95" s="122"/>
      <c r="J95" s="122">
        <v>45</v>
      </c>
      <c r="K95" s="122"/>
      <c r="L95" s="122"/>
      <c r="M95" s="122"/>
      <c r="N95" s="122"/>
      <c r="O95" s="122"/>
      <c r="P95" s="122"/>
      <c r="Q95" s="122"/>
    </row>
    <row r="96" spans="1:17" x14ac:dyDescent="0.25">
      <c r="A96" s="273" t="s">
        <v>791</v>
      </c>
      <c r="B96" s="274"/>
      <c r="C96" s="274"/>
      <c r="D96" s="274"/>
      <c r="E96" s="274"/>
      <c r="F96" s="274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4"/>
    </row>
    <row r="97" spans="1:17" x14ac:dyDescent="0.25">
      <c r="A97" s="273" t="s">
        <v>848</v>
      </c>
      <c r="B97" s="274"/>
      <c r="C97" s="274"/>
      <c r="D97" s="274"/>
      <c r="E97" s="274"/>
      <c r="F97" s="274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4"/>
    </row>
    <row r="98" spans="1:17" ht="22.8" x14ac:dyDescent="0.25">
      <c r="A98" s="55">
        <v>53</v>
      </c>
      <c r="B98" s="97" t="s">
        <v>849</v>
      </c>
      <c r="C98" s="94" t="s">
        <v>850</v>
      </c>
      <c r="D98" s="59" t="s">
        <v>851</v>
      </c>
      <c r="E98" s="120">
        <v>8</v>
      </c>
      <c r="F98" s="121">
        <v>216.88</v>
      </c>
      <c r="G98" s="121">
        <v>100.78</v>
      </c>
      <c r="H98" s="121">
        <v>31.14</v>
      </c>
      <c r="I98" s="121">
        <v>0.91</v>
      </c>
      <c r="J98" s="122">
        <v>1735</v>
      </c>
      <c r="K98" s="122">
        <v>806</v>
      </c>
      <c r="L98" s="122">
        <v>249</v>
      </c>
      <c r="M98" s="122">
        <v>7</v>
      </c>
      <c r="N98" s="122">
        <v>8.18</v>
      </c>
      <c r="O98" s="122">
        <v>65.44</v>
      </c>
      <c r="P98" s="122">
        <v>0.05</v>
      </c>
      <c r="Q98" s="122">
        <v>0.4</v>
      </c>
    </row>
    <row r="99" spans="1:17" ht="42" x14ac:dyDescent="0.25">
      <c r="A99" s="55">
        <v>54</v>
      </c>
      <c r="B99" s="97" t="s">
        <v>322</v>
      </c>
      <c r="C99" s="94" t="s">
        <v>852</v>
      </c>
      <c r="D99" s="59" t="s">
        <v>235</v>
      </c>
      <c r="E99" s="120">
        <v>8</v>
      </c>
      <c r="F99" s="121">
        <v>9895.2800000000007</v>
      </c>
      <c r="G99" s="122"/>
      <c r="H99" s="122"/>
      <c r="I99" s="122"/>
      <c r="J99" s="122">
        <v>79162</v>
      </c>
      <c r="K99" s="122"/>
      <c r="L99" s="122"/>
      <c r="M99" s="122"/>
      <c r="N99" s="122"/>
      <c r="O99" s="122"/>
      <c r="P99" s="122"/>
      <c r="Q99" s="122"/>
    </row>
    <row r="100" spans="1:17" x14ac:dyDescent="0.25">
      <c r="A100" s="55">
        <v>55</v>
      </c>
      <c r="B100" s="97" t="s">
        <v>789</v>
      </c>
      <c r="C100" s="94" t="s">
        <v>790</v>
      </c>
      <c r="D100" s="59" t="s">
        <v>163</v>
      </c>
      <c r="E100" s="120">
        <v>2</v>
      </c>
      <c r="F100" s="121">
        <v>569.9</v>
      </c>
      <c r="G100" s="121">
        <v>197.83</v>
      </c>
      <c r="H100" s="121">
        <v>233.8</v>
      </c>
      <c r="I100" s="121">
        <v>14.56</v>
      </c>
      <c r="J100" s="122">
        <v>1140</v>
      </c>
      <c r="K100" s="122">
        <v>396</v>
      </c>
      <c r="L100" s="122">
        <v>468</v>
      </c>
      <c r="M100" s="122">
        <v>29</v>
      </c>
      <c r="N100" s="122">
        <v>14.6</v>
      </c>
      <c r="O100" s="122">
        <v>29.2</v>
      </c>
      <c r="P100" s="122">
        <v>0.8</v>
      </c>
      <c r="Q100" s="122">
        <v>1.6</v>
      </c>
    </row>
    <row r="101" spans="1:17" ht="34.200000000000003" x14ac:dyDescent="0.25">
      <c r="A101" s="55">
        <v>56</v>
      </c>
      <c r="B101" s="97" t="s">
        <v>96</v>
      </c>
      <c r="C101" s="94" t="s">
        <v>853</v>
      </c>
      <c r="D101" s="59" t="s">
        <v>22</v>
      </c>
      <c r="E101" s="120">
        <v>8</v>
      </c>
      <c r="F101" s="121">
        <v>174.77</v>
      </c>
      <c r="G101" s="121">
        <v>20.9</v>
      </c>
      <c r="H101" s="121">
        <v>1.28</v>
      </c>
      <c r="I101" s="122"/>
      <c r="J101" s="122">
        <v>1398</v>
      </c>
      <c r="K101" s="122">
        <v>167</v>
      </c>
      <c r="L101" s="122">
        <v>10</v>
      </c>
      <c r="M101" s="122"/>
      <c r="N101" s="122">
        <v>1.56</v>
      </c>
      <c r="O101" s="122">
        <v>12.48</v>
      </c>
      <c r="P101" s="122"/>
      <c r="Q101" s="122"/>
    </row>
    <row r="102" spans="1:17" x14ac:dyDescent="0.25">
      <c r="A102" s="273" t="s">
        <v>791</v>
      </c>
      <c r="B102" s="274"/>
      <c r="C102" s="274"/>
      <c r="D102" s="274"/>
      <c r="E102" s="274"/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</row>
    <row r="103" spans="1:17" x14ac:dyDescent="0.25">
      <c r="A103" s="273" t="s">
        <v>854</v>
      </c>
      <c r="B103" s="274"/>
      <c r="C103" s="274"/>
      <c r="D103" s="274"/>
      <c r="E103" s="274"/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4"/>
    </row>
    <row r="104" spans="1:17" ht="22.8" x14ac:dyDescent="0.25">
      <c r="A104" s="55">
        <v>57</v>
      </c>
      <c r="B104" s="97" t="s">
        <v>849</v>
      </c>
      <c r="C104" s="94" t="s">
        <v>850</v>
      </c>
      <c r="D104" s="59" t="s">
        <v>851</v>
      </c>
      <c r="E104" s="120">
        <v>8</v>
      </c>
      <c r="F104" s="121">
        <v>216.88</v>
      </c>
      <c r="G104" s="121">
        <v>100.78</v>
      </c>
      <c r="H104" s="121">
        <v>31.14</v>
      </c>
      <c r="I104" s="121">
        <v>0.91</v>
      </c>
      <c r="J104" s="122">
        <v>1735</v>
      </c>
      <c r="K104" s="122">
        <v>806</v>
      </c>
      <c r="L104" s="122">
        <v>249</v>
      </c>
      <c r="M104" s="122">
        <v>7</v>
      </c>
      <c r="N104" s="122">
        <v>8.18</v>
      </c>
      <c r="O104" s="122">
        <v>65.44</v>
      </c>
      <c r="P104" s="122">
        <v>0.05</v>
      </c>
      <c r="Q104" s="122">
        <v>0.4</v>
      </c>
    </row>
    <row r="105" spans="1:17" ht="42" x14ac:dyDescent="0.25">
      <c r="A105" s="55">
        <v>58</v>
      </c>
      <c r="B105" s="97" t="s">
        <v>322</v>
      </c>
      <c r="C105" s="94" t="s">
        <v>855</v>
      </c>
      <c r="D105" s="59" t="s">
        <v>235</v>
      </c>
      <c r="E105" s="120">
        <v>8</v>
      </c>
      <c r="F105" s="121">
        <v>8359.7999999999993</v>
      </c>
      <c r="G105" s="122"/>
      <c r="H105" s="122"/>
      <c r="I105" s="122"/>
      <c r="J105" s="122">
        <v>66878</v>
      </c>
      <c r="K105" s="122"/>
      <c r="L105" s="122"/>
      <c r="M105" s="122"/>
      <c r="N105" s="122"/>
      <c r="O105" s="122"/>
      <c r="P105" s="122"/>
      <c r="Q105" s="122"/>
    </row>
    <row r="106" spans="1:17" x14ac:dyDescent="0.25">
      <c r="A106" s="55">
        <v>59</v>
      </c>
      <c r="B106" s="97" t="s">
        <v>789</v>
      </c>
      <c r="C106" s="94" t="s">
        <v>790</v>
      </c>
      <c r="D106" s="59" t="s">
        <v>163</v>
      </c>
      <c r="E106" s="120">
        <v>2</v>
      </c>
      <c r="F106" s="121">
        <v>569.9</v>
      </c>
      <c r="G106" s="121">
        <v>197.83</v>
      </c>
      <c r="H106" s="121">
        <v>233.8</v>
      </c>
      <c r="I106" s="121">
        <v>14.56</v>
      </c>
      <c r="J106" s="122">
        <v>1140</v>
      </c>
      <c r="K106" s="122">
        <v>396</v>
      </c>
      <c r="L106" s="122">
        <v>468</v>
      </c>
      <c r="M106" s="122">
        <v>29</v>
      </c>
      <c r="N106" s="122">
        <v>14.6</v>
      </c>
      <c r="O106" s="122">
        <v>29.2</v>
      </c>
      <c r="P106" s="122">
        <v>0.8</v>
      </c>
      <c r="Q106" s="122">
        <v>1.6</v>
      </c>
    </row>
    <row r="107" spans="1:17" ht="34.200000000000003" x14ac:dyDescent="0.25">
      <c r="A107" s="55">
        <v>61</v>
      </c>
      <c r="B107" s="97" t="s">
        <v>96</v>
      </c>
      <c r="C107" s="94" t="s">
        <v>853</v>
      </c>
      <c r="D107" s="59" t="s">
        <v>22</v>
      </c>
      <c r="E107" s="120">
        <v>8</v>
      </c>
      <c r="F107" s="121">
        <v>174.77</v>
      </c>
      <c r="G107" s="121">
        <v>20.9</v>
      </c>
      <c r="H107" s="121">
        <v>1.28</v>
      </c>
      <c r="I107" s="122"/>
      <c r="J107" s="122">
        <v>1398</v>
      </c>
      <c r="K107" s="122">
        <v>167</v>
      </c>
      <c r="L107" s="122">
        <v>10</v>
      </c>
      <c r="M107" s="122"/>
      <c r="N107" s="122">
        <v>1.56</v>
      </c>
      <c r="O107" s="122">
        <v>12.48</v>
      </c>
      <c r="P107" s="122"/>
      <c r="Q107" s="122"/>
    </row>
    <row r="108" spans="1:17" x14ac:dyDescent="0.25">
      <c r="A108" s="273" t="s">
        <v>791</v>
      </c>
      <c r="B108" s="274"/>
      <c r="C108" s="274"/>
      <c r="D108" s="274"/>
      <c r="E108" s="274"/>
      <c r="F108" s="274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274"/>
    </row>
    <row r="109" spans="1:17" ht="22.8" x14ac:dyDescent="0.25">
      <c r="A109" s="55">
        <v>62</v>
      </c>
      <c r="B109" s="97" t="s">
        <v>856</v>
      </c>
      <c r="C109" s="94" t="s">
        <v>857</v>
      </c>
      <c r="D109" s="59" t="s">
        <v>858</v>
      </c>
      <c r="E109" s="120">
        <v>56</v>
      </c>
      <c r="F109" s="121">
        <v>24.67</v>
      </c>
      <c r="G109" s="121">
        <v>18.440000000000001</v>
      </c>
      <c r="H109" s="121">
        <v>2.94</v>
      </c>
      <c r="I109" s="122"/>
      <c r="J109" s="122">
        <v>1382</v>
      </c>
      <c r="K109" s="122">
        <v>1033</v>
      </c>
      <c r="L109" s="122">
        <v>165</v>
      </c>
      <c r="M109" s="122"/>
      <c r="N109" s="122">
        <v>1.46</v>
      </c>
      <c r="O109" s="122">
        <v>81.760000000000005</v>
      </c>
      <c r="P109" s="122"/>
      <c r="Q109" s="122"/>
    </row>
    <row r="110" spans="1:17" ht="42" x14ac:dyDescent="0.25">
      <c r="A110" s="55">
        <v>63</v>
      </c>
      <c r="B110" s="97" t="s">
        <v>322</v>
      </c>
      <c r="C110" s="94" t="s">
        <v>859</v>
      </c>
      <c r="D110" s="59" t="s">
        <v>235</v>
      </c>
      <c r="E110" s="120">
        <v>3</v>
      </c>
      <c r="F110" s="121">
        <v>162.85</v>
      </c>
      <c r="G110" s="122"/>
      <c r="H110" s="122"/>
      <c r="I110" s="122"/>
      <c r="J110" s="122">
        <v>489</v>
      </c>
      <c r="K110" s="122"/>
      <c r="L110" s="122"/>
      <c r="M110" s="122"/>
      <c r="N110" s="122"/>
      <c r="O110" s="122"/>
      <c r="P110" s="122"/>
      <c r="Q110" s="122"/>
    </row>
    <row r="111" spans="1:17" ht="42" x14ac:dyDescent="0.25">
      <c r="A111" s="55">
        <v>64</v>
      </c>
      <c r="B111" s="97" t="s">
        <v>322</v>
      </c>
      <c r="C111" s="94" t="s">
        <v>860</v>
      </c>
      <c r="D111" s="59" t="s">
        <v>235</v>
      </c>
      <c r="E111" s="120">
        <v>1</v>
      </c>
      <c r="F111" s="121">
        <v>175.26</v>
      </c>
      <c r="G111" s="122"/>
      <c r="H111" s="122"/>
      <c r="I111" s="122"/>
      <c r="J111" s="122">
        <v>175</v>
      </c>
      <c r="K111" s="122"/>
      <c r="L111" s="122"/>
      <c r="M111" s="122"/>
      <c r="N111" s="122"/>
      <c r="O111" s="122"/>
      <c r="P111" s="122"/>
      <c r="Q111" s="122"/>
    </row>
    <row r="112" spans="1:17" ht="42" x14ac:dyDescent="0.25">
      <c r="A112" s="55">
        <v>65</v>
      </c>
      <c r="B112" s="97" t="s">
        <v>322</v>
      </c>
      <c r="C112" s="94" t="s">
        <v>861</v>
      </c>
      <c r="D112" s="59" t="s">
        <v>235</v>
      </c>
      <c r="E112" s="120">
        <v>42</v>
      </c>
      <c r="F112" s="121">
        <v>201.63</v>
      </c>
      <c r="G112" s="122"/>
      <c r="H112" s="122"/>
      <c r="I112" s="122"/>
      <c r="J112" s="122">
        <v>8468</v>
      </c>
      <c r="K112" s="122"/>
      <c r="L112" s="122"/>
      <c r="M112" s="122"/>
      <c r="N112" s="122"/>
      <c r="O112" s="122"/>
      <c r="P112" s="122"/>
      <c r="Q112" s="122"/>
    </row>
    <row r="113" spans="1:17" ht="42" x14ac:dyDescent="0.25">
      <c r="A113" s="55">
        <v>66</v>
      </c>
      <c r="B113" s="97" t="s">
        <v>322</v>
      </c>
      <c r="C113" s="94" t="s">
        <v>862</v>
      </c>
      <c r="D113" s="59" t="s">
        <v>235</v>
      </c>
      <c r="E113" s="120">
        <v>10</v>
      </c>
      <c r="F113" s="121">
        <v>341.22</v>
      </c>
      <c r="G113" s="122"/>
      <c r="H113" s="122"/>
      <c r="I113" s="122"/>
      <c r="J113" s="122">
        <v>3412</v>
      </c>
      <c r="K113" s="122"/>
      <c r="L113" s="122"/>
      <c r="M113" s="122"/>
      <c r="N113" s="122"/>
      <c r="O113" s="122"/>
      <c r="P113" s="122"/>
      <c r="Q113" s="122"/>
    </row>
    <row r="114" spans="1:17" ht="22.8" x14ac:dyDescent="0.25">
      <c r="A114" s="55">
        <v>67</v>
      </c>
      <c r="B114" s="97" t="s">
        <v>863</v>
      </c>
      <c r="C114" s="94" t="s">
        <v>864</v>
      </c>
      <c r="D114" s="59" t="s">
        <v>858</v>
      </c>
      <c r="E114" s="120">
        <v>2</v>
      </c>
      <c r="F114" s="121">
        <v>47.2</v>
      </c>
      <c r="G114" s="121">
        <v>26.65</v>
      </c>
      <c r="H114" s="121">
        <v>5.71</v>
      </c>
      <c r="I114" s="121">
        <v>0.18</v>
      </c>
      <c r="J114" s="122">
        <v>94</v>
      </c>
      <c r="K114" s="122">
        <v>53</v>
      </c>
      <c r="L114" s="122">
        <v>11</v>
      </c>
      <c r="M114" s="122"/>
      <c r="N114" s="122">
        <v>2.11</v>
      </c>
      <c r="O114" s="122">
        <v>4.22</v>
      </c>
      <c r="P114" s="122">
        <v>0.01</v>
      </c>
      <c r="Q114" s="122">
        <v>0.02</v>
      </c>
    </row>
    <row r="115" spans="1:17" x14ac:dyDescent="0.25">
      <c r="A115" s="55">
        <v>68</v>
      </c>
      <c r="B115" s="97" t="s">
        <v>865</v>
      </c>
      <c r="C115" s="94" t="s">
        <v>866</v>
      </c>
      <c r="D115" s="59" t="s">
        <v>458</v>
      </c>
      <c r="E115" s="120">
        <v>2.2320000000000002</v>
      </c>
      <c r="F115" s="121">
        <v>630.70000000000005</v>
      </c>
      <c r="G115" s="122"/>
      <c r="H115" s="122"/>
      <c r="I115" s="122"/>
      <c r="J115" s="122">
        <v>1408</v>
      </c>
      <c r="K115" s="122"/>
      <c r="L115" s="122"/>
      <c r="M115" s="122"/>
      <c r="N115" s="122"/>
      <c r="O115" s="122"/>
      <c r="P115" s="122"/>
      <c r="Q115" s="122"/>
    </row>
    <row r="116" spans="1:17" ht="45.6" x14ac:dyDescent="0.25">
      <c r="A116" s="55">
        <v>69</v>
      </c>
      <c r="B116" s="97" t="s">
        <v>867</v>
      </c>
      <c r="C116" s="94" t="s">
        <v>868</v>
      </c>
      <c r="D116" s="59" t="s">
        <v>869</v>
      </c>
      <c r="E116" s="120">
        <v>9</v>
      </c>
      <c r="F116" s="121">
        <v>70.34</v>
      </c>
      <c r="G116" s="121">
        <v>18.100000000000001</v>
      </c>
      <c r="H116" s="121">
        <v>47.04</v>
      </c>
      <c r="I116" s="122"/>
      <c r="J116" s="122">
        <v>633</v>
      </c>
      <c r="K116" s="122">
        <v>163</v>
      </c>
      <c r="L116" s="122">
        <v>423</v>
      </c>
      <c r="M116" s="122"/>
      <c r="N116" s="122">
        <v>1.45</v>
      </c>
      <c r="O116" s="122">
        <v>13.05</v>
      </c>
      <c r="P116" s="122"/>
      <c r="Q116" s="122"/>
    </row>
    <row r="117" spans="1:17" ht="30.6" x14ac:dyDescent="0.25">
      <c r="A117" s="55">
        <v>70</v>
      </c>
      <c r="B117" s="97" t="s">
        <v>322</v>
      </c>
      <c r="C117" s="94" t="s">
        <v>870</v>
      </c>
      <c r="D117" s="59" t="s">
        <v>235</v>
      </c>
      <c r="E117" s="120">
        <v>2</v>
      </c>
      <c r="F117" s="121">
        <v>37.840000000000003</v>
      </c>
      <c r="G117" s="122"/>
      <c r="H117" s="122"/>
      <c r="I117" s="122"/>
      <c r="J117" s="122">
        <v>76</v>
      </c>
      <c r="K117" s="122"/>
      <c r="L117" s="122"/>
      <c r="M117" s="122"/>
      <c r="N117" s="122"/>
      <c r="O117" s="122"/>
      <c r="P117" s="122"/>
      <c r="Q117" s="122"/>
    </row>
    <row r="118" spans="1:17" ht="30.6" x14ac:dyDescent="0.25">
      <c r="A118" s="55">
        <v>71</v>
      </c>
      <c r="B118" s="97" t="s">
        <v>322</v>
      </c>
      <c r="C118" s="94" t="s">
        <v>871</v>
      </c>
      <c r="D118" s="59" t="s">
        <v>235</v>
      </c>
      <c r="E118" s="120">
        <v>2</v>
      </c>
      <c r="F118" s="121">
        <v>22.18</v>
      </c>
      <c r="G118" s="122"/>
      <c r="H118" s="122"/>
      <c r="I118" s="122"/>
      <c r="J118" s="122">
        <v>44</v>
      </c>
      <c r="K118" s="122"/>
      <c r="L118" s="122"/>
      <c r="M118" s="122"/>
      <c r="N118" s="122"/>
      <c r="O118" s="122"/>
      <c r="P118" s="122"/>
      <c r="Q118" s="122"/>
    </row>
    <row r="119" spans="1:17" ht="30.6" x14ac:dyDescent="0.25">
      <c r="A119" s="55">
        <v>72</v>
      </c>
      <c r="B119" s="97" t="s">
        <v>322</v>
      </c>
      <c r="C119" s="94" t="s">
        <v>872</v>
      </c>
      <c r="D119" s="59" t="s">
        <v>235</v>
      </c>
      <c r="E119" s="120">
        <v>5</v>
      </c>
      <c r="F119" s="121">
        <v>20.63</v>
      </c>
      <c r="G119" s="122"/>
      <c r="H119" s="122"/>
      <c r="I119" s="122"/>
      <c r="J119" s="122">
        <v>103</v>
      </c>
      <c r="K119" s="122"/>
      <c r="L119" s="122"/>
      <c r="M119" s="122"/>
      <c r="N119" s="122"/>
      <c r="O119" s="122"/>
      <c r="P119" s="122"/>
      <c r="Q119" s="122"/>
    </row>
    <row r="120" spans="1:17" ht="57" x14ac:dyDescent="0.25">
      <c r="A120" s="55">
        <v>73</v>
      </c>
      <c r="B120" s="97" t="s">
        <v>873</v>
      </c>
      <c r="C120" s="94" t="s">
        <v>874</v>
      </c>
      <c r="D120" s="59" t="s">
        <v>875</v>
      </c>
      <c r="E120" s="120">
        <v>0.28899999999999998</v>
      </c>
      <c r="F120" s="121">
        <v>2601.5300000000002</v>
      </c>
      <c r="G120" s="121">
        <v>1893.46</v>
      </c>
      <c r="H120" s="121">
        <v>136.19999999999999</v>
      </c>
      <c r="I120" s="121">
        <v>7.46</v>
      </c>
      <c r="J120" s="122">
        <v>752</v>
      </c>
      <c r="K120" s="122">
        <v>547</v>
      </c>
      <c r="L120" s="122">
        <v>39</v>
      </c>
      <c r="M120" s="122">
        <v>2</v>
      </c>
      <c r="N120" s="122">
        <v>153.69</v>
      </c>
      <c r="O120" s="122">
        <v>44.42</v>
      </c>
      <c r="P120" s="122">
        <v>0.41</v>
      </c>
      <c r="Q120" s="122">
        <v>0.12</v>
      </c>
    </row>
    <row r="121" spans="1:17" ht="22.8" x14ac:dyDescent="0.25">
      <c r="A121" s="55">
        <v>74</v>
      </c>
      <c r="B121" s="97" t="s">
        <v>876</v>
      </c>
      <c r="C121" s="94" t="s">
        <v>877</v>
      </c>
      <c r="D121" s="59" t="s">
        <v>458</v>
      </c>
      <c r="E121" s="120">
        <v>28.9</v>
      </c>
      <c r="F121" s="121">
        <v>267.29000000000002</v>
      </c>
      <c r="G121" s="122"/>
      <c r="H121" s="122"/>
      <c r="I121" s="122"/>
      <c r="J121" s="122">
        <v>7725</v>
      </c>
      <c r="K121" s="122"/>
      <c r="L121" s="122"/>
      <c r="M121" s="122"/>
      <c r="N121" s="122"/>
      <c r="O121" s="122"/>
      <c r="P121" s="122"/>
      <c r="Q121" s="122"/>
    </row>
    <row r="122" spans="1:17" ht="57" x14ac:dyDescent="0.25">
      <c r="A122" s="55">
        <v>75</v>
      </c>
      <c r="B122" s="97" t="s">
        <v>878</v>
      </c>
      <c r="C122" s="94" t="s">
        <v>879</v>
      </c>
      <c r="D122" s="59" t="s">
        <v>875</v>
      </c>
      <c r="E122" s="120">
        <v>1.08</v>
      </c>
      <c r="F122" s="121">
        <v>2260.48</v>
      </c>
      <c r="G122" s="121">
        <v>1638.31</v>
      </c>
      <c r="H122" s="121">
        <v>127.29</v>
      </c>
      <c r="I122" s="121">
        <v>6.92</v>
      </c>
      <c r="J122" s="122">
        <v>2441</v>
      </c>
      <c r="K122" s="122">
        <v>1769</v>
      </c>
      <c r="L122" s="122">
        <v>137</v>
      </c>
      <c r="M122" s="122">
        <v>7</v>
      </c>
      <c r="N122" s="122">
        <v>132.97999999999999</v>
      </c>
      <c r="O122" s="122">
        <v>143.62</v>
      </c>
      <c r="P122" s="122">
        <v>0.38</v>
      </c>
      <c r="Q122" s="122">
        <v>0.41</v>
      </c>
    </row>
    <row r="123" spans="1:17" ht="34.200000000000003" x14ac:dyDescent="0.25">
      <c r="A123" s="55">
        <v>76</v>
      </c>
      <c r="B123" s="97" t="s">
        <v>880</v>
      </c>
      <c r="C123" s="94" t="s">
        <v>881</v>
      </c>
      <c r="D123" s="59" t="s">
        <v>458</v>
      </c>
      <c r="E123" s="120">
        <v>108</v>
      </c>
      <c r="F123" s="121">
        <v>258.64999999999998</v>
      </c>
      <c r="G123" s="122"/>
      <c r="H123" s="122"/>
      <c r="I123" s="122"/>
      <c r="J123" s="122">
        <v>27934</v>
      </c>
      <c r="K123" s="122"/>
      <c r="L123" s="122"/>
      <c r="M123" s="122"/>
      <c r="N123" s="122"/>
      <c r="O123" s="122"/>
      <c r="P123" s="122"/>
      <c r="Q123" s="122"/>
    </row>
    <row r="124" spans="1:17" ht="57" x14ac:dyDescent="0.25">
      <c r="A124" s="55">
        <v>77</v>
      </c>
      <c r="B124" s="97" t="s">
        <v>882</v>
      </c>
      <c r="C124" s="94" t="s">
        <v>883</v>
      </c>
      <c r="D124" s="59" t="s">
        <v>875</v>
      </c>
      <c r="E124" s="120">
        <v>0.59299999999999997</v>
      </c>
      <c r="F124" s="121">
        <v>1821</v>
      </c>
      <c r="G124" s="121">
        <v>1232.74</v>
      </c>
      <c r="H124" s="121">
        <v>124.57</v>
      </c>
      <c r="I124" s="121">
        <v>5.0999999999999996</v>
      </c>
      <c r="J124" s="122">
        <v>1080</v>
      </c>
      <c r="K124" s="122">
        <v>731</v>
      </c>
      <c r="L124" s="122">
        <v>74</v>
      </c>
      <c r="M124" s="122">
        <v>3</v>
      </c>
      <c r="N124" s="122">
        <v>100.06</v>
      </c>
      <c r="O124" s="122">
        <v>59.34</v>
      </c>
      <c r="P124" s="122">
        <v>0.28000000000000003</v>
      </c>
      <c r="Q124" s="122">
        <v>0.17</v>
      </c>
    </row>
    <row r="125" spans="1:17" ht="34.200000000000003" x14ac:dyDescent="0.25">
      <c r="A125" s="55">
        <v>78</v>
      </c>
      <c r="B125" s="97" t="s">
        <v>884</v>
      </c>
      <c r="C125" s="94" t="s">
        <v>885</v>
      </c>
      <c r="D125" s="59" t="s">
        <v>458</v>
      </c>
      <c r="E125" s="120">
        <v>59.3</v>
      </c>
      <c r="F125" s="121">
        <v>265.49</v>
      </c>
      <c r="G125" s="122"/>
      <c r="H125" s="122"/>
      <c r="I125" s="122"/>
      <c r="J125" s="122">
        <v>15744</v>
      </c>
      <c r="K125" s="122"/>
      <c r="L125" s="122"/>
      <c r="M125" s="122"/>
      <c r="N125" s="122"/>
      <c r="O125" s="122"/>
      <c r="P125" s="122"/>
      <c r="Q125" s="122"/>
    </row>
    <row r="126" spans="1:17" ht="57" x14ac:dyDescent="0.25">
      <c r="A126" s="55">
        <v>79</v>
      </c>
      <c r="B126" s="97" t="s">
        <v>886</v>
      </c>
      <c r="C126" s="94" t="s">
        <v>887</v>
      </c>
      <c r="D126" s="59" t="s">
        <v>875</v>
      </c>
      <c r="E126" s="120">
        <v>8.3799999999999999E-2</v>
      </c>
      <c r="F126" s="121">
        <v>1531.47</v>
      </c>
      <c r="G126" s="121">
        <v>996.44</v>
      </c>
      <c r="H126" s="121">
        <v>130.58000000000001</v>
      </c>
      <c r="I126" s="121">
        <v>5.64</v>
      </c>
      <c r="J126" s="122">
        <v>128</v>
      </c>
      <c r="K126" s="122">
        <v>84</v>
      </c>
      <c r="L126" s="122">
        <v>11</v>
      </c>
      <c r="M126" s="122"/>
      <c r="N126" s="122">
        <v>80.88</v>
      </c>
      <c r="O126" s="122">
        <v>6.78</v>
      </c>
      <c r="P126" s="122">
        <v>0.31</v>
      </c>
      <c r="Q126" s="122">
        <v>0.03</v>
      </c>
    </row>
    <row r="127" spans="1:17" ht="34.200000000000003" x14ac:dyDescent="0.25">
      <c r="A127" s="55">
        <v>80</v>
      </c>
      <c r="B127" s="97" t="s">
        <v>884</v>
      </c>
      <c r="C127" s="94" t="s">
        <v>885</v>
      </c>
      <c r="D127" s="59" t="s">
        <v>458</v>
      </c>
      <c r="E127" s="120">
        <v>8.3800000000000008</v>
      </c>
      <c r="F127" s="121">
        <v>265.49</v>
      </c>
      <c r="G127" s="122"/>
      <c r="H127" s="122"/>
      <c r="I127" s="122"/>
      <c r="J127" s="122">
        <v>2225</v>
      </c>
      <c r="K127" s="122"/>
      <c r="L127" s="122"/>
      <c r="M127" s="122"/>
      <c r="N127" s="122"/>
      <c r="O127" s="122"/>
      <c r="P127" s="122"/>
      <c r="Q127" s="122"/>
    </row>
    <row r="128" spans="1:17" ht="57" x14ac:dyDescent="0.25">
      <c r="A128" s="55">
        <v>81</v>
      </c>
      <c r="B128" s="97" t="s">
        <v>888</v>
      </c>
      <c r="C128" s="94" t="s">
        <v>889</v>
      </c>
      <c r="D128" s="59" t="s">
        <v>875</v>
      </c>
      <c r="E128" s="120">
        <v>6.0499999999999998E-2</v>
      </c>
      <c r="F128" s="121">
        <v>1385.79</v>
      </c>
      <c r="G128" s="121">
        <v>838.01</v>
      </c>
      <c r="H128" s="121">
        <v>120.16</v>
      </c>
      <c r="I128" s="121">
        <v>5.28</v>
      </c>
      <c r="J128" s="122">
        <v>84</v>
      </c>
      <c r="K128" s="122">
        <v>51</v>
      </c>
      <c r="L128" s="122">
        <v>7</v>
      </c>
      <c r="M128" s="122"/>
      <c r="N128" s="122">
        <v>68.02</v>
      </c>
      <c r="O128" s="122">
        <v>4.12</v>
      </c>
      <c r="P128" s="122">
        <v>0.28999999999999998</v>
      </c>
      <c r="Q128" s="122">
        <v>0.02</v>
      </c>
    </row>
    <row r="129" spans="1:17" ht="34.200000000000003" x14ac:dyDescent="0.25">
      <c r="A129" s="55">
        <v>82</v>
      </c>
      <c r="B129" s="97" t="s">
        <v>884</v>
      </c>
      <c r="C129" s="94" t="s">
        <v>885</v>
      </c>
      <c r="D129" s="59" t="s">
        <v>458</v>
      </c>
      <c r="E129" s="120">
        <v>6.05</v>
      </c>
      <c r="F129" s="121">
        <v>265.49</v>
      </c>
      <c r="G129" s="122"/>
      <c r="H129" s="122"/>
      <c r="I129" s="122"/>
      <c r="J129" s="122">
        <v>1606</v>
      </c>
      <c r="K129" s="122"/>
      <c r="L129" s="122"/>
      <c r="M129" s="122"/>
      <c r="N129" s="122"/>
      <c r="O129" s="122"/>
      <c r="P129" s="122"/>
      <c r="Q129" s="122"/>
    </row>
    <row r="130" spans="1:17" ht="57" x14ac:dyDescent="0.25">
      <c r="A130" s="55">
        <v>83</v>
      </c>
      <c r="B130" s="97" t="s">
        <v>890</v>
      </c>
      <c r="C130" s="94" t="s">
        <v>891</v>
      </c>
      <c r="D130" s="59" t="s">
        <v>875</v>
      </c>
      <c r="E130" s="120">
        <v>8.2799999999999999E-2</v>
      </c>
      <c r="F130" s="121">
        <v>2812.85</v>
      </c>
      <c r="G130" s="121">
        <v>2068.04</v>
      </c>
      <c r="H130" s="121">
        <v>172.49</v>
      </c>
      <c r="I130" s="121">
        <v>9.4600000000000009</v>
      </c>
      <c r="J130" s="122">
        <v>233</v>
      </c>
      <c r="K130" s="122">
        <v>171</v>
      </c>
      <c r="L130" s="122">
        <v>14</v>
      </c>
      <c r="M130" s="122">
        <v>1</v>
      </c>
      <c r="N130" s="122">
        <v>167.86</v>
      </c>
      <c r="O130" s="122">
        <v>13.9</v>
      </c>
      <c r="P130" s="122">
        <v>0.52</v>
      </c>
      <c r="Q130" s="122">
        <v>0.04</v>
      </c>
    </row>
    <row r="131" spans="1:17" ht="22.8" x14ac:dyDescent="0.25">
      <c r="A131" s="55">
        <v>84</v>
      </c>
      <c r="B131" s="97" t="s">
        <v>892</v>
      </c>
      <c r="C131" s="94" t="s">
        <v>893</v>
      </c>
      <c r="D131" s="59" t="s">
        <v>458</v>
      </c>
      <c r="E131" s="120">
        <v>8.2799999999999994</v>
      </c>
      <c r="F131" s="121">
        <v>251.81</v>
      </c>
      <c r="G131" s="122"/>
      <c r="H131" s="122"/>
      <c r="I131" s="122"/>
      <c r="J131" s="122">
        <v>2085</v>
      </c>
      <c r="K131" s="122"/>
      <c r="L131" s="122"/>
      <c r="M131" s="122"/>
      <c r="N131" s="122"/>
      <c r="O131" s="122"/>
      <c r="P131" s="122"/>
      <c r="Q131" s="122"/>
    </row>
    <row r="132" spans="1:17" ht="57" x14ac:dyDescent="0.25">
      <c r="A132" s="55">
        <v>85</v>
      </c>
      <c r="B132" s="97" t="s">
        <v>894</v>
      </c>
      <c r="C132" s="94" t="s">
        <v>895</v>
      </c>
      <c r="D132" s="59" t="s">
        <v>875</v>
      </c>
      <c r="E132" s="120">
        <v>9.2200000000000004E-2</v>
      </c>
      <c r="F132" s="121">
        <v>2810.67</v>
      </c>
      <c r="G132" s="121">
        <v>2068.04</v>
      </c>
      <c r="H132" s="121">
        <v>170.31</v>
      </c>
      <c r="I132" s="121">
        <v>9.4600000000000009</v>
      </c>
      <c r="J132" s="122">
        <v>259</v>
      </c>
      <c r="K132" s="122">
        <v>191</v>
      </c>
      <c r="L132" s="122">
        <v>16</v>
      </c>
      <c r="M132" s="122">
        <v>1</v>
      </c>
      <c r="N132" s="122">
        <v>167.86</v>
      </c>
      <c r="O132" s="122">
        <v>15.48</v>
      </c>
      <c r="P132" s="122">
        <v>0.52</v>
      </c>
      <c r="Q132" s="122">
        <v>0.05</v>
      </c>
    </row>
    <row r="133" spans="1:17" ht="22.8" x14ac:dyDescent="0.25">
      <c r="A133" s="55">
        <v>86</v>
      </c>
      <c r="B133" s="97" t="s">
        <v>896</v>
      </c>
      <c r="C133" s="94" t="s">
        <v>897</v>
      </c>
      <c r="D133" s="59" t="s">
        <v>458</v>
      </c>
      <c r="E133" s="120">
        <v>9.2200000000000006</v>
      </c>
      <c r="F133" s="121">
        <v>347.48</v>
      </c>
      <c r="G133" s="122"/>
      <c r="H133" s="122"/>
      <c r="I133" s="122"/>
      <c r="J133" s="122">
        <v>3204</v>
      </c>
      <c r="K133" s="122"/>
      <c r="L133" s="122"/>
      <c r="M133" s="122"/>
      <c r="N133" s="122"/>
      <c r="O133" s="122"/>
      <c r="P133" s="122"/>
      <c r="Q133" s="122"/>
    </row>
    <row r="134" spans="1:17" ht="57" x14ac:dyDescent="0.25">
      <c r="A134" s="55">
        <v>87</v>
      </c>
      <c r="B134" s="97" t="s">
        <v>894</v>
      </c>
      <c r="C134" s="94" t="s">
        <v>895</v>
      </c>
      <c r="D134" s="59" t="s">
        <v>875</v>
      </c>
      <c r="E134" s="120">
        <v>2.4400000000000002E-2</v>
      </c>
      <c r="F134" s="121">
        <v>2810.67</v>
      </c>
      <c r="G134" s="121">
        <v>2068.04</v>
      </c>
      <c r="H134" s="121">
        <v>170.31</v>
      </c>
      <c r="I134" s="121">
        <v>9.4600000000000009</v>
      </c>
      <c r="J134" s="122">
        <v>69</v>
      </c>
      <c r="K134" s="122">
        <v>50</v>
      </c>
      <c r="L134" s="122">
        <v>4</v>
      </c>
      <c r="M134" s="122"/>
      <c r="N134" s="122">
        <v>167.86</v>
      </c>
      <c r="O134" s="122">
        <v>4.0999999999999996</v>
      </c>
      <c r="P134" s="122">
        <v>0.52</v>
      </c>
      <c r="Q134" s="122">
        <v>0.01</v>
      </c>
    </row>
    <row r="135" spans="1:17" ht="34.200000000000003" x14ac:dyDescent="0.25">
      <c r="A135" s="55">
        <v>88</v>
      </c>
      <c r="B135" s="97" t="s">
        <v>898</v>
      </c>
      <c r="C135" s="94" t="s">
        <v>899</v>
      </c>
      <c r="D135" s="59" t="s">
        <v>458</v>
      </c>
      <c r="E135" s="120">
        <v>2.44</v>
      </c>
      <c r="F135" s="121">
        <v>292.16000000000003</v>
      </c>
      <c r="G135" s="122"/>
      <c r="H135" s="122"/>
      <c r="I135" s="122"/>
      <c r="J135" s="122">
        <v>713</v>
      </c>
      <c r="K135" s="122"/>
      <c r="L135" s="122"/>
      <c r="M135" s="122"/>
      <c r="N135" s="122"/>
      <c r="O135" s="122"/>
      <c r="P135" s="122"/>
      <c r="Q135" s="122"/>
    </row>
    <row r="136" spans="1:17" ht="57" x14ac:dyDescent="0.25">
      <c r="A136" s="55">
        <v>89</v>
      </c>
      <c r="B136" s="97" t="s">
        <v>900</v>
      </c>
      <c r="C136" s="94" t="s">
        <v>901</v>
      </c>
      <c r="D136" s="59" t="s">
        <v>875</v>
      </c>
      <c r="E136" s="120">
        <v>7.2300000000000003E-2</v>
      </c>
      <c r="F136" s="121">
        <v>5244.25</v>
      </c>
      <c r="G136" s="121">
        <v>2670.23</v>
      </c>
      <c r="H136" s="121">
        <v>1803.47</v>
      </c>
      <c r="I136" s="121">
        <v>272.44</v>
      </c>
      <c r="J136" s="122">
        <v>379</v>
      </c>
      <c r="K136" s="122">
        <v>193</v>
      </c>
      <c r="L136" s="122">
        <v>130</v>
      </c>
      <c r="M136" s="122">
        <v>20</v>
      </c>
      <c r="N136" s="122">
        <v>211.42</v>
      </c>
      <c r="O136" s="122">
        <v>15.29</v>
      </c>
      <c r="P136" s="122">
        <v>19.93</v>
      </c>
      <c r="Q136" s="122">
        <v>1.44</v>
      </c>
    </row>
    <row r="137" spans="1:17" ht="22.8" x14ac:dyDescent="0.25">
      <c r="A137" s="55">
        <v>90</v>
      </c>
      <c r="B137" s="97" t="s">
        <v>902</v>
      </c>
      <c r="C137" s="94" t="s">
        <v>903</v>
      </c>
      <c r="D137" s="59" t="s">
        <v>458</v>
      </c>
      <c r="E137" s="120">
        <v>7.23</v>
      </c>
      <c r="F137" s="121">
        <v>295.56</v>
      </c>
      <c r="G137" s="122"/>
      <c r="H137" s="122"/>
      <c r="I137" s="122"/>
      <c r="J137" s="122">
        <v>2137</v>
      </c>
      <c r="K137" s="122"/>
      <c r="L137" s="122"/>
      <c r="M137" s="122"/>
      <c r="N137" s="122"/>
      <c r="O137" s="122"/>
      <c r="P137" s="122"/>
      <c r="Q137" s="122"/>
    </row>
    <row r="138" spans="1:17" ht="22.8" x14ac:dyDescent="0.25">
      <c r="A138" s="55">
        <v>91</v>
      </c>
      <c r="B138" s="97" t="s">
        <v>904</v>
      </c>
      <c r="C138" s="94" t="s">
        <v>905</v>
      </c>
      <c r="D138" s="59" t="s">
        <v>525</v>
      </c>
      <c r="E138" s="120">
        <v>0.45</v>
      </c>
      <c r="F138" s="121">
        <v>4214.66</v>
      </c>
      <c r="G138" s="121">
        <v>259.38</v>
      </c>
      <c r="H138" s="121">
        <v>46.31</v>
      </c>
      <c r="I138" s="122"/>
      <c r="J138" s="122">
        <v>1897</v>
      </c>
      <c r="K138" s="122">
        <v>117</v>
      </c>
      <c r="L138" s="122">
        <v>21</v>
      </c>
      <c r="M138" s="122"/>
      <c r="N138" s="122">
        <v>18.850000000000001</v>
      </c>
      <c r="O138" s="122">
        <v>8.48</v>
      </c>
      <c r="P138" s="122"/>
      <c r="Q138" s="122"/>
    </row>
    <row r="139" spans="1:17" ht="57" x14ac:dyDescent="0.25">
      <c r="A139" s="55">
        <v>92</v>
      </c>
      <c r="B139" s="97" t="s">
        <v>906</v>
      </c>
      <c r="C139" s="94" t="s">
        <v>907</v>
      </c>
      <c r="D139" s="59" t="s">
        <v>378</v>
      </c>
      <c r="E139" s="120">
        <v>3.5000000000000003E-2</v>
      </c>
      <c r="F139" s="121">
        <v>417.46</v>
      </c>
      <c r="G139" s="121">
        <v>79.650000000000006</v>
      </c>
      <c r="H139" s="121">
        <v>10.15</v>
      </c>
      <c r="I139" s="121">
        <v>0.16</v>
      </c>
      <c r="J139" s="122">
        <v>15</v>
      </c>
      <c r="K139" s="122">
        <v>3</v>
      </c>
      <c r="L139" s="122"/>
      <c r="M139" s="122"/>
      <c r="N139" s="122">
        <v>5.31</v>
      </c>
      <c r="O139" s="122">
        <v>0.19</v>
      </c>
      <c r="P139" s="122">
        <v>0.01</v>
      </c>
      <c r="Q139" s="122"/>
    </row>
    <row r="140" spans="1:17" ht="22.8" x14ac:dyDescent="0.25">
      <c r="A140" s="55">
        <v>93</v>
      </c>
      <c r="B140" s="97" t="s">
        <v>908</v>
      </c>
      <c r="C140" s="94" t="s">
        <v>909</v>
      </c>
      <c r="D140" s="59" t="s">
        <v>21</v>
      </c>
      <c r="E140" s="120">
        <v>24</v>
      </c>
      <c r="F140" s="121">
        <v>6.5</v>
      </c>
      <c r="G140" s="122"/>
      <c r="H140" s="122"/>
      <c r="I140" s="122"/>
      <c r="J140" s="122">
        <v>156</v>
      </c>
      <c r="K140" s="122"/>
      <c r="L140" s="122"/>
      <c r="M140" s="122"/>
      <c r="N140" s="122"/>
      <c r="O140" s="122"/>
      <c r="P140" s="122"/>
      <c r="Q140" s="122"/>
    </row>
    <row r="141" spans="1:17" x14ac:dyDescent="0.25">
      <c r="A141" s="55">
        <v>94</v>
      </c>
      <c r="B141" s="97" t="s">
        <v>910</v>
      </c>
      <c r="C141" s="94" t="s">
        <v>911</v>
      </c>
      <c r="D141" s="59" t="s">
        <v>191</v>
      </c>
      <c r="E141" s="120">
        <v>2.4E-2</v>
      </c>
      <c r="F141" s="121">
        <v>7707.33</v>
      </c>
      <c r="G141" s="122"/>
      <c r="H141" s="122"/>
      <c r="I141" s="122"/>
      <c r="J141" s="122">
        <v>185</v>
      </c>
      <c r="K141" s="122"/>
      <c r="L141" s="122"/>
      <c r="M141" s="122"/>
      <c r="N141" s="122"/>
      <c r="O141" s="122"/>
      <c r="P141" s="122"/>
      <c r="Q141" s="122"/>
    </row>
    <row r="142" spans="1:17" ht="34.200000000000003" x14ac:dyDescent="0.25">
      <c r="A142" s="55">
        <v>95</v>
      </c>
      <c r="B142" s="97" t="s">
        <v>912</v>
      </c>
      <c r="C142" s="94" t="s">
        <v>913</v>
      </c>
      <c r="D142" s="59" t="s">
        <v>828</v>
      </c>
      <c r="E142" s="120">
        <v>0.4</v>
      </c>
      <c r="F142" s="121">
        <v>420.15</v>
      </c>
      <c r="G142" s="121">
        <v>337.72</v>
      </c>
      <c r="H142" s="121">
        <v>4.71</v>
      </c>
      <c r="I142" s="122"/>
      <c r="J142" s="122">
        <v>168</v>
      </c>
      <c r="K142" s="122">
        <v>135</v>
      </c>
      <c r="L142" s="122">
        <v>2</v>
      </c>
      <c r="M142" s="122"/>
      <c r="N142" s="122">
        <v>28.12</v>
      </c>
      <c r="O142" s="122">
        <v>11.25</v>
      </c>
      <c r="P142" s="122"/>
      <c r="Q142" s="122"/>
    </row>
    <row r="143" spans="1:17" ht="57" x14ac:dyDescent="0.25">
      <c r="A143" s="55">
        <v>96</v>
      </c>
      <c r="B143" s="97" t="s">
        <v>914</v>
      </c>
      <c r="C143" s="94" t="s">
        <v>915</v>
      </c>
      <c r="D143" s="59" t="s">
        <v>21</v>
      </c>
      <c r="E143" s="120">
        <v>4</v>
      </c>
      <c r="F143" s="121">
        <v>1035.3</v>
      </c>
      <c r="G143" s="122"/>
      <c r="H143" s="122"/>
      <c r="I143" s="122"/>
      <c r="J143" s="122">
        <v>4141</v>
      </c>
      <c r="K143" s="122"/>
      <c r="L143" s="122"/>
      <c r="M143" s="122"/>
      <c r="N143" s="122"/>
      <c r="O143" s="122"/>
      <c r="P143" s="122"/>
      <c r="Q143" s="122"/>
    </row>
    <row r="144" spans="1:17" ht="34.200000000000003" x14ac:dyDescent="0.25">
      <c r="A144" s="55">
        <v>97</v>
      </c>
      <c r="B144" s="97" t="s">
        <v>916</v>
      </c>
      <c r="C144" s="94" t="s">
        <v>917</v>
      </c>
      <c r="D144" s="59" t="s">
        <v>918</v>
      </c>
      <c r="E144" s="120">
        <v>3</v>
      </c>
      <c r="F144" s="121">
        <v>11.35</v>
      </c>
      <c r="G144" s="121">
        <v>6.08</v>
      </c>
      <c r="H144" s="121">
        <v>1.8</v>
      </c>
      <c r="I144" s="122"/>
      <c r="J144" s="122">
        <v>34</v>
      </c>
      <c r="K144" s="122">
        <v>18</v>
      </c>
      <c r="L144" s="122">
        <v>5</v>
      </c>
      <c r="M144" s="122"/>
      <c r="N144" s="122">
        <v>0.47</v>
      </c>
      <c r="O144" s="122">
        <v>1.41</v>
      </c>
      <c r="P144" s="122"/>
      <c r="Q144" s="122"/>
    </row>
    <row r="145" spans="1:17" ht="34.200000000000003" x14ac:dyDescent="0.25">
      <c r="A145" s="55">
        <v>98</v>
      </c>
      <c r="B145" s="97" t="s">
        <v>919</v>
      </c>
      <c r="C145" s="94" t="s">
        <v>920</v>
      </c>
      <c r="D145" s="59" t="s">
        <v>21</v>
      </c>
      <c r="E145" s="120">
        <v>3</v>
      </c>
      <c r="F145" s="121">
        <v>123.12</v>
      </c>
      <c r="G145" s="122"/>
      <c r="H145" s="122"/>
      <c r="I145" s="122"/>
      <c r="J145" s="122">
        <v>369</v>
      </c>
      <c r="K145" s="122"/>
      <c r="L145" s="122"/>
      <c r="M145" s="122"/>
      <c r="N145" s="122"/>
      <c r="O145" s="122"/>
      <c r="P145" s="122"/>
      <c r="Q145" s="122"/>
    </row>
    <row r="146" spans="1:17" ht="34.200000000000003" x14ac:dyDescent="0.25">
      <c r="A146" s="55">
        <v>99</v>
      </c>
      <c r="B146" s="97" t="s">
        <v>921</v>
      </c>
      <c r="C146" s="94" t="s">
        <v>922</v>
      </c>
      <c r="D146" s="59" t="s">
        <v>918</v>
      </c>
      <c r="E146" s="120">
        <v>1</v>
      </c>
      <c r="F146" s="121">
        <v>11.35</v>
      </c>
      <c r="G146" s="121">
        <v>6.08</v>
      </c>
      <c r="H146" s="121">
        <v>1.8</v>
      </c>
      <c r="I146" s="122"/>
      <c r="J146" s="122">
        <v>11</v>
      </c>
      <c r="K146" s="122">
        <v>6</v>
      </c>
      <c r="L146" s="122">
        <v>2</v>
      </c>
      <c r="M146" s="122"/>
      <c r="N146" s="122">
        <v>0.47</v>
      </c>
      <c r="O146" s="122">
        <v>0.47</v>
      </c>
      <c r="P146" s="122"/>
      <c r="Q146" s="122"/>
    </row>
    <row r="147" spans="1:17" ht="34.200000000000003" x14ac:dyDescent="0.25">
      <c r="A147" s="55">
        <v>100</v>
      </c>
      <c r="B147" s="97" t="s">
        <v>923</v>
      </c>
      <c r="C147" s="94" t="s">
        <v>924</v>
      </c>
      <c r="D147" s="59" t="s">
        <v>21</v>
      </c>
      <c r="E147" s="120">
        <v>1</v>
      </c>
      <c r="F147" s="121">
        <v>132.72</v>
      </c>
      <c r="G147" s="122"/>
      <c r="H147" s="122"/>
      <c r="I147" s="122"/>
      <c r="J147" s="122">
        <v>133</v>
      </c>
      <c r="K147" s="122"/>
      <c r="L147" s="122"/>
      <c r="M147" s="122"/>
      <c r="N147" s="122"/>
      <c r="O147" s="122"/>
      <c r="P147" s="122"/>
      <c r="Q147" s="122"/>
    </row>
    <row r="148" spans="1:17" x14ac:dyDescent="0.25">
      <c r="A148" s="55">
        <v>101</v>
      </c>
      <c r="B148" s="97" t="s">
        <v>925</v>
      </c>
      <c r="C148" s="94" t="s">
        <v>926</v>
      </c>
      <c r="D148" s="59" t="s">
        <v>191</v>
      </c>
      <c r="E148" s="120">
        <v>3.5000000000000003E-2</v>
      </c>
      <c r="F148" s="121">
        <v>12914.62</v>
      </c>
      <c r="G148" s="122"/>
      <c r="H148" s="122"/>
      <c r="I148" s="122"/>
      <c r="J148" s="122">
        <v>452</v>
      </c>
      <c r="K148" s="122"/>
      <c r="L148" s="122"/>
      <c r="M148" s="122"/>
      <c r="N148" s="122"/>
      <c r="O148" s="122"/>
      <c r="P148" s="122"/>
      <c r="Q148" s="122"/>
    </row>
    <row r="149" spans="1:17" x14ac:dyDescent="0.25">
      <c r="A149" s="273" t="s">
        <v>85</v>
      </c>
      <c r="B149" s="274"/>
      <c r="C149" s="274"/>
      <c r="D149" s="274"/>
      <c r="E149" s="274"/>
      <c r="F149" s="274"/>
      <c r="G149" s="274"/>
      <c r="H149" s="274"/>
      <c r="I149" s="274"/>
      <c r="J149" s="121">
        <v>310631</v>
      </c>
      <c r="K149" s="121">
        <v>12073</v>
      </c>
      <c r="L149" s="121">
        <v>4879</v>
      </c>
      <c r="M149" s="121">
        <v>244</v>
      </c>
      <c r="N149" s="122"/>
      <c r="O149" s="121">
        <v>945.87</v>
      </c>
      <c r="P149" s="122"/>
      <c r="Q149" s="121">
        <v>13.77</v>
      </c>
    </row>
    <row r="150" spans="1:17" x14ac:dyDescent="0.25">
      <c r="A150" s="273" t="s">
        <v>927</v>
      </c>
      <c r="B150" s="274"/>
      <c r="C150" s="274"/>
      <c r="D150" s="274"/>
      <c r="E150" s="274"/>
      <c r="F150" s="274"/>
      <c r="G150" s="274"/>
      <c r="H150" s="274"/>
      <c r="I150" s="274"/>
      <c r="J150" s="121">
        <v>311195</v>
      </c>
      <c r="K150" s="121">
        <v>12535</v>
      </c>
      <c r="L150" s="121">
        <v>4981</v>
      </c>
      <c r="M150" s="121">
        <v>247</v>
      </c>
      <c r="N150" s="122"/>
      <c r="O150" s="121">
        <v>945.87</v>
      </c>
      <c r="P150" s="122"/>
      <c r="Q150" s="121">
        <v>13.77</v>
      </c>
    </row>
    <row r="151" spans="1:17" x14ac:dyDescent="0.25">
      <c r="A151" s="273" t="s">
        <v>30</v>
      </c>
      <c r="B151" s="274"/>
      <c r="C151" s="274"/>
      <c r="D151" s="274"/>
      <c r="E151" s="274"/>
      <c r="F151" s="274"/>
      <c r="G151" s="274"/>
      <c r="H151" s="274"/>
      <c r="I151" s="274"/>
      <c r="J151" s="121">
        <v>15375</v>
      </c>
      <c r="K151" s="122"/>
      <c r="L151" s="122"/>
      <c r="M151" s="122"/>
      <c r="N151" s="122"/>
      <c r="O151" s="122"/>
      <c r="P151" s="122"/>
      <c r="Q151" s="122"/>
    </row>
    <row r="152" spans="1:17" x14ac:dyDescent="0.25">
      <c r="A152" s="273" t="s">
        <v>31</v>
      </c>
      <c r="B152" s="274"/>
      <c r="C152" s="274"/>
      <c r="D152" s="274"/>
      <c r="E152" s="274"/>
      <c r="F152" s="274"/>
      <c r="G152" s="274"/>
      <c r="H152" s="274"/>
      <c r="I152" s="274"/>
      <c r="J152" s="121">
        <v>10073</v>
      </c>
      <c r="K152" s="122"/>
      <c r="L152" s="122"/>
      <c r="M152" s="122"/>
      <c r="N152" s="122"/>
      <c r="O152" s="122"/>
      <c r="P152" s="122"/>
      <c r="Q152" s="122"/>
    </row>
    <row r="153" spans="1:17" x14ac:dyDescent="0.25">
      <c r="A153" s="277" t="s">
        <v>390</v>
      </c>
      <c r="B153" s="274"/>
      <c r="C153" s="274"/>
      <c r="D153" s="274"/>
      <c r="E153" s="274"/>
      <c r="F153" s="274"/>
      <c r="G153" s="274"/>
      <c r="H153" s="274"/>
      <c r="I153" s="274"/>
      <c r="J153" s="130">
        <v>336643</v>
      </c>
      <c r="K153" s="122"/>
      <c r="L153" s="122"/>
      <c r="M153" s="122"/>
      <c r="N153" s="122"/>
      <c r="O153" s="130">
        <v>945.87</v>
      </c>
      <c r="P153" s="122"/>
      <c r="Q153" s="130">
        <v>13.77</v>
      </c>
    </row>
    <row r="154" spans="1:17" x14ac:dyDescent="0.25">
      <c r="A154" s="278" t="s">
        <v>604</v>
      </c>
      <c r="B154" s="274"/>
      <c r="C154" s="274"/>
      <c r="D154" s="274"/>
      <c r="E154" s="274"/>
      <c r="F154" s="274"/>
      <c r="G154" s="274"/>
      <c r="H154" s="274"/>
      <c r="I154" s="274"/>
      <c r="J154" s="274"/>
      <c r="K154" s="274"/>
      <c r="L154" s="274"/>
      <c r="M154" s="274"/>
      <c r="N154" s="274"/>
      <c r="O154" s="274"/>
      <c r="P154" s="274"/>
      <c r="Q154" s="274"/>
    </row>
    <row r="155" spans="1:17" ht="22.8" x14ac:dyDescent="0.25">
      <c r="A155" s="55">
        <v>102</v>
      </c>
      <c r="B155" s="97" t="s">
        <v>322</v>
      </c>
      <c r="C155" s="94" t="s">
        <v>928</v>
      </c>
      <c r="D155" s="59" t="s">
        <v>602</v>
      </c>
      <c r="E155" s="120">
        <v>1</v>
      </c>
      <c r="F155" s="121">
        <v>36941.82</v>
      </c>
      <c r="G155" s="122"/>
      <c r="H155" s="122"/>
      <c r="I155" s="122"/>
      <c r="J155" s="122">
        <v>36942</v>
      </c>
      <c r="K155" s="122"/>
      <c r="L155" s="122"/>
      <c r="M155" s="122"/>
      <c r="N155" s="122"/>
      <c r="O155" s="122"/>
      <c r="P155" s="122"/>
      <c r="Q155" s="122"/>
    </row>
    <row r="156" spans="1:17" ht="22.8" x14ac:dyDescent="0.25">
      <c r="A156" s="55">
        <v>103</v>
      </c>
      <c r="B156" s="97" t="s">
        <v>322</v>
      </c>
      <c r="C156" s="94" t="s">
        <v>929</v>
      </c>
      <c r="D156" s="59" t="s">
        <v>602</v>
      </c>
      <c r="E156" s="120">
        <v>1</v>
      </c>
      <c r="F156" s="121">
        <v>24037.18</v>
      </c>
      <c r="G156" s="122"/>
      <c r="H156" s="122"/>
      <c r="I156" s="122"/>
      <c r="J156" s="122">
        <v>24037</v>
      </c>
      <c r="K156" s="122"/>
      <c r="L156" s="122"/>
      <c r="M156" s="122"/>
      <c r="N156" s="122"/>
      <c r="O156" s="122"/>
      <c r="P156" s="122"/>
      <c r="Q156" s="122"/>
    </row>
    <row r="157" spans="1:17" ht="22.8" x14ac:dyDescent="0.25">
      <c r="A157" s="55">
        <v>104</v>
      </c>
      <c r="B157" s="97" t="s">
        <v>322</v>
      </c>
      <c r="C157" s="94" t="s">
        <v>930</v>
      </c>
      <c r="D157" s="59" t="s">
        <v>602</v>
      </c>
      <c r="E157" s="120">
        <v>1</v>
      </c>
      <c r="F157" s="121">
        <v>12875.26</v>
      </c>
      <c r="G157" s="122"/>
      <c r="H157" s="122"/>
      <c r="I157" s="122"/>
      <c r="J157" s="122">
        <v>12875</v>
      </c>
      <c r="K157" s="122"/>
      <c r="L157" s="122"/>
      <c r="M157" s="122"/>
      <c r="N157" s="122"/>
      <c r="O157" s="122"/>
      <c r="P157" s="122"/>
      <c r="Q157" s="122"/>
    </row>
    <row r="158" spans="1:17" ht="22.8" x14ac:dyDescent="0.25">
      <c r="A158" s="55">
        <v>105</v>
      </c>
      <c r="B158" s="97" t="s">
        <v>322</v>
      </c>
      <c r="C158" s="94" t="s">
        <v>931</v>
      </c>
      <c r="D158" s="59" t="s">
        <v>602</v>
      </c>
      <c r="E158" s="120">
        <v>1</v>
      </c>
      <c r="F158" s="121">
        <v>47281.98</v>
      </c>
      <c r="G158" s="122"/>
      <c r="H158" s="122"/>
      <c r="I158" s="122"/>
      <c r="J158" s="122">
        <v>47282</v>
      </c>
      <c r="K158" s="122"/>
      <c r="L158" s="122"/>
      <c r="M158" s="122"/>
      <c r="N158" s="122"/>
      <c r="O158" s="122"/>
      <c r="P158" s="122"/>
      <c r="Q158" s="122"/>
    </row>
    <row r="159" spans="1:17" ht="22.8" x14ac:dyDescent="0.25">
      <c r="A159" s="55">
        <v>106</v>
      </c>
      <c r="B159" s="97" t="s">
        <v>322</v>
      </c>
      <c r="C159" s="94" t="s">
        <v>932</v>
      </c>
      <c r="D159" s="59" t="s">
        <v>602</v>
      </c>
      <c r="E159" s="120">
        <v>1</v>
      </c>
      <c r="F159" s="121">
        <v>23842.87</v>
      </c>
      <c r="G159" s="122"/>
      <c r="H159" s="122"/>
      <c r="I159" s="122"/>
      <c r="J159" s="122">
        <v>23843</v>
      </c>
      <c r="K159" s="122"/>
      <c r="L159" s="122"/>
      <c r="M159" s="122"/>
      <c r="N159" s="122"/>
      <c r="O159" s="122"/>
      <c r="P159" s="122"/>
      <c r="Q159" s="122"/>
    </row>
    <row r="160" spans="1:17" ht="22.8" x14ac:dyDescent="0.25">
      <c r="A160" s="55">
        <v>107</v>
      </c>
      <c r="B160" s="97" t="s">
        <v>322</v>
      </c>
      <c r="C160" s="94" t="s">
        <v>933</v>
      </c>
      <c r="D160" s="59" t="s">
        <v>602</v>
      </c>
      <c r="E160" s="120">
        <v>1</v>
      </c>
      <c r="F160" s="121">
        <v>15564.23</v>
      </c>
      <c r="G160" s="122"/>
      <c r="H160" s="122"/>
      <c r="I160" s="122"/>
      <c r="J160" s="122">
        <v>15564</v>
      </c>
      <c r="K160" s="122"/>
      <c r="L160" s="122"/>
      <c r="M160" s="122"/>
      <c r="N160" s="122"/>
      <c r="O160" s="122"/>
      <c r="P160" s="122"/>
      <c r="Q160" s="122"/>
    </row>
    <row r="161" spans="1:17" ht="22.8" x14ac:dyDescent="0.25">
      <c r="A161" s="55">
        <v>108</v>
      </c>
      <c r="B161" s="97" t="s">
        <v>322</v>
      </c>
      <c r="C161" s="94" t="s">
        <v>934</v>
      </c>
      <c r="D161" s="59" t="s">
        <v>235</v>
      </c>
      <c r="E161" s="120">
        <v>1</v>
      </c>
      <c r="F161" s="121">
        <v>8373.9500000000007</v>
      </c>
      <c r="G161" s="122"/>
      <c r="H161" s="122"/>
      <c r="I161" s="122"/>
      <c r="J161" s="122">
        <v>8374</v>
      </c>
      <c r="K161" s="122"/>
      <c r="L161" s="122"/>
      <c r="M161" s="122"/>
      <c r="N161" s="122"/>
      <c r="O161" s="122"/>
      <c r="P161" s="122"/>
      <c r="Q161" s="122"/>
    </row>
    <row r="162" spans="1:17" ht="22.8" x14ac:dyDescent="0.25">
      <c r="A162" s="55">
        <v>109</v>
      </c>
      <c r="B162" s="97" t="s">
        <v>322</v>
      </c>
      <c r="C162" s="94" t="s">
        <v>935</v>
      </c>
      <c r="D162" s="59" t="s">
        <v>235</v>
      </c>
      <c r="E162" s="120">
        <v>1</v>
      </c>
      <c r="F162" s="121">
        <v>423.07</v>
      </c>
      <c r="G162" s="122"/>
      <c r="H162" s="122"/>
      <c r="I162" s="122"/>
      <c r="J162" s="122">
        <v>423</v>
      </c>
      <c r="K162" s="122"/>
      <c r="L162" s="122"/>
      <c r="M162" s="122"/>
      <c r="N162" s="122"/>
      <c r="O162" s="122"/>
      <c r="P162" s="122"/>
      <c r="Q162" s="122"/>
    </row>
    <row r="163" spans="1:17" ht="22.8" x14ac:dyDescent="0.25">
      <c r="A163" s="55">
        <v>110</v>
      </c>
      <c r="B163" s="97" t="s">
        <v>322</v>
      </c>
      <c r="C163" s="94" t="s">
        <v>936</v>
      </c>
      <c r="D163" s="59" t="s">
        <v>235</v>
      </c>
      <c r="E163" s="120">
        <v>1</v>
      </c>
      <c r="F163" s="121">
        <v>8373.9500000000007</v>
      </c>
      <c r="G163" s="122"/>
      <c r="H163" s="122"/>
      <c r="I163" s="122"/>
      <c r="J163" s="122">
        <v>8374</v>
      </c>
      <c r="K163" s="122"/>
      <c r="L163" s="122"/>
      <c r="M163" s="122"/>
      <c r="N163" s="122"/>
      <c r="O163" s="122"/>
      <c r="P163" s="122"/>
      <c r="Q163" s="122"/>
    </row>
    <row r="164" spans="1:17" ht="22.8" x14ac:dyDescent="0.25">
      <c r="A164" s="55">
        <v>111</v>
      </c>
      <c r="B164" s="97" t="s">
        <v>322</v>
      </c>
      <c r="C164" s="94" t="s">
        <v>937</v>
      </c>
      <c r="D164" s="59" t="s">
        <v>235</v>
      </c>
      <c r="E164" s="120">
        <v>1</v>
      </c>
      <c r="F164" s="121">
        <v>423.07</v>
      </c>
      <c r="G164" s="122"/>
      <c r="H164" s="122"/>
      <c r="I164" s="122"/>
      <c r="J164" s="122">
        <v>423</v>
      </c>
      <c r="K164" s="122"/>
      <c r="L164" s="122"/>
      <c r="M164" s="122"/>
      <c r="N164" s="122"/>
      <c r="O164" s="122"/>
      <c r="P164" s="122"/>
      <c r="Q164" s="122"/>
    </row>
    <row r="165" spans="1:17" ht="22.8" x14ac:dyDescent="0.25">
      <c r="A165" s="55">
        <v>112</v>
      </c>
      <c r="B165" s="97" t="s">
        <v>322</v>
      </c>
      <c r="C165" s="94" t="s">
        <v>938</v>
      </c>
      <c r="D165" s="59" t="s">
        <v>235</v>
      </c>
      <c r="E165" s="120">
        <v>1</v>
      </c>
      <c r="F165" s="121">
        <v>3907.84</v>
      </c>
      <c r="G165" s="122"/>
      <c r="H165" s="122"/>
      <c r="I165" s="122"/>
      <c r="J165" s="122">
        <v>3908</v>
      </c>
      <c r="K165" s="122"/>
      <c r="L165" s="122"/>
      <c r="M165" s="122"/>
      <c r="N165" s="122"/>
      <c r="O165" s="122"/>
      <c r="P165" s="122"/>
      <c r="Q165" s="122"/>
    </row>
    <row r="166" spans="1:17" ht="22.8" x14ac:dyDescent="0.25">
      <c r="A166" s="55">
        <v>113</v>
      </c>
      <c r="B166" s="97" t="s">
        <v>322</v>
      </c>
      <c r="C166" s="94" t="s">
        <v>939</v>
      </c>
      <c r="D166" s="59" t="s">
        <v>235</v>
      </c>
      <c r="E166" s="120">
        <v>1</v>
      </c>
      <c r="F166" s="121">
        <v>3907.84</v>
      </c>
      <c r="G166" s="122"/>
      <c r="H166" s="122"/>
      <c r="I166" s="122"/>
      <c r="J166" s="122">
        <v>3908</v>
      </c>
      <c r="K166" s="122"/>
      <c r="L166" s="122"/>
      <c r="M166" s="122"/>
      <c r="N166" s="122"/>
      <c r="O166" s="122"/>
      <c r="P166" s="122"/>
      <c r="Q166" s="122"/>
    </row>
    <row r="167" spans="1:17" ht="22.8" x14ac:dyDescent="0.25">
      <c r="A167" s="55">
        <v>114</v>
      </c>
      <c r="B167" s="97" t="s">
        <v>322</v>
      </c>
      <c r="C167" s="94" t="s">
        <v>940</v>
      </c>
      <c r="D167" s="59" t="s">
        <v>235</v>
      </c>
      <c r="E167" s="120">
        <v>1</v>
      </c>
      <c r="F167" s="121">
        <v>15412.04</v>
      </c>
      <c r="G167" s="122"/>
      <c r="H167" s="122"/>
      <c r="I167" s="122"/>
      <c r="J167" s="122">
        <v>15412</v>
      </c>
      <c r="K167" s="122"/>
      <c r="L167" s="122"/>
      <c r="M167" s="122"/>
      <c r="N167" s="122"/>
      <c r="O167" s="122"/>
      <c r="P167" s="122"/>
      <c r="Q167" s="122"/>
    </row>
    <row r="168" spans="1:17" ht="22.8" x14ac:dyDescent="0.25">
      <c r="A168" s="55">
        <v>115</v>
      </c>
      <c r="B168" s="97" t="s">
        <v>322</v>
      </c>
      <c r="C168" s="94" t="s">
        <v>941</v>
      </c>
      <c r="D168" s="59" t="s">
        <v>235</v>
      </c>
      <c r="E168" s="120">
        <v>1</v>
      </c>
      <c r="F168" s="121">
        <v>15442.17</v>
      </c>
      <c r="G168" s="122"/>
      <c r="H168" s="122"/>
      <c r="I168" s="122"/>
      <c r="J168" s="122">
        <v>15442</v>
      </c>
      <c r="K168" s="122"/>
      <c r="L168" s="122"/>
      <c r="M168" s="122"/>
      <c r="N168" s="122"/>
      <c r="O168" s="122"/>
      <c r="P168" s="122"/>
      <c r="Q168" s="122"/>
    </row>
    <row r="169" spans="1:17" ht="34.200000000000003" x14ac:dyDescent="0.25">
      <c r="A169" s="55">
        <v>116</v>
      </c>
      <c r="B169" s="97" t="s">
        <v>322</v>
      </c>
      <c r="C169" s="94" t="s">
        <v>942</v>
      </c>
      <c r="D169" s="59" t="s">
        <v>235</v>
      </c>
      <c r="E169" s="120">
        <v>4</v>
      </c>
      <c r="F169" s="121">
        <v>2230.81</v>
      </c>
      <c r="G169" s="122"/>
      <c r="H169" s="122"/>
      <c r="I169" s="122"/>
      <c r="J169" s="122">
        <v>8923</v>
      </c>
      <c r="K169" s="122"/>
      <c r="L169" s="122"/>
      <c r="M169" s="122"/>
      <c r="N169" s="122"/>
      <c r="O169" s="122"/>
      <c r="P169" s="122"/>
      <c r="Q169" s="122"/>
    </row>
    <row r="170" spans="1:17" ht="22.8" x14ac:dyDescent="0.25">
      <c r="A170" s="55">
        <v>117</v>
      </c>
      <c r="B170" s="97" t="s">
        <v>322</v>
      </c>
      <c r="C170" s="94" t="s">
        <v>943</v>
      </c>
      <c r="D170" s="59" t="s">
        <v>235</v>
      </c>
      <c r="E170" s="120">
        <v>16</v>
      </c>
      <c r="F170" s="121">
        <v>199.54</v>
      </c>
      <c r="G170" s="122"/>
      <c r="H170" s="122"/>
      <c r="I170" s="122"/>
      <c r="J170" s="122">
        <v>3193</v>
      </c>
      <c r="K170" s="122"/>
      <c r="L170" s="122"/>
      <c r="M170" s="122"/>
      <c r="N170" s="122"/>
      <c r="O170" s="122"/>
      <c r="P170" s="122"/>
      <c r="Q170" s="122"/>
    </row>
    <row r="171" spans="1:17" x14ac:dyDescent="0.25">
      <c r="A171" s="273" t="s">
        <v>85</v>
      </c>
      <c r="B171" s="274"/>
      <c r="C171" s="274"/>
      <c r="D171" s="274"/>
      <c r="E171" s="274"/>
      <c r="F171" s="274"/>
      <c r="G171" s="274"/>
      <c r="H171" s="274"/>
      <c r="I171" s="274"/>
      <c r="J171" s="121">
        <v>228923</v>
      </c>
      <c r="K171" s="122"/>
      <c r="L171" s="122"/>
      <c r="M171" s="122"/>
      <c r="N171" s="122"/>
      <c r="O171" s="122"/>
      <c r="P171" s="122"/>
      <c r="Q171" s="122"/>
    </row>
    <row r="172" spans="1:17" x14ac:dyDescent="0.25">
      <c r="A172" s="277" t="s">
        <v>627</v>
      </c>
      <c r="B172" s="274"/>
      <c r="C172" s="274"/>
      <c r="D172" s="274"/>
      <c r="E172" s="274"/>
      <c r="F172" s="274"/>
      <c r="G172" s="274"/>
      <c r="H172" s="274"/>
      <c r="I172" s="274"/>
      <c r="J172" s="130">
        <v>228923</v>
      </c>
      <c r="K172" s="122"/>
      <c r="L172" s="122"/>
      <c r="M172" s="122"/>
      <c r="N172" s="122"/>
      <c r="O172" s="122"/>
      <c r="P172" s="122"/>
      <c r="Q172" s="122"/>
    </row>
    <row r="173" spans="1:17" x14ac:dyDescent="0.25">
      <c r="A173" s="275" t="s">
        <v>77</v>
      </c>
      <c r="B173" s="276"/>
      <c r="C173" s="276"/>
      <c r="D173" s="276"/>
      <c r="E173" s="276"/>
      <c r="F173" s="276"/>
      <c r="G173" s="276"/>
      <c r="H173" s="276"/>
      <c r="I173" s="276"/>
      <c r="J173" s="276"/>
      <c r="K173" s="276"/>
      <c r="L173" s="276"/>
      <c r="M173" s="276"/>
      <c r="N173" s="276"/>
      <c r="O173" s="276"/>
      <c r="P173" s="276"/>
      <c r="Q173" s="276"/>
    </row>
    <row r="174" spans="1:17" x14ac:dyDescent="0.25">
      <c r="A174" s="273" t="s">
        <v>29</v>
      </c>
      <c r="B174" s="274"/>
      <c r="C174" s="274"/>
      <c r="D174" s="274"/>
      <c r="E174" s="274"/>
      <c r="F174" s="274"/>
      <c r="G174" s="274"/>
      <c r="H174" s="274"/>
      <c r="I174" s="274"/>
      <c r="J174" s="121">
        <v>539554</v>
      </c>
      <c r="K174" s="121">
        <v>12073</v>
      </c>
      <c r="L174" s="121">
        <v>4879</v>
      </c>
      <c r="M174" s="121">
        <v>244</v>
      </c>
      <c r="N174" s="122"/>
      <c r="O174" s="121">
        <v>945.87</v>
      </c>
      <c r="P174" s="122"/>
      <c r="Q174" s="121">
        <v>13.77</v>
      </c>
    </row>
    <row r="175" spans="1:17" x14ac:dyDescent="0.25">
      <c r="A175" s="273" t="s">
        <v>944</v>
      </c>
      <c r="B175" s="274"/>
      <c r="C175" s="274"/>
      <c r="D175" s="274"/>
      <c r="E175" s="274"/>
      <c r="F175" s="274"/>
      <c r="G175" s="274"/>
      <c r="H175" s="274"/>
      <c r="I175" s="274"/>
      <c r="J175" s="121">
        <v>540118</v>
      </c>
      <c r="K175" s="121">
        <v>12535</v>
      </c>
      <c r="L175" s="121">
        <v>4981</v>
      </c>
      <c r="M175" s="121">
        <v>247</v>
      </c>
      <c r="N175" s="122"/>
      <c r="O175" s="121">
        <v>945.87</v>
      </c>
      <c r="P175" s="122"/>
      <c r="Q175" s="121">
        <v>13.77</v>
      </c>
    </row>
    <row r="176" spans="1:17" x14ac:dyDescent="0.25">
      <c r="A176" s="273" t="s">
        <v>30</v>
      </c>
      <c r="B176" s="274"/>
      <c r="C176" s="274"/>
      <c r="D176" s="274"/>
      <c r="E176" s="274"/>
      <c r="F176" s="274"/>
      <c r="G176" s="274"/>
      <c r="H176" s="274"/>
      <c r="I176" s="274"/>
      <c r="J176" s="121">
        <v>15375</v>
      </c>
      <c r="K176" s="122"/>
      <c r="L176" s="122"/>
      <c r="M176" s="122"/>
      <c r="N176" s="122"/>
      <c r="O176" s="122"/>
      <c r="P176" s="122"/>
      <c r="Q176" s="122"/>
    </row>
    <row r="177" spans="1:17" x14ac:dyDescent="0.25">
      <c r="A177" s="273" t="s">
        <v>31</v>
      </c>
      <c r="B177" s="274"/>
      <c r="C177" s="274"/>
      <c r="D177" s="274"/>
      <c r="E177" s="274"/>
      <c r="F177" s="274"/>
      <c r="G177" s="274"/>
      <c r="H177" s="274"/>
      <c r="I177" s="274"/>
      <c r="J177" s="121">
        <v>10073</v>
      </c>
      <c r="K177" s="122"/>
      <c r="L177" s="122"/>
      <c r="M177" s="122"/>
      <c r="N177" s="122"/>
      <c r="O177" s="122"/>
      <c r="P177" s="122"/>
      <c r="Q177" s="122"/>
    </row>
    <row r="178" spans="1:17" x14ac:dyDescent="0.25">
      <c r="A178" s="277" t="s">
        <v>32</v>
      </c>
      <c r="B178" s="274"/>
      <c r="C178" s="274"/>
      <c r="D178" s="274"/>
      <c r="E178" s="274"/>
      <c r="F178" s="274"/>
      <c r="G178" s="274"/>
      <c r="H178" s="274"/>
      <c r="I178" s="274"/>
      <c r="J178" s="122"/>
      <c r="K178" s="122"/>
      <c r="L178" s="122"/>
      <c r="M178" s="122"/>
      <c r="N178" s="122"/>
      <c r="O178" s="122"/>
      <c r="P178" s="122"/>
      <c r="Q178" s="122"/>
    </row>
    <row r="179" spans="1:17" x14ac:dyDescent="0.25">
      <c r="A179" s="273" t="s">
        <v>56</v>
      </c>
      <c r="B179" s="274"/>
      <c r="C179" s="274"/>
      <c r="D179" s="274"/>
      <c r="E179" s="274"/>
      <c r="F179" s="274"/>
      <c r="G179" s="274"/>
      <c r="H179" s="274"/>
      <c r="I179" s="274"/>
      <c r="J179" s="121">
        <v>322386</v>
      </c>
      <c r="K179" s="122"/>
      <c r="L179" s="122"/>
      <c r="M179" s="122"/>
      <c r="N179" s="122"/>
      <c r="O179" s="121">
        <v>745.71</v>
      </c>
      <c r="P179" s="122"/>
      <c r="Q179" s="121">
        <v>4.17</v>
      </c>
    </row>
    <row r="180" spans="1:17" x14ac:dyDescent="0.25">
      <c r="A180" s="273" t="s">
        <v>49</v>
      </c>
      <c r="B180" s="274"/>
      <c r="C180" s="274"/>
      <c r="D180" s="274"/>
      <c r="E180" s="274"/>
      <c r="F180" s="274"/>
      <c r="G180" s="274"/>
      <c r="H180" s="274"/>
      <c r="I180" s="274"/>
      <c r="J180" s="121">
        <v>14257</v>
      </c>
      <c r="K180" s="122"/>
      <c r="L180" s="122"/>
      <c r="M180" s="122"/>
      <c r="N180" s="122"/>
      <c r="O180" s="121">
        <v>200.16</v>
      </c>
      <c r="P180" s="122"/>
      <c r="Q180" s="121">
        <v>9.6</v>
      </c>
    </row>
    <row r="181" spans="1:17" x14ac:dyDescent="0.25">
      <c r="A181" s="273" t="s">
        <v>86</v>
      </c>
      <c r="B181" s="274"/>
      <c r="C181" s="274"/>
      <c r="D181" s="274"/>
      <c r="E181" s="274"/>
      <c r="F181" s="274"/>
      <c r="G181" s="274"/>
      <c r="H181" s="274"/>
      <c r="I181" s="274"/>
      <c r="J181" s="121">
        <v>228923</v>
      </c>
      <c r="K181" s="122"/>
      <c r="L181" s="122"/>
      <c r="M181" s="122"/>
      <c r="N181" s="122"/>
      <c r="O181" s="122"/>
      <c r="P181" s="122"/>
      <c r="Q181" s="122"/>
    </row>
    <row r="182" spans="1:17" x14ac:dyDescent="0.25">
      <c r="A182" s="273" t="s">
        <v>33</v>
      </c>
      <c r="B182" s="274"/>
      <c r="C182" s="274"/>
      <c r="D182" s="274"/>
      <c r="E182" s="274"/>
      <c r="F182" s="274"/>
      <c r="G182" s="274"/>
      <c r="H182" s="274"/>
      <c r="I182" s="274"/>
      <c r="J182" s="121">
        <v>565566</v>
      </c>
      <c r="K182" s="122"/>
      <c r="L182" s="122"/>
      <c r="M182" s="122"/>
      <c r="N182" s="122"/>
      <c r="O182" s="121">
        <v>945.87</v>
      </c>
      <c r="P182" s="122"/>
      <c r="Q182" s="121">
        <v>13.77</v>
      </c>
    </row>
    <row r="183" spans="1:17" x14ac:dyDescent="0.25">
      <c r="A183" s="273" t="s">
        <v>34</v>
      </c>
      <c r="B183" s="274"/>
      <c r="C183" s="274"/>
      <c r="D183" s="274"/>
      <c r="E183" s="274"/>
      <c r="F183" s="274"/>
      <c r="G183" s="274"/>
      <c r="H183" s="274"/>
      <c r="I183" s="274"/>
      <c r="J183" s="122"/>
      <c r="K183" s="122"/>
      <c r="L183" s="122"/>
      <c r="M183" s="122"/>
      <c r="N183" s="122"/>
      <c r="O183" s="122"/>
      <c r="P183" s="122"/>
      <c r="Q183" s="122"/>
    </row>
    <row r="184" spans="1:17" x14ac:dyDescent="0.25">
      <c r="A184" s="273" t="s">
        <v>35</v>
      </c>
      <c r="B184" s="274"/>
      <c r="C184" s="274"/>
      <c r="D184" s="274"/>
      <c r="E184" s="274"/>
      <c r="F184" s="274"/>
      <c r="G184" s="274"/>
      <c r="H184" s="274"/>
      <c r="I184" s="274"/>
      <c r="J184" s="121">
        <v>293679</v>
      </c>
      <c r="K184" s="122"/>
      <c r="L184" s="122"/>
      <c r="M184" s="122"/>
      <c r="N184" s="122"/>
      <c r="O184" s="122"/>
      <c r="P184" s="122"/>
      <c r="Q184" s="122"/>
    </row>
    <row r="185" spans="1:17" x14ac:dyDescent="0.25">
      <c r="A185" s="273" t="s">
        <v>36</v>
      </c>
      <c r="B185" s="274"/>
      <c r="C185" s="274"/>
      <c r="D185" s="274"/>
      <c r="E185" s="274"/>
      <c r="F185" s="274"/>
      <c r="G185" s="274"/>
      <c r="H185" s="274"/>
      <c r="I185" s="274"/>
      <c r="J185" s="121">
        <v>4981</v>
      </c>
      <c r="K185" s="122"/>
      <c r="L185" s="122"/>
      <c r="M185" s="122"/>
      <c r="N185" s="122"/>
      <c r="O185" s="122"/>
      <c r="P185" s="122"/>
      <c r="Q185" s="122"/>
    </row>
    <row r="186" spans="1:17" x14ac:dyDescent="0.25">
      <c r="A186" s="273" t="s">
        <v>37</v>
      </c>
      <c r="B186" s="274"/>
      <c r="C186" s="274"/>
      <c r="D186" s="274"/>
      <c r="E186" s="274"/>
      <c r="F186" s="274"/>
      <c r="G186" s="274"/>
      <c r="H186" s="274"/>
      <c r="I186" s="274"/>
      <c r="J186" s="121">
        <v>12782</v>
      </c>
      <c r="K186" s="122"/>
      <c r="L186" s="122"/>
      <c r="M186" s="122"/>
      <c r="N186" s="122"/>
      <c r="O186" s="122"/>
      <c r="P186" s="122"/>
      <c r="Q186" s="122"/>
    </row>
    <row r="187" spans="1:17" x14ac:dyDescent="0.25">
      <c r="A187" s="273" t="s">
        <v>87</v>
      </c>
      <c r="B187" s="274"/>
      <c r="C187" s="274"/>
      <c r="D187" s="274"/>
      <c r="E187" s="274"/>
      <c r="F187" s="274"/>
      <c r="G187" s="274"/>
      <c r="H187" s="274"/>
      <c r="I187" s="274"/>
      <c r="J187" s="121">
        <v>228923</v>
      </c>
      <c r="K187" s="122"/>
      <c r="L187" s="122"/>
      <c r="M187" s="122"/>
      <c r="N187" s="122"/>
      <c r="O187" s="122"/>
      <c r="P187" s="122"/>
      <c r="Q187" s="122"/>
    </row>
    <row r="188" spans="1:17" x14ac:dyDescent="0.25">
      <c r="A188" s="273" t="s">
        <v>38</v>
      </c>
      <c r="B188" s="274"/>
      <c r="C188" s="274"/>
      <c r="D188" s="274"/>
      <c r="E188" s="274"/>
      <c r="F188" s="274"/>
      <c r="G188" s="274"/>
      <c r="H188" s="274"/>
      <c r="I188" s="274"/>
      <c r="J188" s="121">
        <v>15375</v>
      </c>
      <c r="K188" s="122"/>
      <c r="L188" s="122"/>
      <c r="M188" s="122"/>
      <c r="N188" s="122"/>
      <c r="O188" s="122"/>
      <c r="P188" s="122"/>
      <c r="Q188" s="122"/>
    </row>
    <row r="189" spans="1:17" x14ac:dyDescent="0.25">
      <c r="A189" s="273" t="s">
        <v>39</v>
      </c>
      <c r="B189" s="274"/>
      <c r="C189" s="274"/>
      <c r="D189" s="274"/>
      <c r="E189" s="274"/>
      <c r="F189" s="274"/>
      <c r="G189" s="274"/>
      <c r="H189" s="274"/>
      <c r="I189" s="274"/>
      <c r="J189" s="121">
        <v>10073</v>
      </c>
      <c r="K189" s="122"/>
      <c r="L189" s="122"/>
      <c r="M189" s="122"/>
      <c r="N189" s="122"/>
      <c r="O189" s="122"/>
      <c r="P189" s="122"/>
      <c r="Q189" s="122"/>
    </row>
    <row r="190" spans="1:17" x14ac:dyDescent="0.25">
      <c r="A190" s="277" t="s">
        <v>40</v>
      </c>
      <c r="B190" s="274"/>
      <c r="C190" s="274"/>
      <c r="D190" s="274"/>
      <c r="E190" s="274"/>
      <c r="F190" s="274"/>
      <c r="G190" s="274"/>
      <c r="H190" s="274"/>
      <c r="I190" s="274"/>
      <c r="J190" s="130">
        <v>565566</v>
      </c>
      <c r="K190" s="122"/>
      <c r="L190" s="122"/>
      <c r="M190" s="122"/>
      <c r="N190" s="122"/>
      <c r="O190" s="130">
        <v>945.87</v>
      </c>
      <c r="P190" s="122"/>
      <c r="Q190" s="130">
        <v>13.77</v>
      </c>
    </row>
    <row r="191" spans="1:17" x14ac:dyDescent="0.25">
      <c r="A191" s="66"/>
      <c r="B191" s="48"/>
      <c r="C191" s="57"/>
      <c r="D191" s="96"/>
      <c r="E191" s="58"/>
      <c r="F191" s="131"/>
      <c r="G191" s="131"/>
      <c r="H191" s="131"/>
      <c r="I191" s="131"/>
      <c r="J191" s="131"/>
      <c r="K191" s="131"/>
      <c r="L191" s="131"/>
      <c r="M191" s="131"/>
      <c r="N191" s="131"/>
      <c r="O191" s="131"/>
      <c r="P191" s="131"/>
      <c r="Q191" s="131"/>
    </row>
    <row r="192" spans="1:17" x14ac:dyDescent="0.25">
      <c r="A192" s="66"/>
      <c r="B192" s="48"/>
      <c r="C192" s="57"/>
      <c r="D192" s="96"/>
      <c r="E192" s="58"/>
      <c r="F192" s="131"/>
      <c r="G192" s="131"/>
      <c r="H192" s="131"/>
      <c r="I192" s="131"/>
      <c r="J192" s="131"/>
      <c r="K192" s="131"/>
      <c r="L192" s="131"/>
      <c r="M192" s="131"/>
      <c r="N192" s="131"/>
      <c r="O192" s="131"/>
      <c r="P192" s="131"/>
      <c r="Q192" s="131"/>
    </row>
    <row r="193" spans="1:17" x14ac:dyDescent="0.25">
      <c r="A193" s="66"/>
      <c r="B193" s="48"/>
      <c r="C193" s="57"/>
      <c r="D193" s="96"/>
      <c r="E193" s="58"/>
      <c r="F193" s="131"/>
      <c r="G193" s="131"/>
      <c r="H193" s="131"/>
      <c r="I193" s="131"/>
      <c r="J193" s="131"/>
      <c r="K193" s="131"/>
      <c r="L193" s="131"/>
      <c r="M193" s="131"/>
      <c r="N193" s="131"/>
      <c r="O193" s="131"/>
      <c r="P193" s="131"/>
      <c r="Q193" s="131"/>
    </row>
    <row r="194" spans="1:17" x14ac:dyDescent="0.25">
      <c r="A194" s="286" t="s">
        <v>391</v>
      </c>
      <c r="B194" s="287"/>
      <c r="C194" s="287"/>
      <c r="D194" s="287"/>
      <c r="E194" s="287"/>
      <c r="F194" s="287"/>
      <c r="G194" s="287"/>
      <c r="H194" s="287"/>
      <c r="I194" s="287"/>
      <c r="J194" s="287"/>
      <c r="K194" s="287"/>
      <c r="L194" s="287"/>
      <c r="M194" s="287"/>
      <c r="N194" s="287"/>
      <c r="O194" s="287"/>
      <c r="P194" s="287"/>
      <c r="Q194" s="287"/>
    </row>
    <row r="195" spans="1:17" x14ac:dyDescent="0.25">
      <c r="A195" s="288" t="s">
        <v>90</v>
      </c>
      <c r="B195" s="287"/>
      <c r="C195" s="287"/>
      <c r="D195" s="287"/>
      <c r="E195" s="287"/>
      <c r="F195" s="287"/>
      <c r="G195" s="287"/>
      <c r="H195" s="287"/>
      <c r="I195" s="287"/>
      <c r="J195" s="287"/>
      <c r="K195" s="287"/>
      <c r="L195" s="287"/>
      <c r="M195" s="287"/>
      <c r="N195" s="287"/>
      <c r="O195" s="287"/>
      <c r="P195" s="287"/>
      <c r="Q195" s="287"/>
    </row>
    <row r="196" spans="1:17" x14ac:dyDescent="0.25">
      <c r="A196" s="66"/>
      <c r="B196" s="48"/>
      <c r="C196" s="57"/>
      <c r="D196" s="96"/>
      <c r="E196" s="58"/>
      <c r="F196" s="131"/>
      <c r="G196" s="131"/>
      <c r="H196" s="131"/>
      <c r="I196" s="131"/>
      <c r="J196" s="131"/>
      <c r="K196" s="131"/>
      <c r="L196" s="131"/>
      <c r="M196" s="131"/>
      <c r="N196" s="131"/>
      <c r="O196" s="131"/>
      <c r="P196" s="131"/>
      <c r="Q196" s="131"/>
    </row>
    <row r="197" spans="1:17" x14ac:dyDescent="0.25">
      <c r="A197" s="286" t="s">
        <v>392</v>
      </c>
      <c r="B197" s="287"/>
      <c r="C197" s="287"/>
      <c r="D197" s="287"/>
      <c r="E197" s="287"/>
      <c r="F197" s="287"/>
      <c r="G197" s="287"/>
      <c r="H197" s="287"/>
      <c r="I197" s="287"/>
      <c r="J197" s="287"/>
      <c r="K197" s="287"/>
      <c r="L197" s="287"/>
      <c r="M197" s="287"/>
      <c r="N197" s="287"/>
      <c r="O197" s="287"/>
      <c r="P197" s="287"/>
      <c r="Q197" s="287"/>
    </row>
    <row r="198" spans="1:17" x14ac:dyDescent="0.25">
      <c r="A198" s="288" t="s">
        <v>90</v>
      </c>
      <c r="B198" s="287"/>
      <c r="C198" s="287"/>
      <c r="D198" s="287"/>
      <c r="E198" s="287"/>
      <c r="F198" s="287"/>
      <c r="G198" s="287"/>
      <c r="H198" s="287"/>
      <c r="I198" s="287"/>
      <c r="J198" s="287"/>
      <c r="K198" s="287"/>
      <c r="L198" s="287"/>
      <c r="M198" s="287"/>
      <c r="N198" s="287"/>
      <c r="O198" s="287"/>
      <c r="P198" s="287"/>
      <c r="Q198" s="287"/>
    </row>
    <row r="199" spans="1:17" x14ac:dyDescent="0.25">
      <c r="A199" s="66"/>
      <c r="B199" s="48"/>
      <c r="C199" s="57"/>
      <c r="D199" s="96"/>
      <c r="E199" s="58"/>
      <c r="F199" s="131"/>
      <c r="G199" s="131"/>
      <c r="H199" s="131"/>
      <c r="I199" s="131"/>
      <c r="J199" s="131"/>
      <c r="K199" s="131"/>
      <c r="L199" s="131"/>
      <c r="M199" s="131"/>
      <c r="N199" s="131"/>
      <c r="O199" s="131"/>
      <c r="P199" s="131"/>
      <c r="Q199" s="131"/>
    </row>
  </sheetData>
  <mergeCells count="76">
    <mergeCell ref="A195:Q195"/>
    <mergeCell ref="A197:Q197"/>
    <mergeCell ref="A198:Q198"/>
    <mergeCell ref="A187:I187"/>
    <mergeCell ref="A188:I188"/>
    <mergeCell ref="A189:I189"/>
    <mergeCell ref="A190:I190"/>
    <mergeCell ref="A194:Q194"/>
    <mergeCell ref="A182:I182"/>
    <mergeCell ref="A183:I183"/>
    <mergeCell ref="A184:I184"/>
    <mergeCell ref="A185:I185"/>
    <mergeCell ref="A186:I186"/>
    <mergeCell ref="A177:I177"/>
    <mergeCell ref="A178:I178"/>
    <mergeCell ref="A179:I179"/>
    <mergeCell ref="A180:I180"/>
    <mergeCell ref="A181:I181"/>
    <mergeCell ref="A172:I172"/>
    <mergeCell ref="A173:Q173"/>
    <mergeCell ref="A174:I174"/>
    <mergeCell ref="A175:I175"/>
    <mergeCell ref="A176:I176"/>
    <mergeCell ref="A151:I151"/>
    <mergeCell ref="A152:I152"/>
    <mergeCell ref="A153:I153"/>
    <mergeCell ref="A154:Q154"/>
    <mergeCell ref="A171:I171"/>
    <mergeCell ref="A102:Q102"/>
    <mergeCell ref="A103:Q103"/>
    <mergeCell ref="A108:Q108"/>
    <mergeCell ref="A149:I149"/>
    <mergeCell ref="A150:I150"/>
    <mergeCell ref="A87:Q87"/>
    <mergeCell ref="A90:Q90"/>
    <mergeCell ref="A91:Q91"/>
    <mergeCell ref="A96:Q96"/>
    <mergeCell ref="A97:Q97"/>
    <mergeCell ref="A33:Q33"/>
    <mergeCell ref="A45:Q45"/>
    <mergeCell ref="A46:Q46"/>
    <mergeCell ref="A58:Q58"/>
    <mergeCell ref="A59:Q59"/>
    <mergeCell ref="N20:N22"/>
    <mergeCell ref="O20:O22"/>
    <mergeCell ref="P20:P22"/>
    <mergeCell ref="Q20:Q22"/>
    <mergeCell ref="F21:F22"/>
    <mergeCell ref="G21:I21"/>
    <mergeCell ref="J21:J22"/>
    <mergeCell ref="K21:M21"/>
    <mergeCell ref="J16:K16"/>
    <mergeCell ref="A20:A22"/>
    <mergeCell ref="B20:B22"/>
    <mergeCell ref="C20:C22"/>
    <mergeCell ref="D20:D22"/>
    <mergeCell ref="E20:E22"/>
    <mergeCell ref="F20:I20"/>
    <mergeCell ref="J20:M20"/>
    <mergeCell ref="J11:K11"/>
    <mergeCell ref="J12:K12"/>
    <mergeCell ref="J13:K13"/>
    <mergeCell ref="J14:K14"/>
    <mergeCell ref="J15:K15"/>
    <mergeCell ref="A24:Q24"/>
    <mergeCell ref="A25:Q25"/>
    <mergeCell ref="A28:Q28"/>
    <mergeCell ref="A29:Q29"/>
    <mergeCell ref="A32:Q32"/>
    <mergeCell ref="A83:Q83"/>
    <mergeCell ref="A86:Q86"/>
    <mergeCell ref="A67:Q67"/>
    <mergeCell ref="A68:Q68"/>
    <mergeCell ref="A76:Q76"/>
    <mergeCell ref="A77:Q77"/>
    <mergeCell ref="A82:Q8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83"/>
  <sheetViews>
    <sheetView topLeftCell="A91" workbookViewId="0">
      <selection activeCell="D12" sqref="D12"/>
    </sheetView>
  </sheetViews>
  <sheetFormatPr defaultRowHeight="13.2" x14ac:dyDescent="0.25"/>
  <cols>
    <col min="2" max="2" width="23.88671875" customWidth="1"/>
    <col min="3" max="3" width="33.21875" customWidth="1"/>
  </cols>
  <sheetData>
    <row r="1" spans="1:17" x14ac:dyDescent="0.25">
      <c r="A1" s="50" t="s">
        <v>27</v>
      </c>
      <c r="B1" s="48"/>
      <c r="C1" s="102"/>
      <c r="D1" s="103"/>
      <c r="E1" s="51"/>
      <c r="F1" s="104"/>
      <c r="G1" s="104"/>
      <c r="H1" s="104"/>
      <c r="I1" s="104"/>
      <c r="J1" s="104"/>
      <c r="K1" s="104"/>
      <c r="L1" s="104"/>
      <c r="M1" s="52" t="s">
        <v>28</v>
      </c>
      <c r="N1" s="49"/>
      <c r="O1" s="104"/>
      <c r="P1" s="104"/>
      <c r="Q1" s="104"/>
    </row>
    <row r="2" spans="1:17" x14ac:dyDescent="0.25">
      <c r="A2" s="53"/>
      <c r="B2" s="48"/>
      <c r="C2" s="102"/>
      <c r="D2" s="103"/>
      <c r="E2" s="51"/>
      <c r="F2" s="104"/>
      <c r="G2" s="104"/>
      <c r="H2" s="104"/>
      <c r="I2" s="104"/>
      <c r="J2" s="104"/>
      <c r="K2" s="104"/>
      <c r="L2" s="104"/>
      <c r="M2" s="53"/>
      <c r="N2" s="49"/>
      <c r="O2" s="104"/>
      <c r="P2" s="104"/>
      <c r="Q2" s="104"/>
    </row>
    <row r="3" spans="1:17" x14ac:dyDescent="0.25">
      <c r="A3" s="53"/>
      <c r="B3" s="48"/>
      <c r="C3" s="102"/>
      <c r="D3" s="103"/>
      <c r="E3" s="51"/>
      <c r="F3" s="104"/>
      <c r="G3" s="104"/>
      <c r="H3" s="104"/>
      <c r="I3" s="104"/>
      <c r="J3" s="104"/>
      <c r="K3" s="104"/>
      <c r="L3" s="104"/>
      <c r="M3" s="53"/>
      <c r="N3" s="49"/>
      <c r="O3" s="104"/>
      <c r="P3" s="104"/>
      <c r="Q3" s="104"/>
    </row>
    <row r="4" spans="1:17" x14ac:dyDescent="0.25">
      <c r="A4" s="53" t="s">
        <v>68</v>
      </c>
      <c r="B4" s="48"/>
      <c r="C4" s="102"/>
      <c r="D4" s="103"/>
      <c r="E4" s="51"/>
      <c r="F4" s="104"/>
      <c r="G4" s="104"/>
      <c r="H4" s="104"/>
      <c r="I4" s="104"/>
      <c r="J4" s="104"/>
      <c r="K4" s="104"/>
      <c r="L4" s="104"/>
      <c r="M4" s="53" t="s">
        <v>68</v>
      </c>
      <c r="N4" s="49"/>
      <c r="O4" s="104"/>
      <c r="P4" s="104"/>
      <c r="Q4" s="104"/>
    </row>
    <row r="5" spans="1:17" x14ac:dyDescent="0.25">
      <c r="A5" s="53" t="s">
        <v>240</v>
      </c>
      <c r="B5" s="48"/>
      <c r="C5" s="102"/>
      <c r="D5" s="103"/>
      <c r="E5" s="51"/>
      <c r="F5" s="104"/>
      <c r="G5" s="104"/>
      <c r="H5" s="104"/>
      <c r="I5" s="104"/>
      <c r="J5" s="104"/>
      <c r="K5" s="104"/>
      <c r="L5" s="104"/>
      <c r="M5" s="54" t="s">
        <v>241</v>
      </c>
      <c r="N5" s="49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51" t="s">
        <v>242</v>
      </c>
      <c r="I6" s="104"/>
      <c r="J6" s="106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02"/>
      <c r="D7" s="103"/>
      <c r="E7" s="107"/>
      <c r="F7" s="108"/>
      <c r="G7" s="108"/>
      <c r="H7" s="67" t="s">
        <v>23</v>
      </c>
      <c r="I7" s="67"/>
      <c r="J7" s="109"/>
      <c r="K7" s="104"/>
      <c r="L7" s="104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51"/>
      <c r="B9" s="53"/>
      <c r="C9" s="102"/>
      <c r="D9" s="103"/>
      <c r="E9" s="105"/>
      <c r="F9" s="104"/>
      <c r="G9" s="104"/>
      <c r="H9" s="110" t="s">
        <v>945</v>
      </c>
      <c r="I9" s="110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03"/>
      <c r="E10" s="105"/>
      <c r="F10" s="104"/>
      <c r="G10" s="104"/>
      <c r="H10" s="51" t="s">
        <v>55</v>
      </c>
      <c r="I10" s="51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03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51"/>
      <c r="B12" s="53"/>
      <c r="C12" s="111" t="s">
        <v>24</v>
      </c>
      <c r="D12" s="112" t="s">
        <v>946</v>
      </c>
      <c r="E12" s="113"/>
      <c r="F12" s="104"/>
      <c r="G12" s="104"/>
      <c r="H12" s="51"/>
      <c r="I12" s="104"/>
      <c r="J12" s="104"/>
      <c r="K12" s="106"/>
      <c r="L12" s="106"/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03"/>
      <c r="E13" s="114"/>
      <c r="F13" s="108"/>
      <c r="G13" s="108"/>
      <c r="H13" s="67" t="s">
        <v>54</v>
      </c>
      <c r="I13" s="67"/>
      <c r="J13" s="108"/>
      <c r="K13" s="109"/>
      <c r="L13" s="104"/>
      <c r="M13" s="104"/>
      <c r="N13" s="104"/>
      <c r="O13" s="104"/>
      <c r="P13" s="104"/>
      <c r="Q13" s="104"/>
    </row>
    <row r="14" spans="1:17" x14ac:dyDescent="0.25">
      <c r="A14" s="115"/>
      <c r="B14" s="116"/>
      <c r="C14" s="102"/>
      <c r="D14" s="103"/>
      <c r="E14" s="105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947</v>
      </c>
      <c r="E15" s="51"/>
      <c r="F15" s="104"/>
      <c r="G15" s="104"/>
      <c r="H15" s="104"/>
      <c r="I15" s="113"/>
      <c r="J15" s="113"/>
      <c r="K15" s="104"/>
      <c r="L15" s="104"/>
      <c r="M15" s="104"/>
      <c r="N15" s="104"/>
      <c r="O15" s="104"/>
      <c r="P15" s="104"/>
      <c r="Q15" s="104"/>
    </row>
    <row r="16" spans="1:17" x14ac:dyDescent="0.25">
      <c r="A16" s="51"/>
      <c r="B16" s="53"/>
      <c r="C16" s="102"/>
      <c r="D16" s="113" t="s">
        <v>43</v>
      </c>
      <c r="E16" s="51"/>
      <c r="F16" s="104"/>
      <c r="G16" s="104"/>
      <c r="H16" s="104"/>
      <c r="I16" s="113"/>
      <c r="J16" s="284" t="s">
        <v>948</v>
      </c>
      <c r="K16" s="285"/>
      <c r="L16" s="54" t="s">
        <v>53</v>
      </c>
      <c r="M16" s="104"/>
      <c r="N16" s="104"/>
      <c r="O16" s="104"/>
      <c r="P16" s="104"/>
      <c r="Q16" s="104"/>
    </row>
    <row r="17" spans="1:17" x14ac:dyDescent="0.25">
      <c r="A17" s="51"/>
      <c r="B17" s="53"/>
      <c r="C17" s="102"/>
      <c r="D17" s="113" t="s">
        <v>57</v>
      </c>
      <c r="E17" s="51"/>
      <c r="F17" s="104"/>
      <c r="G17" s="104"/>
      <c r="H17" s="104"/>
      <c r="I17" s="113"/>
      <c r="J17" s="284" t="s">
        <v>949</v>
      </c>
      <c r="K17" s="285"/>
      <c r="L17" s="54" t="s">
        <v>53</v>
      </c>
      <c r="M17" s="104"/>
      <c r="N17" s="104"/>
      <c r="O17" s="104"/>
      <c r="P17" s="104"/>
      <c r="Q17" s="104"/>
    </row>
    <row r="18" spans="1:17" x14ac:dyDescent="0.25">
      <c r="A18" s="51"/>
      <c r="B18" s="53"/>
      <c r="C18" s="102"/>
      <c r="D18" s="113" t="s">
        <v>44</v>
      </c>
      <c r="E18" s="51"/>
      <c r="F18" s="104"/>
      <c r="G18" s="104"/>
      <c r="H18" s="104"/>
      <c r="I18" s="113"/>
      <c r="J18" s="284" t="s">
        <v>950</v>
      </c>
      <c r="K18" s="285"/>
      <c r="L18" s="54" t="s">
        <v>53</v>
      </c>
      <c r="M18" s="104"/>
      <c r="N18" s="104"/>
      <c r="O18" s="104"/>
      <c r="P18" s="104"/>
      <c r="Q18" s="104"/>
    </row>
    <row r="19" spans="1:17" x14ac:dyDescent="0.25">
      <c r="A19" s="51"/>
      <c r="B19" s="53"/>
      <c r="C19" s="102"/>
      <c r="D19" s="113" t="s">
        <v>84</v>
      </c>
      <c r="E19" s="51"/>
      <c r="F19" s="104"/>
      <c r="G19" s="104"/>
      <c r="H19" s="104"/>
      <c r="I19" s="113"/>
      <c r="J19" s="284" t="s">
        <v>951</v>
      </c>
      <c r="K19" s="285"/>
      <c r="L19" s="54" t="s">
        <v>53</v>
      </c>
      <c r="M19" s="104"/>
      <c r="N19" s="104"/>
      <c r="O19" s="104"/>
      <c r="P19" s="104"/>
      <c r="Q19" s="104"/>
    </row>
    <row r="20" spans="1:17" x14ac:dyDescent="0.25">
      <c r="A20" s="51"/>
      <c r="B20" s="53"/>
      <c r="C20" s="102"/>
      <c r="D20" s="113" t="s">
        <v>249</v>
      </c>
      <c r="E20" s="51"/>
      <c r="F20" s="104"/>
      <c r="G20" s="104"/>
      <c r="H20" s="104"/>
      <c r="I20" s="113"/>
      <c r="J20" s="284" t="s">
        <v>952</v>
      </c>
      <c r="K20" s="285"/>
      <c r="L20" s="54" t="s">
        <v>53</v>
      </c>
      <c r="M20" s="104"/>
      <c r="N20" s="104"/>
      <c r="O20" s="104"/>
      <c r="P20" s="104"/>
      <c r="Q20" s="104"/>
    </row>
    <row r="21" spans="1:17" x14ac:dyDescent="0.25">
      <c r="A21" s="51"/>
      <c r="B21" s="53"/>
      <c r="C21" s="102"/>
      <c r="D21" s="113" t="s">
        <v>41</v>
      </c>
      <c r="E21" s="51"/>
      <c r="F21" s="104"/>
      <c r="G21" s="104"/>
      <c r="H21" s="104"/>
      <c r="I21" s="113"/>
      <c r="J21" s="284" t="s">
        <v>953</v>
      </c>
      <c r="K21" s="285"/>
      <c r="L21" s="54" t="s">
        <v>42</v>
      </c>
      <c r="M21" s="104"/>
      <c r="N21" s="104"/>
      <c r="O21" s="104"/>
      <c r="P21" s="104"/>
      <c r="Q21" s="104"/>
    </row>
    <row r="22" spans="1:17" x14ac:dyDescent="0.25">
      <c r="A22" s="51"/>
      <c r="B22" s="53"/>
      <c r="C22" s="102"/>
      <c r="D22" s="117" t="s">
        <v>160</v>
      </c>
      <c r="E22" s="51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</row>
    <row r="23" spans="1:17" x14ac:dyDescent="0.25">
      <c r="A23" s="51"/>
      <c r="B23" s="53"/>
      <c r="C23" s="102"/>
      <c r="D23" s="103"/>
      <c r="E23" s="51"/>
      <c r="F23" s="104"/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</row>
    <row r="24" spans="1:17" x14ac:dyDescent="0.25">
      <c r="A24" s="66"/>
      <c r="B24" s="48"/>
      <c r="C24" s="57"/>
      <c r="D24" s="96"/>
      <c r="E24" s="58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</row>
    <row r="25" spans="1:17" ht="13.2" customHeight="1" x14ac:dyDescent="0.25">
      <c r="A25" s="279" t="s">
        <v>25</v>
      </c>
      <c r="B25" s="281" t="s">
        <v>161</v>
      </c>
      <c r="C25" s="279" t="s">
        <v>67</v>
      </c>
      <c r="D25" s="279" t="s">
        <v>66</v>
      </c>
      <c r="E25" s="279" t="s">
        <v>65</v>
      </c>
      <c r="F25" s="279" t="s">
        <v>52</v>
      </c>
      <c r="G25" s="280"/>
      <c r="H25" s="280"/>
      <c r="I25" s="280"/>
      <c r="J25" s="279" t="s">
        <v>51</v>
      </c>
      <c r="K25" s="280"/>
      <c r="L25" s="280"/>
      <c r="M25" s="280"/>
      <c r="N25" s="279" t="s">
        <v>64</v>
      </c>
      <c r="O25" s="279" t="s">
        <v>63</v>
      </c>
      <c r="P25" s="279" t="s">
        <v>252</v>
      </c>
      <c r="Q25" s="279" t="s">
        <v>253</v>
      </c>
    </row>
    <row r="26" spans="1:17" x14ac:dyDescent="0.25">
      <c r="A26" s="280"/>
      <c r="B26" s="282"/>
      <c r="C26" s="283"/>
      <c r="D26" s="279"/>
      <c r="E26" s="280"/>
      <c r="F26" s="279" t="s">
        <v>26</v>
      </c>
      <c r="G26" s="279" t="s">
        <v>62</v>
      </c>
      <c r="H26" s="280"/>
      <c r="I26" s="280"/>
      <c r="J26" s="279" t="s">
        <v>26</v>
      </c>
      <c r="K26" s="279" t="s">
        <v>62</v>
      </c>
      <c r="L26" s="280"/>
      <c r="M26" s="280"/>
      <c r="N26" s="279"/>
      <c r="O26" s="279"/>
      <c r="P26" s="279"/>
      <c r="Q26" s="279"/>
    </row>
    <row r="27" spans="1:17" x14ac:dyDescent="0.25">
      <c r="A27" s="280"/>
      <c r="B27" s="282"/>
      <c r="C27" s="283"/>
      <c r="D27" s="279"/>
      <c r="E27" s="280"/>
      <c r="F27" s="280"/>
      <c r="G27" s="95" t="s">
        <v>61</v>
      </c>
      <c r="H27" s="95" t="s">
        <v>60</v>
      </c>
      <c r="I27" s="95" t="s">
        <v>59</v>
      </c>
      <c r="J27" s="280"/>
      <c r="K27" s="95" t="s">
        <v>61</v>
      </c>
      <c r="L27" s="95" t="s">
        <v>60</v>
      </c>
      <c r="M27" s="95" t="s">
        <v>59</v>
      </c>
      <c r="N27" s="279"/>
      <c r="O27" s="279"/>
      <c r="P27" s="279"/>
      <c r="Q27" s="279"/>
    </row>
    <row r="28" spans="1:17" x14ac:dyDescent="0.25">
      <c r="A28" s="55">
        <v>1</v>
      </c>
      <c r="B28" s="65">
        <v>2</v>
      </c>
      <c r="C28" s="95">
        <v>3</v>
      </c>
      <c r="D28" s="95">
        <v>4</v>
      </c>
      <c r="E28" s="55">
        <v>5</v>
      </c>
      <c r="F28" s="64">
        <v>6</v>
      </c>
      <c r="G28" s="64">
        <v>7</v>
      </c>
      <c r="H28" s="64">
        <v>8</v>
      </c>
      <c r="I28" s="64">
        <v>9</v>
      </c>
      <c r="J28" s="64">
        <v>10</v>
      </c>
      <c r="K28" s="64">
        <v>11</v>
      </c>
      <c r="L28" s="64">
        <v>12</v>
      </c>
      <c r="M28" s="64">
        <v>13</v>
      </c>
      <c r="N28" s="64">
        <v>14</v>
      </c>
      <c r="O28" s="64">
        <v>15</v>
      </c>
      <c r="P28" s="64">
        <v>16</v>
      </c>
      <c r="Q28" s="64">
        <v>17</v>
      </c>
    </row>
    <row r="29" spans="1:17" ht="13.2" customHeight="1" x14ac:dyDescent="0.25">
      <c r="A29" s="278" t="s">
        <v>954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</row>
    <row r="30" spans="1:17" ht="13.2" customHeight="1" x14ac:dyDescent="0.25">
      <c r="A30" s="55">
        <v>1</v>
      </c>
      <c r="B30" s="97" t="s">
        <v>955</v>
      </c>
      <c r="C30" s="94" t="s">
        <v>956</v>
      </c>
      <c r="D30" s="59" t="s">
        <v>957</v>
      </c>
      <c r="E30" s="120">
        <v>1</v>
      </c>
      <c r="F30" s="121">
        <v>1266.3699999999999</v>
      </c>
      <c r="G30" s="121">
        <v>5.43</v>
      </c>
      <c r="H30" s="121">
        <v>1.0900000000000001</v>
      </c>
      <c r="I30" s="122"/>
      <c r="J30" s="122">
        <v>1266</v>
      </c>
      <c r="K30" s="122">
        <v>5</v>
      </c>
      <c r="L30" s="122">
        <v>1</v>
      </c>
      <c r="M30" s="122"/>
      <c r="N30" s="122">
        <v>0.41</v>
      </c>
      <c r="O30" s="122">
        <v>0.41</v>
      </c>
      <c r="P30" s="122"/>
      <c r="Q30" s="122"/>
    </row>
    <row r="31" spans="1:17" ht="13.2" customHeight="1" x14ac:dyDescent="0.25">
      <c r="A31" s="55">
        <v>2</v>
      </c>
      <c r="B31" s="97" t="s">
        <v>958</v>
      </c>
      <c r="C31" s="94" t="s">
        <v>959</v>
      </c>
      <c r="D31" s="59" t="s">
        <v>21</v>
      </c>
      <c r="E31" s="120">
        <v>1</v>
      </c>
      <c r="F31" s="121">
        <v>157.80000000000001</v>
      </c>
      <c r="G31" s="122"/>
      <c r="H31" s="122"/>
      <c r="I31" s="122"/>
      <c r="J31" s="122">
        <v>158</v>
      </c>
      <c r="K31" s="122"/>
      <c r="L31" s="122"/>
      <c r="M31" s="122"/>
      <c r="N31" s="122"/>
      <c r="O31" s="122"/>
      <c r="P31" s="122"/>
      <c r="Q31" s="122"/>
    </row>
    <row r="32" spans="1:17" ht="13.2" customHeight="1" x14ac:dyDescent="0.25">
      <c r="A32" s="55">
        <v>3</v>
      </c>
      <c r="B32" s="97" t="s">
        <v>960</v>
      </c>
      <c r="C32" s="94" t="s">
        <v>961</v>
      </c>
      <c r="D32" s="59" t="s">
        <v>71</v>
      </c>
      <c r="E32" s="120">
        <v>0.01</v>
      </c>
      <c r="F32" s="121">
        <v>3444.75</v>
      </c>
      <c r="G32" s="121">
        <v>886.17</v>
      </c>
      <c r="H32" s="121">
        <v>492.2</v>
      </c>
      <c r="I32" s="122"/>
      <c r="J32" s="122">
        <v>34</v>
      </c>
      <c r="K32" s="122">
        <v>9</v>
      </c>
      <c r="L32" s="122">
        <v>5</v>
      </c>
      <c r="M32" s="122"/>
      <c r="N32" s="122">
        <v>65.400000000000006</v>
      </c>
      <c r="O32" s="122">
        <v>0.65</v>
      </c>
      <c r="P32" s="122"/>
      <c r="Q32" s="122"/>
    </row>
    <row r="33" spans="1:17" ht="22.8" x14ac:dyDescent="0.25">
      <c r="A33" s="55">
        <v>4</v>
      </c>
      <c r="B33" s="97" t="s">
        <v>962</v>
      </c>
      <c r="C33" s="94" t="s">
        <v>963</v>
      </c>
      <c r="D33" s="59" t="s">
        <v>168</v>
      </c>
      <c r="E33" s="120">
        <v>1</v>
      </c>
      <c r="F33" s="121">
        <v>244.31</v>
      </c>
      <c r="G33" s="121">
        <v>3.07</v>
      </c>
      <c r="H33" s="122"/>
      <c r="I33" s="122"/>
      <c r="J33" s="122">
        <v>244</v>
      </c>
      <c r="K33" s="122">
        <v>3</v>
      </c>
      <c r="L33" s="122"/>
      <c r="M33" s="122"/>
      <c r="N33" s="122">
        <v>0.22</v>
      </c>
      <c r="O33" s="122">
        <v>0.22</v>
      </c>
      <c r="P33" s="122"/>
      <c r="Q33" s="122"/>
    </row>
    <row r="34" spans="1:17" ht="45.6" x14ac:dyDescent="0.25">
      <c r="A34" s="55">
        <v>5</v>
      </c>
      <c r="B34" s="97" t="s">
        <v>643</v>
      </c>
      <c r="C34" s="94" t="s">
        <v>964</v>
      </c>
      <c r="D34" s="59" t="s">
        <v>22</v>
      </c>
      <c r="E34" s="120">
        <v>1</v>
      </c>
      <c r="F34" s="121">
        <v>138.58000000000001</v>
      </c>
      <c r="G34" s="121">
        <v>18.79</v>
      </c>
      <c r="H34" s="121">
        <v>5.32</v>
      </c>
      <c r="I34" s="122"/>
      <c r="J34" s="122">
        <v>139</v>
      </c>
      <c r="K34" s="122">
        <v>19</v>
      </c>
      <c r="L34" s="122">
        <v>5</v>
      </c>
      <c r="M34" s="122"/>
      <c r="N34" s="122">
        <v>1.47</v>
      </c>
      <c r="O34" s="122">
        <v>1.47</v>
      </c>
      <c r="P34" s="122"/>
      <c r="Q34" s="122"/>
    </row>
    <row r="35" spans="1:17" x14ac:dyDescent="0.25">
      <c r="A35" s="55">
        <v>6</v>
      </c>
      <c r="B35" s="97" t="s">
        <v>965</v>
      </c>
      <c r="C35" s="94" t="s">
        <v>966</v>
      </c>
      <c r="D35" s="59" t="s">
        <v>21</v>
      </c>
      <c r="E35" s="120">
        <v>1</v>
      </c>
      <c r="F35" s="121">
        <v>537.86</v>
      </c>
      <c r="G35" s="122"/>
      <c r="H35" s="122"/>
      <c r="I35" s="122"/>
      <c r="J35" s="122">
        <v>538</v>
      </c>
      <c r="K35" s="122"/>
      <c r="L35" s="122"/>
      <c r="M35" s="122"/>
      <c r="N35" s="122"/>
      <c r="O35" s="122"/>
      <c r="P35" s="122"/>
      <c r="Q35" s="122"/>
    </row>
    <row r="36" spans="1:17" ht="22.8" x14ac:dyDescent="0.25">
      <c r="A36" s="55">
        <v>7</v>
      </c>
      <c r="B36" s="97" t="s">
        <v>652</v>
      </c>
      <c r="C36" s="94" t="s">
        <v>653</v>
      </c>
      <c r="D36" s="59" t="s">
        <v>21</v>
      </c>
      <c r="E36" s="120">
        <v>1</v>
      </c>
      <c r="F36" s="121">
        <v>25.14</v>
      </c>
      <c r="G36" s="122"/>
      <c r="H36" s="122"/>
      <c r="I36" s="122"/>
      <c r="J36" s="122">
        <v>25</v>
      </c>
      <c r="K36" s="122"/>
      <c r="L36" s="122"/>
      <c r="M36" s="122"/>
      <c r="N36" s="122"/>
      <c r="O36" s="122"/>
      <c r="P36" s="122"/>
      <c r="Q36" s="122"/>
    </row>
    <row r="37" spans="1:17" ht="45.6" x14ac:dyDescent="0.25">
      <c r="A37" s="55">
        <v>8</v>
      </c>
      <c r="B37" s="97" t="s">
        <v>643</v>
      </c>
      <c r="C37" s="94" t="s">
        <v>644</v>
      </c>
      <c r="D37" s="59" t="s">
        <v>22</v>
      </c>
      <c r="E37" s="120">
        <v>2</v>
      </c>
      <c r="F37" s="121">
        <v>138.58000000000001</v>
      </c>
      <c r="G37" s="121">
        <v>18.79</v>
      </c>
      <c r="H37" s="121">
        <v>5.32</v>
      </c>
      <c r="I37" s="122"/>
      <c r="J37" s="122">
        <v>277</v>
      </c>
      <c r="K37" s="122">
        <v>38</v>
      </c>
      <c r="L37" s="122">
        <v>11</v>
      </c>
      <c r="M37" s="122"/>
      <c r="N37" s="122">
        <v>1.47</v>
      </c>
      <c r="O37" s="122">
        <v>2.94</v>
      </c>
      <c r="P37" s="122"/>
      <c r="Q37" s="122"/>
    </row>
    <row r="38" spans="1:17" ht="45.6" x14ac:dyDescent="0.25">
      <c r="A38" s="55">
        <v>9</v>
      </c>
      <c r="B38" s="97" t="s">
        <v>967</v>
      </c>
      <c r="C38" s="94" t="s">
        <v>968</v>
      </c>
      <c r="D38" s="59" t="s">
        <v>21</v>
      </c>
      <c r="E38" s="120">
        <v>2</v>
      </c>
      <c r="F38" s="121">
        <v>810.29</v>
      </c>
      <c r="G38" s="122"/>
      <c r="H38" s="122"/>
      <c r="I38" s="122"/>
      <c r="J38" s="122">
        <v>1621</v>
      </c>
      <c r="K38" s="122"/>
      <c r="L38" s="122"/>
      <c r="M38" s="122"/>
      <c r="N38" s="122"/>
      <c r="O38" s="122"/>
      <c r="P38" s="122"/>
      <c r="Q38" s="122"/>
    </row>
    <row r="39" spans="1:17" ht="57" x14ac:dyDescent="0.25">
      <c r="A39" s="55">
        <v>10</v>
      </c>
      <c r="B39" s="97" t="s">
        <v>969</v>
      </c>
      <c r="C39" s="94" t="s">
        <v>970</v>
      </c>
      <c r="D39" s="59" t="s">
        <v>21</v>
      </c>
      <c r="E39" s="120">
        <v>1</v>
      </c>
      <c r="F39" s="121">
        <v>70.44</v>
      </c>
      <c r="G39" s="122"/>
      <c r="H39" s="122"/>
      <c r="I39" s="122"/>
      <c r="J39" s="122">
        <v>70</v>
      </c>
      <c r="K39" s="122"/>
      <c r="L39" s="122"/>
      <c r="M39" s="122"/>
      <c r="N39" s="122"/>
      <c r="O39" s="122"/>
      <c r="P39" s="122"/>
      <c r="Q39" s="122"/>
    </row>
    <row r="40" spans="1:17" ht="22.8" x14ac:dyDescent="0.25">
      <c r="A40" s="55">
        <v>11</v>
      </c>
      <c r="B40" s="97" t="s">
        <v>652</v>
      </c>
      <c r="C40" s="94" t="s">
        <v>653</v>
      </c>
      <c r="D40" s="59" t="s">
        <v>21</v>
      </c>
      <c r="E40" s="120">
        <v>2</v>
      </c>
      <c r="F40" s="121">
        <v>25.14</v>
      </c>
      <c r="G40" s="122"/>
      <c r="H40" s="122"/>
      <c r="I40" s="122"/>
      <c r="J40" s="122">
        <v>50</v>
      </c>
      <c r="K40" s="122"/>
      <c r="L40" s="122"/>
      <c r="M40" s="122"/>
      <c r="N40" s="122"/>
      <c r="O40" s="122"/>
      <c r="P40" s="122"/>
      <c r="Q40" s="122"/>
    </row>
    <row r="41" spans="1:17" ht="22.8" x14ac:dyDescent="0.25">
      <c r="A41" s="55">
        <v>12</v>
      </c>
      <c r="B41" s="97" t="s">
        <v>654</v>
      </c>
      <c r="C41" s="94" t="s">
        <v>655</v>
      </c>
      <c r="D41" s="59" t="s">
        <v>21</v>
      </c>
      <c r="E41" s="120">
        <v>1</v>
      </c>
      <c r="F41" s="121">
        <v>56.62</v>
      </c>
      <c r="G41" s="122"/>
      <c r="H41" s="122"/>
      <c r="I41" s="122"/>
      <c r="J41" s="122">
        <v>57</v>
      </c>
      <c r="K41" s="122"/>
      <c r="L41" s="122"/>
      <c r="M41" s="122"/>
      <c r="N41" s="122"/>
      <c r="O41" s="122"/>
      <c r="P41" s="122"/>
      <c r="Q41" s="122"/>
    </row>
    <row r="42" spans="1:17" ht="45.6" x14ac:dyDescent="0.25">
      <c r="A42" s="55">
        <v>13</v>
      </c>
      <c r="B42" s="97" t="s">
        <v>670</v>
      </c>
      <c r="C42" s="94" t="s">
        <v>671</v>
      </c>
      <c r="D42" s="59" t="s">
        <v>633</v>
      </c>
      <c r="E42" s="120">
        <v>0.1</v>
      </c>
      <c r="F42" s="121">
        <v>5020.2700000000004</v>
      </c>
      <c r="G42" s="121">
        <v>502.3</v>
      </c>
      <c r="H42" s="121">
        <v>79.16</v>
      </c>
      <c r="I42" s="121">
        <v>2.73</v>
      </c>
      <c r="J42" s="122">
        <v>502</v>
      </c>
      <c r="K42" s="122">
        <v>50</v>
      </c>
      <c r="L42" s="122">
        <v>8</v>
      </c>
      <c r="M42" s="122"/>
      <c r="N42" s="122">
        <v>37.07</v>
      </c>
      <c r="O42" s="122">
        <v>3.71</v>
      </c>
      <c r="P42" s="122">
        <v>0.15</v>
      </c>
      <c r="Q42" s="122">
        <v>0.02</v>
      </c>
    </row>
    <row r="43" spans="1:17" ht="45.6" x14ac:dyDescent="0.25">
      <c r="A43" s="55">
        <v>14</v>
      </c>
      <c r="B43" s="97" t="s">
        <v>700</v>
      </c>
      <c r="C43" s="94" t="s">
        <v>701</v>
      </c>
      <c r="D43" s="59" t="s">
        <v>633</v>
      </c>
      <c r="E43" s="120">
        <v>0.03</v>
      </c>
      <c r="F43" s="121">
        <v>5654.2</v>
      </c>
      <c r="G43" s="121">
        <v>502.3</v>
      </c>
      <c r="H43" s="121">
        <v>79.16</v>
      </c>
      <c r="I43" s="121">
        <v>2.73</v>
      </c>
      <c r="J43" s="122">
        <v>170</v>
      </c>
      <c r="K43" s="122">
        <v>15</v>
      </c>
      <c r="L43" s="122">
        <v>2</v>
      </c>
      <c r="M43" s="122"/>
      <c r="N43" s="122">
        <v>37.07</v>
      </c>
      <c r="O43" s="122">
        <v>1.1100000000000001</v>
      </c>
      <c r="P43" s="122">
        <v>0.15</v>
      </c>
      <c r="Q43" s="122"/>
    </row>
    <row r="44" spans="1:17" ht="45.6" x14ac:dyDescent="0.25">
      <c r="A44" s="55">
        <v>15</v>
      </c>
      <c r="B44" s="97" t="s">
        <v>631</v>
      </c>
      <c r="C44" s="94" t="s">
        <v>632</v>
      </c>
      <c r="D44" s="59" t="s">
        <v>633</v>
      </c>
      <c r="E44" s="120">
        <v>0.2</v>
      </c>
      <c r="F44" s="121">
        <v>6208.42</v>
      </c>
      <c r="G44" s="121">
        <v>502.3</v>
      </c>
      <c r="H44" s="121">
        <v>79.16</v>
      </c>
      <c r="I44" s="121">
        <v>2.73</v>
      </c>
      <c r="J44" s="122">
        <v>1242</v>
      </c>
      <c r="K44" s="122">
        <v>100</v>
      </c>
      <c r="L44" s="122">
        <v>16</v>
      </c>
      <c r="M44" s="122">
        <v>1</v>
      </c>
      <c r="N44" s="122">
        <v>37.07</v>
      </c>
      <c r="O44" s="122">
        <v>7.41</v>
      </c>
      <c r="P44" s="122">
        <v>0.15</v>
      </c>
      <c r="Q44" s="122">
        <v>0.03</v>
      </c>
    </row>
    <row r="45" spans="1:17" ht="45.6" x14ac:dyDescent="0.25">
      <c r="A45" s="55">
        <v>16</v>
      </c>
      <c r="B45" s="97" t="s">
        <v>648</v>
      </c>
      <c r="C45" s="94" t="s">
        <v>649</v>
      </c>
      <c r="D45" s="59" t="s">
        <v>633</v>
      </c>
      <c r="E45" s="120">
        <v>0.26</v>
      </c>
      <c r="F45" s="121">
        <v>10345.120000000001</v>
      </c>
      <c r="G45" s="121">
        <v>645.39</v>
      </c>
      <c r="H45" s="121">
        <v>142.18</v>
      </c>
      <c r="I45" s="121">
        <v>3.82</v>
      </c>
      <c r="J45" s="122">
        <v>2690</v>
      </c>
      <c r="K45" s="122">
        <v>168</v>
      </c>
      <c r="L45" s="122">
        <v>37</v>
      </c>
      <c r="M45" s="122">
        <v>1</v>
      </c>
      <c r="N45" s="122">
        <v>47.63</v>
      </c>
      <c r="O45" s="122">
        <v>12.38</v>
      </c>
      <c r="P45" s="122">
        <v>0.21</v>
      </c>
      <c r="Q45" s="122">
        <v>0.05</v>
      </c>
    </row>
    <row r="46" spans="1:17" ht="45.6" x14ac:dyDescent="0.25">
      <c r="A46" s="55">
        <v>17</v>
      </c>
      <c r="B46" s="97" t="s">
        <v>636</v>
      </c>
      <c r="C46" s="94" t="s">
        <v>637</v>
      </c>
      <c r="D46" s="59" t="s">
        <v>633</v>
      </c>
      <c r="E46" s="120">
        <v>0.59</v>
      </c>
      <c r="F46" s="121">
        <v>104.4</v>
      </c>
      <c r="G46" s="121">
        <v>82.16</v>
      </c>
      <c r="H46" s="121">
        <v>15.29</v>
      </c>
      <c r="I46" s="122"/>
      <c r="J46" s="122">
        <v>62</v>
      </c>
      <c r="K46" s="122">
        <v>48</v>
      </c>
      <c r="L46" s="122">
        <v>9</v>
      </c>
      <c r="M46" s="122"/>
      <c r="N46" s="122">
        <v>5.01</v>
      </c>
      <c r="O46" s="122">
        <v>2.96</v>
      </c>
      <c r="P46" s="122"/>
      <c r="Q46" s="122"/>
    </row>
    <row r="47" spans="1:17" ht="22.8" x14ac:dyDescent="0.25">
      <c r="A47" s="55">
        <v>18</v>
      </c>
      <c r="B47" s="97" t="s">
        <v>638</v>
      </c>
      <c r="C47" s="94" t="s">
        <v>639</v>
      </c>
      <c r="D47" s="59" t="s">
        <v>640</v>
      </c>
      <c r="E47" s="120">
        <v>5</v>
      </c>
      <c r="F47" s="121">
        <v>17.02</v>
      </c>
      <c r="G47" s="122"/>
      <c r="H47" s="122"/>
      <c r="I47" s="122"/>
      <c r="J47" s="122">
        <v>85</v>
      </c>
      <c r="K47" s="122"/>
      <c r="L47" s="122"/>
      <c r="M47" s="122"/>
      <c r="N47" s="122"/>
      <c r="O47" s="122"/>
      <c r="P47" s="122"/>
      <c r="Q47" s="122"/>
    </row>
    <row r="48" spans="1:17" ht="20.399999999999999" customHeight="1" x14ac:dyDescent="0.25">
      <c r="A48" s="55">
        <v>19</v>
      </c>
      <c r="B48" s="97" t="s">
        <v>971</v>
      </c>
      <c r="C48" s="94" t="s">
        <v>972</v>
      </c>
      <c r="D48" s="59" t="s">
        <v>973</v>
      </c>
      <c r="E48" s="120">
        <v>4.5</v>
      </c>
      <c r="F48" s="121">
        <v>259.25</v>
      </c>
      <c r="G48" s="121">
        <v>49.17</v>
      </c>
      <c r="H48" s="121">
        <v>28.25</v>
      </c>
      <c r="I48" s="122"/>
      <c r="J48" s="122">
        <v>1167</v>
      </c>
      <c r="K48" s="122">
        <v>221</v>
      </c>
      <c r="L48" s="122">
        <v>127</v>
      </c>
      <c r="M48" s="122"/>
      <c r="N48" s="122">
        <v>3.52</v>
      </c>
      <c r="O48" s="122">
        <v>15.84</v>
      </c>
      <c r="P48" s="122"/>
      <c r="Q48" s="122"/>
    </row>
    <row r="49" spans="1:17" ht="13.2" customHeight="1" x14ac:dyDescent="0.25">
      <c r="A49" s="123" t="s">
        <v>288</v>
      </c>
      <c r="B49" s="124" t="s">
        <v>974</v>
      </c>
      <c r="C49" s="125" t="s">
        <v>975</v>
      </c>
      <c r="D49" s="123" t="s">
        <v>73</v>
      </c>
      <c r="E49" s="126" t="s">
        <v>976</v>
      </c>
      <c r="F49" s="127">
        <v>84.56</v>
      </c>
      <c r="G49" s="122"/>
      <c r="H49" s="122"/>
      <c r="I49" s="122"/>
      <c r="J49" s="128">
        <v>4185.72</v>
      </c>
      <c r="K49" s="122"/>
      <c r="L49" s="122"/>
      <c r="M49" s="122"/>
      <c r="N49" s="122"/>
      <c r="O49" s="122"/>
      <c r="P49" s="122"/>
      <c r="Q49" s="122"/>
    </row>
    <row r="50" spans="1:17" ht="13.2" customHeight="1" x14ac:dyDescent="0.25">
      <c r="A50" s="55">
        <v>20</v>
      </c>
      <c r="B50" s="97" t="s">
        <v>977</v>
      </c>
      <c r="C50" s="94" t="s">
        <v>978</v>
      </c>
      <c r="D50" s="59" t="s">
        <v>73</v>
      </c>
      <c r="E50" s="120">
        <v>14.3</v>
      </c>
      <c r="F50" s="121">
        <v>3.33</v>
      </c>
      <c r="G50" s="122"/>
      <c r="H50" s="122"/>
      <c r="I50" s="122"/>
      <c r="J50" s="122">
        <v>48</v>
      </c>
      <c r="K50" s="122"/>
      <c r="L50" s="122"/>
      <c r="M50" s="122"/>
      <c r="N50" s="122"/>
      <c r="O50" s="122"/>
      <c r="P50" s="122"/>
      <c r="Q50" s="122"/>
    </row>
    <row r="51" spans="1:17" ht="13.2" customHeight="1" x14ac:dyDescent="0.25">
      <c r="A51" s="55">
        <v>21</v>
      </c>
      <c r="B51" s="97" t="s">
        <v>979</v>
      </c>
      <c r="C51" s="94" t="s">
        <v>980</v>
      </c>
      <c r="D51" s="59" t="s">
        <v>73</v>
      </c>
      <c r="E51" s="120">
        <v>35.200000000000003</v>
      </c>
      <c r="F51" s="121">
        <v>8.74</v>
      </c>
      <c r="G51" s="122"/>
      <c r="H51" s="122"/>
      <c r="I51" s="122"/>
      <c r="J51" s="122">
        <v>308</v>
      </c>
      <c r="K51" s="122"/>
      <c r="L51" s="122"/>
      <c r="M51" s="122"/>
      <c r="N51" s="122"/>
      <c r="O51" s="122"/>
      <c r="P51" s="122"/>
      <c r="Q51" s="122"/>
    </row>
    <row r="52" spans="1:17" ht="13.2" customHeight="1" x14ac:dyDescent="0.25">
      <c r="A52" s="273" t="s">
        <v>85</v>
      </c>
      <c r="B52" s="274"/>
      <c r="C52" s="274"/>
      <c r="D52" s="274"/>
      <c r="E52" s="274"/>
      <c r="F52" s="274"/>
      <c r="G52" s="274"/>
      <c r="H52" s="274"/>
      <c r="I52" s="274"/>
      <c r="J52" s="121">
        <v>10753</v>
      </c>
      <c r="K52" s="121">
        <v>676</v>
      </c>
      <c r="L52" s="121">
        <v>221</v>
      </c>
      <c r="M52" s="121">
        <v>2</v>
      </c>
      <c r="N52" s="122"/>
      <c r="O52" s="121">
        <v>49.1</v>
      </c>
      <c r="P52" s="122"/>
      <c r="Q52" s="121">
        <v>0.1</v>
      </c>
    </row>
    <row r="53" spans="1:17" ht="13.2" customHeight="1" x14ac:dyDescent="0.25">
      <c r="A53" s="273" t="s">
        <v>30</v>
      </c>
      <c r="B53" s="274"/>
      <c r="C53" s="274"/>
      <c r="D53" s="274"/>
      <c r="E53" s="274"/>
      <c r="F53" s="274"/>
      <c r="G53" s="274"/>
      <c r="H53" s="274"/>
      <c r="I53" s="274"/>
      <c r="J53" s="121">
        <v>801</v>
      </c>
      <c r="K53" s="122"/>
      <c r="L53" s="122"/>
      <c r="M53" s="122"/>
      <c r="N53" s="122"/>
      <c r="O53" s="122"/>
      <c r="P53" s="122"/>
      <c r="Q53" s="122"/>
    </row>
    <row r="54" spans="1:17" ht="13.2" customHeight="1" x14ac:dyDescent="0.25">
      <c r="A54" s="273" t="s">
        <v>31</v>
      </c>
      <c r="B54" s="274"/>
      <c r="C54" s="274"/>
      <c r="D54" s="274"/>
      <c r="E54" s="274"/>
      <c r="F54" s="274"/>
      <c r="G54" s="274"/>
      <c r="H54" s="274"/>
      <c r="I54" s="274"/>
      <c r="J54" s="121">
        <v>532</v>
      </c>
      <c r="K54" s="122"/>
      <c r="L54" s="122"/>
      <c r="M54" s="122"/>
      <c r="N54" s="122"/>
      <c r="O54" s="122"/>
      <c r="P54" s="122"/>
      <c r="Q54" s="122"/>
    </row>
    <row r="55" spans="1:17" ht="13.2" customHeight="1" x14ac:dyDescent="0.25">
      <c r="A55" s="277" t="s">
        <v>981</v>
      </c>
      <c r="B55" s="274"/>
      <c r="C55" s="274"/>
      <c r="D55" s="274"/>
      <c r="E55" s="274"/>
      <c r="F55" s="274"/>
      <c r="G55" s="274"/>
      <c r="H55" s="274"/>
      <c r="I55" s="274"/>
      <c r="J55" s="130">
        <v>12086</v>
      </c>
      <c r="K55" s="122"/>
      <c r="L55" s="122"/>
      <c r="M55" s="122"/>
      <c r="N55" s="122"/>
      <c r="O55" s="130">
        <v>49.1</v>
      </c>
      <c r="P55" s="122"/>
      <c r="Q55" s="130">
        <v>0.1</v>
      </c>
    </row>
    <row r="56" spans="1:17" ht="13.2" customHeight="1" x14ac:dyDescent="0.25">
      <c r="A56" s="278" t="s">
        <v>982</v>
      </c>
      <c r="B56" s="274"/>
      <c r="C56" s="274"/>
      <c r="D56" s="274"/>
      <c r="E56" s="274"/>
      <c r="F56" s="274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</row>
    <row r="57" spans="1:17" ht="13.2" customHeight="1" x14ac:dyDescent="0.25">
      <c r="A57" s="55">
        <v>22</v>
      </c>
      <c r="B57" s="97" t="s">
        <v>983</v>
      </c>
      <c r="C57" s="94" t="s">
        <v>984</v>
      </c>
      <c r="D57" s="59" t="s">
        <v>22</v>
      </c>
      <c r="E57" s="120">
        <v>1</v>
      </c>
      <c r="F57" s="121">
        <v>24.58</v>
      </c>
      <c r="G57" s="121">
        <v>16.760000000000002</v>
      </c>
      <c r="H57" s="121">
        <v>3.67</v>
      </c>
      <c r="I57" s="121">
        <v>0.18</v>
      </c>
      <c r="J57" s="122">
        <v>25</v>
      </c>
      <c r="K57" s="122">
        <v>17</v>
      </c>
      <c r="L57" s="122">
        <v>4</v>
      </c>
      <c r="M57" s="122"/>
      <c r="N57" s="122">
        <v>1.2</v>
      </c>
      <c r="O57" s="122">
        <v>1.2</v>
      </c>
      <c r="P57" s="122">
        <v>0.01</v>
      </c>
      <c r="Q57" s="122">
        <v>0.01</v>
      </c>
    </row>
    <row r="58" spans="1:17" ht="13.2" customHeight="1" x14ac:dyDescent="0.25">
      <c r="A58" s="55">
        <v>23</v>
      </c>
      <c r="B58" s="97" t="s">
        <v>652</v>
      </c>
      <c r="C58" s="94" t="s">
        <v>653</v>
      </c>
      <c r="D58" s="59" t="s">
        <v>21</v>
      </c>
      <c r="E58" s="120">
        <v>1</v>
      </c>
      <c r="F58" s="121">
        <v>25.14</v>
      </c>
      <c r="G58" s="122"/>
      <c r="H58" s="122"/>
      <c r="I58" s="122"/>
      <c r="J58" s="122">
        <v>25</v>
      </c>
      <c r="K58" s="122"/>
      <c r="L58" s="122"/>
      <c r="M58" s="122"/>
      <c r="N58" s="122"/>
      <c r="O58" s="122"/>
      <c r="P58" s="122"/>
      <c r="Q58" s="122"/>
    </row>
    <row r="59" spans="1:17" ht="13.2" customHeight="1" x14ac:dyDescent="0.25">
      <c r="A59" s="55">
        <v>24</v>
      </c>
      <c r="B59" s="97" t="s">
        <v>670</v>
      </c>
      <c r="C59" s="94" t="s">
        <v>671</v>
      </c>
      <c r="D59" s="59" t="s">
        <v>633</v>
      </c>
      <c r="E59" s="120">
        <v>0.11</v>
      </c>
      <c r="F59" s="121">
        <v>5020.2700000000004</v>
      </c>
      <c r="G59" s="121">
        <v>502.3</v>
      </c>
      <c r="H59" s="121">
        <v>79.16</v>
      </c>
      <c r="I59" s="121">
        <v>2.73</v>
      </c>
      <c r="J59" s="122">
        <v>552</v>
      </c>
      <c r="K59" s="122">
        <v>55</v>
      </c>
      <c r="L59" s="122">
        <v>9</v>
      </c>
      <c r="M59" s="122"/>
      <c r="N59" s="122">
        <v>37.07</v>
      </c>
      <c r="O59" s="122">
        <v>4.08</v>
      </c>
      <c r="P59" s="122">
        <v>0.15</v>
      </c>
      <c r="Q59" s="122">
        <v>0.02</v>
      </c>
    </row>
    <row r="60" spans="1:17" ht="35.4" customHeight="1" x14ac:dyDescent="0.25">
      <c r="A60" s="55">
        <v>25</v>
      </c>
      <c r="B60" s="97" t="s">
        <v>636</v>
      </c>
      <c r="C60" s="94" t="s">
        <v>637</v>
      </c>
      <c r="D60" s="59" t="s">
        <v>633</v>
      </c>
      <c r="E60" s="120">
        <v>0.11</v>
      </c>
      <c r="F60" s="121">
        <v>104.4</v>
      </c>
      <c r="G60" s="121">
        <v>82.16</v>
      </c>
      <c r="H60" s="121">
        <v>15.29</v>
      </c>
      <c r="I60" s="122"/>
      <c r="J60" s="122">
        <v>11</v>
      </c>
      <c r="K60" s="122">
        <v>9</v>
      </c>
      <c r="L60" s="122">
        <v>2</v>
      </c>
      <c r="M60" s="122"/>
      <c r="N60" s="122">
        <v>5.01</v>
      </c>
      <c r="O60" s="122">
        <v>0.55000000000000004</v>
      </c>
      <c r="P60" s="122"/>
      <c r="Q60" s="122"/>
    </row>
    <row r="61" spans="1:17" ht="22.8" x14ac:dyDescent="0.25">
      <c r="A61" s="55">
        <v>26</v>
      </c>
      <c r="B61" s="97" t="s">
        <v>638</v>
      </c>
      <c r="C61" s="94" t="s">
        <v>639</v>
      </c>
      <c r="D61" s="59" t="s">
        <v>640</v>
      </c>
      <c r="E61" s="120">
        <v>1</v>
      </c>
      <c r="F61" s="121">
        <v>17.02</v>
      </c>
      <c r="G61" s="122"/>
      <c r="H61" s="122"/>
      <c r="I61" s="122"/>
      <c r="J61" s="122">
        <v>17</v>
      </c>
      <c r="K61" s="122"/>
      <c r="L61" s="122"/>
      <c r="M61" s="122"/>
      <c r="N61" s="122"/>
      <c r="O61" s="122"/>
      <c r="P61" s="122"/>
      <c r="Q61" s="122"/>
    </row>
    <row r="62" spans="1:17" x14ac:dyDescent="0.25">
      <c r="A62" s="273" t="s">
        <v>85</v>
      </c>
      <c r="B62" s="274"/>
      <c r="C62" s="274"/>
      <c r="D62" s="274"/>
      <c r="E62" s="274"/>
      <c r="F62" s="274"/>
      <c r="G62" s="274"/>
      <c r="H62" s="274"/>
      <c r="I62" s="274"/>
      <c r="J62" s="121">
        <v>630</v>
      </c>
      <c r="K62" s="121">
        <v>81</v>
      </c>
      <c r="L62" s="121">
        <v>15</v>
      </c>
      <c r="M62" s="122"/>
      <c r="N62" s="122"/>
      <c r="O62" s="121">
        <v>5.83</v>
      </c>
      <c r="P62" s="122"/>
      <c r="Q62" s="121">
        <v>0.03</v>
      </c>
    </row>
    <row r="63" spans="1:17" x14ac:dyDescent="0.25">
      <c r="A63" s="273" t="s">
        <v>30</v>
      </c>
      <c r="B63" s="274"/>
      <c r="C63" s="274"/>
      <c r="D63" s="274"/>
      <c r="E63" s="274"/>
      <c r="F63" s="274"/>
      <c r="G63" s="274"/>
      <c r="H63" s="274"/>
      <c r="I63" s="274"/>
      <c r="J63" s="121">
        <v>98</v>
      </c>
      <c r="K63" s="122"/>
      <c r="L63" s="122"/>
      <c r="M63" s="122"/>
      <c r="N63" s="122"/>
      <c r="O63" s="122"/>
      <c r="P63" s="122"/>
      <c r="Q63" s="122"/>
    </row>
    <row r="64" spans="1:17" x14ac:dyDescent="0.25">
      <c r="A64" s="273" t="s">
        <v>31</v>
      </c>
      <c r="B64" s="274"/>
      <c r="C64" s="274"/>
      <c r="D64" s="274"/>
      <c r="E64" s="274"/>
      <c r="F64" s="274"/>
      <c r="G64" s="274"/>
      <c r="H64" s="274"/>
      <c r="I64" s="274"/>
      <c r="J64" s="121">
        <v>64</v>
      </c>
      <c r="K64" s="122"/>
      <c r="L64" s="122"/>
      <c r="M64" s="122"/>
      <c r="N64" s="122"/>
      <c r="O64" s="122"/>
      <c r="P64" s="122"/>
      <c r="Q64" s="122"/>
    </row>
    <row r="65" spans="1:17" x14ac:dyDescent="0.25">
      <c r="A65" s="277" t="s">
        <v>985</v>
      </c>
      <c r="B65" s="274"/>
      <c r="C65" s="274"/>
      <c r="D65" s="274"/>
      <c r="E65" s="274"/>
      <c r="F65" s="274"/>
      <c r="G65" s="274"/>
      <c r="H65" s="274"/>
      <c r="I65" s="274"/>
      <c r="J65" s="130">
        <v>792</v>
      </c>
      <c r="K65" s="122"/>
      <c r="L65" s="122"/>
      <c r="M65" s="122"/>
      <c r="N65" s="122"/>
      <c r="O65" s="130">
        <v>5.83</v>
      </c>
      <c r="P65" s="122"/>
      <c r="Q65" s="130">
        <v>0.03</v>
      </c>
    </row>
    <row r="66" spans="1:17" x14ac:dyDescent="0.25">
      <c r="A66" s="278" t="s">
        <v>986</v>
      </c>
      <c r="B66" s="274"/>
      <c r="C66" s="274"/>
      <c r="D66" s="274"/>
      <c r="E66" s="274"/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</row>
    <row r="67" spans="1:17" ht="49.8" x14ac:dyDescent="0.25">
      <c r="A67" s="55">
        <v>27</v>
      </c>
      <c r="B67" s="97" t="s">
        <v>987</v>
      </c>
      <c r="C67" s="94" t="s">
        <v>988</v>
      </c>
      <c r="D67" s="59" t="s">
        <v>21</v>
      </c>
      <c r="E67" s="120">
        <v>2</v>
      </c>
      <c r="F67" s="121">
        <v>51.92</v>
      </c>
      <c r="G67" s="122"/>
      <c r="H67" s="122"/>
      <c r="I67" s="122"/>
      <c r="J67" s="122">
        <v>104</v>
      </c>
      <c r="K67" s="122"/>
      <c r="L67" s="122"/>
      <c r="M67" s="122"/>
      <c r="N67" s="122"/>
      <c r="O67" s="122"/>
      <c r="P67" s="122"/>
      <c r="Q67" s="122"/>
    </row>
    <row r="68" spans="1:17" ht="34.200000000000003" x14ac:dyDescent="0.25">
      <c r="A68" s="55">
        <v>28</v>
      </c>
      <c r="B68" s="97" t="s">
        <v>728</v>
      </c>
      <c r="C68" s="94" t="s">
        <v>729</v>
      </c>
      <c r="D68" s="59" t="s">
        <v>633</v>
      </c>
      <c r="E68" s="120">
        <v>7.0000000000000007E-2</v>
      </c>
      <c r="F68" s="121">
        <v>10756.23</v>
      </c>
      <c r="G68" s="121">
        <v>1097.3599999999999</v>
      </c>
      <c r="H68" s="121">
        <v>278</v>
      </c>
      <c r="I68" s="121">
        <v>6.73</v>
      </c>
      <c r="J68" s="122">
        <v>753</v>
      </c>
      <c r="K68" s="122">
        <v>77</v>
      </c>
      <c r="L68" s="122">
        <v>19</v>
      </c>
      <c r="M68" s="122"/>
      <c r="N68" s="122">
        <v>79.75</v>
      </c>
      <c r="O68" s="122">
        <v>5.58</v>
      </c>
      <c r="P68" s="122">
        <v>0.37</v>
      </c>
      <c r="Q68" s="122">
        <v>0.03</v>
      </c>
    </row>
    <row r="69" spans="1:17" ht="45.6" x14ac:dyDescent="0.25">
      <c r="A69" s="55">
        <v>29</v>
      </c>
      <c r="B69" s="97" t="s">
        <v>706</v>
      </c>
      <c r="C69" s="94" t="s">
        <v>707</v>
      </c>
      <c r="D69" s="59" t="s">
        <v>633</v>
      </c>
      <c r="E69" s="120">
        <v>7.0000000000000007E-2</v>
      </c>
      <c r="F69" s="121">
        <v>118.06</v>
      </c>
      <c r="G69" s="121">
        <v>82.16</v>
      </c>
      <c r="H69" s="121">
        <v>15.29</v>
      </c>
      <c r="I69" s="122"/>
      <c r="J69" s="122">
        <v>8</v>
      </c>
      <c r="K69" s="122">
        <v>6</v>
      </c>
      <c r="L69" s="122">
        <v>1</v>
      </c>
      <c r="M69" s="122"/>
      <c r="N69" s="122">
        <v>5.01</v>
      </c>
      <c r="O69" s="122">
        <v>0.35</v>
      </c>
      <c r="P69" s="122"/>
      <c r="Q69" s="122"/>
    </row>
    <row r="70" spans="1:17" ht="34.200000000000003" x14ac:dyDescent="0.25">
      <c r="A70" s="55">
        <v>30</v>
      </c>
      <c r="B70" s="97" t="s">
        <v>424</v>
      </c>
      <c r="C70" s="94" t="s">
        <v>425</v>
      </c>
      <c r="D70" s="59" t="s">
        <v>403</v>
      </c>
      <c r="E70" s="120">
        <v>4.0000000000000001E-3</v>
      </c>
      <c r="F70" s="121">
        <v>1711.14</v>
      </c>
      <c r="G70" s="121">
        <v>1025.21</v>
      </c>
      <c r="H70" s="121">
        <v>386.58</v>
      </c>
      <c r="I70" s="121">
        <v>2</v>
      </c>
      <c r="J70" s="122">
        <v>7</v>
      </c>
      <c r="K70" s="122">
        <v>4</v>
      </c>
      <c r="L70" s="122">
        <v>2</v>
      </c>
      <c r="M70" s="122"/>
      <c r="N70" s="122">
        <v>80.22</v>
      </c>
      <c r="O70" s="122">
        <v>0.32</v>
      </c>
      <c r="P70" s="122">
        <v>0.11</v>
      </c>
      <c r="Q70" s="122"/>
    </row>
    <row r="71" spans="1:17" ht="13.2" customHeight="1" x14ac:dyDescent="0.25">
      <c r="A71" s="55">
        <v>31</v>
      </c>
      <c r="B71" s="97" t="s">
        <v>989</v>
      </c>
      <c r="C71" s="94" t="s">
        <v>990</v>
      </c>
      <c r="D71" s="59" t="s">
        <v>191</v>
      </c>
      <c r="E71" s="120">
        <v>4.0000000000000001E-3</v>
      </c>
      <c r="F71" s="121">
        <v>11187</v>
      </c>
      <c r="G71" s="122"/>
      <c r="H71" s="122"/>
      <c r="I71" s="122"/>
      <c r="J71" s="122">
        <v>45</v>
      </c>
      <c r="K71" s="122"/>
      <c r="L71" s="122"/>
      <c r="M71" s="122"/>
      <c r="N71" s="122"/>
      <c r="O71" s="122"/>
      <c r="P71" s="122"/>
      <c r="Q71" s="122"/>
    </row>
    <row r="72" spans="1:17" ht="13.2" customHeight="1" x14ac:dyDescent="0.25">
      <c r="A72" s="273" t="s">
        <v>85</v>
      </c>
      <c r="B72" s="274"/>
      <c r="C72" s="274"/>
      <c r="D72" s="274"/>
      <c r="E72" s="274"/>
      <c r="F72" s="274"/>
      <c r="G72" s="274"/>
      <c r="H72" s="274"/>
      <c r="I72" s="274"/>
      <c r="J72" s="121">
        <v>917</v>
      </c>
      <c r="K72" s="121">
        <v>87</v>
      </c>
      <c r="L72" s="121">
        <v>22</v>
      </c>
      <c r="M72" s="122"/>
      <c r="N72" s="122"/>
      <c r="O72" s="121">
        <v>6.25</v>
      </c>
      <c r="P72" s="122"/>
      <c r="Q72" s="121">
        <v>0.03</v>
      </c>
    </row>
    <row r="73" spans="1:17" ht="13.2" customHeight="1" x14ac:dyDescent="0.25">
      <c r="A73" s="273" t="s">
        <v>30</v>
      </c>
      <c r="B73" s="274"/>
      <c r="C73" s="274"/>
      <c r="D73" s="274"/>
      <c r="E73" s="274"/>
      <c r="F73" s="274"/>
      <c r="G73" s="274"/>
      <c r="H73" s="274"/>
      <c r="I73" s="274"/>
      <c r="J73" s="121">
        <v>110</v>
      </c>
      <c r="K73" s="122"/>
      <c r="L73" s="122"/>
      <c r="M73" s="122"/>
      <c r="N73" s="122"/>
      <c r="O73" s="122"/>
      <c r="P73" s="122"/>
      <c r="Q73" s="122"/>
    </row>
    <row r="74" spans="1:17" x14ac:dyDescent="0.25">
      <c r="A74" s="273" t="s">
        <v>31</v>
      </c>
      <c r="B74" s="274"/>
      <c r="C74" s="274"/>
      <c r="D74" s="274"/>
      <c r="E74" s="274"/>
      <c r="F74" s="274"/>
      <c r="G74" s="274"/>
      <c r="H74" s="274"/>
      <c r="I74" s="274"/>
      <c r="J74" s="121">
        <v>72</v>
      </c>
      <c r="K74" s="122"/>
      <c r="L74" s="122"/>
      <c r="M74" s="122"/>
      <c r="N74" s="122"/>
      <c r="O74" s="122"/>
      <c r="P74" s="122"/>
      <c r="Q74" s="122"/>
    </row>
    <row r="75" spans="1:17" x14ac:dyDescent="0.25">
      <c r="A75" s="277" t="s">
        <v>991</v>
      </c>
      <c r="B75" s="274"/>
      <c r="C75" s="274"/>
      <c r="D75" s="274"/>
      <c r="E75" s="274"/>
      <c r="F75" s="274"/>
      <c r="G75" s="274"/>
      <c r="H75" s="274"/>
      <c r="I75" s="274"/>
      <c r="J75" s="130">
        <v>1099</v>
      </c>
      <c r="K75" s="122"/>
      <c r="L75" s="122"/>
      <c r="M75" s="122"/>
      <c r="N75" s="122"/>
      <c r="O75" s="130">
        <v>6.25</v>
      </c>
      <c r="P75" s="122"/>
      <c r="Q75" s="130">
        <v>0.03</v>
      </c>
    </row>
    <row r="76" spans="1:17" x14ac:dyDescent="0.25">
      <c r="A76" s="278" t="s">
        <v>992</v>
      </c>
      <c r="B76" s="274"/>
      <c r="C76" s="274"/>
      <c r="D76" s="274"/>
      <c r="E76" s="274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</row>
    <row r="77" spans="1:17" ht="22.8" x14ac:dyDescent="0.25">
      <c r="A77" s="55">
        <v>32</v>
      </c>
      <c r="B77" s="97" t="s">
        <v>993</v>
      </c>
      <c r="C77" s="94" t="s">
        <v>994</v>
      </c>
      <c r="D77" s="59" t="s">
        <v>995</v>
      </c>
      <c r="E77" s="120">
        <v>0.2</v>
      </c>
      <c r="F77" s="121">
        <v>407.19</v>
      </c>
      <c r="G77" s="121">
        <v>293.36</v>
      </c>
      <c r="H77" s="121">
        <v>29.83</v>
      </c>
      <c r="I77" s="121">
        <v>2.0299999999999998</v>
      </c>
      <c r="J77" s="122">
        <v>81</v>
      </c>
      <c r="K77" s="122">
        <v>59</v>
      </c>
      <c r="L77" s="122">
        <v>6</v>
      </c>
      <c r="M77" s="122"/>
      <c r="N77" s="122">
        <v>21.65</v>
      </c>
      <c r="O77" s="122">
        <v>4.33</v>
      </c>
      <c r="P77" s="122">
        <v>0.13</v>
      </c>
      <c r="Q77" s="122">
        <v>0.03</v>
      </c>
    </row>
    <row r="78" spans="1:17" ht="79.8" x14ac:dyDescent="0.25">
      <c r="A78" s="55">
        <v>33</v>
      </c>
      <c r="B78" s="97" t="s">
        <v>996</v>
      </c>
      <c r="C78" s="94" t="s">
        <v>997</v>
      </c>
      <c r="D78" s="59" t="s">
        <v>162</v>
      </c>
      <c r="E78" s="120">
        <v>2</v>
      </c>
      <c r="F78" s="121">
        <v>269.82</v>
      </c>
      <c r="G78" s="122"/>
      <c r="H78" s="122"/>
      <c r="I78" s="122"/>
      <c r="J78" s="122">
        <v>540</v>
      </c>
      <c r="K78" s="122"/>
      <c r="L78" s="122"/>
      <c r="M78" s="122"/>
      <c r="N78" s="122"/>
      <c r="O78" s="122"/>
      <c r="P78" s="122"/>
      <c r="Q78" s="122"/>
    </row>
    <row r="79" spans="1:17" ht="20.399999999999999" customHeight="1" x14ac:dyDescent="0.25">
      <c r="A79" s="55">
        <v>34</v>
      </c>
      <c r="B79" s="97" t="s">
        <v>998</v>
      </c>
      <c r="C79" s="94" t="s">
        <v>999</v>
      </c>
      <c r="D79" s="59" t="s">
        <v>995</v>
      </c>
      <c r="E79" s="120">
        <v>0.1</v>
      </c>
      <c r="F79" s="121">
        <v>5639.05</v>
      </c>
      <c r="G79" s="121">
        <v>330.18</v>
      </c>
      <c r="H79" s="121">
        <v>56.04</v>
      </c>
      <c r="I79" s="121">
        <v>5</v>
      </c>
      <c r="J79" s="122">
        <v>564</v>
      </c>
      <c r="K79" s="122">
        <v>33</v>
      </c>
      <c r="L79" s="122">
        <v>6</v>
      </c>
      <c r="M79" s="122">
        <v>1</v>
      </c>
      <c r="N79" s="122">
        <v>24.64</v>
      </c>
      <c r="O79" s="122">
        <v>2.46</v>
      </c>
      <c r="P79" s="122">
        <v>0.32</v>
      </c>
      <c r="Q79" s="122">
        <v>0.03</v>
      </c>
    </row>
    <row r="80" spans="1:17" ht="13.2" customHeight="1" x14ac:dyDescent="0.25">
      <c r="A80" s="55">
        <v>35</v>
      </c>
      <c r="B80" s="97" t="s">
        <v>1000</v>
      </c>
      <c r="C80" s="94" t="s">
        <v>1001</v>
      </c>
      <c r="D80" s="59" t="s">
        <v>995</v>
      </c>
      <c r="E80" s="120">
        <v>0.1</v>
      </c>
      <c r="F80" s="121">
        <v>5313.64</v>
      </c>
      <c r="G80" s="121">
        <v>147.56</v>
      </c>
      <c r="H80" s="121">
        <v>76.95</v>
      </c>
      <c r="I80" s="121">
        <v>3.59</v>
      </c>
      <c r="J80" s="122">
        <v>531</v>
      </c>
      <c r="K80" s="122">
        <v>15</v>
      </c>
      <c r="L80" s="122">
        <v>8</v>
      </c>
      <c r="M80" s="122"/>
      <c r="N80" s="122">
        <v>10.89</v>
      </c>
      <c r="O80" s="122">
        <v>1.0900000000000001</v>
      </c>
      <c r="P80" s="122">
        <v>0.23</v>
      </c>
      <c r="Q80" s="122">
        <v>0.02</v>
      </c>
    </row>
    <row r="81" spans="1:17" ht="13.2" customHeight="1" x14ac:dyDescent="0.25">
      <c r="A81" s="55">
        <v>36</v>
      </c>
      <c r="B81" s="97" t="s">
        <v>1002</v>
      </c>
      <c r="C81" s="94" t="s">
        <v>1003</v>
      </c>
      <c r="D81" s="59" t="s">
        <v>74</v>
      </c>
      <c r="E81" s="120">
        <v>0.1</v>
      </c>
      <c r="F81" s="121">
        <v>112.27</v>
      </c>
      <c r="G81" s="121">
        <v>94.85</v>
      </c>
      <c r="H81" s="121">
        <v>0.28999999999999998</v>
      </c>
      <c r="I81" s="122"/>
      <c r="J81" s="122">
        <v>11</v>
      </c>
      <c r="K81" s="122">
        <v>9</v>
      </c>
      <c r="L81" s="122"/>
      <c r="M81" s="122"/>
      <c r="N81" s="122">
        <v>7</v>
      </c>
      <c r="O81" s="122">
        <v>0.7</v>
      </c>
      <c r="P81" s="122"/>
      <c r="Q81" s="122"/>
    </row>
    <row r="82" spans="1:17" ht="13.2" customHeight="1" x14ac:dyDescent="0.25">
      <c r="A82" s="123" t="s">
        <v>288</v>
      </c>
      <c r="B82" s="124" t="s">
        <v>1004</v>
      </c>
      <c r="C82" s="125" t="s">
        <v>1005</v>
      </c>
      <c r="D82" s="123" t="s">
        <v>21</v>
      </c>
      <c r="E82" s="126" t="s">
        <v>1006</v>
      </c>
      <c r="F82" s="127">
        <v>113.38</v>
      </c>
      <c r="G82" s="122"/>
      <c r="H82" s="122"/>
      <c r="I82" s="122"/>
      <c r="J82" s="128">
        <v>113.38</v>
      </c>
      <c r="K82" s="122"/>
      <c r="L82" s="122"/>
      <c r="M82" s="122"/>
      <c r="N82" s="122"/>
      <c r="O82" s="122"/>
      <c r="P82" s="122"/>
      <c r="Q82" s="122"/>
    </row>
    <row r="83" spans="1:17" ht="13.2" customHeight="1" x14ac:dyDescent="0.25">
      <c r="A83" s="55">
        <v>37</v>
      </c>
      <c r="B83" s="97" t="s">
        <v>1007</v>
      </c>
      <c r="C83" s="94" t="s">
        <v>1008</v>
      </c>
      <c r="D83" s="59" t="s">
        <v>162</v>
      </c>
      <c r="E83" s="120">
        <v>1</v>
      </c>
      <c r="F83" s="121">
        <v>127</v>
      </c>
      <c r="G83" s="122"/>
      <c r="H83" s="122"/>
      <c r="I83" s="122"/>
      <c r="J83" s="122">
        <v>127</v>
      </c>
      <c r="K83" s="122"/>
      <c r="L83" s="122"/>
      <c r="M83" s="122"/>
      <c r="N83" s="122"/>
      <c r="O83" s="122"/>
      <c r="P83" s="122"/>
      <c r="Q83" s="122"/>
    </row>
    <row r="84" spans="1:17" ht="13.2" customHeight="1" x14ac:dyDescent="0.25">
      <c r="A84" s="55">
        <v>38</v>
      </c>
      <c r="B84" s="97" t="s">
        <v>322</v>
      </c>
      <c r="C84" s="94" t="s">
        <v>1009</v>
      </c>
      <c r="D84" s="59" t="s">
        <v>235</v>
      </c>
      <c r="E84" s="120">
        <v>1</v>
      </c>
      <c r="F84" s="121">
        <v>240.62</v>
      </c>
      <c r="G84" s="122"/>
      <c r="H84" s="122"/>
      <c r="I84" s="122"/>
      <c r="J84" s="122">
        <v>241</v>
      </c>
      <c r="K84" s="122"/>
      <c r="L84" s="122"/>
      <c r="M84" s="122"/>
      <c r="N84" s="122"/>
      <c r="O84" s="122"/>
      <c r="P84" s="122"/>
      <c r="Q84" s="122"/>
    </row>
    <row r="85" spans="1:17" ht="13.2" customHeight="1" x14ac:dyDescent="0.25">
      <c r="A85" s="55">
        <v>39</v>
      </c>
      <c r="B85" s="97" t="s">
        <v>1010</v>
      </c>
      <c r="C85" s="94" t="s">
        <v>1011</v>
      </c>
      <c r="D85" s="59" t="s">
        <v>633</v>
      </c>
      <c r="E85" s="120">
        <v>0.08</v>
      </c>
      <c r="F85" s="121">
        <v>5197.9799999999996</v>
      </c>
      <c r="G85" s="121">
        <v>897.43</v>
      </c>
      <c r="H85" s="121">
        <v>15.84</v>
      </c>
      <c r="I85" s="121">
        <v>0.36</v>
      </c>
      <c r="J85" s="122">
        <v>416</v>
      </c>
      <c r="K85" s="122">
        <v>72</v>
      </c>
      <c r="L85" s="122">
        <v>1</v>
      </c>
      <c r="M85" s="122"/>
      <c r="N85" s="122">
        <v>64.239999999999995</v>
      </c>
      <c r="O85" s="122">
        <v>5.14</v>
      </c>
      <c r="P85" s="122">
        <v>0.02</v>
      </c>
      <c r="Q85" s="122"/>
    </row>
    <row r="86" spans="1:17" ht="13.2" customHeight="1" x14ac:dyDescent="0.25">
      <c r="A86" s="55">
        <v>40</v>
      </c>
      <c r="B86" s="97" t="s">
        <v>674</v>
      </c>
      <c r="C86" s="94" t="s">
        <v>675</v>
      </c>
      <c r="D86" s="59" t="s">
        <v>633</v>
      </c>
      <c r="E86" s="120">
        <v>0.03</v>
      </c>
      <c r="F86" s="121">
        <v>8610.7900000000009</v>
      </c>
      <c r="G86" s="121">
        <v>860.55</v>
      </c>
      <c r="H86" s="121">
        <v>36.81</v>
      </c>
      <c r="I86" s="121">
        <v>1.0900000000000001</v>
      </c>
      <c r="J86" s="122">
        <v>258</v>
      </c>
      <c r="K86" s="122">
        <v>26</v>
      </c>
      <c r="L86" s="122">
        <v>1</v>
      </c>
      <c r="M86" s="122"/>
      <c r="N86" s="122">
        <v>61.6</v>
      </c>
      <c r="O86" s="122">
        <v>1.85</v>
      </c>
      <c r="P86" s="122">
        <v>0.06</v>
      </c>
      <c r="Q86" s="122"/>
    </row>
    <row r="87" spans="1:17" ht="13.2" customHeight="1" x14ac:dyDescent="0.25">
      <c r="A87" s="55">
        <v>41</v>
      </c>
      <c r="B87" s="97" t="s">
        <v>1012</v>
      </c>
      <c r="C87" s="94" t="s">
        <v>1013</v>
      </c>
      <c r="D87" s="59" t="s">
        <v>633</v>
      </c>
      <c r="E87" s="120">
        <v>0.11</v>
      </c>
      <c r="F87" s="121">
        <v>23792.45</v>
      </c>
      <c r="G87" s="121">
        <v>1158.1199999999999</v>
      </c>
      <c r="H87" s="121">
        <v>201.32</v>
      </c>
      <c r="I87" s="121">
        <v>6.55</v>
      </c>
      <c r="J87" s="122">
        <v>2617</v>
      </c>
      <c r="K87" s="122">
        <v>127</v>
      </c>
      <c r="L87" s="122">
        <v>22</v>
      </c>
      <c r="M87" s="122">
        <v>1</v>
      </c>
      <c r="N87" s="122">
        <v>85.47</v>
      </c>
      <c r="O87" s="122">
        <v>9.4</v>
      </c>
      <c r="P87" s="122">
        <v>0.36</v>
      </c>
      <c r="Q87" s="122">
        <v>0.04</v>
      </c>
    </row>
    <row r="88" spans="1:17" ht="13.2" customHeight="1" x14ac:dyDescent="0.25">
      <c r="A88" s="55">
        <v>42</v>
      </c>
      <c r="B88" s="97" t="s">
        <v>638</v>
      </c>
      <c r="C88" s="94" t="s">
        <v>639</v>
      </c>
      <c r="D88" s="59" t="s">
        <v>640</v>
      </c>
      <c r="E88" s="120">
        <v>1.2</v>
      </c>
      <c r="F88" s="121">
        <v>17.02</v>
      </c>
      <c r="G88" s="122"/>
      <c r="H88" s="122"/>
      <c r="I88" s="122"/>
      <c r="J88" s="122">
        <v>20</v>
      </c>
      <c r="K88" s="122"/>
      <c r="L88" s="122"/>
      <c r="M88" s="122"/>
      <c r="N88" s="122"/>
      <c r="O88" s="122"/>
      <c r="P88" s="122"/>
      <c r="Q88" s="122"/>
    </row>
    <row r="89" spans="1:17" ht="13.2" customHeight="1" x14ac:dyDescent="0.25">
      <c r="A89" s="55">
        <v>43</v>
      </c>
      <c r="B89" s="97" t="s">
        <v>355</v>
      </c>
      <c r="C89" s="94" t="s">
        <v>356</v>
      </c>
      <c r="D89" s="59" t="s">
        <v>357</v>
      </c>
      <c r="E89" s="120">
        <v>0.01</v>
      </c>
      <c r="F89" s="121">
        <v>3906</v>
      </c>
      <c r="G89" s="121">
        <v>1397.76</v>
      </c>
      <c r="H89" s="121">
        <v>10.92</v>
      </c>
      <c r="I89" s="122"/>
      <c r="J89" s="122">
        <v>39</v>
      </c>
      <c r="K89" s="122">
        <v>14</v>
      </c>
      <c r="L89" s="122"/>
      <c r="M89" s="122"/>
      <c r="N89" s="122">
        <v>112</v>
      </c>
      <c r="O89" s="122">
        <v>1.1200000000000001</v>
      </c>
      <c r="P89" s="122"/>
      <c r="Q89" s="122"/>
    </row>
    <row r="90" spans="1:17" x14ac:dyDescent="0.25">
      <c r="A90" s="273" t="s">
        <v>85</v>
      </c>
      <c r="B90" s="274"/>
      <c r="C90" s="274"/>
      <c r="D90" s="274"/>
      <c r="E90" s="274"/>
      <c r="F90" s="274"/>
      <c r="G90" s="274"/>
      <c r="H90" s="274"/>
      <c r="I90" s="274"/>
      <c r="J90" s="121">
        <v>5445</v>
      </c>
      <c r="K90" s="121">
        <v>355</v>
      </c>
      <c r="L90" s="121">
        <v>44</v>
      </c>
      <c r="M90" s="121">
        <v>2</v>
      </c>
      <c r="N90" s="122"/>
      <c r="O90" s="121">
        <v>26.09</v>
      </c>
      <c r="P90" s="122"/>
      <c r="Q90" s="121">
        <v>0.12</v>
      </c>
    </row>
    <row r="91" spans="1:17" x14ac:dyDescent="0.25">
      <c r="A91" s="273" t="s">
        <v>30</v>
      </c>
      <c r="B91" s="274"/>
      <c r="C91" s="274"/>
      <c r="D91" s="274"/>
      <c r="E91" s="274"/>
      <c r="F91" s="274"/>
      <c r="G91" s="274"/>
      <c r="H91" s="274"/>
      <c r="I91" s="274"/>
      <c r="J91" s="121">
        <v>453</v>
      </c>
      <c r="K91" s="122"/>
      <c r="L91" s="122"/>
      <c r="M91" s="122"/>
      <c r="N91" s="122"/>
      <c r="O91" s="122"/>
      <c r="P91" s="122"/>
      <c r="Q91" s="122"/>
    </row>
    <row r="92" spans="1:17" x14ac:dyDescent="0.25">
      <c r="A92" s="273" t="s">
        <v>31</v>
      </c>
      <c r="B92" s="274"/>
      <c r="C92" s="274"/>
      <c r="D92" s="274"/>
      <c r="E92" s="274"/>
      <c r="F92" s="274"/>
      <c r="G92" s="274"/>
      <c r="H92" s="274"/>
      <c r="I92" s="274"/>
      <c r="J92" s="121">
        <v>293</v>
      </c>
      <c r="K92" s="122"/>
      <c r="L92" s="122"/>
      <c r="M92" s="122"/>
      <c r="N92" s="122"/>
      <c r="O92" s="122"/>
      <c r="P92" s="122"/>
      <c r="Q92" s="122"/>
    </row>
    <row r="93" spans="1:17" ht="20.399999999999999" customHeight="1" x14ac:dyDescent="0.25">
      <c r="A93" s="277" t="s">
        <v>1014</v>
      </c>
      <c r="B93" s="274"/>
      <c r="C93" s="274"/>
      <c r="D93" s="274"/>
      <c r="E93" s="274"/>
      <c r="F93" s="274"/>
      <c r="G93" s="274"/>
      <c r="H93" s="274"/>
      <c r="I93" s="274"/>
      <c r="J93" s="130">
        <v>6191</v>
      </c>
      <c r="K93" s="122"/>
      <c r="L93" s="122"/>
      <c r="M93" s="122"/>
      <c r="N93" s="122"/>
      <c r="O93" s="130">
        <v>26.09</v>
      </c>
      <c r="P93" s="122"/>
      <c r="Q93" s="130">
        <v>0.12</v>
      </c>
    </row>
    <row r="94" spans="1:17" ht="13.2" customHeight="1" x14ac:dyDescent="0.25">
      <c r="A94" s="278" t="s">
        <v>1015</v>
      </c>
      <c r="B94" s="274"/>
      <c r="C94" s="274"/>
      <c r="D94" s="274"/>
      <c r="E94" s="274"/>
      <c r="F94" s="274"/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</row>
    <row r="95" spans="1:17" ht="13.2" customHeight="1" x14ac:dyDescent="0.25">
      <c r="A95" s="55">
        <v>44</v>
      </c>
      <c r="B95" s="97" t="s">
        <v>322</v>
      </c>
      <c r="C95" s="94" t="s">
        <v>1016</v>
      </c>
      <c r="D95" s="59" t="s">
        <v>235</v>
      </c>
      <c r="E95" s="120">
        <v>1</v>
      </c>
      <c r="F95" s="121">
        <v>4336.5200000000004</v>
      </c>
      <c r="G95" s="122"/>
      <c r="H95" s="122"/>
      <c r="I95" s="122"/>
      <c r="J95" s="122">
        <v>4337</v>
      </c>
      <c r="K95" s="122"/>
      <c r="L95" s="122"/>
      <c r="M95" s="122"/>
      <c r="N95" s="122"/>
      <c r="O95" s="122"/>
      <c r="P95" s="122"/>
      <c r="Q95" s="122"/>
    </row>
    <row r="96" spans="1:17" ht="13.2" customHeight="1" x14ac:dyDescent="0.25">
      <c r="A96" s="273" t="s">
        <v>85</v>
      </c>
      <c r="B96" s="274"/>
      <c r="C96" s="274"/>
      <c r="D96" s="274"/>
      <c r="E96" s="274"/>
      <c r="F96" s="274"/>
      <c r="G96" s="274"/>
      <c r="H96" s="274"/>
      <c r="I96" s="274"/>
      <c r="J96" s="121">
        <v>4337</v>
      </c>
      <c r="K96" s="122"/>
      <c r="L96" s="122"/>
      <c r="M96" s="122"/>
      <c r="N96" s="122"/>
      <c r="O96" s="122"/>
      <c r="P96" s="122"/>
      <c r="Q96" s="122"/>
    </row>
    <row r="97" spans="1:17" ht="13.2" customHeight="1" x14ac:dyDescent="0.25">
      <c r="A97" s="277" t="s">
        <v>1017</v>
      </c>
      <c r="B97" s="274"/>
      <c r="C97" s="274"/>
      <c r="D97" s="274"/>
      <c r="E97" s="274"/>
      <c r="F97" s="274"/>
      <c r="G97" s="274"/>
      <c r="H97" s="274"/>
      <c r="I97" s="274"/>
      <c r="J97" s="130">
        <v>4337</v>
      </c>
      <c r="K97" s="122"/>
      <c r="L97" s="122"/>
      <c r="M97" s="122"/>
      <c r="N97" s="122"/>
      <c r="O97" s="122"/>
      <c r="P97" s="122"/>
      <c r="Q97" s="122"/>
    </row>
    <row r="98" spans="1:17" ht="13.2" customHeight="1" x14ac:dyDescent="0.25">
      <c r="A98" s="275" t="s">
        <v>77</v>
      </c>
      <c r="B98" s="276"/>
      <c r="C98" s="276"/>
      <c r="D98" s="276"/>
      <c r="E98" s="276"/>
      <c r="F98" s="276"/>
      <c r="G98" s="276"/>
      <c r="H98" s="276"/>
      <c r="I98" s="276"/>
      <c r="J98" s="276"/>
      <c r="K98" s="276"/>
      <c r="L98" s="276"/>
      <c r="M98" s="276"/>
      <c r="N98" s="276"/>
      <c r="O98" s="276"/>
      <c r="P98" s="276"/>
      <c r="Q98" s="276"/>
    </row>
    <row r="99" spans="1:17" ht="13.2" customHeight="1" x14ac:dyDescent="0.25">
      <c r="A99" s="273" t="s">
        <v>29</v>
      </c>
      <c r="B99" s="274"/>
      <c r="C99" s="274"/>
      <c r="D99" s="274"/>
      <c r="E99" s="274"/>
      <c r="F99" s="274"/>
      <c r="G99" s="274"/>
      <c r="H99" s="274"/>
      <c r="I99" s="274"/>
      <c r="J99" s="121">
        <v>22082</v>
      </c>
      <c r="K99" s="121">
        <v>1199</v>
      </c>
      <c r="L99" s="121">
        <v>302</v>
      </c>
      <c r="M99" s="121">
        <v>4</v>
      </c>
      <c r="N99" s="122"/>
      <c r="O99" s="121">
        <v>87.27</v>
      </c>
      <c r="P99" s="122"/>
      <c r="Q99" s="121">
        <v>0.28000000000000003</v>
      </c>
    </row>
    <row r="100" spans="1:17" ht="13.2" customHeight="1" x14ac:dyDescent="0.25">
      <c r="A100" s="273" t="s">
        <v>30</v>
      </c>
      <c r="B100" s="274"/>
      <c r="C100" s="274"/>
      <c r="D100" s="274"/>
      <c r="E100" s="274"/>
      <c r="F100" s="274"/>
      <c r="G100" s="274"/>
      <c r="H100" s="274"/>
      <c r="I100" s="274"/>
      <c r="J100" s="121">
        <v>1463</v>
      </c>
      <c r="K100" s="122"/>
      <c r="L100" s="122"/>
      <c r="M100" s="122"/>
      <c r="N100" s="122"/>
      <c r="O100" s="122"/>
      <c r="P100" s="122"/>
      <c r="Q100" s="122"/>
    </row>
    <row r="101" spans="1:17" ht="13.2" customHeight="1" x14ac:dyDescent="0.25">
      <c r="A101" s="273" t="s">
        <v>31</v>
      </c>
      <c r="B101" s="274"/>
      <c r="C101" s="274"/>
      <c r="D101" s="274"/>
      <c r="E101" s="274"/>
      <c r="F101" s="274"/>
      <c r="G101" s="274"/>
      <c r="H101" s="274"/>
      <c r="I101" s="274"/>
      <c r="J101" s="121">
        <v>961</v>
      </c>
      <c r="K101" s="122"/>
      <c r="L101" s="122"/>
      <c r="M101" s="122"/>
      <c r="N101" s="122"/>
      <c r="O101" s="122"/>
      <c r="P101" s="122"/>
      <c r="Q101" s="122"/>
    </row>
    <row r="102" spans="1:17" ht="13.2" customHeight="1" x14ac:dyDescent="0.25">
      <c r="A102" s="277" t="s">
        <v>32</v>
      </c>
      <c r="B102" s="274"/>
      <c r="C102" s="274"/>
      <c r="D102" s="274"/>
      <c r="E102" s="274"/>
      <c r="F102" s="274"/>
      <c r="G102" s="274"/>
      <c r="H102" s="274"/>
      <c r="I102" s="274"/>
      <c r="J102" s="122"/>
      <c r="K102" s="122"/>
      <c r="L102" s="122"/>
      <c r="M102" s="122"/>
      <c r="N102" s="122"/>
      <c r="O102" s="122"/>
      <c r="P102" s="122"/>
      <c r="Q102" s="122"/>
    </row>
    <row r="103" spans="1:17" x14ac:dyDescent="0.25">
      <c r="A103" s="273" t="s">
        <v>56</v>
      </c>
      <c r="B103" s="274"/>
      <c r="C103" s="274"/>
      <c r="D103" s="274"/>
      <c r="E103" s="274"/>
      <c r="F103" s="274"/>
      <c r="G103" s="274"/>
      <c r="H103" s="274"/>
      <c r="I103" s="274"/>
      <c r="J103" s="121">
        <v>20071</v>
      </c>
      <c r="K103" s="122"/>
      <c r="L103" s="122"/>
      <c r="M103" s="122"/>
      <c r="N103" s="122"/>
      <c r="O103" s="121">
        <v>85.42</v>
      </c>
      <c r="P103" s="122"/>
      <c r="Q103" s="121">
        <v>0.27</v>
      </c>
    </row>
    <row r="104" spans="1:17" ht="20.399999999999999" customHeight="1" x14ac:dyDescent="0.25">
      <c r="A104" s="273" t="s">
        <v>49</v>
      </c>
      <c r="B104" s="274"/>
      <c r="C104" s="274"/>
      <c r="D104" s="274"/>
      <c r="E104" s="274"/>
      <c r="F104" s="274"/>
      <c r="G104" s="274"/>
      <c r="H104" s="274"/>
      <c r="I104" s="274"/>
      <c r="J104" s="121">
        <v>98</v>
      </c>
      <c r="K104" s="122"/>
      <c r="L104" s="122"/>
      <c r="M104" s="122"/>
      <c r="N104" s="122"/>
      <c r="O104" s="121">
        <v>1.85</v>
      </c>
      <c r="P104" s="122"/>
      <c r="Q104" s="121">
        <v>0.01</v>
      </c>
    </row>
    <row r="105" spans="1:17" ht="13.2" customHeight="1" x14ac:dyDescent="0.25">
      <c r="A105" s="273" t="s">
        <v>86</v>
      </c>
      <c r="B105" s="274"/>
      <c r="C105" s="274"/>
      <c r="D105" s="274"/>
      <c r="E105" s="274"/>
      <c r="F105" s="274"/>
      <c r="G105" s="274"/>
      <c r="H105" s="274"/>
      <c r="I105" s="274"/>
      <c r="J105" s="121">
        <v>4337</v>
      </c>
      <c r="K105" s="122"/>
      <c r="L105" s="122"/>
      <c r="M105" s="122"/>
      <c r="N105" s="122"/>
      <c r="O105" s="122"/>
      <c r="P105" s="122"/>
      <c r="Q105" s="122"/>
    </row>
    <row r="106" spans="1:17" ht="13.2" customHeight="1" x14ac:dyDescent="0.25">
      <c r="A106" s="273" t="s">
        <v>33</v>
      </c>
      <c r="B106" s="274"/>
      <c r="C106" s="274"/>
      <c r="D106" s="274"/>
      <c r="E106" s="274"/>
      <c r="F106" s="274"/>
      <c r="G106" s="274"/>
      <c r="H106" s="274"/>
      <c r="I106" s="274"/>
      <c r="J106" s="121">
        <v>24506</v>
      </c>
      <c r="K106" s="122"/>
      <c r="L106" s="122"/>
      <c r="M106" s="122"/>
      <c r="N106" s="122"/>
      <c r="O106" s="121">
        <v>87.27</v>
      </c>
      <c r="P106" s="122"/>
      <c r="Q106" s="121">
        <v>0.28000000000000003</v>
      </c>
    </row>
    <row r="107" spans="1:17" ht="13.2" customHeight="1" x14ac:dyDescent="0.25">
      <c r="A107" s="273" t="s">
        <v>34</v>
      </c>
      <c r="B107" s="274"/>
      <c r="C107" s="274"/>
      <c r="D107" s="274"/>
      <c r="E107" s="274"/>
      <c r="F107" s="274"/>
      <c r="G107" s="274"/>
      <c r="H107" s="274"/>
      <c r="I107" s="274"/>
      <c r="J107" s="122"/>
      <c r="K107" s="122"/>
      <c r="L107" s="122"/>
      <c r="M107" s="122"/>
      <c r="N107" s="122"/>
      <c r="O107" s="122"/>
      <c r="P107" s="122"/>
      <c r="Q107" s="122"/>
    </row>
    <row r="108" spans="1:17" ht="13.2" customHeight="1" x14ac:dyDescent="0.25">
      <c r="A108" s="273" t="s">
        <v>35</v>
      </c>
      <c r="B108" s="274"/>
      <c r="C108" s="274"/>
      <c r="D108" s="274"/>
      <c r="E108" s="274"/>
      <c r="F108" s="274"/>
      <c r="G108" s="274"/>
      <c r="H108" s="274"/>
      <c r="I108" s="274"/>
      <c r="J108" s="121">
        <v>16003</v>
      </c>
      <c r="K108" s="122"/>
      <c r="L108" s="122"/>
      <c r="M108" s="122"/>
      <c r="N108" s="122"/>
      <c r="O108" s="122"/>
      <c r="P108" s="122"/>
      <c r="Q108" s="122"/>
    </row>
    <row r="109" spans="1:17" ht="13.2" customHeight="1" x14ac:dyDescent="0.25">
      <c r="A109" s="273" t="s">
        <v>36</v>
      </c>
      <c r="B109" s="274"/>
      <c r="C109" s="274"/>
      <c r="D109" s="274"/>
      <c r="E109" s="274"/>
      <c r="F109" s="274"/>
      <c r="G109" s="274"/>
      <c r="H109" s="274"/>
      <c r="I109" s="274"/>
      <c r="J109" s="121">
        <v>302</v>
      </c>
      <c r="K109" s="122"/>
      <c r="L109" s="122"/>
      <c r="M109" s="122"/>
      <c r="N109" s="122"/>
      <c r="O109" s="122"/>
      <c r="P109" s="122"/>
      <c r="Q109" s="122"/>
    </row>
    <row r="110" spans="1:17" ht="13.2" customHeight="1" x14ac:dyDescent="0.25">
      <c r="A110" s="273" t="s">
        <v>37</v>
      </c>
      <c r="B110" s="274"/>
      <c r="C110" s="274"/>
      <c r="D110" s="274"/>
      <c r="E110" s="274"/>
      <c r="F110" s="274"/>
      <c r="G110" s="274"/>
      <c r="H110" s="274"/>
      <c r="I110" s="274"/>
      <c r="J110" s="121">
        <v>1203</v>
      </c>
      <c r="K110" s="122"/>
      <c r="L110" s="122"/>
      <c r="M110" s="122"/>
      <c r="N110" s="122"/>
      <c r="O110" s="122"/>
      <c r="P110" s="122"/>
      <c r="Q110" s="122"/>
    </row>
    <row r="111" spans="1:17" ht="13.2" customHeight="1" x14ac:dyDescent="0.25">
      <c r="A111" s="273" t="s">
        <v>87</v>
      </c>
      <c r="B111" s="274"/>
      <c r="C111" s="274"/>
      <c r="D111" s="274"/>
      <c r="E111" s="274"/>
      <c r="F111" s="274"/>
      <c r="G111" s="274"/>
      <c r="H111" s="274"/>
      <c r="I111" s="274"/>
      <c r="J111" s="121">
        <v>4337</v>
      </c>
      <c r="K111" s="122"/>
      <c r="L111" s="122"/>
      <c r="M111" s="122"/>
      <c r="N111" s="122"/>
      <c r="O111" s="122"/>
      <c r="P111" s="122"/>
      <c r="Q111" s="122"/>
    </row>
    <row r="112" spans="1:17" ht="13.2" customHeight="1" x14ac:dyDescent="0.25">
      <c r="A112" s="273" t="s">
        <v>38</v>
      </c>
      <c r="B112" s="274"/>
      <c r="C112" s="274"/>
      <c r="D112" s="274"/>
      <c r="E112" s="274"/>
      <c r="F112" s="274"/>
      <c r="G112" s="274"/>
      <c r="H112" s="274"/>
      <c r="I112" s="274"/>
      <c r="J112" s="121">
        <v>1463</v>
      </c>
      <c r="K112" s="122"/>
      <c r="L112" s="122"/>
      <c r="M112" s="122"/>
      <c r="N112" s="122"/>
      <c r="O112" s="122"/>
      <c r="P112" s="122"/>
      <c r="Q112" s="122"/>
    </row>
    <row r="113" spans="1:17" ht="13.2" customHeight="1" x14ac:dyDescent="0.25">
      <c r="A113" s="273" t="s">
        <v>39</v>
      </c>
      <c r="B113" s="274"/>
      <c r="C113" s="274"/>
      <c r="D113" s="274"/>
      <c r="E113" s="274"/>
      <c r="F113" s="274"/>
      <c r="G113" s="274"/>
      <c r="H113" s="274"/>
      <c r="I113" s="274"/>
      <c r="J113" s="121">
        <v>961</v>
      </c>
      <c r="K113" s="122"/>
      <c r="L113" s="122"/>
      <c r="M113" s="122"/>
      <c r="N113" s="122"/>
      <c r="O113" s="122"/>
      <c r="P113" s="122"/>
      <c r="Q113" s="122"/>
    </row>
    <row r="114" spans="1:17" ht="13.2" customHeight="1" x14ac:dyDescent="0.25">
      <c r="A114" s="277" t="s">
        <v>40</v>
      </c>
      <c r="B114" s="274"/>
      <c r="C114" s="274"/>
      <c r="D114" s="274"/>
      <c r="E114" s="274"/>
      <c r="F114" s="274"/>
      <c r="G114" s="274"/>
      <c r="H114" s="274"/>
      <c r="I114" s="274"/>
      <c r="J114" s="130">
        <v>24506</v>
      </c>
      <c r="K114" s="122"/>
      <c r="L114" s="122"/>
      <c r="M114" s="122"/>
      <c r="N114" s="122"/>
      <c r="O114" s="130">
        <v>87.27</v>
      </c>
      <c r="P114" s="122"/>
      <c r="Q114" s="130">
        <v>0.28000000000000003</v>
      </c>
    </row>
    <row r="115" spans="1:17" ht="13.2" customHeight="1" x14ac:dyDescent="0.25">
      <c r="A115" s="66"/>
      <c r="B115" s="48"/>
      <c r="C115" s="57"/>
      <c r="D115" s="96"/>
      <c r="E115" s="58"/>
      <c r="F115" s="131"/>
      <c r="G115" s="131"/>
      <c r="H115" s="131"/>
      <c r="I115" s="131"/>
      <c r="J115" s="131"/>
      <c r="K115" s="131"/>
      <c r="L115" s="131"/>
      <c r="M115" s="131"/>
      <c r="N115" s="131"/>
      <c r="O115" s="131"/>
      <c r="P115" s="131"/>
      <c r="Q115" s="131"/>
    </row>
    <row r="116" spans="1:17" ht="13.2" customHeight="1" x14ac:dyDescent="0.25">
      <c r="A116" s="66"/>
      <c r="B116" s="48"/>
      <c r="C116" s="57"/>
      <c r="D116" s="96"/>
      <c r="E116" s="58"/>
      <c r="F116" s="131"/>
      <c r="G116" s="131"/>
      <c r="H116" s="131"/>
      <c r="I116" s="131"/>
      <c r="J116" s="131"/>
      <c r="K116" s="131"/>
      <c r="L116" s="131"/>
      <c r="M116" s="131"/>
      <c r="N116" s="131"/>
      <c r="O116" s="131"/>
      <c r="P116" s="131"/>
      <c r="Q116" s="131"/>
    </row>
    <row r="117" spans="1:17" ht="13.2" customHeight="1" x14ac:dyDescent="0.25">
      <c r="A117" s="66"/>
      <c r="B117" s="48"/>
      <c r="C117" s="57"/>
      <c r="D117" s="96"/>
      <c r="E117" s="58"/>
      <c r="F117" s="131"/>
      <c r="G117" s="131"/>
      <c r="H117" s="131"/>
      <c r="I117" s="131"/>
      <c r="J117" s="131"/>
      <c r="K117" s="131"/>
      <c r="L117" s="131"/>
      <c r="M117" s="131"/>
      <c r="N117" s="131"/>
      <c r="O117" s="131"/>
      <c r="P117" s="131"/>
      <c r="Q117" s="131"/>
    </row>
    <row r="118" spans="1:17" ht="13.2" customHeight="1" x14ac:dyDescent="0.25">
      <c r="A118" s="286" t="s">
        <v>391</v>
      </c>
      <c r="B118" s="287"/>
      <c r="C118" s="287"/>
      <c r="D118" s="287"/>
      <c r="E118" s="287"/>
      <c r="F118" s="287"/>
      <c r="G118" s="287"/>
      <c r="H118" s="287"/>
      <c r="I118" s="287"/>
      <c r="J118" s="287"/>
      <c r="K118" s="287"/>
      <c r="L118" s="287"/>
      <c r="M118" s="287"/>
      <c r="N118" s="287"/>
      <c r="O118" s="287"/>
      <c r="P118" s="287"/>
      <c r="Q118" s="287"/>
    </row>
    <row r="119" spans="1:17" ht="13.2" customHeight="1" x14ac:dyDescent="0.25">
      <c r="A119" s="288" t="s">
        <v>90</v>
      </c>
      <c r="B119" s="287"/>
      <c r="C119" s="287"/>
      <c r="D119" s="287"/>
      <c r="E119" s="287"/>
      <c r="F119" s="287"/>
      <c r="G119" s="287"/>
      <c r="H119" s="287"/>
      <c r="I119" s="287"/>
      <c r="J119" s="287"/>
      <c r="K119" s="287"/>
      <c r="L119" s="287"/>
      <c r="M119" s="287"/>
      <c r="N119" s="287"/>
      <c r="O119" s="287"/>
      <c r="P119" s="287"/>
      <c r="Q119" s="287"/>
    </row>
    <row r="120" spans="1:17" ht="13.2" customHeight="1" x14ac:dyDescent="0.25">
      <c r="A120" s="66"/>
      <c r="B120" s="48"/>
      <c r="C120" s="57"/>
      <c r="D120" s="96"/>
      <c r="E120" s="58"/>
      <c r="F120" s="131"/>
      <c r="G120" s="131"/>
      <c r="H120" s="131"/>
      <c r="I120" s="131"/>
      <c r="J120" s="131"/>
      <c r="K120" s="131"/>
      <c r="L120" s="131"/>
      <c r="M120" s="131"/>
      <c r="N120" s="131"/>
      <c r="O120" s="131"/>
      <c r="P120" s="131"/>
      <c r="Q120" s="131"/>
    </row>
    <row r="121" spans="1:17" ht="20.399999999999999" customHeight="1" x14ac:dyDescent="0.25">
      <c r="A121" s="286" t="s">
        <v>392</v>
      </c>
      <c r="B121" s="287"/>
      <c r="C121" s="287"/>
      <c r="D121" s="287"/>
      <c r="E121" s="287"/>
      <c r="F121" s="287"/>
      <c r="G121" s="287"/>
      <c r="H121" s="287"/>
      <c r="I121" s="287"/>
      <c r="J121" s="287"/>
      <c r="K121" s="287"/>
      <c r="L121" s="287"/>
      <c r="M121" s="287"/>
      <c r="N121" s="287"/>
      <c r="O121" s="287"/>
      <c r="P121" s="287"/>
      <c r="Q121" s="287"/>
    </row>
    <row r="122" spans="1:17" ht="13.2" customHeight="1" x14ac:dyDescent="0.25">
      <c r="A122" s="288" t="s">
        <v>90</v>
      </c>
      <c r="B122" s="287"/>
      <c r="C122" s="287"/>
      <c r="D122" s="287"/>
      <c r="E122" s="287"/>
      <c r="F122" s="287"/>
      <c r="G122" s="287"/>
      <c r="H122" s="287"/>
      <c r="I122" s="287"/>
      <c r="J122" s="287"/>
      <c r="K122" s="287"/>
      <c r="L122" s="287"/>
      <c r="M122" s="287"/>
      <c r="N122" s="287"/>
      <c r="O122" s="287"/>
      <c r="P122" s="287"/>
      <c r="Q122" s="287"/>
    </row>
    <row r="123" spans="1:17" ht="13.2" customHeight="1" x14ac:dyDescent="0.25">
      <c r="A123" s="66"/>
      <c r="B123" s="48"/>
      <c r="C123" s="57"/>
      <c r="D123" s="96"/>
      <c r="E123" s="58"/>
      <c r="F123" s="131"/>
      <c r="G123" s="131"/>
      <c r="H123" s="131"/>
      <c r="I123" s="131"/>
      <c r="J123" s="131"/>
      <c r="K123" s="131"/>
      <c r="L123" s="131"/>
      <c r="M123" s="131"/>
      <c r="N123" s="131"/>
      <c r="O123" s="131"/>
      <c r="P123" s="131"/>
      <c r="Q123" s="131"/>
    </row>
    <row r="124" spans="1:17" ht="13.2" customHeight="1" x14ac:dyDescent="0.25">
      <c r="A124" s="66"/>
      <c r="B124" s="48"/>
      <c r="C124" s="57"/>
      <c r="D124" s="96"/>
      <c r="E124" s="58"/>
      <c r="F124" s="131"/>
      <c r="G124" s="131"/>
      <c r="H124" s="131"/>
      <c r="I124" s="131"/>
      <c r="J124" s="131"/>
      <c r="K124" s="131"/>
      <c r="L124" s="131"/>
      <c r="M124" s="131"/>
      <c r="N124" s="131"/>
      <c r="O124" s="131"/>
      <c r="P124" s="131"/>
      <c r="Q124" s="131"/>
    </row>
    <row r="125" spans="1:17" ht="13.2" customHeight="1" x14ac:dyDescent="0.25">
      <c r="A125" s="66"/>
      <c r="B125" s="48"/>
      <c r="C125" s="57"/>
      <c r="D125" s="96"/>
      <c r="E125" s="58"/>
      <c r="F125" s="131"/>
      <c r="G125" s="131"/>
      <c r="H125" s="131"/>
      <c r="I125" s="131"/>
      <c r="J125" s="131"/>
      <c r="K125" s="131"/>
      <c r="L125" s="131"/>
      <c r="M125" s="131"/>
      <c r="N125" s="131"/>
      <c r="O125" s="131"/>
      <c r="P125" s="131"/>
      <c r="Q125" s="131"/>
    </row>
    <row r="126" spans="1:17" ht="13.2" customHeight="1" x14ac:dyDescent="0.25"/>
    <row r="127" spans="1:17" ht="13.2" customHeight="1" x14ac:dyDescent="0.25"/>
    <row r="128" spans="1:17" ht="13.2" customHeight="1" x14ac:dyDescent="0.25"/>
    <row r="129" ht="13.2" customHeight="1" x14ac:dyDescent="0.25"/>
    <row r="130" ht="13.2" customHeight="1" x14ac:dyDescent="0.25"/>
    <row r="131" ht="20.399999999999999" customHeight="1" x14ac:dyDescent="0.25"/>
    <row r="132" ht="13.2" customHeight="1" x14ac:dyDescent="0.25"/>
    <row r="133" ht="13.2" customHeight="1" x14ac:dyDescent="0.25"/>
    <row r="134" ht="13.2" customHeight="1" x14ac:dyDescent="0.25"/>
    <row r="136" ht="13.2" customHeight="1" x14ac:dyDescent="0.25"/>
    <row r="137" ht="13.2" customHeight="1" x14ac:dyDescent="0.25"/>
    <row r="138" ht="13.2" customHeight="1" x14ac:dyDescent="0.25"/>
    <row r="139" ht="13.2" customHeight="1" x14ac:dyDescent="0.25"/>
    <row r="141" ht="13.2" customHeight="1" x14ac:dyDescent="0.25"/>
    <row r="142" ht="13.2" customHeight="1" x14ac:dyDescent="0.25"/>
    <row r="143" ht="13.2" customHeight="1" x14ac:dyDescent="0.25"/>
    <row r="144" ht="13.2" customHeight="1" x14ac:dyDescent="0.25"/>
    <row r="145" ht="13.2" customHeight="1" x14ac:dyDescent="0.25"/>
    <row r="146" ht="13.2" customHeight="1" x14ac:dyDescent="0.25"/>
    <row r="147" ht="13.2" customHeight="1" x14ac:dyDescent="0.25"/>
    <row r="148" ht="13.2" customHeight="1" x14ac:dyDescent="0.25"/>
    <row r="149" ht="20.399999999999999" customHeight="1" x14ac:dyDescent="0.25"/>
    <row r="150" ht="13.2" customHeight="1" x14ac:dyDescent="0.25"/>
    <row r="151" ht="13.2" customHeight="1" x14ac:dyDescent="0.25"/>
    <row r="152" ht="13.2" customHeight="1" x14ac:dyDescent="0.25"/>
    <row r="154" ht="13.2" customHeight="1" x14ac:dyDescent="0.25"/>
    <row r="155" ht="13.2" customHeight="1" x14ac:dyDescent="0.25"/>
    <row r="156" ht="13.2" customHeight="1" x14ac:dyDescent="0.25"/>
    <row r="157" ht="13.2" customHeight="1" x14ac:dyDescent="0.25"/>
    <row r="158" ht="13.2" customHeight="1" x14ac:dyDescent="0.25"/>
    <row r="159" ht="13.2" customHeight="1" x14ac:dyDescent="0.25"/>
    <row r="160" ht="13.2" customHeight="1" x14ac:dyDescent="0.25"/>
    <row r="161" ht="13.2" customHeight="1" x14ac:dyDescent="0.25"/>
    <row r="162" ht="20.399999999999999" customHeight="1" x14ac:dyDescent="0.25"/>
    <row r="163" ht="13.2" customHeight="1" x14ac:dyDescent="0.25"/>
    <row r="164" ht="13.2" customHeight="1" x14ac:dyDescent="0.25"/>
    <row r="165" ht="13.2" customHeight="1" x14ac:dyDescent="0.25"/>
    <row r="167" ht="13.2" customHeight="1" x14ac:dyDescent="0.25"/>
    <row r="169" ht="13.2" customHeight="1" x14ac:dyDescent="0.25"/>
    <row r="170" ht="13.2" customHeight="1" x14ac:dyDescent="0.25"/>
    <row r="171" ht="13.2" customHeight="1" x14ac:dyDescent="0.25"/>
    <row r="173" ht="13.2" customHeight="1" x14ac:dyDescent="0.25"/>
    <row r="174" ht="13.2" customHeight="1" x14ac:dyDescent="0.25"/>
    <row r="175" ht="13.2" customHeight="1" x14ac:dyDescent="0.25"/>
    <row r="179" ht="13.2" customHeight="1" x14ac:dyDescent="0.25"/>
    <row r="180" ht="13.2" customHeight="1" x14ac:dyDescent="0.25"/>
    <row r="182" ht="13.2" customHeight="1" x14ac:dyDescent="0.25"/>
    <row r="183" ht="13.2" customHeight="1" x14ac:dyDescent="0.25"/>
  </sheetData>
  <mergeCells count="65">
    <mergeCell ref="A29:Q29"/>
    <mergeCell ref="A52:I52"/>
    <mergeCell ref="A53:I53"/>
    <mergeCell ref="A54:I54"/>
    <mergeCell ref="A74:I74"/>
    <mergeCell ref="A55:I55"/>
    <mergeCell ref="A56:Q56"/>
    <mergeCell ref="A62:I62"/>
    <mergeCell ref="A63:I63"/>
    <mergeCell ref="A64:I64"/>
    <mergeCell ref="A65:I65"/>
    <mergeCell ref="A66:Q66"/>
    <mergeCell ref="A72:I72"/>
    <mergeCell ref="A73:I73"/>
    <mergeCell ref="N25:N27"/>
    <mergeCell ref="O25:O27"/>
    <mergeCell ref="P25:P27"/>
    <mergeCell ref="Q25:Q27"/>
    <mergeCell ref="F26:F27"/>
    <mergeCell ref="G26:I26"/>
    <mergeCell ref="J26:J27"/>
    <mergeCell ref="K26:M26"/>
    <mergeCell ref="J16:K16"/>
    <mergeCell ref="J17:K17"/>
    <mergeCell ref="J18:K18"/>
    <mergeCell ref="J19:K19"/>
    <mergeCell ref="J20:K20"/>
    <mergeCell ref="J21:K21"/>
    <mergeCell ref="E25:E27"/>
    <mergeCell ref="F25:I25"/>
    <mergeCell ref="J25:M25"/>
    <mergeCell ref="A25:A27"/>
    <mergeCell ref="B25:B27"/>
    <mergeCell ref="C25:C27"/>
    <mergeCell ref="D25:D27"/>
    <mergeCell ref="A75:I75"/>
    <mergeCell ref="A76:Q76"/>
    <mergeCell ref="A90:I90"/>
    <mergeCell ref="A91:I91"/>
    <mergeCell ref="A98:Q98"/>
    <mergeCell ref="A97:I97"/>
    <mergeCell ref="A92:I92"/>
    <mergeCell ref="A93:I93"/>
    <mergeCell ref="A94:Q94"/>
    <mergeCell ref="A96:I96"/>
    <mergeCell ref="A99:I99"/>
    <mergeCell ref="A100:I100"/>
    <mergeCell ref="A101:I101"/>
    <mergeCell ref="A102:I102"/>
    <mergeCell ref="A103:I103"/>
    <mergeCell ref="A104:I104"/>
    <mergeCell ref="A105:I105"/>
    <mergeCell ref="A106:I106"/>
    <mergeCell ref="A107:I107"/>
    <mergeCell ref="A108:I108"/>
    <mergeCell ref="A109:I109"/>
    <mergeCell ref="A110:I110"/>
    <mergeCell ref="A111:I111"/>
    <mergeCell ref="A112:I112"/>
    <mergeCell ref="A122:Q122"/>
    <mergeCell ref="A113:I113"/>
    <mergeCell ref="A114:I114"/>
    <mergeCell ref="A118:Q118"/>
    <mergeCell ref="A119:Q119"/>
    <mergeCell ref="A121:Q12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47"/>
  <sheetViews>
    <sheetView topLeftCell="A70" workbookViewId="0">
      <selection activeCell="D12" sqref="D12"/>
    </sheetView>
  </sheetViews>
  <sheetFormatPr defaultRowHeight="13.2" x14ac:dyDescent="0.25"/>
  <cols>
    <col min="2" max="2" width="25.44140625" customWidth="1"/>
    <col min="3" max="3" width="38.6640625" customWidth="1"/>
  </cols>
  <sheetData>
    <row r="1" spans="1:17" x14ac:dyDescent="0.25">
      <c r="A1" s="50" t="s">
        <v>27</v>
      </c>
      <c r="B1" s="48"/>
      <c r="C1" s="102"/>
      <c r="D1" s="103"/>
      <c r="E1" s="51"/>
      <c r="F1" s="104"/>
      <c r="G1" s="104"/>
      <c r="H1" s="104"/>
      <c r="I1" s="104"/>
      <c r="J1" s="104"/>
      <c r="K1" s="104"/>
      <c r="L1" s="104"/>
      <c r="M1" s="52" t="s">
        <v>28</v>
      </c>
      <c r="N1" s="49"/>
      <c r="O1" s="104"/>
      <c r="P1" s="104"/>
      <c r="Q1" s="104"/>
    </row>
    <row r="2" spans="1:17" x14ac:dyDescent="0.25">
      <c r="A2" s="53"/>
      <c r="B2" s="48"/>
      <c r="C2" s="102"/>
      <c r="D2" s="103"/>
      <c r="E2" s="51"/>
      <c r="F2" s="104"/>
      <c r="G2" s="104"/>
      <c r="H2" s="104"/>
      <c r="I2" s="104"/>
      <c r="J2" s="104"/>
      <c r="K2" s="104"/>
      <c r="L2" s="104"/>
      <c r="M2" s="53"/>
      <c r="N2" s="49"/>
      <c r="O2" s="104"/>
      <c r="P2" s="104"/>
      <c r="Q2" s="104"/>
    </row>
    <row r="3" spans="1:17" x14ac:dyDescent="0.25">
      <c r="A3" s="53"/>
      <c r="B3" s="48"/>
      <c r="C3" s="102"/>
      <c r="D3" s="103"/>
      <c r="E3" s="51"/>
      <c r="F3" s="104"/>
      <c r="G3" s="104"/>
      <c r="H3" s="104"/>
      <c r="I3" s="104"/>
      <c r="J3" s="104"/>
      <c r="K3" s="104"/>
      <c r="L3" s="104"/>
      <c r="M3" s="53"/>
      <c r="N3" s="49"/>
      <c r="O3" s="104"/>
      <c r="P3" s="104"/>
      <c r="Q3" s="104"/>
    </row>
    <row r="4" spans="1:17" x14ac:dyDescent="0.25">
      <c r="A4" s="53" t="s">
        <v>68</v>
      </c>
      <c r="B4" s="48"/>
      <c r="C4" s="102"/>
      <c r="D4" s="103"/>
      <c r="E4" s="51"/>
      <c r="F4" s="104"/>
      <c r="G4" s="104"/>
      <c r="H4" s="104"/>
      <c r="I4" s="104"/>
      <c r="J4" s="104"/>
      <c r="K4" s="104"/>
      <c r="L4" s="104"/>
      <c r="M4" s="53" t="s">
        <v>68</v>
      </c>
      <c r="N4" s="49"/>
      <c r="O4" s="104"/>
      <c r="P4" s="104"/>
      <c r="Q4" s="104"/>
    </row>
    <row r="5" spans="1:17" x14ac:dyDescent="0.25">
      <c r="A5" s="53" t="s">
        <v>240</v>
      </c>
      <c r="B5" s="48"/>
      <c r="C5" s="102"/>
      <c r="D5" s="103"/>
      <c r="E5" s="51"/>
      <c r="F5" s="104"/>
      <c r="G5" s="104"/>
      <c r="H5" s="104"/>
      <c r="I5" s="104"/>
      <c r="J5" s="104"/>
      <c r="K5" s="104"/>
      <c r="L5" s="104"/>
      <c r="M5" s="54" t="s">
        <v>241</v>
      </c>
      <c r="N5" s="49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51" t="s">
        <v>242</v>
      </c>
      <c r="I6" s="104"/>
      <c r="J6" s="106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02"/>
      <c r="D7" s="103"/>
      <c r="E7" s="107"/>
      <c r="F7" s="108"/>
      <c r="G7" s="108"/>
      <c r="H7" s="67" t="s">
        <v>23</v>
      </c>
      <c r="I7" s="67"/>
      <c r="J7" s="109"/>
      <c r="K7" s="104"/>
      <c r="L7" s="104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51"/>
      <c r="B9" s="53"/>
      <c r="C9" s="102"/>
      <c r="D9" s="103"/>
      <c r="E9" s="105"/>
      <c r="F9" s="104"/>
      <c r="G9" s="104"/>
      <c r="H9" s="110" t="s">
        <v>1112</v>
      </c>
      <c r="I9" s="110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03"/>
      <c r="E10" s="105"/>
      <c r="F10" s="104"/>
      <c r="G10" s="104"/>
      <c r="H10" s="51" t="s">
        <v>55</v>
      </c>
      <c r="I10" s="51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03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51"/>
      <c r="B12" s="53"/>
      <c r="C12" s="111" t="s">
        <v>24</v>
      </c>
      <c r="D12" s="112" t="s">
        <v>1113</v>
      </c>
      <c r="E12" s="113"/>
      <c r="F12" s="104"/>
      <c r="G12" s="104"/>
      <c r="H12" s="51"/>
      <c r="I12" s="104"/>
      <c r="J12" s="104"/>
      <c r="K12" s="106"/>
      <c r="L12" s="106"/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03"/>
      <c r="E13" s="114"/>
      <c r="F13" s="108"/>
      <c r="G13" s="108"/>
      <c r="H13" s="67" t="s">
        <v>54</v>
      </c>
      <c r="I13" s="67"/>
      <c r="J13" s="108"/>
      <c r="K13" s="109"/>
      <c r="L13" s="104"/>
      <c r="M13" s="104"/>
      <c r="N13" s="104"/>
      <c r="O13" s="104"/>
      <c r="P13" s="104"/>
      <c r="Q13" s="104"/>
    </row>
    <row r="14" spans="1:17" x14ac:dyDescent="0.25">
      <c r="A14" s="115"/>
      <c r="B14" s="116"/>
      <c r="C14" s="102"/>
      <c r="D14" s="103"/>
      <c r="E14" s="105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1114</v>
      </c>
      <c r="E15" s="51"/>
      <c r="F15" s="104"/>
      <c r="G15" s="104"/>
      <c r="H15" s="104"/>
      <c r="I15" s="113"/>
      <c r="J15" s="113"/>
      <c r="K15" s="104"/>
      <c r="L15" s="104"/>
      <c r="M15" s="104"/>
      <c r="N15" s="104"/>
      <c r="O15" s="104"/>
      <c r="P15" s="104"/>
      <c r="Q15" s="104"/>
    </row>
    <row r="16" spans="1:17" x14ac:dyDescent="0.25">
      <c r="A16" s="51"/>
      <c r="B16" s="53"/>
      <c r="C16" s="102"/>
      <c r="D16" s="113" t="s">
        <v>43</v>
      </c>
      <c r="E16" s="51"/>
      <c r="F16" s="104"/>
      <c r="G16" s="104"/>
      <c r="H16" s="104"/>
      <c r="I16" s="113"/>
      <c r="J16" s="284" t="s">
        <v>1115</v>
      </c>
      <c r="K16" s="285"/>
      <c r="L16" s="54" t="s">
        <v>53</v>
      </c>
      <c r="M16" s="104"/>
      <c r="N16" s="104"/>
      <c r="O16" s="104"/>
      <c r="P16" s="104"/>
      <c r="Q16" s="104"/>
    </row>
    <row r="17" spans="1:17" x14ac:dyDescent="0.25">
      <c r="A17" s="51"/>
      <c r="B17" s="53"/>
      <c r="C17" s="102"/>
      <c r="D17" s="113" t="s">
        <v>57</v>
      </c>
      <c r="E17" s="51"/>
      <c r="F17" s="104"/>
      <c r="G17" s="104"/>
      <c r="H17" s="104"/>
      <c r="I17" s="113"/>
      <c r="J17" s="284" t="s">
        <v>1116</v>
      </c>
      <c r="K17" s="285"/>
      <c r="L17" s="54" t="s">
        <v>53</v>
      </c>
      <c r="M17" s="104"/>
      <c r="N17" s="104"/>
      <c r="O17" s="104"/>
      <c r="P17" s="104"/>
      <c r="Q17" s="104"/>
    </row>
    <row r="18" spans="1:17" x14ac:dyDescent="0.25">
      <c r="A18" s="51"/>
      <c r="B18" s="53"/>
      <c r="C18" s="102"/>
      <c r="D18" s="113" t="s">
        <v>44</v>
      </c>
      <c r="E18" s="51"/>
      <c r="F18" s="104"/>
      <c r="G18" s="104"/>
      <c r="H18" s="104"/>
      <c r="I18" s="113"/>
      <c r="J18" s="284" t="s">
        <v>1117</v>
      </c>
      <c r="K18" s="285"/>
      <c r="L18" s="54" t="s">
        <v>53</v>
      </c>
      <c r="M18" s="104"/>
      <c r="N18" s="104"/>
      <c r="O18" s="104"/>
      <c r="P18" s="104"/>
      <c r="Q18" s="104"/>
    </row>
    <row r="19" spans="1:17" x14ac:dyDescent="0.25">
      <c r="A19" s="51"/>
      <c r="B19" s="53"/>
      <c r="C19" s="102"/>
      <c r="D19" s="113" t="s">
        <v>84</v>
      </c>
      <c r="E19" s="51"/>
      <c r="F19" s="104"/>
      <c r="G19" s="104"/>
      <c r="H19" s="104"/>
      <c r="I19" s="113"/>
      <c r="J19" s="284" t="s">
        <v>1118</v>
      </c>
      <c r="K19" s="285"/>
      <c r="L19" s="54" t="s">
        <v>53</v>
      </c>
      <c r="M19" s="104"/>
      <c r="N19" s="104"/>
      <c r="O19" s="104"/>
      <c r="P19" s="104"/>
      <c r="Q19" s="104"/>
    </row>
    <row r="20" spans="1:17" x14ac:dyDescent="0.25">
      <c r="A20" s="51"/>
      <c r="B20" s="53"/>
      <c r="C20" s="102"/>
      <c r="D20" s="113" t="s">
        <v>249</v>
      </c>
      <c r="E20" s="51"/>
      <c r="F20" s="104"/>
      <c r="G20" s="104"/>
      <c r="H20" s="104"/>
      <c r="I20" s="113"/>
      <c r="J20" s="284" t="s">
        <v>1119</v>
      </c>
      <c r="K20" s="285"/>
      <c r="L20" s="54" t="s">
        <v>53</v>
      </c>
      <c r="M20" s="104"/>
      <c r="N20" s="104"/>
      <c r="O20" s="104"/>
      <c r="P20" s="104"/>
      <c r="Q20" s="104"/>
    </row>
    <row r="21" spans="1:17" x14ac:dyDescent="0.25">
      <c r="A21" s="51"/>
      <c r="B21" s="53"/>
      <c r="C21" s="102"/>
      <c r="D21" s="113" t="s">
        <v>41</v>
      </c>
      <c r="E21" s="51"/>
      <c r="F21" s="104"/>
      <c r="G21" s="104"/>
      <c r="H21" s="104"/>
      <c r="I21" s="113"/>
      <c r="J21" s="284" t="s">
        <v>1120</v>
      </c>
      <c r="K21" s="285"/>
      <c r="L21" s="54" t="s">
        <v>42</v>
      </c>
      <c r="M21" s="104"/>
      <c r="N21" s="104"/>
      <c r="O21" s="104"/>
      <c r="P21" s="104"/>
      <c r="Q21" s="104"/>
    </row>
    <row r="22" spans="1:17" x14ac:dyDescent="0.25">
      <c r="A22" s="51"/>
      <c r="B22" s="53"/>
      <c r="C22" s="102"/>
      <c r="D22" s="117" t="s">
        <v>160</v>
      </c>
      <c r="E22" s="51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</row>
    <row r="23" spans="1:17" x14ac:dyDescent="0.25">
      <c r="A23" s="51"/>
      <c r="B23" s="53"/>
      <c r="C23" s="102"/>
      <c r="D23" s="103"/>
      <c r="E23" s="51"/>
      <c r="F23" s="104"/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</row>
    <row r="24" spans="1:17" x14ac:dyDescent="0.25">
      <c r="A24" s="66"/>
      <c r="B24" s="48"/>
      <c r="C24" s="57"/>
      <c r="D24" s="96"/>
      <c r="E24" s="58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</row>
    <row r="25" spans="1:17" ht="13.2" customHeight="1" x14ac:dyDescent="0.25">
      <c r="A25" s="279" t="s">
        <v>25</v>
      </c>
      <c r="B25" s="281" t="s">
        <v>161</v>
      </c>
      <c r="C25" s="279" t="s">
        <v>67</v>
      </c>
      <c r="D25" s="279" t="s">
        <v>66</v>
      </c>
      <c r="E25" s="279" t="s">
        <v>65</v>
      </c>
      <c r="F25" s="279" t="s">
        <v>52</v>
      </c>
      <c r="G25" s="280"/>
      <c r="H25" s="280"/>
      <c r="I25" s="280"/>
      <c r="J25" s="279" t="s">
        <v>51</v>
      </c>
      <c r="K25" s="280"/>
      <c r="L25" s="280"/>
      <c r="M25" s="280"/>
      <c r="N25" s="279" t="s">
        <v>64</v>
      </c>
      <c r="O25" s="279" t="s">
        <v>63</v>
      </c>
      <c r="P25" s="279" t="s">
        <v>252</v>
      </c>
      <c r="Q25" s="279" t="s">
        <v>253</v>
      </c>
    </row>
    <row r="26" spans="1:17" x14ac:dyDescent="0.25">
      <c r="A26" s="280"/>
      <c r="B26" s="282"/>
      <c r="C26" s="283"/>
      <c r="D26" s="279"/>
      <c r="E26" s="280"/>
      <c r="F26" s="279" t="s">
        <v>26</v>
      </c>
      <c r="G26" s="279" t="s">
        <v>62</v>
      </c>
      <c r="H26" s="280"/>
      <c r="I26" s="280"/>
      <c r="J26" s="279" t="s">
        <v>26</v>
      </c>
      <c r="K26" s="279" t="s">
        <v>62</v>
      </c>
      <c r="L26" s="280"/>
      <c r="M26" s="280"/>
      <c r="N26" s="279"/>
      <c r="O26" s="279"/>
      <c r="P26" s="279"/>
      <c r="Q26" s="279"/>
    </row>
    <row r="27" spans="1:17" x14ac:dyDescent="0.25">
      <c r="A27" s="280"/>
      <c r="B27" s="282"/>
      <c r="C27" s="283"/>
      <c r="D27" s="279"/>
      <c r="E27" s="280"/>
      <c r="F27" s="280"/>
      <c r="G27" s="95" t="s">
        <v>61</v>
      </c>
      <c r="H27" s="95" t="s">
        <v>60</v>
      </c>
      <c r="I27" s="95" t="s">
        <v>59</v>
      </c>
      <c r="J27" s="280"/>
      <c r="K27" s="95" t="s">
        <v>61</v>
      </c>
      <c r="L27" s="95" t="s">
        <v>60</v>
      </c>
      <c r="M27" s="95" t="s">
        <v>59</v>
      </c>
      <c r="N27" s="279"/>
      <c r="O27" s="279"/>
      <c r="P27" s="279"/>
      <c r="Q27" s="279"/>
    </row>
    <row r="28" spans="1:17" x14ac:dyDescent="0.25">
      <c r="A28" s="55">
        <v>1</v>
      </c>
      <c r="B28" s="65">
        <v>2</v>
      </c>
      <c r="C28" s="95">
        <v>3</v>
      </c>
      <c r="D28" s="95">
        <v>4</v>
      </c>
      <c r="E28" s="55">
        <v>5</v>
      </c>
      <c r="F28" s="64">
        <v>6</v>
      </c>
      <c r="G28" s="64">
        <v>7</v>
      </c>
      <c r="H28" s="64">
        <v>8</v>
      </c>
      <c r="I28" s="64">
        <v>9</v>
      </c>
      <c r="J28" s="64">
        <v>10</v>
      </c>
      <c r="K28" s="64">
        <v>11</v>
      </c>
      <c r="L28" s="64">
        <v>12</v>
      </c>
      <c r="M28" s="64">
        <v>13</v>
      </c>
      <c r="N28" s="64">
        <v>14</v>
      </c>
      <c r="O28" s="64">
        <v>15</v>
      </c>
      <c r="P28" s="64">
        <v>16</v>
      </c>
      <c r="Q28" s="64">
        <v>17</v>
      </c>
    </row>
    <row r="29" spans="1:17" ht="13.2" customHeight="1" x14ac:dyDescent="0.25">
      <c r="A29" s="278" t="s">
        <v>1121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</row>
    <row r="30" spans="1:17" ht="13.2" customHeight="1" x14ac:dyDescent="0.25">
      <c r="A30" s="55">
        <v>2</v>
      </c>
      <c r="B30" s="97" t="s">
        <v>1122</v>
      </c>
      <c r="C30" s="94" t="s">
        <v>1123</v>
      </c>
      <c r="D30" s="59" t="s">
        <v>22</v>
      </c>
      <c r="E30" s="120">
        <v>1</v>
      </c>
      <c r="F30" s="121">
        <v>84.1</v>
      </c>
      <c r="G30" s="121">
        <v>18.79</v>
      </c>
      <c r="H30" s="121">
        <v>4.2300000000000004</v>
      </c>
      <c r="I30" s="122"/>
      <c r="J30" s="122">
        <v>84</v>
      </c>
      <c r="K30" s="122">
        <v>19</v>
      </c>
      <c r="L30" s="122">
        <v>4</v>
      </c>
      <c r="M30" s="122"/>
      <c r="N30" s="122">
        <v>1.47</v>
      </c>
      <c r="O30" s="122">
        <v>1.47</v>
      </c>
      <c r="P30" s="122"/>
      <c r="Q30" s="122"/>
    </row>
    <row r="31" spans="1:17" ht="13.2" customHeight="1" x14ac:dyDescent="0.25">
      <c r="A31" s="55">
        <v>3</v>
      </c>
      <c r="B31" s="97" t="s">
        <v>1122</v>
      </c>
      <c r="C31" s="94" t="s">
        <v>1123</v>
      </c>
      <c r="D31" s="59" t="s">
        <v>22</v>
      </c>
      <c r="E31" s="120">
        <v>1</v>
      </c>
      <c r="F31" s="121">
        <v>84.1</v>
      </c>
      <c r="G31" s="121">
        <v>18.79</v>
      </c>
      <c r="H31" s="121">
        <v>4.2300000000000004</v>
      </c>
      <c r="I31" s="122"/>
      <c r="J31" s="122">
        <v>84</v>
      </c>
      <c r="K31" s="122">
        <v>19</v>
      </c>
      <c r="L31" s="122">
        <v>4</v>
      </c>
      <c r="M31" s="122"/>
      <c r="N31" s="122">
        <v>1.47</v>
      </c>
      <c r="O31" s="122">
        <v>1.47</v>
      </c>
      <c r="P31" s="122"/>
      <c r="Q31" s="122"/>
    </row>
    <row r="32" spans="1:17" ht="13.2" customHeight="1" x14ac:dyDescent="0.25">
      <c r="A32" s="55">
        <v>4</v>
      </c>
      <c r="B32" s="97" t="s">
        <v>643</v>
      </c>
      <c r="C32" s="94" t="s">
        <v>644</v>
      </c>
      <c r="D32" s="59" t="s">
        <v>22</v>
      </c>
      <c r="E32" s="120">
        <v>3</v>
      </c>
      <c r="F32" s="121">
        <v>138.58000000000001</v>
      </c>
      <c r="G32" s="121">
        <v>18.79</v>
      </c>
      <c r="H32" s="121">
        <v>5.32</v>
      </c>
      <c r="I32" s="122"/>
      <c r="J32" s="122">
        <v>416</v>
      </c>
      <c r="K32" s="122">
        <v>56</v>
      </c>
      <c r="L32" s="122">
        <v>16</v>
      </c>
      <c r="M32" s="122"/>
      <c r="N32" s="122">
        <v>1.47</v>
      </c>
      <c r="O32" s="122">
        <v>4.41</v>
      </c>
      <c r="P32" s="122"/>
      <c r="Q32" s="122"/>
    </row>
    <row r="33" spans="1:17" ht="13.2" customHeight="1" x14ac:dyDescent="0.25">
      <c r="A33" s="55">
        <v>5</v>
      </c>
      <c r="B33" s="97" t="s">
        <v>681</v>
      </c>
      <c r="C33" s="94" t="s">
        <v>682</v>
      </c>
      <c r="D33" s="59" t="s">
        <v>22</v>
      </c>
      <c r="E33" s="120">
        <v>1</v>
      </c>
      <c r="F33" s="121">
        <v>278.39</v>
      </c>
      <c r="G33" s="121">
        <v>37.19</v>
      </c>
      <c r="H33" s="121">
        <v>11.67</v>
      </c>
      <c r="I33" s="121">
        <v>0.36</v>
      </c>
      <c r="J33" s="122">
        <v>278</v>
      </c>
      <c r="K33" s="122">
        <v>37</v>
      </c>
      <c r="L33" s="122">
        <v>12</v>
      </c>
      <c r="M33" s="122"/>
      <c r="N33" s="122">
        <v>2.91</v>
      </c>
      <c r="O33" s="122">
        <v>2.91</v>
      </c>
      <c r="P33" s="122">
        <v>0.02</v>
      </c>
      <c r="Q33" s="122">
        <v>0.02</v>
      </c>
    </row>
    <row r="34" spans="1:17" ht="32.4" x14ac:dyDescent="0.25">
      <c r="A34" s="55">
        <v>6</v>
      </c>
      <c r="B34" s="97" t="s">
        <v>580</v>
      </c>
      <c r="C34" s="94" t="s">
        <v>593</v>
      </c>
      <c r="D34" s="59" t="s">
        <v>566</v>
      </c>
      <c r="E34" s="120">
        <v>1</v>
      </c>
      <c r="F34" s="121">
        <v>334.13</v>
      </c>
      <c r="G34" s="121">
        <v>185.49</v>
      </c>
      <c r="H34" s="121">
        <v>14.31</v>
      </c>
      <c r="I34" s="121">
        <v>0.91</v>
      </c>
      <c r="J34" s="122">
        <v>334</v>
      </c>
      <c r="K34" s="122">
        <v>185</v>
      </c>
      <c r="L34" s="122">
        <v>14</v>
      </c>
      <c r="M34" s="122">
        <v>1</v>
      </c>
      <c r="N34" s="122">
        <v>14.17</v>
      </c>
      <c r="O34" s="122">
        <v>14.17</v>
      </c>
      <c r="P34" s="122">
        <v>0.05</v>
      </c>
      <c r="Q34" s="122">
        <v>0.05</v>
      </c>
    </row>
    <row r="35" spans="1:17" ht="20.399999999999999" x14ac:dyDescent="0.25">
      <c r="A35" s="123" t="s">
        <v>288</v>
      </c>
      <c r="B35" s="124" t="s">
        <v>582</v>
      </c>
      <c r="C35" s="125" t="s">
        <v>583</v>
      </c>
      <c r="D35" s="123" t="s">
        <v>162</v>
      </c>
      <c r="E35" s="126" t="s">
        <v>575</v>
      </c>
      <c r="F35" s="127">
        <v>2635.77</v>
      </c>
      <c r="G35" s="122"/>
      <c r="H35" s="122"/>
      <c r="I35" s="122"/>
      <c r="J35" s="128">
        <v>2635.77</v>
      </c>
      <c r="K35" s="122"/>
      <c r="L35" s="122"/>
      <c r="M35" s="122"/>
      <c r="N35" s="122"/>
      <c r="O35" s="122"/>
      <c r="P35" s="122"/>
      <c r="Q35" s="122"/>
    </row>
    <row r="36" spans="1:17" ht="22.8" x14ac:dyDescent="0.25">
      <c r="A36" s="55">
        <v>7</v>
      </c>
      <c r="B36" s="97" t="s">
        <v>1124</v>
      </c>
      <c r="C36" s="94" t="s">
        <v>1125</v>
      </c>
      <c r="D36" s="59" t="s">
        <v>22</v>
      </c>
      <c r="E36" s="120">
        <v>2</v>
      </c>
      <c r="F36" s="121">
        <v>1244.97</v>
      </c>
      <c r="G36" s="121">
        <v>51.05</v>
      </c>
      <c r="H36" s="121">
        <v>17.29</v>
      </c>
      <c r="I36" s="121">
        <v>0.36</v>
      </c>
      <c r="J36" s="122">
        <v>2490</v>
      </c>
      <c r="K36" s="122">
        <v>102</v>
      </c>
      <c r="L36" s="122">
        <v>35</v>
      </c>
      <c r="M36" s="122">
        <v>1</v>
      </c>
      <c r="N36" s="122">
        <v>3.9</v>
      </c>
      <c r="O36" s="122">
        <v>7.8</v>
      </c>
      <c r="P36" s="122">
        <v>0.02</v>
      </c>
      <c r="Q36" s="122">
        <v>0.04</v>
      </c>
    </row>
    <row r="37" spans="1:17" ht="45.6" x14ac:dyDescent="0.25">
      <c r="A37" s="55">
        <v>8</v>
      </c>
      <c r="B37" s="97" t="s">
        <v>643</v>
      </c>
      <c r="C37" s="94" t="s">
        <v>644</v>
      </c>
      <c r="D37" s="59" t="s">
        <v>22</v>
      </c>
      <c r="E37" s="120">
        <v>7</v>
      </c>
      <c r="F37" s="121">
        <v>138.58000000000001</v>
      </c>
      <c r="G37" s="121">
        <v>18.79</v>
      </c>
      <c r="H37" s="121">
        <v>5.32</v>
      </c>
      <c r="I37" s="122"/>
      <c r="J37" s="122">
        <v>970</v>
      </c>
      <c r="K37" s="122">
        <v>132</v>
      </c>
      <c r="L37" s="122">
        <v>37</v>
      </c>
      <c r="M37" s="122"/>
      <c r="N37" s="122">
        <v>1.47</v>
      </c>
      <c r="O37" s="122">
        <v>10.29</v>
      </c>
      <c r="P37" s="122"/>
      <c r="Q37" s="122"/>
    </row>
    <row r="38" spans="1:17" ht="24" x14ac:dyDescent="0.25">
      <c r="A38" s="55">
        <v>9</v>
      </c>
      <c r="B38" s="97" t="s">
        <v>322</v>
      </c>
      <c r="C38" s="94" t="s">
        <v>1126</v>
      </c>
      <c r="D38" s="59" t="s">
        <v>235</v>
      </c>
      <c r="E38" s="120">
        <v>1</v>
      </c>
      <c r="F38" s="121" t="s">
        <v>1127</v>
      </c>
      <c r="G38" s="122"/>
      <c r="H38" s="122"/>
      <c r="I38" s="122"/>
      <c r="J38" s="122">
        <v>458</v>
      </c>
      <c r="K38" s="122"/>
      <c r="L38" s="122"/>
      <c r="M38" s="122"/>
      <c r="N38" s="122"/>
      <c r="O38" s="122"/>
      <c r="P38" s="122"/>
      <c r="Q38" s="122"/>
    </row>
    <row r="39" spans="1:17" ht="24" x14ac:dyDescent="0.25">
      <c r="A39" s="55">
        <v>10</v>
      </c>
      <c r="B39" s="97" t="s">
        <v>322</v>
      </c>
      <c r="C39" s="94" t="s">
        <v>1128</v>
      </c>
      <c r="D39" s="59" t="s">
        <v>235</v>
      </c>
      <c r="E39" s="120">
        <v>6</v>
      </c>
      <c r="F39" s="121" t="s">
        <v>1129</v>
      </c>
      <c r="G39" s="122"/>
      <c r="H39" s="122"/>
      <c r="I39" s="122"/>
      <c r="J39" s="122">
        <v>3248</v>
      </c>
      <c r="K39" s="122"/>
      <c r="L39" s="122"/>
      <c r="M39" s="122"/>
      <c r="N39" s="122"/>
      <c r="O39" s="122"/>
      <c r="P39" s="122"/>
      <c r="Q39" s="122"/>
    </row>
    <row r="40" spans="1:17" ht="45.6" x14ac:dyDescent="0.25">
      <c r="A40" s="55">
        <v>11</v>
      </c>
      <c r="B40" s="97" t="s">
        <v>681</v>
      </c>
      <c r="C40" s="94" t="s">
        <v>682</v>
      </c>
      <c r="D40" s="59" t="s">
        <v>22</v>
      </c>
      <c r="E40" s="120">
        <v>5</v>
      </c>
      <c r="F40" s="121">
        <v>278.39</v>
      </c>
      <c r="G40" s="121">
        <v>37.19</v>
      </c>
      <c r="H40" s="121">
        <v>11.67</v>
      </c>
      <c r="I40" s="121">
        <v>0.36</v>
      </c>
      <c r="J40" s="122">
        <v>1392</v>
      </c>
      <c r="K40" s="122">
        <v>186</v>
      </c>
      <c r="L40" s="122">
        <v>58</v>
      </c>
      <c r="M40" s="122">
        <v>2</v>
      </c>
      <c r="N40" s="122">
        <v>2.91</v>
      </c>
      <c r="O40" s="122">
        <v>14.55</v>
      </c>
      <c r="P40" s="122">
        <v>0.02</v>
      </c>
      <c r="Q40" s="122">
        <v>0.1</v>
      </c>
    </row>
    <row r="41" spans="1:17" ht="24" x14ac:dyDescent="0.25">
      <c r="A41" s="55">
        <v>12</v>
      </c>
      <c r="B41" s="97" t="s">
        <v>322</v>
      </c>
      <c r="C41" s="94" t="s">
        <v>1130</v>
      </c>
      <c r="D41" s="59" t="s">
        <v>235</v>
      </c>
      <c r="E41" s="120">
        <v>5</v>
      </c>
      <c r="F41" s="121" t="s">
        <v>1131</v>
      </c>
      <c r="G41" s="122"/>
      <c r="H41" s="122"/>
      <c r="I41" s="122"/>
      <c r="J41" s="122">
        <v>5622</v>
      </c>
      <c r="K41" s="122"/>
      <c r="L41" s="122"/>
      <c r="M41" s="122"/>
      <c r="N41" s="122"/>
      <c r="O41" s="122"/>
      <c r="P41" s="122"/>
      <c r="Q41" s="122"/>
    </row>
    <row r="42" spans="1:17" x14ac:dyDescent="0.25">
      <c r="A42" s="55">
        <v>13</v>
      </c>
      <c r="B42" s="97" t="s">
        <v>1132</v>
      </c>
      <c r="C42" s="94" t="s">
        <v>1133</v>
      </c>
      <c r="D42" s="59" t="s">
        <v>21</v>
      </c>
      <c r="E42" s="120">
        <v>2</v>
      </c>
      <c r="F42" s="121">
        <v>57.79</v>
      </c>
      <c r="G42" s="122"/>
      <c r="H42" s="122"/>
      <c r="I42" s="122"/>
      <c r="J42" s="122">
        <v>116</v>
      </c>
      <c r="K42" s="122"/>
      <c r="L42" s="122"/>
      <c r="M42" s="122"/>
      <c r="N42" s="122"/>
      <c r="O42" s="122"/>
      <c r="P42" s="122"/>
      <c r="Q42" s="122"/>
    </row>
    <row r="43" spans="1:17" x14ac:dyDescent="0.25">
      <c r="A43" s="55">
        <v>14</v>
      </c>
      <c r="B43" s="97" t="s">
        <v>1134</v>
      </c>
      <c r="C43" s="94" t="s">
        <v>1135</v>
      </c>
      <c r="D43" s="59" t="s">
        <v>21</v>
      </c>
      <c r="E43" s="120">
        <v>18</v>
      </c>
      <c r="F43" s="121">
        <v>84.98</v>
      </c>
      <c r="G43" s="122"/>
      <c r="H43" s="122"/>
      <c r="I43" s="122"/>
      <c r="J43" s="122">
        <v>1530</v>
      </c>
      <c r="K43" s="122"/>
      <c r="L43" s="122"/>
      <c r="M43" s="122"/>
      <c r="N43" s="122"/>
      <c r="O43" s="122"/>
      <c r="P43" s="122"/>
      <c r="Q43" s="122"/>
    </row>
    <row r="44" spans="1:17" ht="22.8" x14ac:dyDescent="0.25">
      <c r="A44" s="55">
        <v>15</v>
      </c>
      <c r="B44" s="97" t="s">
        <v>1136</v>
      </c>
      <c r="C44" s="94" t="s">
        <v>1137</v>
      </c>
      <c r="D44" s="59" t="s">
        <v>1138</v>
      </c>
      <c r="E44" s="120">
        <v>0.1</v>
      </c>
      <c r="F44" s="121">
        <v>9078.6200000000008</v>
      </c>
      <c r="G44" s="121">
        <v>129.85</v>
      </c>
      <c r="H44" s="121">
        <v>90.84</v>
      </c>
      <c r="I44" s="121">
        <v>0.91</v>
      </c>
      <c r="J44" s="122">
        <v>908</v>
      </c>
      <c r="K44" s="122">
        <v>13</v>
      </c>
      <c r="L44" s="122">
        <v>9</v>
      </c>
      <c r="M44" s="122"/>
      <c r="N44" s="122">
        <v>9.92</v>
      </c>
      <c r="O44" s="122">
        <v>0.99</v>
      </c>
      <c r="P44" s="122">
        <v>0.05</v>
      </c>
      <c r="Q44" s="122">
        <v>0.01</v>
      </c>
    </row>
    <row r="45" spans="1:17" ht="22.8" x14ac:dyDescent="0.25">
      <c r="A45" s="55">
        <v>16</v>
      </c>
      <c r="B45" s="97" t="s">
        <v>1139</v>
      </c>
      <c r="C45" s="94" t="s">
        <v>1140</v>
      </c>
      <c r="D45" s="59" t="s">
        <v>1138</v>
      </c>
      <c r="E45" s="120">
        <v>0.2</v>
      </c>
      <c r="F45" s="121">
        <v>11408.69</v>
      </c>
      <c r="G45" s="121">
        <v>196.87</v>
      </c>
      <c r="H45" s="121">
        <v>151.47</v>
      </c>
      <c r="I45" s="121">
        <v>4</v>
      </c>
      <c r="J45" s="122">
        <v>2282</v>
      </c>
      <c r="K45" s="122">
        <v>39</v>
      </c>
      <c r="L45" s="122">
        <v>30</v>
      </c>
      <c r="M45" s="122">
        <v>1</v>
      </c>
      <c r="N45" s="122">
        <v>15.04</v>
      </c>
      <c r="O45" s="122">
        <v>3.01</v>
      </c>
      <c r="P45" s="122">
        <v>0.22</v>
      </c>
      <c r="Q45" s="122">
        <v>0.04</v>
      </c>
    </row>
    <row r="46" spans="1:17" ht="22.8" x14ac:dyDescent="0.25">
      <c r="A46" s="55">
        <v>17</v>
      </c>
      <c r="B46" s="97" t="s">
        <v>1141</v>
      </c>
      <c r="C46" s="94" t="s">
        <v>1142</v>
      </c>
      <c r="D46" s="59" t="s">
        <v>21</v>
      </c>
      <c r="E46" s="120">
        <v>11</v>
      </c>
      <c r="F46" s="121">
        <v>29.76</v>
      </c>
      <c r="G46" s="122"/>
      <c r="H46" s="122"/>
      <c r="I46" s="122"/>
      <c r="J46" s="122">
        <v>327</v>
      </c>
      <c r="K46" s="122"/>
      <c r="L46" s="122"/>
      <c r="M46" s="122"/>
      <c r="N46" s="122"/>
      <c r="O46" s="122"/>
      <c r="P46" s="122"/>
      <c r="Q46" s="122"/>
    </row>
    <row r="47" spans="1:17" x14ac:dyDescent="0.25">
      <c r="A47" s="55">
        <v>18</v>
      </c>
      <c r="B47" s="97" t="s">
        <v>962</v>
      </c>
      <c r="C47" s="94" t="s">
        <v>963</v>
      </c>
      <c r="D47" s="59" t="s">
        <v>168</v>
      </c>
      <c r="E47" s="120">
        <v>17</v>
      </c>
      <c r="F47" s="121">
        <v>244.31</v>
      </c>
      <c r="G47" s="121">
        <v>3.07</v>
      </c>
      <c r="H47" s="122"/>
      <c r="I47" s="122"/>
      <c r="J47" s="122">
        <v>4153</v>
      </c>
      <c r="K47" s="122">
        <v>52</v>
      </c>
      <c r="L47" s="122"/>
      <c r="M47" s="122"/>
      <c r="N47" s="122">
        <v>0.22</v>
      </c>
      <c r="O47" s="122">
        <v>3.74</v>
      </c>
      <c r="P47" s="122"/>
      <c r="Q47" s="122"/>
    </row>
    <row r="48" spans="1:17" ht="22.8" x14ac:dyDescent="0.25">
      <c r="A48" s="55">
        <v>19</v>
      </c>
      <c r="B48" s="97" t="s">
        <v>1100</v>
      </c>
      <c r="C48" s="94" t="s">
        <v>1101</v>
      </c>
      <c r="D48" s="59" t="s">
        <v>168</v>
      </c>
      <c r="E48" s="120">
        <v>10</v>
      </c>
      <c r="F48" s="121">
        <v>365.03</v>
      </c>
      <c r="G48" s="121">
        <v>4.1100000000000003</v>
      </c>
      <c r="H48" s="122"/>
      <c r="I48" s="122"/>
      <c r="J48" s="122">
        <v>3650</v>
      </c>
      <c r="K48" s="122">
        <v>41</v>
      </c>
      <c r="L48" s="122"/>
      <c r="M48" s="122"/>
      <c r="N48" s="122">
        <v>0.31</v>
      </c>
      <c r="O48" s="122">
        <v>3.1</v>
      </c>
      <c r="P48" s="122"/>
      <c r="Q48" s="122"/>
    </row>
    <row r="49" spans="1:17" ht="22.8" x14ac:dyDescent="0.25">
      <c r="A49" s="55">
        <v>20</v>
      </c>
      <c r="B49" s="97" t="s">
        <v>960</v>
      </c>
      <c r="C49" s="94" t="s">
        <v>961</v>
      </c>
      <c r="D49" s="59" t="s">
        <v>71</v>
      </c>
      <c r="E49" s="120">
        <v>0.27</v>
      </c>
      <c r="F49" s="121">
        <v>3444.75</v>
      </c>
      <c r="G49" s="121">
        <v>886.17</v>
      </c>
      <c r="H49" s="121">
        <v>492.2</v>
      </c>
      <c r="I49" s="122"/>
      <c r="J49" s="122">
        <v>930</v>
      </c>
      <c r="K49" s="122">
        <v>239</v>
      </c>
      <c r="L49" s="122">
        <v>133</v>
      </c>
      <c r="M49" s="122"/>
      <c r="N49" s="122">
        <v>65.400000000000006</v>
      </c>
      <c r="O49" s="122">
        <v>17.66</v>
      </c>
      <c r="P49" s="122"/>
      <c r="Q49" s="122"/>
    </row>
    <row r="50" spans="1:17" ht="45.6" x14ac:dyDescent="0.25">
      <c r="A50" s="55">
        <v>21</v>
      </c>
      <c r="B50" s="97" t="s">
        <v>643</v>
      </c>
      <c r="C50" s="94" t="s">
        <v>644</v>
      </c>
      <c r="D50" s="59" t="s">
        <v>22</v>
      </c>
      <c r="E50" s="120">
        <v>1</v>
      </c>
      <c r="F50" s="121">
        <v>138.58000000000001</v>
      </c>
      <c r="G50" s="121">
        <v>18.79</v>
      </c>
      <c r="H50" s="121">
        <v>5.32</v>
      </c>
      <c r="I50" s="122"/>
      <c r="J50" s="122">
        <v>139</v>
      </c>
      <c r="K50" s="122">
        <v>19</v>
      </c>
      <c r="L50" s="122">
        <v>5</v>
      </c>
      <c r="M50" s="122"/>
      <c r="N50" s="122">
        <v>1.47</v>
      </c>
      <c r="O50" s="122">
        <v>1.47</v>
      </c>
      <c r="P50" s="122"/>
      <c r="Q50" s="122"/>
    </row>
    <row r="51" spans="1:17" ht="20.399999999999999" customHeight="1" x14ac:dyDescent="0.25">
      <c r="A51" s="55">
        <v>22</v>
      </c>
      <c r="B51" s="97" t="s">
        <v>322</v>
      </c>
      <c r="C51" s="94" t="s">
        <v>1143</v>
      </c>
      <c r="D51" s="59" t="s">
        <v>235</v>
      </c>
      <c r="E51" s="120">
        <v>1</v>
      </c>
      <c r="F51" s="121" t="s">
        <v>1144</v>
      </c>
      <c r="G51" s="122"/>
      <c r="H51" s="122"/>
      <c r="I51" s="122"/>
      <c r="J51" s="122">
        <v>573</v>
      </c>
      <c r="K51" s="122"/>
      <c r="L51" s="122"/>
      <c r="M51" s="122"/>
      <c r="N51" s="122"/>
      <c r="O51" s="122"/>
      <c r="P51" s="122"/>
      <c r="Q51" s="122"/>
    </row>
    <row r="52" spans="1:17" ht="13.2" customHeight="1" x14ac:dyDescent="0.25">
      <c r="A52" s="55">
        <v>23</v>
      </c>
      <c r="B52" s="97" t="s">
        <v>1145</v>
      </c>
      <c r="C52" s="94" t="s">
        <v>1146</v>
      </c>
      <c r="D52" s="59" t="s">
        <v>21</v>
      </c>
      <c r="E52" s="120">
        <v>6</v>
      </c>
      <c r="F52" s="121">
        <v>20.43</v>
      </c>
      <c r="G52" s="122"/>
      <c r="H52" s="122"/>
      <c r="I52" s="122"/>
      <c r="J52" s="122">
        <v>123</v>
      </c>
      <c r="K52" s="122"/>
      <c r="L52" s="122"/>
      <c r="M52" s="122"/>
      <c r="N52" s="122"/>
      <c r="O52" s="122"/>
      <c r="P52" s="122"/>
      <c r="Q52" s="122"/>
    </row>
    <row r="53" spans="1:17" ht="13.2" customHeight="1" x14ac:dyDescent="0.25">
      <c r="A53" s="55">
        <v>24</v>
      </c>
      <c r="B53" s="97" t="s">
        <v>1147</v>
      </c>
      <c r="C53" s="94" t="s">
        <v>1148</v>
      </c>
      <c r="D53" s="59" t="s">
        <v>21</v>
      </c>
      <c r="E53" s="120">
        <v>2</v>
      </c>
      <c r="F53" s="121">
        <v>27.73</v>
      </c>
      <c r="G53" s="122"/>
      <c r="H53" s="122"/>
      <c r="I53" s="122"/>
      <c r="J53" s="122">
        <v>55</v>
      </c>
      <c r="K53" s="122"/>
      <c r="L53" s="122"/>
      <c r="M53" s="122"/>
      <c r="N53" s="122"/>
      <c r="O53" s="122"/>
      <c r="P53" s="122"/>
      <c r="Q53" s="122"/>
    </row>
    <row r="54" spans="1:17" ht="13.2" customHeight="1" x14ac:dyDescent="0.25">
      <c r="A54" s="55">
        <v>25</v>
      </c>
      <c r="B54" s="97" t="s">
        <v>1149</v>
      </c>
      <c r="C54" s="94" t="s">
        <v>1150</v>
      </c>
      <c r="D54" s="59" t="s">
        <v>21</v>
      </c>
      <c r="E54" s="120">
        <v>8</v>
      </c>
      <c r="F54" s="121">
        <v>30.07</v>
      </c>
      <c r="G54" s="122"/>
      <c r="H54" s="122"/>
      <c r="I54" s="122"/>
      <c r="J54" s="122">
        <v>241</v>
      </c>
      <c r="K54" s="122"/>
      <c r="L54" s="122"/>
      <c r="M54" s="122"/>
      <c r="N54" s="122"/>
      <c r="O54" s="122"/>
      <c r="P54" s="122"/>
      <c r="Q54" s="122"/>
    </row>
    <row r="55" spans="1:17" ht="13.2" customHeight="1" x14ac:dyDescent="0.25">
      <c r="A55" s="55">
        <v>26</v>
      </c>
      <c r="B55" s="97" t="s">
        <v>668</v>
      </c>
      <c r="C55" s="94" t="s">
        <v>669</v>
      </c>
      <c r="D55" s="59" t="s">
        <v>21</v>
      </c>
      <c r="E55" s="120">
        <v>14</v>
      </c>
      <c r="F55" s="121">
        <v>47.6</v>
      </c>
      <c r="G55" s="122"/>
      <c r="H55" s="122"/>
      <c r="I55" s="122"/>
      <c r="J55" s="122">
        <v>666</v>
      </c>
      <c r="K55" s="122"/>
      <c r="L55" s="122"/>
      <c r="M55" s="122"/>
      <c r="N55" s="122"/>
      <c r="O55" s="122"/>
      <c r="P55" s="122"/>
      <c r="Q55" s="122"/>
    </row>
    <row r="56" spans="1:17" ht="13.2" customHeight="1" x14ac:dyDescent="0.25">
      <c r="A56" s="55">
        <v>27</v>
      </c>
      <c r="B56" s="97" t="s">
        <v>1151</v>
      </c>
      <c r="C56" s="94" t="s">
        <v>1152</v>
      </c>
      <c r="D56" s="59" t="s">
        <v>21</v>
      </c>
      <c r="E56" s="120">
        <v>20</v>
      </c>
      <c r="F56" s="121">
        <v>71.400000000000006</v>
      </c>
      <c r="G56" s="122"/>
      <c r="H56" s="122"/>
      <c r="I56" s="122"/>
      <c r="J56" s="122">
        <v>1428</v>
      </c>
      <c r="K56" s="122"/>
      <c r="L56" s="122"/>
      <c r="M56" s="122"/>
      <c r="N56" s="122"/>
      <c r="O56" s="122"/>
      <c r="P56" s="122"/>
      <c r="Q56" s="122"/>
    </row>
    <row r="57" spans="1:17" ht="13.2" customHeight="1" x14ac:dyDescent="0.25">
      <c r="A57" s="55">
        <v>28</v>
      </c>
      <c r="B57" s="97" t="s">
        <v>1153</v>
      </c>
      <c r="C57" s="94" t="s">
        <v>1154</v>
      </c>
      <c r="D57" s="59" t="s">
        <v>633</v>
      </c>
      <c r="E57" s="120">
        <v>9.5000000000000001E-2</v>
      </c>
      <c r="F57" s="121">
        <v>6013.84</v>
      </c>
      <c r="G57" s="121">
        <v>837.02</v>
      </c>
      <c r="H57" s="121">
        <v>157.47999999999999</v>
      </c>
      <c r="I57" s="121">
        <v>3.46</v>
      </c>
      <c r="J57" s="122">
        <v>571</v>
      </c>
      <c r="K57" s="122">
        <v>80</v>
      </c>
      <c r="L57" s="122">
        <v>15</v>
      </c>
      <c r="M57" s="122"/>
      <c r="N57" s="122">
        <v>60.83</v>
      </c>
      <c r="O57" s="122">
        <v>5.78</v>
      </c>
      <c r="P57" s="122">
        <v>0.19</v>
      </c>
      <c r="Q57" s="122">
        <v>0.02</v>
      </c>
    </row>
    <row r="58" spans="1:17" ht="13.2" customHeight="1" x14ac:dyDescent="0.25">
      <c r="A58" s="55">
        <v>29</v>
      </c>
      <c r="B58" s="97" t="s">
        <v>726</v>
      </c>
      <c r="C58" s="94" t="s">
        <v>727</v>
      </c>
      <c r="D58" s="59" t="s">
        <v>633</v>
      </c>
      <c r="E58" s="120">
        <v>0.2</v>
      </c>
      <c r="F58" s="121">
        <v>7239.68</v>
      </c>
      <c r="G58" s="121">
        <v>837.02</v>
      </c>
      <c r="H58" s="121">
        <v>157.47999999999999</v>
      </c>
      <c r="I58" s="121">
        <v>3.46</v>
      </c>
      <c r="J58" s="122">
        <v>1448</v>
      </c>
      <c r="K58" s="122">
        <v>167</v>
      </c>
      <c r="L58" s="122">
        <v>31</v>
      </c>
      <c r="M58" s="122">
        <v>1</v>
      </c>
      <c r="N58" s="122">
        <v>60.83</v>
      </c>
      <c r="O58" s="122">
        <v>12.17</v>
      </c>
      <c r="P58" s="122">
        <v>0.19</v>
      </c>
      <c r="Q58" s="122">
        <v>0.04</v>
      </c>
    </row>
    <row r="59" spans="1:17" ht="13.2" customHeight="1" x14ac:dyDescent="0.25">
      <c r="A59" s="55">
        <v>30</v>
      </c>
      <c r="B59" s="97" t="s">
        <v>728</v>
      </c>
      <c r="C59" s="94" t="s">
        <v>729</v>
      </c>
      <c r="D59" s="59" t="s">
        <v>633</v>
      </c>
      <c r="E59" s="120">
        <v>0.5</v>
      </c>
      <c r="F59" s="121">
        <v>10756.23</v>
      </c>
      <c r="G59" s="121">
        <v>1097.3599999999999</v>
      </c>
      <c r="H59" s="121">
        <v>278</v>
      </c>
      <c r="I59" s="121">
        <v>6.73</v>
      </c>
      <c r="J59" s="122">
        <v>5378</v>
      </c>
      <c r="K59" s="122">
        <v>549</v>
      </c>
      <c r="L59" s="122">
        <v>139</v>
      </c>
      <c r="M59" s="122">
        <v>3</v>
      </c>
      <c r="N59" s="122">
        <v>79.75</v>
      </c>
      <c r="O59" s="122">
        <v>39.880000000000003</v>
      </c>
      <c r="P59" s="122">
        <v>0.37</v>
      </c>
      <c r="Q59" s="122">
        <v>0.19</v>
      </c>
    </row>
    <row r="60" spans="1:17" ht="13.2" customHeight="1" x14ac:dyDescent="0.25">
      <c r="A60" s="55">
        <v>31</v>
      </c>
      <c r="B60" s="97" t="s">
        <v>636</v>
      </c>
      <c r="C60" s="94" t="s">
        <v>637</v>
      </c>
      <c r="D60" s="59" t="s">
        <v>633</v>
      </c>
      <c r="E60" s="120">
        <v>0.29499999999999998</v>
      </c>
      <c r="F60" s="121">
        <v>104.4</v>
      </c>
      <c r="G60" s="121">
        <v>82.16</v>
      </c>
      <c r="H60" s="121">
        <v>15.29</v>
      </c>
      <c r="I60" s="122"/>
      <c r="J60" s="122">
        <v>31</v>
      </c>
      <c r="K60" s="122">
        <v>24</v>
      </c>
      <c r="L60" s="122">
        <v>5</v>
      </c>
      <c r="M60" s="122"/>
      <c r="N60" s="122">
        <v>5.01</v>
      </c>
      <c r="O60" s="122">
        <v>1.48</v>
      </c>
      <c r="P60" s="122"/>
      <c r="Q60" s="122"/>
    </row>
    <row r="61" spans="1:17" ht="13.2" customHeight="1" x14ac:dyDescent="0.25">
      <c r="A61" s="55">
        <v>32</v>
      </c>
      <c r="B61" s="97" t="s">
        <v>706</v>
      </c>
      <c r="C61" s="94" t="s">
        <v>707</v>
      </c>
      <c r="D61" s="59" t="s">
        <v>633</v>
      </c>
      <c r="E61" s="120">
        <v>0.5</v>
      </c>
      <c r="F61" s="121">
        <v>118.06</v>
      </c>
      <c r="G61" s="121">
        <v>82.16</v>
      </c>
      <c r="H61" s="121">
        <v>15.29</v>
      </c>
      <c r="I61" s="122"/>
      <c r="J61" s="122">
        <v>59</v>
      </c>
      <c r="K61" s="122">
        <v>41</v>
      </c>
      <c r="L61" s="122">
        <v>8</v>
      </c>
      <c r="M61" s="122"/>
      <c r="N61" s="122">
        <v>5.01</v>
      </c>
      <c r="O61" s="122">
        <v>2.5099999999999998</v>
      </c>
      <c r="P61" s="122"/>
      <c r="Q61" s="122"/>
    </row>
    <row r="62" spans="1:17" ht="13.2" customHeight="1" x14ac:dyDescent="0.25">
      <c r="A62" s="55">
        <v>33</v>
      </c>
      <c r="B62" s="97" t="s">
        <v>971</v>
      </c>
      <c r="C62" s="94" t="s">
        <v>972</v>
      </c>
      <c r="D62" s="59" t="s">
        <v>973</v>
      </c>
      <c r="E62" s="120">
        <v>7</v>
      </c>
      <c r="F62" s="121">
        <v>259.25</v>
      </c>
      <c r="G62" s="121">
        <v>49.17</v>
      </c>
      <c r="H62" s="121">
        <v>28.25</v>
      </c>
      <c r="I62" s="122"/>
      <c r="J62" s="122">
        <v>1815</v>
      </c>
      <c r="K62" s="122">
        <v>344</v>
      </c>
      <c r="L62" s="122">
        <v>198</v>
      </c>
      <c r="M62" s="122"/>
      <c r="N62" s="122">
        <v>3.52</v>
      </c>
      <c r="O62" s="122">
        <v>24.64</v>
      </c>
      <c r="P62" s="122"/>
      <c r="Q62" s="122"/>
    </row>
    <row r="63" spans="1:17" ht="13.2" customHeight="1" x14ac:dyDescent="0.25">
      <c r="A63" s="123" t="s">
        <v>288</v>
      </c>
      <c r="B63" s="124" t="s">
        <v>974</v>
      </c>
      <c r="C63" s="125" t="s">
        <v>975</v>
      </c>
      <c r="D63" s="123" t="s">
        <v>73</v>
      </c>
      <c r="E63" s="126" t="s">
        <v>1155</v>
      </c>
      <c r="F63" s="127">
        <v>84.56</v>
      </c>
      <c r="G63" s="122"/>
      <c r="H63" s="122"/>
      <c r="I63" s="122"/>
      <c r="J63" s="128">
        <v>6511.12</v>
      </c>
      <c r="K63" s="122"/>
      <c r="L63" s="122"/>
      <c r="M63" s="122"/>
      <c r="N63" s="122"/>
      <c r="O63" s="122"/>
      <c r="P63" s="122"/>
      <c r="Q63" s="122"/>
    </row>
    <row r="64" spans="1:17" ht="13.2" customHeight="1" x14ac:dyDescent="0.25">
      <c r="A64" s="55">
        <v>34</v>
      </c>
      <c r="B64" s="97" t="s">
        <v>1156</v>
      </c>
      <c r="C64" s="94" t="s">
        <v>1157</v>
      </c>
      <c r="D64" s="59" t="s">
        <v>73</v>
      </c>
      <c r="E64" s="120">
        <v>6.6</v>
      </c>
      <c r="F64" s="121">
        <v>75.680000000000007</v>
      </c>
      <c r="G64" s="122"/>
      <c r="H64" s="122"/>
      <c r="I64" s="122"/>
      <c r="J64" s="122">
        <v>499</v>
      </c>
      <c r="K64" s="122"/>
      <c r="L64" s="122"/>
      <c r="M64" s="122"/>
      <c r="N64" s="122"/>
      <c r="O64" s="122"/>
      <c r="P64" s="122"/>
      <c r="Q64" s="122"/>
    </row>
    <row r="65" spans="1:17" ht="13.2" customHeight="1" x14ac:dyDescent="0.25">
      <c r="A65" s="55">
        <v>35</v>
      </c>
      <c r="B65" s="97" t="s">
        <v>1158</v>
      </c>
      <c r="C65" s="94" t="s">
        <v>1159</v>
      </c>
      <c r="D65" s="59" t="s">
        <v>73</v>
      </c>
      <c r="E65" s="120">
        <v>55</v>
      </c>
      <c r="F65" s="121">
        <v>97.01</v>
      </c>
      <c r="G65" s="122"/>
      <c r="H65" s="122"/>
      <c r="I65" s="122"/>
      <c r="J65" s="122">
        <v>5336</v>
      </c>
      <c r="K65" s="122"/>
      <c r="L65" s="122"/>
      <c r="M65" s="122"/>
      <c r="N65" s="122"/>
      <c r="O65" s="122"/>
      <c r="P65" s="122"/>
      <c r="Q65" s="122"/>
    </row>
    <row r="66" spans="1:17" ht="22.8" x14ac:dyDescent="0.25">
      <c r="A66" s="55">
        <v>36</v>
      </c>
      <c r="B66" s="97" t="s">
        <v>1160</v>
      </c>
      <c r="C66" s="94" t="s">
        <v>1161</v>
      </c>
      <c r="D66" s="59" t="s">
        <v>73</v>
      </c>
      <c r="E66" s="120">
        <v>15.4</v>
      </c>
      <c r="F66" s="121">
        <v>51.7</v>
      </c>
      <c r="G66" s="122"/>
      <c r="H66" s="122"/>
      <c r="I66" s="122"/>
      <c r="J66" s="122">
        <v>796</v>
      </c>
      <c r="K66" s="122"/>
      <c r="L66" s="122"/>
      <c r="M66" s="122"/>
      <c r="N66" s="122"/>
      <c r="O66" s="122"/>
      <c r="P66" s="122"/>
      <c r="Q66" s="122"/>
    </row>
    <row r="67" spans="1:17" ht="34.200000000000003" x14ac:dyDescent="0.25">
      <c r="A67" s="55">
        <v>37</v>
      </c>
      <c r="B67" s="97" t="s">
        <v>424</v>
      </c>
      <c r="C67" s="94" t="s">
        <v>425</v>
      </c>
      <c r="D67" s="59" t="s">
        <v>403</v>
      </c>
      <c r="E67" s="120">
        <v>0.17199999999999999</v>
      </c>
      <c r="F67" s="121">
        <v>1711.14</v>
      </c>
      <c r="G67" s="121">
        <v>1025.21</v>
      </c>
      <c r="H67" s="121">
        <v>386.58</v>
      </c>
      <c r="I67" s="121">
        <v>2</v>
      </c>
      <c r="J67" s="122">
        <v>294</v>
      </c>
      <c r="K67" s="122">
        <v>176</v>
      </c>
      <c r="L67" s="122">
        <v>66</v>
      </c>
      <c r="M67" s="122"/>
      <c r="N67" s="122">
        <v>80.22</v>
      </c>
      <c r="O67" s="122">
        <v>13.8</v>
      </c>
      <c r="P67" s="122">
        <v>0.11</v>
      </c>
      <c r="Q67" s="122">
        <v>0.02</v>
      </c>
    </row>
    <row r="68" spans="1:17" ht="22.8" x14ac:dyDescent="0.25">
      <c r="A68" s="55">
        <v>38</v>
      </c>
      <c r="B68" s="97" t="s">
        <v>426</v>
      </c>
      <c r="C68" s="94" t="s">
        <v>427</v>
      </c>
      <c r="D68" s="59" t="s">
        <v>191</v>
      </c>
      <c r="E68" s="120">
        <v>0.17199999999999999</v>
      </c>
      <c r="F68" s="121">
        <v>9785</v>
      </c>
      <c r="G68" s="122"/>
      <c r="H68" s="122"/>
      <c r="I68" s="122"/>
      <c r="J68" s="122">
        <v>1683</v>
      </c>
      <c r="K68" s="122"/>
      <c r="L68" s="122"/>
      <c r="M68" s="122"/>
      <c r="N68" s="122"/>
      <c r="O68" s="122"/>
      <c r="P68" s="122"/>
      <c r="Q68" s="122"/>
    </row>
    <row r="69" spans="1:17" x14ac:dyDescent="0.25">
      <c r="A69" s="55">
        <v>39</v>
      </c>
      <c r="B69" s="97" t="s">
        <v>1162</v>
      </c>
      <c r="C69" s="94" t="s">
        <v>1163</v>
      </c>
      <c r="D69" s="59" t="s">
        <v>191</v>
      </c>
      <c r="E69" s="120">
        <v>0.01</v>
      </c>
      <c r="F69" s="121">
        <v>17489</v>
      </c>
      <c r="G69" s="122"/>
      <c r="H69" s="122"/>
      <c r="I69" s="122"/>
      <c r="J69" s="122">
        <v>175</v>
      </c>
      <c r="K69" s="122"/>
      <c r="L69" s="122"/>
      <c r="M69" s="122"/>
      <c r="N69" s="122"/>
      <c r="O69" s="122"/>
      <c r="P69" s="122"/>
      <c r="Q69" s="122"/>
    </row>
    <row r="70" spans="1:17" ht="57" x14ac:dyDescent="0.25">
      <c r="A70" s="55">
        <v>40</v>
      </c>
      <c r="B70" s="97" t="s">
        <v>906</v>
      </c>
      <c r="C70" s="94" t="s">
        <v>907</v>
      </c>
      <c r="D70" s="59" t="s">
        <v>378</v>
      </c>
      <c r="E70" s="120">
        <v>0.2</v>
      </c>
      <c r="F70" s="121">
        <v>417.46</v>
      </c>
      <c r="G70" s="121">
        <v>79.650000000000006</v>
      </c>
      <c r="H70" s="121">
        <v>10.15</v>
      </c>
      <c r="I70" s="121">
        <v>0.16</v>
      </c>
      <c r="J70" s="122">
        <v>83</v>
      </c>
      <c r="K70" s="122">
        <v>16</v>
      </c>
      <c r="L70" s="122">
        <v>2</v>
      </c>
      <c r="M70" s="122"/>
      <c r="N70" s="122">
        <v>5.31</v>
      </c>
      <c r="O70" s="122">
        <v>1.06</v>
      </c>
      <c r="P70" s="122">
        <v>0.01</v>
      </c>
      <c r="Q70" s="122"/>
    </row>
    <row r="71" spans="1:17" ht="13.2" customHeight="1" x14ac:dyDescent="0.25">
      <c r="A71" s="55">
        <v>41</v>
      </c>
      <c r="B71" s="97" t="s">
        <v>1164</v>
      </c>
      <c r="C71" s="94" t="s">
        <v>1165</v>
      </c>
      <c r="D71" s="59" t="s">
        <v>378</v>
      </c>
      <c r="E71" s="120">
        <v>0.2</v>
      </c>
      <c r="F71" s="121">
        <v>388.79</v>
      </c>
      <c r="G71" s="121">
        <v>36.81</v>
      </c>
      <c r="H71" s="121">
        <v>13.3</v>
      </c>
      <c r="I71" s="121">
        <v>0.16</v>
      </c>
      <c r="J71" s="122">
        <v>78</v>
      </c>
      <c r="K71" s="122">
        <v>7</v>
      </c>
      <c r="L71" s="122">
        <v>3</v>
      </c>
      <c r="M71" s="122"/>
      <c r="N71" s="122">
        <v>2.88</v>
      </c>
      <c r="O71" s="122">
        <v>0.57999999999999996</v>
      </c>
      <c r="P71" s="122">
        <v>0.01</v>
      </c>
      <c r="Q71" s="122"/>
    </row>
    <row r="72" spans="1:17" ht="13.2" customHeight="1" x14ac:dyDescent="0.25">
      <c r="A72" s="273" t="s">
        <v>85</v>
      </c>
      <c r="B72" s="274"/>
      <c r="C72" s="274"/>
      <c r="D72" s="274"/>
      <c r="E72" s="274"/>
      <c r="F72" s="274"/>
      <c r="G72" s="274"/>
      <c r="H72" s="274"/>
      <c r="I72" s="274"/>
      <c r="J72" s="121">
        <v>50743</v>
      </c>
      <c r="K72" s="121">
        <v>2543</v>
      </c>
      <c r="L72" s="121">
        <v>824</v>
      </c>
      <c r="M72" s="121">
        <v>9</v>
      </c>
      <c r="N72" s="122"/>
      <c r="O72" s="121">
        <v>188.94</v>
      </c>
      <c r="P72" s="122"/>
      <c r="Q72" s="121">
        <v>0.53</v>
      </c>
    </row>
    <row r="73" spans="1:17" x14ac:dyDescent="0.25">
      <c r="A73" s="273" t="s">
        <v>1166</v>
      </c>
      <c r="B73" s="274"/>
      <c r="C73" s="274"/>
      <c r="D73" s="274"/>
      <c r="E73" s="274"/>
      <c r="F73" s="274"/>
      <c r="G73" s="274"/>
      <c r="H73" s="274"/>
      <c r="I73" s="274"/>
      <c r="J73" s="121">
        <v>50809</v>
      </c>
      <c r="K73" s="121">
        <v>2596</v>
      </c>
      <c r="L73" s="121">
        <v>837</v>
      </c>
      <c r="M73" s="121">
        <v>9</v>
      </c>
      <c r="N73" s="122"/>
      <c r="O73" s="121">
        <v>188.94</v>
      </c>
      <c r="P73" s="122"/>
      <c r="Q73" s="121">
        <v>0.53</v>
      </c>
    </row>
    <row r="74" spans="1:17" ht="20.399999999999999" customHeight="1" x14ac:dyDescent="0.25">
      <c r="A74" s="273" t="s">
        <v>30</v>
      </c>
      <c r="B74" s="274"/>
      <c r="C74" s="274"/>
      <c r="D74" s="274"/>
      <c r="E74" s="274"/>
      <c r="F74" s="274"/>
      <c r="G74" s="274"/>
      <c r="H74" s="274"/>
      <c r="I74" s="274"/>
      <c r="J74" s="121">
        <v>3047</v>
      </c>
      <c r="K74" s="122"/>
      <c r="L74" s="122"/>
      <c r="M74" s="122"/>
      <c r="N74" s="122"/>
      <c r="O74" s="122"/>
      <c r="P74" s="122"/>
      <c r="Q74" s="122"/>
    </row>
    <row r="75" spans="1:17" ht="13.2" customHeight="1" x14ac:dyDescent="0.25">
      <c r="A75" s="273" t="s">
        <v>31</v>
      </c>
      <c r="B75" s="274"/>
      <c r="C75" s="274"/>
      <c r="D75" s="274"/>
      <c r="E75" s="274"/>
      <c r="F75" s="274"/>
      <c r="G75" s="274"/>
      <c r="H75" s="274"/>
      <c r="I75" s="274"/>
      <c r="J75" s="121">
        <v>2063</v>
      </c>
      <c r="K75" s="122"/>
      <c r="L75" s="122"/>
      <c r="M75" s="122"/>
      <c r="N75" s="122"/>
      <c r="O75" s="122"/>
      <c r="P75" s="122"/>
      <c r="Q75" s="122"/>
    </row>
    <row r="76" spans="1:17" ht="13.2" customHeight="1" x14ac:dyDescent="0.25">
      <c r="A76" s="277" t="s">
        <v>1167</v>
      </c>
      <c r="B76" s="274"/>
      <c r="C76" s="274"/>
      <c r="D76" s="274"/>
      <c r="E76" s="274"/>
      <c r="F76" s="274"/>
      <c r="G76" s="274"/>
      <c r="H76" s="274"/>
      <c r="I76" s="274"/>
      <c r="J76" s="130">
        <v>55919</v>
      </c>
      <c r="K76" s="122"/>
      <c r="L76" s="122"/>
      <c r="M76" s="122"/>
      <c r="N76" s="122"/>
      <c r="O76" s="130">
        <v>188.94</v>
      </c>
      <c r="P76" s="122"/>
      <c r="Q76" s="130">
        <v>0.53</v>
      </c>
    </row>
    <row r="77" spans="1:17" ht="13.2" customHeight="1" x14ac:dyDescent="0.25">
      <c r="A77" s="278" t="s">
        <v>1168</v>
      </c>
      <c r="B77" s="274"/>
      <c r="C77" s="274"/>
      <c r="D77" s="274"/>
      <c r="E77" s="274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</row>
    <row r="78" spans="1:17" ht="13.2" customHeight="1" x14ac:dyDescent="0.25">
      <c r="A78" s="55">
        <v>42</v>
      </c>
      <c r="B78" s="97" t="s">
        <v>322</v>
      </c>
      <c r="C78" s="94" t="s">
        <v>1169</v>
      </c>
      <c r="D78" s="59" t="s">
        <v>235</v>
      </c>
      <c r="E78" s="120">
        <v>1</v>
      </c>
      <c r="F78" s="121" t="s">
        <v>1170</v>
      </c>
      <c r="G78" s="122"/>
      <c r="H78" s="122"/>
      <c r="I78" s="122"/>
      <c r="J78" s="122">
        <v>4048</v>
      </c>
      <c r="K78" s="122"/>
      <c r="L78" s="122"/>
      <c r="M78" s="122"/>
      <c r="N78" s="122"/>
      <c r="O78" s="122"/>
      <c r="P78" s="122"/>
      <c r="Q78" s="122"/>
    </row>
    <row r="79" spans="1:17" ht="13.2" customHeight="1" x14ac:dyDescent="0.25">
      <c r="A79" s="55">
        <v>43</v>
      </c>
      <c r="B79" s="97" t="s">
        <v>322</v>
      </c>
      <c r="C79" s="94" t="s">
        <v>1171</v>
      </c>
      <c r="D79" s="59" t="s">
        <v>235</v>
      </c>
      <c r="E79" s="120">
        <v>1</v>
      </c>
      <c r="F79" s="121" t="s">
        <v>1172</v>
      </c>
      <c r="G79" s="122"/>
      <c r="H79" s="122"/>
      <c r="I79" s="122"/>
      <c r="J79" s="122">
        <v>9042</v>
      </c>
      <c r="K79" s="122"/>
      <c r="L79" s="122"/>
      <c r="M79" s="122"/>
      <c r="N79" s="122"/>
      <c r="O79" s="122"/>
      <c r="P79" s="122"/>
      <c r="Q79" s="122"/>
    </row>
    <row r="80" spans="1:17" ht="13.2" customHeight="1" x14ac:dyDescent="0.25">
      <c r="A80" s="55">
        <v>44</v>
      </c>
      <c r="B80" s="97" t="s">
        <v>322</v>
      </c>
      <c r="C80" s="94" t="s">
        <v>1173</v>
      </c>
      <c r="D80" s="59" t="s">
        <v>235</v>
      </c>
      <c r="E80" s="120">
        <v>1</v>
      </c>
      <c r="F80" s="121" t="s">
        <v>1174</v>
      </c>
      <c r="G80" s="122"/>
      <c r="H80" s="122"/>
      <c r="I80" s="122"/>
      <c r="J80" s="122">
        <v>1368</v>
      </c>
      <c r="K80" s="122"/>
      <c r="L80" s="122"/>
      <c r="M80" s="122"/>
      <c r="N80" s="122"/>
      <c r="O80" s="122"/>
      <c r="P80" s="122"/>
      <c r="Q80" s="122"/>
    </row>
    <row r="81" spans="1:17" ht="13.2" customHeight="1" x14ac:dyDescent="0.25">
      <c r="A81" s="55">
        <v>45</v>
      </c>
      <c r="B81" s="97" t="s">
        <v>322</v>
      </c>
      <c r="C81" s="94" t="s">
        <v>1175</v>
      </c>
      <c r="D81" s="59" t="s">
        <v>235</v>
      </c>
      <c r="E81" s="120">
        <v>3</v>
      </c>
      <c r="F81" s="121" t="s">
        <v>1176</v>
      </c>
      <c r="G81" s="122"/>
      <c r="H81" s="122"/>
      <c r="I81" s="122"/>
      <c r="J81" s="122">
        <v>5967</v>
      </c>
      <c r="K81" s="122"/>
      <c r="L81" s="122"/>
      <c r="M81" s="122"/>
      <c r="N81" s="122"/>
      <c r="O81" s="122"/>
      <c r="P81" s="122"/>
      <c r="Q81" s="122"/>
    </row>
    <row r="82" spans="1:17" ht="13.2" customHeight="1" x14ac:dyDescent="0.25">
      <c r="A82" s="55">
        <v>46</v>
      </c>
      <c r="B82" s="97" t="s">
        <v>322</v>
      </c>
      <c r="C82" s="94" t="s">
        <v>1177</v>
      </c>
      <c r="D82" s="59" t="s">
        <v>235</v>
      </c>
      <c r="E82" s="120">
        <v>1</v>
      </c>
      <c r="F82" s="121" t="s">
        <v>1178</v>
      </c>
      <c r="G82" s="122"/>
      <c r="H82" s="122"/>
      <c r="I82" s="122"/>
      <c r="J82" s="122">
        <v>4354</v>
      </c>
      <c r="K82" s="122"/>
      <c r="L82" s="122"/>
      <c r="M82" s="122"/>
      <c r="N82" s="122"/>
      <c r="O82" s="122"/>
      <c r="P82" s="122"/>
      <c r="Q82" s="122"/>
    </row>
    <row r="83" spans="1:17" ht="13.2" customHeight="1" x14ac:dyDescent="0.25">
      <c r="A83" s="55">
        <v>47</v>
      </c>
      <c r="B83" s="97" t="s">
        <v>322</v>
      </c>
      <c r="C83" s="94" t="s">
        <v>1179</v>
      </c>
      <c r="D83" s="59" t="s">
        <v>235</v>
      </c>
      <c r="E83" s="120">
        <v>1</v>
      </c>
      <c r="F83" s="121" t="s">
        <v>1180</v>
      </c>
      <c r="G83" s="122"/>
      <c r="H83" s="122"/>
      <c r="I83" s="122"/>
      <c r="J83" s="122">
        <v>7235</v>
      </c>
      <c r="K83" s="122"/>
      <c r="L83" s="122"/>
      <c r="M83" s="122"/>
      <c r="N83" s="122"/>
      <c r="O83" s="122"/>
      <c r="P83" s="122"/>
      <c r="Q83" s="122"/>
    </row>
    <row r="84" spans="1:17" ht="13.2" customHeight="1" x14ac:dyDescent="0.25">
      <c r="A84" s="273" t="s">
        <v>85</v>
      </c>
      <c r="B84" s="274"/>
      <c r="C84" s="274"/>
      <c r="D84" s="274"/>
      <c r="E84" s="274"/>
      <c r="F84" s="274"/>
      <c r="G84" s="274"/>
      <c r="H84" s="274"/>
      <c r="I84" s="274"/>
      <c r="J84" s="121">
        <v>32014</v>
      </c>
      <c r="K84" s="122"/>
      <c r="L84" s="122"/>
      <c r="M84" s="122"/>
      <c r="N84" s="122"/>
      <c r="O84" s="122"/>
      <c r="P84" s="122"/>
      <c r="Q84" s="122"/>
    </row>
    <row r="85" spans="1:17" ht="13.2" customHeight="1" x14ac:dyDescent="0.25">
      <c r="A85" s="277" t="s">
        <v>1181</v>
      </c>
      <c r="B85" s="274"/>
      <c r="C85" s="274"/>
      <c r="D85" s="274"/>
      <c r="E85" s="274"/>
      <c r="F85" s="274"/>
      <c r="G85" s="274"/>
      <c r="H85" s="274"/>
      <c r="I85" s="274"/>
      <c r="J85" s="130">
        <v>32014</v>
      </c>
      <c r="K85" s="122"/>
      <c r="L85" s="122"/>
      <c r="M85" s="122"/>
      <c r="N85" s="122"/>
      <c r="O85" s="122"/>
      <c r="P85" s="122"/>
      <c r="Q85" s="122"/>
    </row>
    <row r="86" spans="1:17" ht="13.2" customHeight="1" x14ac:dyDescent="0.25">
      <c r="A86" s="275" t="s">
        <v>77</v>
      </c>
      <c r="B86" s="276"/>
      <c r="C86" s="276"/>
      <c r="D86" s="276"/>
      <c r="E86" s="276"/>
      <c r="F86" s="276"/>
      <c r="G86" s="276"/>
      <c r="H86" s="276"/>
      <c r="I86" s="276"/>
      <c r="J86" s="276"/>
      <c r="K86" s="276"/>
      <c r="L86" s="276"/>
      <c r="M86" s="276"/>
      <c r="N86" s="276"/>
      <c r="O86" s="276"/>
      <c r="P86" s="276"/>
      <c r="Q86" s="276"/>
    </row>
    <row r="87" spans="1:17" ht="13.2" customHeight="1" x14ac:dyDescent="0.25">
      <c r="A87" s="273" t="s">
        <v>29</v>
      </c>
      <c r="B87" s="274"/>
      <c r="C87" s="274"/>
      <c r="D87" s="274"/>
      <c r="E87" s="274"/>
      <c r="F87" s="274"/>
      <c r="G87" s="274"/>
      <c r="H87" s="274"/>
      <c r="I87" s="274"/>
      <c r="J87" s="121">
        <v>82757</v>
      </c>
      <c r="K87" s="121">
        <v>2543</v>
      </c>
      <c r="L87" s="121">
        <v>824</v>
      </c>
      <c r="M87" s="121">
        <v>9</v>
      </c>
      <c r="N87" s="122"/>
      <c r="O87" s="121">
        <v>188.94</v>
      </c>
      <c r="P87" s="122"/>
      <c r="Q87" s="121">
        <v>0.53</v>
      </c>
    </row>
    <row r="88" spans="1:17" ht="13.2" customHeight="1" x14ac:dyDescent="0.25">
      <c r="A88" s="273" t="s">
        <v>1182</v>
      </c>
      <c r="B88" s="274"/>
      <c r="C88" s="274"/>
      <c r="D88" s="274"/>
      <c r="E88" s="274"/>
      <c r="F88" s="274"/>
      <c r="G88" s="274"/>
      <c r="H88" s="274"/>
      <c r="I88" s="274"/>
      <c r="J88" s="121">
        <v>82823</v>
      </c>
      <c r="K88" s="121">
        <v>2596</v>
      </c>
      <c r="L88" s="121">
        <v>837</v>
      </c>
      <c r="M88" s="121">
        <v>9</v>
      </c>
      <c r="N88" s="122"/>
      <c r="O88" s="121">
        <v>188.94</v>
      </c>
      <c r="P88" s="122"/>
      <c r="Q88" s="121">
        <v>0.53</v>
      </c>
    </row>
    <row r="89" spans="1:17" ht="13.2" customHeight="1" x14ac:dyDescent="0.25">
      <c r="A89" s="273" t="s">
        <v>30</v>
      </c>
      <c r="B89" s="274"/>
      <c r="C89" s="274"/>
      <c r="D89" s="274"/>
      <c r="E89" s="274"/>
      <c r="F89" s="274"/>
      <c r="G89" s="274"/>
      <c r="H89" s="274"/>
      <c r="I89" s="274"/>
      <c r="J89" s="121">
        <v>3047</v>
      </c>
      <c r="K89" s="122"/>
      <c r="L89" s="122"/>
      <c r="M89" s="122"/>
      <c r="N89" s="122"/>
      <c r="O89" s="122"/>
      <c r="P89" s="122"/>
      <c r="Q89" s="122"/>
    </row>
    <row r="90" spans="1:17" ht="13.2" customHeight="1" x14ac:dyDescent="0.25">
      <c r="A90" s="273" t="s">
        <v>31</v>
      </c>
      <c r="B90" s="274"/>
      <c r="C90" s="274"/>
      <c r="D90" s="274"/>
      <c r="E90" s="274"/>
      <c r="F90" s="274"/>
      <c r="G90" s="274"/>
      <c r="H90" s="274"/>
      <c r="I90" s="274"/>
      <c r="J90" s="121">
        <v>2063</v>
      </c>
      <c r="K90" s="122"/>
      <c r="L90" s="122"/>
      <c r="M90" s="122"/>
      <c r="N90" s="122"/>
      <c r="O90" s="122"/>
      <c r="P90" s="122"/>
      <c r="Q90" s="122"/>
    </row>
    <row r="91" spans="1:17" ht="20.399999999999999" customHeight="1" x14ac:dyDescent="0.25">
      <c r="A91" s="277" t="s">
        <v>32</v>
      </c>
      <c r="B91" s="274"/>
      <c r="C91" s="274"/>
      <c r="D91" s="274"/>
      <c r="E91" s="274"/>
      <c r="F91" s="274"/>
      <c r="G91" s="274"/>
      <c r="H91" s="274"/>
      <c r="I91" s="274"/>
      <c r="J91" s="122"/>
      <c r="K91" s="122"/>
      <c r="L91" s="122"/>
      <c r="M91" s="122"/>
      <c r="N91" s="122"/>
      <c r="O91" s="122"/>
      <c r="P91" s="122"/>
      <c r="Q91" s="122"/>
    </row>
    <row r="92" spans="1:17" ht="13.2" customHeight="1" x14ac:dyDescent="0.25">
      <c r="A92" s="273" t="s">
        <v>56</v>
      </c>
      <c r="B92" s="274"/>
      <c r="C92" s="274"/>
      <c r="D92" s="274"/>
      <c r="E92" s="274"/>
      <c r="F92" s="274"/>
      <c r="G92" s="274"/>
      <c r="H92" s="274"/>
      <c r="I92" s="274"/>
      <c r="J92" s="121">
        <v>70392</v>
      </c>
      <c r="K92" s="122"/>
      <c r="L92" s="122"/>
      <c r="M92" s="122"/>
      <c r="N92" s="122"/>
      <c r="O92" s="121">
        <v>171.28</v>
      </c>
      <c r="P92" s="122"/>
      <c r="Q92" s="121">
        <v>0.53</v>
      </c>
    </row>
    <row r="93" spans="1:17" ht="13.2" customHeight="1" x14ac:dyDescent="0.25">
      <c r="A93" s="273" t="s">
        <v>49</v>
      </c>
      <c r="B93" s="274"/>
      <c r="C93" s="274"/>
      <c r="D93" s="274"/>
      <c r="E93" s="274"/>
      <c r="F93" s="274"/>
      <c r="G93" s="274"/>
      <c r="H93" s="274"/>
      <c r="I93" s="274"/>
      <c r="J93" s="121">
        <v>1264</v>
      </c>
      <c r="K93" s="122"/>
      <c r="L93" s="122"/>
      <c r="M93" s="122"/>
      <c r="N93" s="122"/>
      <c r="O93" s="121">
        <v>17.66</v>
      </c>
      <c r="P93" s="122"/>
      <c r="Q93" s="122"/>
    </row>
    <row r="94" spans="1:17" ht="13.2" customHeight="1" x14ac:dyDescent="0.25">
      <c r="A94" s="273" t="s">
        <v>86</v>
      </c>
      <c r="B94" s="274"/>
      <c r="C94" s="274"/>
      <c r="D94" s="274"/>
      <c r="E94" s="274"/>
      <c r="F94" s="274"/>
      <c r="G94" s="274"/>
      <c r="H94" s="274"/>
      <c r="I94" s="274"/>
      <c r="J94" s="121">
        <v>16277</v>
      </c>
      <c r="K94" s="122"/>
      <c r="L94" s="122"/>
      <c r="M94" s="122"/>
      <c r="N94" s="122"/>
      <c r="O94" s="122"/>
      <c r="P94" s="122"/>
      <c r="Q94" s="122"/>
    </row>
    <row r="95" spans="1:17" ht="13.2" customHeight="1" x14ac:dyDescent="0.25">
      <c r="A95" s="273" t="s">
        <v>33</v>
      </c>
      <c r="B95" s="274"/>
      <c r="C95" s="274"/>
      <c r="D95" s="274"/>
      <c r="E95" s="274"/>
      <c r="F95" s="274"/>
      <c r="G95" s="274"/>
      <c r="H95" s="274"/>
      <c r="I95" s="274"/>
      <c r="J95" s="121">
        <v>87933</v>
      </c>
      <c r="K95" s="122"/>
      <c r="L95" s="122"/>
      <c r="M95" s="122"/>
      <c r="N95" s="122"/>
      <c r="O95" s="121">
        <v>188.94</v>
      </c>
      <c r="P95" s="122"/>
      <c r="Q95" s="121">
        <v>0.53</v>
      </c>
    </row>
    <row r="96" spans="1:17" ht="20.399999999999999" customHeight="1" x14ac:dyDescent="0.25">
      <c r="A96" s="273" t="s">
        <v>34</v>
      </c>
      <c r="B96" s="274"/>
      <c r="C96" s="274"/>
      <c r="D96" s="274"/>
      <c r="E96" s="274"/>
      <c r="F96" s="274"/>
      <c r="G96" s="274"/>
      <c r="H96" s="274"/>
      <c r="I96" s="274"/>
      <c r="J96" s="122"/>
      <c r="K96" s="122"/>
      <c r="L96" s="122"/>
      <c r="M96" s="122"/>
      <c r="N96" s="122"/>
      <c r="O96" s="122"/>
      <c r="P96" s="122"/>
      <c r="Q96" s="122"/>
    </row>
    <row r="97" spans="1:17" ht="13.2" customHeight="1" x14ac:dyDescent="0.25">
      <c r="A97" s="273" t="s">
        <v>35</v>
      </c>
      <c r="B97" s="274"/>
      <c r="C97" s="274"/>
      <c r="D97" s="274"/>
      <c r="E97" s="274"/>
      <c r="F97" s="274"/>
      <c r="G97" s="274"/>
      <c r="H97" s="274"/>
      <c r="I97" s="274"/>
      <c r="J97" s="121">
        <v>63113</v>
      </c>
      <c r="K97" s="122"/>
      <c r="L97" s="122"/>
      <c r="M97" s="122"/>
      <c r="N97" s="122"/>
      <c r="O97" s="122"/>
      <c r="P97" s="122"/>
      <c r="Q97" s="122"/>
    </row>
    <row r="98" spans="1:17" ht="13.2" customHeight="1" x14ac:dyDescent="0.25">
      <c r="A98" s="273" t="s">
        <v>36</v>
      </c>
      <c r="B98" s="274"/>
      <c r="C98" s="274"/>
      <c r="D98" s="274"/>
      <c r="E98" s="274"/>
      <c r="F98" s="274"/>
      <c r="G98" s="274"/>
      <c r="H98" s="274"/>
      <c r="I98" s="274"/>
      <c r="J98" s="121">
        <v>837</v>
      </c>
      <c r="K98" s="122"/>
      <c r="L98" s="122"/>
      <c r="M98" s="122"/>
      <c r="N98" s="122"/>
      <c r="O98" s="122"/>
      <c r="P98" s="122"/>
      <c r="Q98" s="122"/>
    </row>
    <row r="99" spans="1:17" ht="13.2" customHeight="1" x14ac:dyDescent="0.25">
      <c r="A99" s="273" t="s">
        <v>37</v>
      </c>
      <c r="B99" s="274"/>
      <c r="C99" s="274"/>
      <c r="D99" s="274"/>
      <c r="E99" s="274"/>
      <c r="F99" s="274"/>
      <c r="G99" s="274"/>
      <c r="H99" s="274"/>
      <c r="I99" s="274"/>
      <c r="J99" s="121">
        <v>2605</v>
      </c>
      <c r="K99" s="122"/>
      <c r="L99" s="122"/>
      <c r="M99" s="122"/>
      <c r="N99" s="122"/>
      <c r="O99" s="122"/>
      <c r="P99" s="122"/>
      <c r="Q99" s="122"/>
    </row>
    <row r="100" spans="1:17" ht="13.2" customHeight="1" x14ac:dyDescent="0.25">
      <c r="A100" s="273" t="s">
        <v>87</v>
      </c>
      <c r="B100" s="274"/>
      <c r="C100" s="274"/>
      <c r="D100" s="274"/>
      <c r="E100" s="274"/>
      <c r="F100" s="274"/>
      <c r="G100" s="274"/>
      <c r="H100" s="274"/>
      <c r="I100" s="274"/>
      <c r="J100" s="121">
        <v>16277</v>
      </c>
      <c r="K100" s="122"/>
      <c r="L100" s="122"/>
      <c r="M100" s="122"/>
      <c r="N100" s="122"/>
      <c r="O100" s="122"/>
      <c r="P100" s="122"/>
      <c r="Q100" s="122"/>
    </row>
    <row r="101" spans="1:17" ht="20.399999999999999" customHeight="1" x14ac:dyDescent="0.25">
      <c r="A101" s="273" t="s">
        <v>38</v>
      </c>
      <c r="B101" s="274"/>
      <c r="C101" s="274"/>
      <c r="D101" s="274"/>
      <c r="E101" s="274"/>
      <c r="F101" s="274"/>
      <c r="G101" s="274"/>
      <c r="H101" s="274"/>
      <c r="I101" s="274"/>
      <c r="J101" s="121">
        <v>3047</v>
      </c>
      <c r="K101" s="122"/>
      <c r="L101" s="122"/>
      <c r="M101" s="122"/>
      <c r="N101" s="122"/>
      <c r="O101" s="122"/>
      <c r="P101" s="122"/>
      <c r="Q101" s="122"/>
    </row>
    <row r="102" spans="1:17" ht="13.2" customHeight="1" x14ac:dyDescent="0.25">
      <c r="A102" s="273" t="s">
        <v>39</v>
      </c>
      <c r="B102" s="274"/>
      <c r="C102" s="274"/>
      <c r="D102" s="274"/>
      <c r="E102" s="274"/>
      <c r="F102" s="274"/>
      <c r="G102" s="274"/>
      <c r="H102" s="274"/>
      <c r="I102" s="274"/>
      <c r="J102" s="121">
        <v>2063</v>
      </c>
      <c r="K102" s="122"/>
      <c r="L102" s="122"/>
      <c r="M102" s="122"/>
      <c r="N102" s="122"/>
      <c r="O102" s="122"/>
      <c r="P102" s="122"/>
      <c r="Q102" s="122"/>
    </row>
    <row r="103" spans="1:17" ht="13.2" customHeight="1" x14ac:dyDescent="0.25">
      <c r="A103" s="277" t="s">
        <v>40</v>
      </c>
      <c r="B103" s="274"/>
      <c r="C103" s="274"/>
      <c r="D103" s="274"/>
      <c r="E103" s="274"/>
      <c r="F103" s="274"/>
      <c r="G103" s="274"/>
      <c r="H103" s="274"/>
      <c r="I103" s="274"/>
      <c r="J103" s="130">
        <v>87933</v>
      </c>
      <c r="K103" s="122"/>
      <c r="L103" s="122"/>
      <c r="M103" s="122"/>
      <c r="N103" s="122"/>
      <c r="O103" s="130">
        <v>188.94</v>
      </c>
      <c r="P103" s="122"/>
      <c r="Q103" s="130">
        <v>0.53</v>
      </c>
    </row>
    <row r="104" spans="1:17" ht="13.2" customHeight="1" x14ac:dyDescent="0.25">
      <c r="A104" s="66"/>
      <c r="B104" s="48"/>
      <c r="C104" s="57"/>
      <c r="D104" s="96"/>
      <c r="E104" s="58"/>
      <c r="F104" s="131"/>
      <c r="G104" s="131"/>
      <c r="H104" s="131"/>
      <c r="I104" s="131"/>
      <c r="J104" s="131"/>
      <c r="K104" s="131"/>
      <c r="L104" s="131"/>
      <c r="M104" s="131"/>
      <c r="N104" s="131"/>
      <c r="O104" s="131"/>
      <c r="P104" s="131"/>
      <c r="Q104" s="131"/>
    </row>
    <row r="105" spans="1:17" ht="13.2" customHeight="1" x14ac:dyDescent="0.25">
      <c r="A105" s="66"/>
      <c r="B105" s="48"/>
      <c r="C105" s="57"/>
      <c r="D105" s="96"/>
      <c r="E105" s="58"/>
      <c r="F105" s="131"/>
      <c r="G105" s="131"/>
      <c r="H105" s="131"/>
      <c r="I105" s="131"/>
      <c r="J105" s="131"/>
      <c r="K105" s="131"/>
      <c r="L105" s="131"/>
      <c r="M105" s="131"/>
      <c r="N105" s="131"/>
      <c r="O105" s="131"/>
      <c r="P105" s="131"/>
      <c r="Q105" s="131"/>
    </row>
    <row r="106" spans="1:17" ht="13.2" customHeight="1" x14ac:dyDescent="0.25">
      <c r="A106" s="66"/>
      <c r="B106" s="48"/>
      <c r="C106" s="57"/>
      <c r="D106" s="96"/>
      <c r="E106" s="58"/>
      <c r="F106" s="131"/>
      <c r="G106" s="131"/>
      <c r="H106" s="131"/>
      <c r="I106" s="131"/>
      <c r="J106" s="131"/>
      <c r="K106" s="131"/>
      <c r="L106" s="131"/>
      <c r="M106" s="131"/>
      <c r="N106" s="131"/>
      <c r="O106" s="131"/>
      <c r="P106" s="131"/>
      <c r="Q106" s="131"/>
    </row>
    <row r="107" spans="1:17" ht="13.2" customHeight="1" x14ac:dyDescent="0.25">
      <c r="A107" s="286" t="s">
        <v>391</v>
      </c>
      <c r="B107" s="287"/>
      <c r="C107" s="287"/>
      <c r="D107" s="287"/>
      <c r="E107" s="287"/>
      <c r="F107" s="287"/>
      <c r="G107" s="287"/>
      <c r="H107" s="287"/>
      <c r="I107" s="287"/>
      <c r="J107" s="287"/>
      <c r="K107" s="287"/>
      <c r="L107" s="287"/>
      <c r="M107" s="287"/>
      <c r="N107" s="287"/>
      <c r="O107" s="287"/>
      <c r="P107" s="287"/>
      <c r="Q107" s="287"/>
    </row>
    <row r="108" spans="1:17" ht="13.2" customHeight="1" x14ac:dyDescent="0.25">
      <c r="A108" s="288" t="s">
        <v>90</v>
      </c>
      <c r="B108" s="287"/>
      <c r="C108" s="287"/>
      <c r="D108" s="287"/>
      <c r="E108" s="287"/>
      <c r="F108" s="287"/>
      <c r="G108" s="287"/>
      <c r="H108" s="287"/>
      <c r="I108" s="287"/>
      <c r="J108" s="287"/>
      <c r="K108" s="287"/>
      <c r="L108" s="287"/>
      <c r="M108" s="287"/>
      <c r="N108" s="287"/>
      <c r="O108" s="287"/>
      <c r="P108" s="287"/>
      <c r="Q108" s="287"/>
    </row>
    <row r="109" spans="1:17" ht="13.2" customHeight="1" x14ac:dyDescent="0.25">
      <c r="A109" s="66"/>
      <c r="B109" s="48"/>
      <c r="C109" s="57"/>
      <c r="D109" s="96"/>
      <c r="E109" s="58"/>
      <c r="F109" s="131"/>
      <c r="G109" s="131"/>
      <c r="H109" s="131"/>
      <c r="I109" s="131"/>
      <c r="J109" s="131"/>
      <c r="K109" s="131"/>
      <c r="L109" s="131"/>
      <c r="M109" s="131"/>
      <c r="N109" s="131"/>
      <c r="O109" s="131"/>
      <c r="P109" s="131"/>
      <c r="Q109" s="131"/>
    </row>
    <row r="110" spans="1:17" ht="13.2" customHeight="1" x14ac:dyDescent="0.25">
      <c r="A110" s="286" t="s">
        <v>392</v>
      </c>
      <c r="B110" s="287"/>
      <c r="C110" s="287"/>
      <c r="D110" s="287"/>
      <c r="E110" s="287"/>
      <c r="F110" s="287"/>
      <c r="G110" s="287"/>
      <c r="H110" s="287"/>
      <c r="I110" s="287"/>
      <c r="J110" s="287"/>
      <c r="K110" s="287"/>
      <c r="L110" s="287"/>
      <c r="M110" s="287"/>
      <c r="N110" s="287"/>
      <c r="O110" s="287"/>
      <c r="P110" s="287"/>
      <c r="Q110" s="287"/>
    </row>
    <row r="111" spans="1:17" ht="13.2" customHeight="1" x14ac:dyDescent="0.25">
      <c r="A111" s="288" t="s">
        <v>90</v>
      </c>
      <c r="B111" s="287"/>
      <c r="C111" s="287"/>
      <c r="D111" s="287"/>
      <c r="E111" s="287"/>
      <c r="F111" s="287"/>
      <c r="G111" s="287"/>
      <c r="H111" s="287"/>
      <c r="I111" s="287"/>
      <c r="J111" s="287"/>
      <c r="K111" s="287"/>
      <c r="L111" s="287"/>
      <c r="M111" s="287"/>
      <c r="N111" s="287"/>
      <c r="O111" s="287"/>
      <c r="P111" s="287"/>
      <c r="Q111" s="287"/>
    </row>
    <row r="112" spans="1:17" ht="13.2" customHeight="1" x14ac:dyDescent="0.25">
      <c r="A112" s="66"/>
      <c r="B112" s="48"/>
      <c r="C112" s="57"/>
      <c r="D112" s="96"/>
      <c r="E112" s="58"/>
      <c r="F112" s="131"/>
      <c r="G112" s="131"/>
      <c r="H112" s="131"/>
      <c r="I112" s="131"/>
      <c r="J112" s="131"/>
      <c r="K112" s="131"/>
      <c r="L112" s="131"/>
      <c r="M112" s="131"/>
      <c r="N112" s="131"/>
      <c r="O112" s="131"/>
      <c r="P112" s="131"/>
      <c r="Q112" s="131"/>
    </row>
    <row r="113" spans="1:17" ht="13.2" customHeight="1" x14ac:dyDescent="0.25">
      <c r="A113" s="66"/>
      <c r="B113" s="48"/>
      <c r="C113" s="57"/>
      <c r="D113" s="96"/>
      <c r="E113" s="58"/>
      <c r="F113" s="131"/>
      <c r="G113" s="131"/>
      <c r="H113" s="131"/>
      <c r="I113" s="131"/>
      <c r="J113" s="131"/>
      <c r="K113" s="131"/>
      <c r="L113" s="131"/>
      <c r="M113" s="131"/>
      <c r="N113" s="131"/>
      <c r="O113" s="131"/>
      <c r="P113" s="131"/>
      <c r="Q113" s="131"/>
    </row>
    <row r="114" spans="1:17" ht="13.2" customHeight="1" x14ac:dyDescent="0.25">
      <c r="A114" s="66"/>
      <c r="B114" s="48"/>
      <c r="C114" s="57"/>
      <c r="D114" s="96"/>
      <c r="E114" s="58"/>
      <c r="F114" s="131"/>
      <c r="G114" s="131"/>
      <c r="H114" s="131"/>
      <c r="I114" s="131"/>
      <c r="J114" s="131"/>
      <c r="K114" s="131"/>
      <c r="L114" s="131"/>
      <c r="M114" s="131"/>
      <c r="N114" s="131"/>
      <c r="O114" s="131"/>
      <c r="P114" s="131"/>
      <c r="Q114" s="131"/>
    </row>
    <row r="115" spans="1:17" x14ac:dyDescent="0.25">
      <c r="A115" s="273" t="s">
        <v>103</v>
      </c>
      <c r="B115" s="274"/>
      <c r="C115" s="274"/>
      <c r="D115" s="274"/>
      <c r="E115" s="274"/>
      <c r="F115" s="274"/>
      <c r="G115" s="70">
        <v>9301</v>
      </c>
      <c r="H115" s="70"/>
      <c r="I115" s="70"/>
      <c r="J115" s="70"/>
      <c r="K115" s="70">
        <v>160.49</v>
      </c>
    </row>
    <row r="116" spans="1:17" x14ac:dyDescent="0.25">
      <c r="A116" s="273" t="s">
        <v>104</v>
      </c>
      <c r="B116" s="274"/>
      <c r="C116" s="274"/>
      <c r="D116" s="274"/>
      <c r="E116" s="274"/>
      <c r="F116" s="274"/>
      <c r="G116" s="70"/>
      <c r="H116" s="70"/>
      <c r="I116" s="70"/>
      <c r="J116" s="70"/>
      <c r="K116" s="70"/>
    </row>
    <row r="117" spans="1:17" x14ac:dyDescent="0.25">
      <c r="A117" s="273" t="s">
        <v>105</v>
      </c>
      <c r="B117" s="274"/>
      <c r="C117" s="274"/>
      <c r="D117" s="274"/>
      <c r="E117" s="274"/>
      <c r="F117" s="274"/>
      <c r="G117" s="70"/>
      <c r="H117" s="70"/>
      <c r="I117" s="70"/>
      <c r="J117" s="70"/>
      <c r="K117" s="70"/>
    </row>
    <row r="118" spans="1:17" x14ac:dyDescent="0.25">
      <c r="A118" s="273" t="s">
        <v>158</v>
      </c>
      <c r="B118" s="274"/>
      <c r="C118" s="274"/>
      <c r="D118" s="274"/>
      <c r="E118" s="274"/>
      <c r="F118" s="274"/>
      <c r="G118" s="70">
        <v>908</v>
      </c>
      <c r="H118" s="70"/>
      <c r="I118" s="70"/>
      <c r="J118" s="70"/>
      <c r="K118" s="70"/>
    </row>
    <row r="119" spans="1:17" x14ac:dyDescent="0.25">
      <c r="A119" s="273" t="s">
        <v>103</v>
      </c>
      <c r="B119" s="274"/>
      <c r="C119" s="274"/>
      <c r="D119" s="274"/>
      <c r="E119" s="274"/>
      <c r="F119" s="274"/>
      <c r="G119" s="70">
        <v>908</v>
      </c>
      <c r="H119" s="70"/>
      <c r="I119" s="70"/>
      <c r="J119" s="70"/>
      <c r="K119" s="70"/>
    </row>
    <row r="120" spans="1:17" x14ac:dyDescent="0.25">
      <c r="A120" s="273" t="s">
        <v>89</v>
      </c>
      <c r="B120" s="274"/>
      <c r="C120" s="274"/>
      <c r="D120" s="274"/>
      <c r="E120" s="274"/>
      <c r="F120" s="274"/>
      <c r="G120" s="70">
        <v>10209</v>
      </c>
      <c r="H120" s="70"/>
      <c r="I120" s="70"/>
      <c r="J120" s="70"/>
      <c r="K120" s="70">
        <v>160.49</v>
      </c>
    </row>
    <row r="121" spans="1:17" x14ac:dyDescent="0.25">
      <c r="A121" s="277" t="s">
        <v>125</v>
      </c>
      <c r="B121" s="274"/>
      <c r="C121" s="274"/>
      <c r="D121" s="274"/>
      <c r="E121" s="274"/>
      <c r="F121" s="274"/>
      <c r="G121" s="71">
        <v>10209</v>
      </c>
      <c r="H121" s="70"/>
      <c r="I121" s="70"/>
      <c r="J121" s="70"/>
      <c r="K121" s="71">
        <v>160.49</v>
      </c>
    </row>
    <row r="122" spans="1:17" x14ac:dyDescent="0.25">
      <c r="A122" s="273" t="s">
        <v>126</v>
      </c>
      <c r="B122" s="274"/>
      <c r="C122" s="274"/>
      <c r="D122" s="274"/>
      <c r="E122" s="274"/>
      <c r="F122" s="274"/>
      <c r="G122" s="70"/>
      <c r="H122" s="70"/>
      <c r="I122" s="70"/>
      <c r="J122" s="70"/>
      <c r="K122" s="70"/>
    </row>
    <row r="123" spans="1:17" x14ac:dyDescent="0.25">
      <c r="A123" s="273" t="s">
        <v>106</v>
      </c>
      <c r="B123" s="274"/>
      <c r="C123" s="274"/>
      <c r="D123" s="274"/>
      <c r="E123" s="274"/>
      <c r="F123" s="274"/>
      <c r="G123" s="70"/>
      <c r="H123" s="70"/>
      <c r="I123" s="70"/>
      <c r="J123" s="70"/>
      <c r="K123" s="70"/>
    </row>
    <row r="124" spans="1:17" x14ac:dyDescent="0.25">
      <c r="A124" s="273" t="s">
        <v>159</v>
      </c>
      <c r="B124" s="274"/>
      <c r="C124" s="274"/>
      <c r="D124" s="274"/>
      <c r="E124" s="274"/>
      <c r="F124" s="274"/>
      <c r="G124" s="70">
        <v>5623</v>
      </c>
      <c r="H124" s="70"/>
      <c r="I124" s="70"/>
      <c r="J124" s="70"/>
      <c r="K124" s="70"/>
    </row>
    <row r="125" spans="1:17" x14ac:dyDescent="0.25">
      <c r="A125" s="273" t="s">
        <v>89</v>
      </c>
      <c r="B125" s="274"/>
      <c r="C125" s="274"/>
      <c r="D125" s="274"/>
      <c r="E125" s="274"/>
      <c r="F125" s="274"/>
      <c r="G125" s="70">
        <v>5623</v>
      </c>
      <c r="H125" s="70"/>
      <c r="I125" s="70"/>
      <c r="J125" s="70"/>
      <c r="K125" s="70"/>
    </row>
    <row r="126" spans="1:17" x14ac:dyDescent="0.25">
      <c r="A126" s="277" t="s">
        <v>127</v>
      </c>
      <c r="B126" s="274"/>
      <c r="C126" s="274"/>
      <c r="D126" s="274"/>
      <c r="E126" s="274"/>
      <c r="F126" s="274"/>
      <c r="G126" s="71">
        <v>5623</v>
      </c>
      <c r="H126" s="70"/>
      <c r="I126" s="70"/>
      <c r="J126" s="70"/>
      <c r="K126" s="70"/>
    </row>
    <row r="127" spans="1:17" x14ac:dyDescent="0.25">
      <c r="A127" s="273" t="s">
        <v>33</v>
      </c>
      <c r="B127" s="274"/>
      <c r="C127" s="274"/>
      <c r="D127" s="274"/>
      <c r="E127" s="274"/>
      <c r="F127" s="274"/>
      <c r="G127" s="70">
        <v>15832</v>
      </c>
      <c r="H127" s="70"/>
      <c r="I127" s="70"/>
      <c r="J127" s="70"/>
      <c r="K127" s="70">
        <v>160.49</v>
      </c>
    </row>
    <row r="128" spans="1:17" x14ac:dyDescent="0.25">
      <c r="A128" s="273" t="s">
        <v>34</v>
      </c>
      <c r="B128" s="274"/>
      <c r="C128" s="274"/>
      <c r="D128" s="274"/>
      <c r="E128" s="274"/>
      <c r="F128" s="274"/>
      <c r="G128" s="70"/>
      <c r="H128" s="70"/>
      <c r="I128" s="70"/>
      <c r="J128" s="70"/>
      <c r="K128" s="70"/>
    </row>
    <row r="129" spans="1:11" x14ac:dyDescent="0.25">
      <c r="A129" s="273" t="s">
        <v>35</v>
      </c>
      <c r="B129" s="274"/>
      <c r="C129" s="274"/>
      <c r="D129" s="274"/>
      <c r="E129" s="274"/>
      <c r="F129" s="274"/>
      <c r="G129" s="70">
        <v>8468</v>
      </c>
      <c r="H129" s="70"/>
      <c r="I129" s="70"/>
      <c r="J129" s="70"/>
      <c r="K129" s="70"/>
    </row>
    <row r="130" spans="1:11" x14ac:dyDescent="0.25">
      <c r="A130" s="273" t="s">
        <v>36</v>
      </c>
      <c r="B130" s="274"/>
      <c r="C130" s="274"/>
      <c r="D130" s="274"/>
      <c r="E130" s="274"/>
      <c r="F130" s="274"/>
      <c r="G130" s="70">
        <v>939</v>
      </c>
      <c r="H130" s="70"/>
      <c r="I130" s="70"/>
      <c r="J130" s="70"/>
      <c r="K130" s="70"/>
    </row>
    <row r="131" spans="1:11" x14ac:dyDescent="0.25">
      <c r="A131" s="273" t="s">
        <v>37</v>
      </c>
      <c r="B131" s="274"/>
      <c r="C131" s="274"/>
      <c r="D131" s="274"/>
      <c r="E131" s="274"/>
      <c r="F131" s="274"/>
      <c r="G131" s="70">
        <v>2284</v>
      </c>
      <c r="H131" s="70"/>
      <c r="I131" s="70"/>
      <c r="J131" s="70"/>
      <c r="K131" s="70"/>
    </row>
    <row r="132" spans="1:11" x14ac:dyDescent="0.25">
      <c r="A132" s="273" t="s">
        <v>87</v>
      </c>
      <c r="B132" s="274"/>
      <c r="C132" s="274"/>
      <c r="D132" s="274"/>
      <c r="E132" s="274"/>
      <c r="F132" s="274"/>
      <c r="G132" s="70">
        <v>908</v>
      </c>
      <c r="H132" s="70"/>
      <c r="I132" s="70"/>
      <c r="J132" s="70"/>
      <c r="K132" s="70"/>
    </row>
    <row r="133" spans="1:11" x14ac:dyDescent="0.25">
      <c r="A133" s="273" t="s">
        <v>38</v>
      </c>
      <c r="B133" s="274"/>
      <c r="C133" s="274"/>
      <c r="D133" s="274"/>
      <c r="E133" s="274"/>
      <c r="F133" s="274"/>
      <c r="G133" s="70">
        <v>1944</v>
      </c>
      <c r="H133" s="70"/>
      <c r="I133" s="70"/>
      <c r="J133" s="70"/>
      <c r="K133" s="70"/>
    </row>
    <row r="134" spans="1:11" x14ac:dyDescent="0.25">
      <c r="A134" s="273" t="s">
        <v>39</v>
      </c>
      <c r="B134" s="274"/>
      <c r="C134" s="274"/>
      <c r="D134" s="274"/>
      <c r="E134" s="274"/>
      <c r="F134" s="274"/>
      <c r="G134" s="70">
        <v>1404</v>
      </c>
      <c r="H134" s="70"/>
      <c r="I134" s="70"/>
      <c r="J134" s="70"/>
      <c r="K134" s="70"/>
    </row>
    <row r="135" spans="1:11" x14ac:dyDescent="0.25">
      <c r="A135" s="277" t="s">
        <v>40</v>
      </c>
      <c r="B135" s="274"/>
      <c r="C135" s="274"/>
      <c r="D135" s="274"/>
      <c r="E135" s="274"/>
      <c r="F135" s="274"/>
      <c r="G135" s="71">
        <v>15832</v>
      </c>
      <c r="H135" s="70"/>
      <c r="I135" s="70"/>
      <c r="J135" s="70"/>
      <c r="K135" s="71">
        <v>160.49</v>
      </c>
    </row>
    <row r="136" spans="1:11" x14ac:dyDescent="0.25">
      <c r="A136" s="56"/>
      <c r="B136" s="72"/>
      <c r="C136" s="57"/>
      <c r="D136" s="56"/>
      <c r="E136" s="69"/>
      <c r="F136" s="69"/>
      <c r="G136" s="69"/>
      <c r="H136" s="69"/>
      <c r="I136" s="69"/>
      <c r="J136" s="69"/>
      <c r="K136" s="69"/>
    </row>
    <row r="137" spans="1:11" x14ac:dyDescent="0.25">
      <c r="A137" s="56"/>
      <c r="B137" s="72"/>
      <c r="C137" s="57"/>
      <c r="D137" s="56"/>
      <c r="E137" s="69"/>
      <c r="F137" s="69"/>
      <c r="G137" s="69"/>
      <c r="H137" s="69"/>
      <c r="I137" s="69"/>
      <c r="J137" s="69"/>
      <c r="K137" s="69"/>
    </row>
    <row r="138" spans="1:11" x14ac:dyDescent="0.25">
      <c r="A138" s="56"/>
      <c r="B138" s="72"/>
      <c r="C138" s="57"/>
      <c r="D138" s="56"/>
      <c r="E138" s="69"/>
      <c r="F138" s="69"/>
      <c r="G138" s="69"/>
      <c r="H138" s="69"/>
      <c r="I138" s="69"/>
      <c r="J138" s="69"/>
      <c r="K138" s="69"/>
    </row>
    <row r="139" spans="1:11" x14ac:dyDescent="0.25">
      <c r="A139" s="286" t="s">
        <v>111</v>
      </c>
      <c r="B139" s="287"/>
      <c r="C139" s="287"/>
      <c r="D139" s="287"/>
      <c r="E139" s="287"/>
      <c r="F139" s="287"/>
      <c r="G139" s="287"/>
      <c r="H139" s="287"/>
      <c r="I139" s="287"/>
      <c r="J139" s="287"/>
      <c r="K139" s="287"/>
    </row>
    <row r="140" spans="1:11" x14ac:dyDescent="0.25">
      <c r="A140" s="288" t="s">
        <v>90</v>
      </c>
      <c r="B140" s="287"/>
      <c r="C140" s="287"/>
      <c r="D140" s="287"/>
      <c r="E140" s="287"/>
      <c r="F140" s="287"/>
      <c r="G140" s="287"/>
      <c r="H140" s="287"/>
      <c r="I140" s="287"/>
      <c r="J140" s="287"/>
      <c r="K140" s="287"/>
    </row>
    <row r="141" spans="1:11" x14ac:dyDescent="0.25">
      <c r="A141" s="56"/>
      <c r="B141" s="72"/>
      <c r="C141" s="57"/>
      <c r="D141" s="56"/>
      <c r="E141" s="69"/>
      <c r="F141" s="69"/>
      <c r="G141" s="69"/>
      <c r="H141" s="69"/>
      <c r="I141" s="69"/>
      <c r="J141" s="69"/>
      <c r="K141" s="69"/>
    </row>
    <row r="142" spans="1:11" x14ac:dyDescent="0.25">
      <c r="A142" s="286" t="s">
        <v>112</v>
      </c>
      <c r="B142" s="287"/>
      <c r="C142" s="287"/>
      <c r="D142" s="287"/>
      <c r="E142" s="287"/>
      <c r="F142" s="287"/>
      <c r="G142" s="287"/>
      <c r="H142" s="287"/>
      <c r="I142" s="287"/>
      <c r="J142" s="287"/>
      <c r="K142" s="287"/>
    </row>
    <row r="143" spans="1:11" x14ac:dyDescent="0.25">
      <c r="A143" s="288" t="s">
        <v>90</v>
      </c>
      <c r="B143" s="287"/>
      <c r="C143" s="287"/>
      <c r="D143" s="287"/>
      <c r="E143" s="287"/>
      <c r="F143" s="287"/>
      <c r="G143" s="287"/>
      <c r="H143" s="287"/>
      <c r="I143" s="287"/>
      <c r="J143" s="287"/>
      <c r="K143" s="287"/>
    </row>
    <row r="144" spans="1:11" x14ac:dyDescent="0.25">
      <c r="A144" s="56"/>
      <c r="B144" s="72"/>
      <c r="C144" s="57"/>
      <c r="D144" s="56"/>
      <c r="E144" s="69"/>
      <c r="F144" s="69"/>
      <c r="G144" s="69"/>
      <c r="H144" s="69"/>
      <c r="I144" s="69"/>
      <c r="J144" s="69"/>
      <c r="K144" s="69"/>
    </row>
    <row r="145" spans="1:11" x14ac:dyDescent="0.25">
      <c r="A145" s="56"/>
      <c r="B145" s="72"/>
      <c r="C145" s="57"/>
      <c r="D145" s="56"/>
      <c r="E145" s="69"/>
      <c r="F145" s="69"/>
      <c r="G145" s="69"/>
      <c r="H145" s="69"/>
      <c r="I145" s="69"/>
      <c r="J145" s="69"/>
      <c r="K145" s="69"/>
    </row>
    <row r="146" spans="1:11" x14ac:dyDescent="0.25">
      <c r="A146" s="56"/>
      <c r="B146" s="72"/>
      <c r="C146" s="57"/>
      <c r="D146" s="56"/>
      <c r="E146" s="69"/>
      <c r="F146" s="69"/>
      <c r="G146" s="69"/>
      <c r="H146" s="69"/>
      <c r="I146" s="69"/>
      <c r="J146" s="69"/>
      <c r="K146" s="69"/>
    </row>
    <row r="147" spans="1:11" x14ac:dyDescent="0.25">
      <c r="A147" s="56"/>
      <c r="B147" s="72"/>
      <c r="C147" s="57"/>
      <c r="D147" s="56"/>
      <c r="E147" s="69"/>
      <c r="F147" s="69"/>
      <c r="G147" s="69"/>
      <c r="H147" s="69"/>
      <c r="I147" s="69"/>
      <c r="J147" s="69"/>
      <c r="K147" s="69"/>
    </row>
  </sheetData>
  <mergeCells count="77">
    <mergeCell ref="P25:P27"/>
    <mergeCell ref="Q25:Q27"/>
    <mergeCell ref="F26:F27"/>
    <mergeCell ref="G26:I26"/>
    <mergeCell ref="J26:J27"/>
    <mergeCell ref="K26:M26"/>
    <mergeCell ref="A29:Q29"/>
    <mergeCell ref="J16:K16"/>
    <mergeCell ref="J17:K17"/>
    <mergeCell ref="J18:K18"/>
    <mergeCell ref="J19:K19"/>
    <mergeCell ref="J20:K20"/>
    <mergeCell ref="J21:K21"/>
    <mergeCell ref="E25:E27"/>
    <mergeCell ref="F25:I25"/>
    <mergeCell ref="J25:M25"/>
    <mergeCell ref="A25:A27"/>
    <mergeCell ref="B25:B27"/>
    <mergeCell ref="C25:C27"/>
    <mergeCell ref="D25:D27"/>
    <mergeCell ref="N25:N27"/>
    <mergeCell ref="O25:O27"/>
    <mergeCell ref="A72:I72"/>
    <mergeCell ref="A73:I73"/>
    <mergeCell ref="A74:I74"/>
    <mergeCell ref="A75:I75"/>
    <mergeCell ref="A76:I76"/>
    <mergeCell ref="A77:Q77"/>
    <mergeCell ref="A84:I84"/>
    <mergeCell ref="A85:I85"/>
    <mergeCell ref="A86:Q86"/>
    <mergeCell ref="A87:I87"/>
    <mergeCell ref="A88:I88"/>
    <mergeCell ref="A89:I89"/>
    <mergeCell ref="A90:I90"/>
    <mergeCell ref="A91:I91"/>
    <mergeCell ref="A92:I92"/>
    <mergeCell ref="A93:I93"/>
    <mergeCell ref="A94:I94"/>
    <mergeCell ref="A95:I95"/>
    <mergeCell ref="A96:I96"/>
    <mergeCell ref="A97:I97"/>
    <mergeCell ref="A98:I98"/>
    <mergeCell ref="A99:I99"/>
    <mergeCell ref="A100:I100"/>
    <mergeCell ref="A101:I101"/>
    <mergeCell ref="A102:I102"/>
    <mergeCell ref="A103:I103"/>
    <mergeCell ref="A115:F115"/>
    <mergeCell ref="A116:F116"/>
    <mergeCell ref="A117:F117"/>
    <mergeCell ref="A118:F118"/>
    <mergeCell ref="A107:Q107"/>
    <mergeCell ref="A108:Q108"/>
    <mergeCell ref="A110:Q110"/>
    <mergeCell ref="A111:Q111"/>
    <mergeCell ref="A130:F130"/>
    <mergeCell ref="A119:F119"/>
    <mergeCell ref="A120:F120"/>
    <mergeCell ref="A121:F121"/>
    <mergeCell ref="A122:F122"/>
    <mergeCell ref="A123:F123"/>
    <mergeCell ref="A124:F124"/>
    <mergeCell ref="A125:F125"/>
    <mergeCell ref="A126:F126"/>
    <mergeCell ref="A127:F127"/>
    <mergeCell ref="A128:F128"/>
    <mergeCell ref="A129:F129"/>
    <mergeCell ref="A140:K140"/>
    <mergeCell ref="A142:K142"/>
    <mergeCell ref="A143:K143"/>
    <mergeCell ref="A131:F131"/>
    <mergeCell ref="A132:F132"/>
    <mergeCell ref="A133:F133"/>
    <mergeCell ref="A134:F134"/>
    <mergeCell ref="A135:F135"/>
    <mergeCell ref="A139:K13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98"/>
  <sheetViews>
    <sheetView topLeftCell="A109" workbookViewId="0">
      <selection activeCell="D12" sqref="D12"/>
    </sheetView>
  </sheetViews>
  <sheetFormatPr defaultRowHeight="13.2" x14ac:dyDescent="0.25"/>
  <cols>
    <col min="2" max="2" width="25.5546875" customWidth="1"/>
    <col min="3" max="3" width="32.88671875" customWidth="1"/>
  </cols>
  <sheetData>
    <row r="1" spans="1:17" x14ac:dyDescent="0.25">
      <c r="A1" s="50" t="s">
        <v>27</v>
      </c>
      <c r="B1" s="48"/>
      <c r="C1" s="102"/>
      <c r="D1" s="103"/>
      <c r="E1" s="51"/>
      <c r="F1" s="104"/>
      <c r="G1" s="104"/>
      <c r="H1" s="104"/>
      <c r="I1" s="104"/>
      <c r="J1" s="104"/>
      <c r="K1" s="104"/>
      <c r="L1" s="104"/>
      <c r="M1" s="52" t="s">
        <v>28</v>
      </c>
      <c r="N1" s="49"/>
      <c r="O1" s="104"/>
      <c r="P1" s="104"/>
      <c r="Q1" s="104"/>
    </row>
    <row r="2" spans="1:17" x14ac:dyDescent="0.25">
      <c r="A2" s="53"/>
      <c r="B2" s="48"/>
      <c r="C2" s="102"/>
      <c r="D2" s="103"/>
      <c r="E2" s="51"/>
      <c r="F2" s="104"/>
      <c r="G2" s="104"/>
      <c r="H2" s="104"/>
      <c r="I2" s="104"/>
      <c r="J2" s="104"/>
      <c r="K2" s="104"/>
      <c r="L2" s="104"/>
      <c r="M2" s="53"/>
      <c r="N2" s="49"/>
      <c r="O2" s="104"/>
      <c r="P2" s="104"/>
      <c r="Q2" s="104"/>
    </row>
    <row r="3" spans="1:17" x14ac:dyDescent="0.25">
      <c r="A3" s="53"/>
      <c r="B3" s="48"/>
      <c r="C3" s="102"/>
      <c r="D3" s="103"/>
      <c r="E3" s="51"/>
      <c r="F3" s="104"/>
      <c r="G3" s="104"/>
      <c r="H3" s="104"/>
      <c r="I3" s="104"/>
      <c r="J3" s="104"/>
      <c r="K3" s="104"/>
      <c r="L3" s="104"/>
      <c r="M3" s="53"/>
      <c r="N3" s="49"/>
      <c r="O3" s="104"/>
      <c r="P3" s="104"/>
      <c r="Q3" s="104"/>
    </row>
    <row r="4" spans="1:17" x14ac:dyDescent="0.25">
      <c r="A4" s="53" t="s">
        <v>68</v>
      </c>
      <c r="B4" s="48"/>
      <c r="C4" s="102"/>
      <c r="D4" s="103"/>
      <c r="E4" s="51"/>
      <c r="F4" s="104"/>
      <c r="G4" s="104"/>
      <c r="H4" s="104"/>
      <c r="I4" s="104"/>
      <c r="J4" s="104"/>
      <c r="K4" s="104"/>
      <c r="L4" s="104"/>
      <c r="M4" s="53" t="s">
        <v>68</v>
      </c>
      <c r="N4" s="49"/>
      <c r="O4" s="104"/>
      <c r="P4" s="104"/>
      <c r="Q4" s="104"/>
    </row>
    <row r="5" spans="1:17" x14ac:dyDescent="0.25">
      <c r="A5" s="53" t="s">
        <v>240</v>
      </c>
      <c r="B5" s="48"/>
      <c r="C5" s="102"/>
      <c r="D5" s="103"/>
      <c r="E5" s="51"/>
      <c r="F5" s="104"/>
      <c r="G5" s="104"/>
      <c r="H5" s="104"/>
      <c r="I5" s="104"/>
      <c r="J5" s="104"/>
      <c r="K5" s="104"/>
      <c r="L5" s="104"/>
      <c r="M5" s="54" t="s">
        <v>241</v>
      </c>
      <c r="N5" s="49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51" t="s">
        <v>242</v>
      </c>
      <c r="I6" s="104"/>
      <c r="J6" s="106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02"/>
      <c r="D7" s="103"/>
      <c r="E7" s="107"/>
      <c r="F7" s="108"/>
      <c r="G7" s="108"/>
      <c r="H7" s="67" t="s">
        <v>23</v>
      </c>
      <c r="I7" s="67"/>
      <c r="J7" s="109"/>
      <c r="K7" s="104"/>
      <c r="L7" s="104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51"/>
      <c r="B9" s="53"/>
      <c r="C9" s="102"/>
      <c r="D9" s="103"/>
      <c r="E9" s="105"/>
      <c r="F9" s="104"/>
      <c r="G9" s="104"/>
      <c r="H9" s="110" t="s">
        <v>1018</v>
      </c>
      <c r="I9" s="110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03"/>
      <c r="E10" s="105"/>
      <c r="F10" s="104"/>
      <c r="G10" s="104"/>
      <c r="H10" s="51" t="s">
        <v>55</v>
      </c>
      <c r="I10" s="51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03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51"/>
      <c r="B12" s="53"/>
      <c r="C12" s="111" t="s">
        <v>24</v>
      </c>
      <c r="D12" s="112" t="s">
        <v>1019</v>
      </c>
      <c r="E12" s="113"/>
      <c r="F12" s="104"/>
      <c r="G12" s="104"/>
      <c r="H12" s="51"/>
      <c r="I12" s="104"/>
      <c r="J12" s="104"/>
      <c r="K12" s="106"/>
      <c r="L12" s="106"/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03"/>
      <c r="E13" s="114"/>
      <c r="F13" s="108"/>
      <c r="G13" s="108"/>
      <c r="H13" s="67" t="s">
        <v>54</v>
      </c>
      <c r="I13" s="67"/>
      <c r="J13" s="108"/>
      <c r="K13" s="109"/>
      <c r="L13" s="104"/>
      <c r="M13" s="104"/>
      <c r="N13" s="104"/>
      <c r="O13" s="104"/>
      <c r="P13" s="104"/>
      <c r="Q13" s="104"/>
    </row>
    <row r="14" spans="1:17" x14ac:dyDescent="0.25">
      <c r="A14" s="115"/>
      <c r="B14" s="116"/>
      <c r="C14" s="102"/>
      <c r="D14" s="103"/>
      <c r="E14" s="105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778</v>
      </c>
      <c r="E15" s="51"/>
      <c r="F15" s="104"/>
      <c r="G15" s="104"/>
      <c r="H15" s="104"/>
      <c r="I15" s="113"/>
      <c r="J15" s="113"/>
      <c r="K15" s="104"/>
      <c r="L15" s="104"/>
      <c r="M15" s="104"/>
      <c r="N15" s="104"/>
      <c r="O15" s="104"/>
      <c r="P15" s="104"/>
      <c r="Q15" s="104"/>
    </row>
    <row r="16" spans="1:17" x14ac:dyDescent="0.25">
      <c r="A16" s="51"/>
      <c r="B16" s="53"/>
      <c r="C16" s="102"/>
      <c r="D16" s="113" t="s">
        <v>43</v>
      </c>
      <c r="E16" s="51"/>
      <c r="F16" s="104"/>
      <c r="G16" s="104"/>
      <c r="H16" s="104"/>
      <c r="I16" s="113"/>
      <c r="J16" s="284" t="s">
        <v>1020</v>
      </c>
      <c r="K16" s="285"/>
      <c r="L16" s="54" t="s">
        <v>53</v>
      </c>
      <c r="M16" s="104"/>
      <c r="N16" s="104"/>
      <c r="O16" s="104"/>
      <c r="P16" s="104"/>
      <c r="Q16" s="104"/>
    </row>
    <row r="17" spans="1:17" x14ac:dyDescent="0.25">
      <c r="A17" s="51"/>
      <c r="B17" s="53"/>
      <c r="C17" s="102"/>
      <c r="D17" s="113" t="s">
        <v>57</v>
      </c>
      <c r="E17" s="51"/>
      <c r="F17" s="104"/>
      <c r="G17" s="104"/>
      <c r="H17" s="104"/>
      <c r="I17" s="113"/>
      <c r="J17" s="284" t="s">
        <v>1021</v>
      </c>
      <c r="K17" s="285"/>
      <c r="L17" s="54" t="s">
        <v>53</v>
      </c>
      <c r="M17" s="104"/>
      <c r="N17" s="104"/>
      <c r="O17" s="104"/>
      <c r="P17" s="104"/>
      <c r="Q17" s="104"/>
    </row>
    <row r="18" spans="1:17" x14ac:dyDescent="0.25">
      <c r="A18" s="51"/>
      <c r="B18" s="53"/>
      <c r="C18" s="102"/>
      <c r="D18" s="113" t="s">
        <v>44</v>
      </c>
      <c r="E18" s="51"/>
      <c r="F18" s="104"/>
      <c r="G18" s="104"/>
      <c r="H18" s="104"/>
      <c r="I18" s="113"/>
      <c r="J18" s="284" t="s">
        <v>1022</v>
      </c>
      <c r="K18" s="285"/>
      <c r="L18" s="54" t="s">
        <v>53</v>
      </c>
      <c r="M18" s="104"/>
      <c r="N18" s="104"/>
      <c r="O18" s="104"/>
      <c r="P18" s="104"/>
      <c r="Q18" s="104"/>
    </row>
    <row r="19" spans="1:17" x14ac:dyDescent="0.25">
      <c r="A19" s="51"/>
      <c r="B19" s="53"/>
      <c r="C19" s="102"/>
      <c r="D19" s="113" t="s">
        <v>249</v>
      </c>
      <c r="E19" s="51"/>
      <c r="F19" s="104"/>
      <c r="G19" s="104"/>
      <c r="H19" s="104"/>
      <c r="I19" s="113"/>
      <c r="J19" s="284" t="s">
        <v>1023</v>
      </c>
      <c r="K19" s="285"/>
      <c r="L19" s="54" t="s">
        <v>53</v>
      </c>
      <c r="M19" s="104"/>
      <c r="N19" s="104"/>
      <c r="O19" s="104"/>
      <c r="P19" s="104"/>
      <c r="Q19" s="104"/>
    </row>
    <row r="20" spans="1:17" x14ac:dyDescent="0.25">
      <c r="A20" s="51"/>
      <c r="B20" s="53"/>
      <c r="C20" s="102"/>
      <c r="D20" s="113" t="s">
        <v>41</v>
      </c>
      <c r="E20" s="51"/>
      <c r="F20" s="104"/>
      <c r="G20" s="104"/>
      <c r="H20" s="104"/>
      <c r="I20" s="113"/>
      <c r="J20" s="284" t="s">
        <v>1024</v>
      </c>
      <c r="K20" s="285"/>
      <c r="L20" s="54" t="s">
        <v>42</v>
      </c>
      <c r="M20" s="104"/>
      <c r="N20" s="104"/>
      <c r="O20" s="104"/>
      <c r="P20" s="104"/>
      <c r="Q20" s="104"/>
    </row>
    <row r="21" spans="1:17" x14ac:dyDescent="0.25">
      <c r="A21" s="51"/>
      <c r="B21" s="53"/>
      <c r="C21" s="102"/>
      <c r="D21" s="117" t="s">
        <v>160</v>
      </c>
      <c r="E21" s="51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</row>
    <row r="22" spans="1:17" x14ac:dyDescent="0.25">
      <c r="A22" s="51"/>
      <c r="B22" s="53"/>
      <c r="C22" s="102"/>
      <c r="D22" s="103"/>
      <c r="E22" s="51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</row>
    <row r="23" spans="1:17" x14ac:dyDescent="0.25">
      <c r="A23" s="66"/>
      <c r="B23" s="48"/>
      <c r="C23" s="57"/>
      <c r="D23" s="96"/>
      <c r="E23" s="5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</row>
    <row r="24" spans="1:17" x14ac:dyDescent="0.25">
      <c r="A24" s="279" t="s">
        <v>25</v>
      </c>
      <c r="B24" s="281" t="s">
        <v>161</v>
      </c>
      <c r="C24" s="279" t="s">
        <v>67</v>
      </c>
      <c r="D24" s="279" t="s">
        <v>66</v>
      </c>
      <c r="E24" s="279" t="s">
        <v>65</v>
      </c>
      <c r="F24" s="279" t="s">
        <v>52</v>
      </c>
      <c r="G24" s="280"/>
      <c r="H24" s="280"/>
      <c r="I24" s="280"/>
      <c r="J24" s="279" t="s">
        <v>51</v>
      </c>
      <c r="K24" s="280"/>
      <c r="L24" s="280"/>
      <c r="M24" s="280"/>
      <c r="N24" s="279" t="s">
        <v>64</v>
      </c>
      <c r="O24" s="279" t="s">
        <v>63</v>
      </c>
      <c r="P24" s="279" t="s">
        <v>252</v>
      </c>
      <c r="Q24" s="279" t="s">
        <v>253</v>
      </c>
    </row>
    <row r="25" spans="1:17" ht="13.2" customHeight="1" x14ac:dyDescent="0.25">
      <c r="A25" s="280"/>
      <c r="B25" s="282"/>
      <c r="C25" s="283"/>
      <c r="D25" s="279"/>
      <c r="E25" s="280"/>
      <c r="F25" s="279" t="s">
        <v>26</v>
      </c>
      <c r="G25" s="279" t="s">
        <v>62</v>
      </c>
      <c r="H25" s="280"/>
      <c r="I25" s="280"/>
      <c r="J25" s="279" t="s">
        <v>26</v>
      </c>
      <c r="K25" s="279" t="s">
        <v>62</v>
      </c>
      <c r="L25" s="280"/>
      <c r="M25" s="280"/>
      <c r="N25" s="279"/>
      <c r="O25" s="279"/>
      <c r="P25" s="279"/>
      <c r="Q25" s="279"/>
    </row>
    <row r="26" spans="1:17" x14ac:dyDescent="0.25">
      <c r="A26" s="280"/>
      <c r="B26" s="282"/>
      <c r="C26" s="283"/>
      <c r="D26" s="279"/>
      <c r="E26" s="280"/>
      <c r="F26" s="280"/>
      <c r="G26" s="95" t="s">
        <v>61</v>
      </c>
      <c r="H26" s="95" t="s">
        <v>60</v>
      </c>
      <c r="I26" s="95" t="s">
        <v>59</v>
      </c>
      <c r="J26" s="280"/>
      <c r="K26" s="95" t="s">
        <v>61</v>
      </c>
      <c r="L26" s="95" t="s">
        <v>60</v>
      </c>
      <c r="M26" s="95" t="s">
        <v>59</v>
      </c>
      <c r="N26" s="279"/>
      <c r="O26" s="279"/>
      <c r="P26" s="279"/>
      <c r="Q26" s="279"/>
    </row>
    <row r="27" spans="1:17" x14ac:dyDescent="0.25">
      <c r="A27" s="55">
        <v>1</v>
      </c>
      <c r="B27" s="65">
        <v>2</v>
      </c>
      <c r="C27" s="95">
        <v>3</v>
      </c>
      <c r="D27" s="95">
        <v>4</v>
      </c>
      <c r="E27" s="55">
        <v>5</v>
      </c>
      <c r="F27" s="64">
        <v>6</v>
      </c>
      <c r="G27" s="64">
        <v>7</v>
      </c>
      <c r="H27" s="64">
        <v>8</v>
      </c>
      <c r="I27" s="64">
        <v>9</v>
      </c>
      <c r="J27" s="64">
        <v>10</v>
      </c>
      <c r="K27" s="64">
        <v>11</v>
      </c>
      <c r="L27" s="64">
        <v>12</v>
      </c>
      <c r="M27" s="64">
        <v>13</v>
      </c>
      <c r="N27" s="64">
        <v>14</v>
      </c>
      <c r="O27" s="64">
        <v>15</v>
      </c>
      <c r="P27" s="64">
        <v>16</v>
      </c>
      <c r="Q27" s="64">
        <v>17</v>
      </c>
    </row>
    <row r="28" spans="1:17" x14ac:dyDescent="0.25">
      <c r="A28" s="278" t="s">
        <v>1025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</row>
    <row r="29" spans="1:17" ht="13.2" customHeight="1" x14ac:dyDescent="0.25">
      <c r="A29" s="55">
        <v>1</v>
      </c>
      <c r="B29" s="97" t="s">
        <v>1026</v>
      </c>
      <c r="C29" s="94" t="s">
        <v>1027</v>
      </c>
      <c r="D29" s="59" t="s">
        <v>1028</v>
      </c>
      <c r="E29" s="120">
        <v>0.87165000000000004</v>
      </c>
      <c r="F29" s="121">
        <v>2426.2800000000002</v>
      </c>
      <c r="G29" s="121">
        <v>828.53</v>
      </c>
      <c r="H29" s="121">
        <v>270.14999999999998</v>
      </c>
      <c r="I29" s="121">
        <v>20.22</v>
      </c>
      <c r="J29" s="122">
        <v>2115</v>
      </c>
      <c r="K29" s="122">
        <v>722</v>
      </c>
      <c r="L29" s="122">
        <v>235</v>
      </c>
      <c r="M29" s="122">
        <v>18</v>
      </c>
      <c r="N29" s="122">
        <v>65.599999999999994</v>
      </c>
      <c r="O29" s="122">
        <v>57.18</v>
      </c>
      <c r="P29" s="122">
        <v>1.28</v>
      </c>
      <c r="Q29" s="122">
        <v>1.1200000000000001</v>
      </c>
    </row>
    <row r="30" spans="1:17" ht="13.2" customHeight="1" x14ac:dyDescent="0.25">
      <c r="A30" s="123" t="s">
        <v>288</v>
      </c>
      <c r="B30" s="124" t="s">
        <v>1029</v>
      </c>
      <c r="C30" s="125" t="s">
        <v>1030</v>
      </c>
      <c r="D30" s="123" t="s">
        <v>1031</v>
      </c>
      <c r="E30" s="126" t="s">
        <v>1032</v>
      </c>
      <c r="F30" s="127">
        <v>179.38</v>
      </c>
      <c r="G30" s="122"/>
      <c r="H30" s="122"/>
      <c r="I30" s="122"/>
      <c r="J30" s="128">
        <v>15636.55</v>
      </c>
      <c r="K30" s="122"/>
      <c r="L30" s="122"/>
      <c r="M30" s="122"/>
      <c r="N30" s="122"/>
      <c r="O30" s="122"/>
      <c r="P30" s="122"/>
      <c r="Q30" s="122"/>
    </row>
    <row r="31" spans="1:17" ht="13.2" customHeight="1" x14ac:dyDescent="0.25">
      <c r="A31" s="55">
        <v>2</v>
      </c>
      <c r="B31" s="97" t="s">
        <v>322</v>
      </c>
      <c r="C31" s="94" t="s">
        <v>1033</v>
      </c>
      <c r="D31" s="59" t="s">
        <v>235</v>
      </c>
      <c r="E31" s="120">
        <v>1</v>
      </c>
      <c r="F31" s="121">
        <v>265.22000000000003</v>
      </c>
      <c r="G31" s="122"/>
      <c r="H31" s="122"/>
      <c r="I31" s="122"/>
      <c r="J31" s="122">
        <v>265</v>
      </c>
      <c r="K31" s="122"/>
      <c r="L31" s="122"/>
      <c r="M31" s="122"/>
      <c r="N31" s="122"/>
      <c r="O31" s="122"/>
      <c r="P31" s="122"/>
      <c r="Q31" s="122"/>
    </row>
    <row r="32" spans="1:17" ht="13.2" customHeight="1" x14ac:dyDescent="0.25">
      <c r="A32" s="55">
        <v>3</v>
      </c>
      <c r="B32" s="97" t="s">
        <v>322</v>
      </c>
      <c r="C32" s="94" t="s">
        <v>1034</v>
      </c>
      <c r="D32" s="59" t="s">
        <v>235</v>
      </c>
      <c r="E32" s="120">
        <v>1</v>
      </c>
      <c r="F32" s="121">
        <v>353.47</v>
      </c>
      <c r="G32" s="122"/>
      <c r="H32" s="122"/>
      <c r="I32" s="122"/>
      <c r="J32" s="122">
        <v>353</v>
      </c>
      <c r="K32" s="122"/>
      <c r="L32" s="122"/>
      <c r="M32" s="122"/>
      <c r="N32" s="122"/>
      <c r="O32" s="122"/>
      <c r="P32" s="122"/>
      <c r="Q32" s="122"/>
    </row>
    <row r="33" spans="1:17" ht="13.2" customHeight="1" x14ac:dyDescent="0.25">
      <c r="A33" s="55">
        <v>4</v>
      </c>
      <c r="B33" s="97" t="s">
        <v>322</v>
      </c>
      <c r="C33" s="94" t="s">
        <v>1035</v>
      </c>
      <c r="D33" s="59" t="s">
        <v>235</v>
      </c>
      <c r="E33" s="120">
        <v>19</v>
      </c>
      <c r="F33" s="121">
        <v>971.38</v>
      </c>
      <c r="G33" s="122"/>
      <c r="H33" s="122"/>
      <c r="I33" s="122"/>
      <c r="J33" s="122">
        <v>18456</v>
      </c>
      <c r="K33" s="122"/>
      <c r="L33" s="122"/>
      <c r="M33" s="122"/>
      <c r="N33" s="122"/>
      <c r="O33" s="122"/>
      <c r="P33" s="122"/>
      <c r="Q33" s="122"/>
    </row>
    <row r="34" spans="1:17" ht="42" x14ac:dyDescent="0.25">
      <c r="A34" s="55">
        <v>5</v>
      </c>
      <c r="B34" s="97" t="s">
        <v>322</v>
      </c>
      <c r="C34" s="94" t="s">
        <v>1036</v>
      </c>
      <c r="D34" s="59" t="s">
        <v>235</v>
      </c>
      <c r="E34" s="120">
        <v>12</v>
      </c>
      <c r="F34" s="121">
        <v>1147.8800000000001</v>
      </c>
      <c r="G34" s="122"/>
      <c r="H34" s="122"/>
      <c r="I34" s="122"/>
      <c r="J34" s="122">
        <v>13775</v>
      </c>
      <c r="K34" s="122"/>
      <c r="L34" s="122"/>
      <c r="M34" s="122"/>
      <c r="N34" s="122"/>
      <c r="O34" s="122"/>
      <c r="P34" s="122"/>
      <c r="Q34" s="122"/>
    </row>
    <row r="35" spans="1:17" ht="42" x14ac:dyDescent="0.25">
      <c r="A35" s="55">
        <v>6</v>
      </c>
      <c r="B35" s="97" t="s">
        <v>322</v>
      </c>
      <c r="C35" s="94" t="s">
        <v>1037</v>
      </c>
      <c r="D35" s="59" t="s">
        <v>235</v>
      </c>
      <c r="E35" s="120">
        <v>5</v>
      </c>
      <c r="F35" s="121">
        <v>1324.7</v>
      </c>
      <c r="G35" s="122"/>
      <c r="H35" s="122"/>
      <c r="I35" s="122"/>
      <c r="J35" s="122">
        <v>6624</v>
      </c>
      <c r="K35" s="122"/>
      <c r="L35" s="122"/>
      <c r="M35" s="122"/>
      <c r="N35" s="122"/>
      <c r="O35" s="122"/>
      <c r="P35" s="122"/>
      <c r="Q35" s="122"/>
    </row>
    <row r="36" spans="1:17" x14ac:dyDescent="0.25">
      <c r="A36" s="55">
        <v>7</v>
      </c>
      <c r="B36" s="97" t="s">
        <v>1038</v>
      </c>
      <c r="C36" s="94" t="s">
        <v>1039</v>
      </c>
      <c r="D36" s="59" t="s">
        <v>22</v>
      </c>
      <c r="E36" s="120">
        <v>40</v>
      </c>
      <c r="F36" s="121">
        <v>118.68</v>
      </c>
      <c r="G36" s="121">
        <v>22.24</v>
      </c>
      <c r="H36" s="121">
        <v>10.19</v>
      </c>
      <c r="I36" s="121">
        <v>0.36</v>
      </c>
      <c r="J36" s="122">
        <v>4747</v>
      </c>
      <c r="K36" s="122">
        <v>890</v>
      </c>
      <c r="L36" s="122">
        <v>408</v>
      </c>
      <c r="M36" s="122">
        <v>14</v>
      </c>
      <c r="N36" s="122">
        <v>1.66</v>
      </c>
      <c r="O36" s="122">
        <v>66.400000000000006</v>
      </c>
      <c r="P36" s="122">
        <v>0.02</v>
      </c>
      <c r="Q36" s="122">
        <v>0.8</v>
      </c>
    </row>
    <row r="37" spans="1:17" ht="22.8" x14ac:dyDescent="0.25">
      <c r="A37" s="55">
        <v>8</v>
      </c>
      <c r="B37" s="97" t="s">
        <v>983</v>
      </c>
      <c r="C37" s="94" t="s">
        <v>1040</v>
      </c>
      <c r="D37" s="59" t="s">
        <v>22</v>
      </c>
      <c r="E37" s="120">
        <v>2</v>
      </c>
      <c r="F37" s="121">
        <v>24.58</v>
      </c>
      <c r="G37" s="121">
        <v>16.760000000000002</v>
      </c>
      <c r="H37" s="121">
        <v>3.67</v>
      </c>
      <c r="I37" s="121">
        <v>0.18</v>
      </c>
      <c r="J37" s="122">
        <v>49</v>
      </c>
      <c r="K37" s="122">
        <v>34</v>
      </c>
      <c r="L37" s="122">
        <v>7</v>
      </c>
      <c r="M37" s="122"/>
      <c r="N37" s="122">
        <v>1.2</v>
      </c>
      <c r="O37" s="122">
        <v>2.4</v>
      </c>
      <c r="P37" s="122">
        <v>0.01</v>
      </c>
      <c r="Q37" s="122">
        <v>0.02</v>
      </c>
    </row>
    <row r="38" spans="1:17" ht="42" x14ac:dyDescent="0.25">
      <c r="A38" s="55">
        <v>81</v>
      </c>
      <c r="B38" s="97" t="s">
        <v>322</v>
      </c>
      <c r="C38" s="94" t="s">
        <v>1041</v>
      </c>
      <c r="D38" s="59" t="s">
        <v>235</v>
      </c>
      <c r="E38" s="120">
        <v>2</v>
      </c>
      <c r="F38" s="121">
        <v>418.77</v>
      </c>
      <c r="G38" s="122"/>
      <c r="H38" s="122"/>
      <c r="I38" s="122"/>
      <c r="J38" s="122">
        <v>838</v>
      </c>
      <c r="K38" s="122"/>
      <c r="L38" s="122"/>
      <c r="M38" s="122"/>
      <c r="N38" s="122"/>
      <c r="O38" s="122"/>
      <c r="P38" s="122"/>
      <c r="Q38" s="122"/>
    </row>
    <row r="39" spans="1:17" x14ac:dyDescent="0.25">
      <c r="A39" s="55">
        <v>9</v>
      </c>
      <c r="B39" s="97" t="s">
        <v>1042</v>
      </c>
      <c r="C39" s="94" t="s">
        <v>1043</v>
      </c>
      <c r="D39" s="59" t="s">
        <v>22</v>
      </c>
      <c r="E39" s="120">
        <v>1</v>
      </c>
      <c r="F39" s="121">
        <v>24.5</v>
      </c>
      <c r="G39" s="121">
        <v>24.02</v>
      </c>
      <c r="H39" s="122"/>
      <c r="I39" s="122"/>
      <c r="J39" s="122">
        <v>25</v>
      </c>
      <c r="K39" s="122">
        <v>24</v>
      </c>
      <c r="L39" s="122"/>
      <c r="M39" s="122"/>
      <c r="N39" s="122">
        <v>2</v>
      </c>
      <c r="O39" s="122">
        <v>2</v>
      </c>
      <c r="P39" s="122"/>
      <c r="Q39" s="122"/>
    </row>
    <row r="40" spans="1:17" ht="42" x14ac:dyDescent="0.25">
      <c r="A40" s="55">
        <v>82</v>
      </c>
      <c r="B40" s="97" t="s">
        <v>322</v>
      </c>
      <c r="C40" s="94" t="s">
        <v>1044</v>
      </c>
      <c r="D40" s="59" t="s">
        <v>235</v>
      </c>
      <c r="E40" s="120">
        <v>1</v>
      </c>
      <c r="F40" s="121">
        <v>147.34</v>
      </c>
      <c r="G40" s="122"/>
      <c r="H40" s="122"/>
      <c r="I40" s="122"/>
      <c r="J40" s="122">
        <v>147</v>
      </c>
      <c r="K40" s="122"/>
      <c r="L40" s="122"/>
      <c r="M40" s="122"/>
      <c r="N40" s="122"/>
      <c r="O40" s="122"/>
      <c r="P40" s="122"/>
      <c r="Q40" s="122"/>
    </row>
    <row r="41" spans="1:17" ht="30.6" x14ac:dyDescent="0.25">
      <c r="A41" s="55">
        <v>84</v>
      </c>
      <c r="B41" s="97" t="s">
        <v>322</v>
      </c>
      <c r="C41" s="94" t="s">
        <v>1045</v>
      </c>
      <c r="D41" s="59" t="s">
        <v>235</v>
      </c>
      <c r="E41" s="120">
        <v>22</v>
      </c>
      <c r="F41" s="121">
        <v>107.02</v>
      </c>
      <c r="G41" s="122"/>
      <c r="H41" s="122"/>
      <c r="I41" s="122"/>
      <c r="J41" s="122">
        <v>2354</v>
      </c>
      <c r="K41" s="122"/>
      <c r="L41" s="122"/>
      <c r="M41" s="122"/>
      <c r="N41" s="122"/>
      <c r="O41" s="122"/>
      <c r="P41" s="122"/>
      <c r="Q41" s="122"/>
    </row>
    <row r="42" spans="1:17" ht="30.6" x14ac:dyDescent="0.25">
      <c r="A42" s="55">
        <v>12</v>
      </c>
      <c r="B42" s="97" t="s">
        <v>322</v>
      </c>
      <c r="C42" s="94" t="s">
        <v>1046</v>
      </c>
      <c r="D42" s="59" t="s">
        <v>235</v>
      </c>
      <c r="E42" s="120">
        <v>22</v>
      </c>
      <c r="F42" s="121">
        <v>52.73</v>
      </c>
      <c r="G42" s="122"/>
      <c r="H42" s="122"/>
      <c r="I42" s="122"/>
      <c r="J42" s="122">
        <v>1160</v>
      </c>
      <c r="K42" s="122"/>
      <c r="L42" s="122"/>
      <c r="M42" s="122"/>
      <c r="N42" s="122"/>
      <c r="O42" s="122"/>
      <c r="P42" s="122"/>
      <c r="Q42" s="122"/>
    </row>
    <row r="43" spans="1:17" ht="42" x14ac:dyDescent="0.25">
      <c r="A43" s="55">
        <v>83</v>
      </c>
      <c r="B43" s="97" t="s">
        <v>322</v>
      </c>
      <c r="C43" s="94" t="s">
        <v>1047</v>
      </c>
      <c r="D43" s="59" t="s">
        <v>235</v>
      </c>
      <c r="E43" s="120">
        <v>4</v>
      </c>
      <c r="F43" s="121">
        <v>631.25</v>
      </c>
      <c r="G43" s="122"/>
      <c r="H43" s="122"/>
      <c r="I43" s="122"/>
      <c r="J43" s="122">
        <v>2525</v>
      </c>
      <c r="K43" s="122"/>
      <c r="L43" s="122"/>
      <c r="M43" s="122"/>
      <c r="N43" s="122"/>
      <c r="O43" s="122"/>
      <c r="P43" s="122"/>
      <c r="Q43" s="122"/>
    </row>
    <row r="44" spans="1:17" ht="42" x14ac:dyDescent="0.25">
      <c r="A44" s="55">
        <v>85</v>
      </c>
      <c r="B44" s="97" t="s">
        <v>322</v>
      </c>
      <c r="C44" s="94" t="s">
        <v>1048</v>
      </c>
      <c r="D44" s="59" t="s">
        <v>235</v>
      </c>
      <c r="E44" s="120">
        <v>22</v>
      </c>
      <c r="F44" s="121">
        <v>124.08</v>
      </c>
      <c r="G44" s="122"/>
      <c r="H44" s="122"/>
      <c r="I44" s="122"/>
      <c r="J44" s="122">
        <v>2730</v>
      </c>
      <c r="K44" s="122"/>
      <c r="L44" s="122"/>
      <c r="M44" s="122"/>
      <c r="N44" s="122"/>
      <c r="O44" s="122"/>
      <c r="P44" s="122"/>
      <c r="Q44" s="122"/>
    </row>
    <row r="45" spans="1:17" ht="30.6" x14ac:dyDescent="0.25">
      <c r="A45" s="55">
        <v>86</v>
      </c>
      <c r="B45" s="97" t="s">
        <v>322</v>
      </c>
      <c r="C45" s="94" t="s">
        <v>1049</v>
      </c>
      <c r="D45" s="59" t="s">
        <v>235</v>
      </c>
      <c r="E45" s="120">
        <v>4</v>
      </c>
      <c r="F45" s="121">
        <v>279.18</v>
      </c>
      <c r="G45" s="122"/>
      <c r="H45" s="122"/>
      <c r="I45" s="122"/>
      <c r="J45" s="122">
        <v>1117</v>
      </c>
      <c r="K45" s="122"/>
      <c r="L45" s="122"/>
      <c r="M45" s="122"/>
      <c r="N45" s="122"/>
      <c r="O45" s="122"/>
      <c r="P45" s="122"/>
      <c r="Q45" s="122"/>
    </row>
    <row r="46" spans="1:17" x14ac:dyDescent="0.25">
      <c r="A46" s="55">
        <v>14</v>
      </c>
      <c r="B46" s="97" t="s">
        <v>1038</v>
      </c>
      <c r="C46" s="94" t="s">
        <v>1050</v>
      </c>
      <c r="D46" s="59" t="s">
        <v>22</v>
      </c>
      <c r="E46" s="120">
        <v>10</v>
      </c>
      <c r="F46" s="121">
        <v>118.68</v>
      </c>
      <c r="G46" s="121">
        <v>22.24</v>
      </c>
      <c r="H46" s="121">
        <v>10.19</v>
      </c>
      <c r="I46" s="121">
        <v>0.36</v>
      </c>
      <c r="J46" s="122">
        <v>1187</v>
      </c>
      <c r="K46" s="122">
        <v>222</v>
      </c>
      <c r="L46" s="122">
        <v>102</v>
      </c>
      <c r="M46" s="122">
        <v>4</v>
      </c>
      <c r="N46" s="122">
        <v>1.66</v>
      </c>
      <c r="O46" s="122">
        <v>16.600000000000001</v>
      </c>
      <c r="P46" s="122">
        <v>0.02</v>
      </c>
      <c r="Q46" s="122">
        <v>0.2</v>
      </c>
    </row>
    <row r="47" spans="1:17" ht="22.8" x14ac:dyDescent="0.25">
      <c r="A47" s="55">
        <v>16</v>
      </c>
      <c r="B47" s="97" t="s">
        <v>652</v>
      </c>
      <c r="C47" s="94" t="s">
        <v>653</v>
      </c>
      <c r="D47" s="59" t="s">
        <v>21</v>
      </c>
      <c r="E47" s="120">
        <v>10</v>
      </c>
      <c r="F47" s="121">
        <v>25.14</v>
      </c>
      <c r="G47" s="122"/>
      <c r="H47" s="122"/>
      <c r="I47" s="122"/>
      <c r="J47" s="122">
        <v>251</v>
      </c>
      <c r="K47" s="122"/>
      <c r="L47" s="122"/>
      <c r="M47" s="122"/>
      <c r="N47" s="122"/>
      <c r="O47" s="122"/>
      <c r="P47" s="122"/>
      <c r="Q47" s="122"/>
    </row>
    <row r="48" spans="1:17" ht="22.8" x14ac:dyDescent="0.25">
      <c r="A48" s="55">
        <v>17</v>
      </c>
      <c r="B48" s="97" t="s">
        <v>678</v>
      </c>
      <c r="C48" s="94" t="s">
        <v>679</v>
      </c>
      <c r="D48" s="59" t="s">
        <v>21</v>
      </c>
      <c r="E48" s="120">
        <v>2</v>
      </c>
      <c r="F48" s="121">
        <v>39.32</v>
      </c>
      <c r="G48" s="122"/>
      <c r="H48" s="122"/>
      <c r="I48" s="122"/>
      <c r="J48" s="122">
        <v>79</v>
      </c>
      <c r="K48" s="122"/>
      <c r="L48" s="122"/>
      <c r="M48" s="122"/>
      <c r="N48" s="122"/>
      <c r="O48" s="122"/>
      <c r="P48" s="122"/>
      <c r="Q48" s="122"/>
    </row>
    <row r="49" spans="1:17" ht="20.399999999999999" customHeight="1" x14ac:dyDescent="0.25">
      <c r="A49" s="55">
        <v>18</v>
      </c>
      <c r="B49" s="97" t="s">
        <v>1051</v>
      </c>
      <c r="C49" s="94" t="s">
        <v>1052</v>
      </c>
      <c r="D49" s="59" t="s">
        <v>633</v>
      </c>
      <c r="E49" s="120">
        <v>1.27</v>
      </c>
      <c r="F49" s="121">
        <v>3897.38</v>
      </c>
      <c r="G49" s="121">
        <v>446.74</v>
      </c>
      <c r="H49" s="121">
        <v>69.040000000000006</v>
      </c>
      <c r="I49" s="121">
        <v>2.73</v>
      </c>
      <c r="J49" s="122">
        <v>4950</v>
      </c>
      <c r="K49" s="122">
        <v>567</v>
      </c>
      <c r="L49" s="122">
        <v>88</v>
      </c>
      <c r="M49" s="122">
        <v>3</v>
      </c>
      <c r="N49" s="122">
        <v>32.97</v>
      </c>
      <c r="O49" s="122">
        <v>41.87</v>
      </c>
      <c r="P49" s="122">
        <v>0.15</v>
      </c>
      <c r="Q49" s="122">
        <v>0.19</v>
      </c>
    </row>
    <row r="50" spans="1:17" ht="13.2" customHeight="1" x14ac:dyDescent="0.25">
      <c r="A50" s="55">
        <v>19</v>
      </c>
      <c r="B50" s="97" t="s">
        <v>1053</v>
      </c>
      <c r="C50" s="94" t="s">
        <v>1054</v>
      </c>
      <c r="D50" s="59" t="s">
        <v>633</v>
      </c>
      <c r="E50" s="120">
        <v>1.05</v>
      </c>
      <c r="F50" s="121">
        <v>4340.3</v>
      </c>
      <c r="G50" s="121">
        <v>446.74</v>
      </c>
      <c r="H50" s="121">
        <v>69.040000000000006</v>
      </c>
      <c r="I50" s="121">
        <v>2.73</v>
      </c>
      <c r="J50" s="122">
        <v>4557</v>
      </c>
      <c r="K50" s="122">
        <v>469</v>
      </c>
      <c r="L50" s="122">
        <v>72</v>
      </c>
      <c r="M50" s="122">
        <v>3</v>
      </c>
      <c r="N50" s="122">
        <v>32.97</v>
      </c>
      <c r="O50" s="122">
        <v>34.619999999999997</v>
      </c>
      <c r="P50" s="122">
        <v>0.15</v>
      </c>
      <c r="Q50" s="122">
        <v>0.16</v>
      </c>
    </row>
    <row r="51" spans="1:17" ht="13.2" customHeight="1" x14ac:dyDescent="0.25">
      <c r="A51" s="55">
        <v>20</v>
      </c>
      <c r="B51" s="97" t="s">
        <v>1055</v>
      </c>
      <c r="C51" s="94" t="s">
        <v>1056</v>
      </c>
      <c r="D51" s="59" t="s">
        <v>633</v>
      </c>
      <c r="E51" s="120">
        <v>2.52</v>
      </c>
      <c r="F51" s="121">
        <v>4893.53</v>
      </c>
      <c r="G51" s="121">
        <v>446.74</v>
      </c>
      <c r="H51" s="121">
        <v>69.040000000000006</v>
      </c>
      <c r="I51" s="121">
        <v>2.73</v>
      </c>
      <c r="J51" s="122">
        <v>12332</v>
      </c>
      <c r="K51" s="122">
        <v>1126</v>
      </c>
      <c r="L51" s="122">
        <v>174</v>
      </c>
      <c r="M51" s="122">
        <v>7</v>
      </c>
      <c r="N51" s="122">
        <v>32.97</v>
      </c>
      <c r="O51" s="122">
        <v>83.08</v>
      </c>
      <c r="P51" s="122">
        <v>0.15</v>
      </c>
      <c r="Q51" s="122">
        <v>0.38</v>
      </c>
    </row>
    <row r="52" spans="1:17" ht="13.2" customHeight="1" x14ac:dyDescent="0.25">
      <c r="A52" s="55">
        <v>21</v>
      </c>
      <c r="B52" s="97" t="s">
        <v>1057</v>
      </c>
      <c r="C52" s="94" t="s">
        <v>1058</v>
      </c>
      <c r="D52" s="59" t="s">
        <v>633</v>
      </c>
      <c r="E52" s="120">
        <v>0.4</v>
      </c>
      <c r="F52" s="121">
        <v>5528.68</v>
      </c>
      <c r="G52" s="121">
        <v>446.74</v>
      </c>
      <c r="H52" s="121">
        <v>69.040000000000006</v>
      </c>
      <c r="I52" s="121">
        <v>2.73</v>
      </c>
      <c r="J52" s="122">
        <v>2211</v>
      </c>
      <c r="K52" s="122">
        <v>179</v>
      </c>
      <c r="L52" s="122">
        <v>28</v>
      </c>
      <c r="M52" s="122">
        <v>1</v>
      </c>
      <c r="N52" s="122">
        <v>32.97</v>
      </c>
      <c r="O52" s="122">
        <v>13.19</v>
      </c>
      <c r="P52" s="122">
        <v>0.15</v>
      </c>
      <c r="Q52" s="122">
        <v>0.06</v>
      </c>
    </row>
    <row r="53" spans="1:17" ht="13.2" customHeight="1" x14ac:dyDescent="0.25">
      <c r="A53" s="55">
        <v>22</v>
      </c>
      <c r="B53" s="97" t="s">
        <v>1059</v>
      </c>
      <c r="C53" s="94" t="s">
        <v>1060</v>
      </c>
      <c r="D53" s="59" t="s">
        <v>633</v>
      </c>
      <c r="E53" s="120">
        <v>0.35</v>
      </c>
      <c r="F53" s="121">
        <v>7297.98</v>
      </c>
      <c r="G53" s="121">
        <v>554.47</v>
      </c>
      <c r="H53" s="121">
        <v>130.13999999999999</v>
      </c>
      <c r="I53" s="121">
        <v>3.46</v>
      </c>
      <c r="J53" s="122">
        <v>2554</v>
      </c>
      <c r="K53" s="122">
        <v>194</v>
      </c>
      <c r="L53" s="122">
        <v>46</v>
      </c>
      <c r="M53" s="122">
        <v>1</v>
      </c>
      <c r="N53" s="122">
        <v>40.92</v>
      </c>
      <c r="O53" s="122">
        <v>14.32</v>
      </c>
      <c r="P53" s="122">
        <v>0.19</v>
      </c>
      <c r="Q53" s="122">
        <v>7.0000000000000007E-2</v>
      </c>
    </row>
    <row r="54" spans="1:17" ht="13.2" customHeight="1" x14ac:dyDescent="0.25">
      <c r="A54" s="55">
        <v>23</v>
      </c>
      <c r="B54" s="97" t="s">
        <v>636</v>
      </c>
      <c r="C54" s="94" t="s">
        <v>637</v>
      </c>
      <c r="D54" s="59" t="s">
        <v>633</v>
      </c>
      <c r="E54" s="120">
        <v>5.59</v>
      </c>
      <c r="F54" s="121">
        <v>104.4</v>
      </c>
      <c r="G54" s="121">
        <v>82.16</v>
      </c>
      <c r="H54" s="121">
        <v>15.29</v>
      </c>
      <c r="I54" s="122"/>
      <c r="J54" s="122">
        <v>584</v>
      </c>
      <c r="K54" s="122">
        <v>459</v>
      </c>
      <c r="L54" s="122">
        <v>85</v>
      </c>
      <c r="M54" s="122"/>
      <c r="N54" s="122">
        <v>5.01</v>
      </c>
      <c r="O54" s="122">
        <v>28.01</v>
      </c>
      <c r="P54" s="122"/>
      <c r="Q54" s="122"/>
    </row>
    <row r="55" spans="1:17" ht="13.2" customHeight="1" x14ac:dyDescent="0.25">
      <c r="A55" s="55">
        <v>24</v>
      </c>
      <c r="B55" s="97" t="s">
        <v>971</v>
      </c>
      <c r="C55" s="94" t="s">
        <v>972</v>
      </c>
      <c r="D55" s="59" t="s">
        <v>973</v>
      </c>
      <c r="E55" s="120">
        <v>10.4</v>
      </c>
      <c r="F55" s="121">
        <v>259.25</v>
      </c>
      <c r="G55" s="121">
        <v>49.17</v>
      </c>
      <c r="H55" s="121">
        <v>28.25</v>
      </c>
      <c r="I55" s="122"/>
      <c r="J55" s="122">
        <v>2696</v>
      </c>
      <c r="K55" s="122">
        <v>511</v>
      </c>
      <c r="L55" s="122">
        <v>294</v>
      </c>
      <c r="M55" s="122"/>
      <c r="N55" s="122">
        <v>3.52</v>
      </c>
      <c r="O55" s="122">
        <v>36.61</v>
      </c>
      <c r="P55" s="122"/>
      <c r="Q55" s="122"/>
    </row>
    <row r="56" spans="1:17" ht="13.2" customHeight="1" x14ac:dyDescent="0.25">
      <c r="A56" s="123" t="s">
        <v>288</v>
      </c>
      <c r="B56" s="124" t="s">
        <v>974</v>
      </c>
      <c r="C56" s="125" t="s">
        <v>975</v>
      </c>
      <c r="D56" s="123" t="s">
        <v>73</v>
      </c>
      <c r="E56" s="126" t="s">
        <v>1061</v>
      </c>
      <c r="F56" s="127">
        <v>84.56</v>
      </c>
      <c r="G56" s="122"/>
      <c r="H56" s="122"/>
      <c r="I56" s="122"/>
      <c r="J56" s="128">
        <v>9673.66</v>
      </c>
      <c r="K56" s="122"/>
      <c r="L56" s="122"/>
      <c r="M56" s="122"/>
      <c r="N56" s="122"/>
      <c r="O56" s="122"/>
      <c r="P56" s="122"/>
      <c r="Q56" s="122"/>
    </row>
    <row r="57" spans="1:17" ht="13.2" customHeight="1" x14ac:dyDescent="0.25">
      <c r="A57" s="55">
        <v>87</v>
      </c>
      <c r="B57" s="97" t="s">
        <v>1062</v>
      </c>
      <c r="C57" s="94" t="s">
        <v>1063</v>
      </c>
      <c r="D57" s="59" t="s">
        <v>73</v>
      </c>
      <c r="E57" s="129" t="s">
        <v>1064</v>
      </c>
      <c r="F57" s="121">
        <v>7.8</v>
      </c>
      <c r="G57" s="122"/>
      <c r="H57" s="122"/>
      <c r="I57" s="122"/>
      <c r="J57" s="122">
        <v>60</v>
      </c>
      <c r="K57" s="122"/>
      <c r="L57" s="122"/>
      <c r="M57" s="122"/>
      <c r="N57" s="122"/>
      <c r="O57" s="122"/>
      <c r="P57" s="122"/>
      <c r="Q57" s="122"/>
    </row>
    <row r="58" spans="1:17" ht="13.2" customHeight="1" x14ac:dyDescent="0.25">
      <c r="A58" s="55">
        <v>88</v>
      </c>
      <c r="B58" s="97" t="s">
        <v>1065</v>
      </c>
      <c r="C58" s="94" t="s">
        <v>1066</v>
      </c>
      <c r="D58" s="59" t="s">
        <v>73</v>
      </c>
      <c r="E58" s="129" t="s">
        <v>1067</v>
      </c>
      <c r="F58" s="121">
        <v>9.81</v>
      </c>
      <c r="G58" s="122"/>
      <c r="H58" s="122"/>
      <c r="I58" s="122"/>
      <c r="J58" s="122">
        <v>237</v>
      </c>
      <c r="K58" s="122"/>
      <c r="L58" s="122"/>
      <c r="M58" s="122"/>
      <c r="N58" s="122"/>
      <c r="O58" s="122"/>
      <c r="P58" s="122"/>
      <c r="Q58" s="122"/>
    </row>
    <row r="59" spans="1:17" ht="13.2" customHeight="1" x14ac:dyDescent="0.25">
      <c r="A59" s="55">
        <v>89</v>
      </c>
      <c r="B59" s="97" t="s">
        <v>1068</v>
      </c>
      <c r="C59" s="94" t="s">
        <v>1069</v>
      </c>
      <c r="D59" s="59" t="s">
        <v>73</v>
      </c>
      <c r="E59" s="129" t="s">
        <v>1070</v>
      </c>
      <c r="F59" s="121">
        <v>26.48</v>
      </c>
      <c r="G59" s="122"/>
      <c r="H59" s="122"/>
      <c r="I59" s="122"/>
      <c r="J59" s="122">
        <v>1019</v>
      </c>
      <c r="K59" s="122"/>
      <c r="L59" s="122"/>
      <c r="M59" s="122"/>
      <c r="N59" s="122"/>
      <c r="O59" s="122"/>
      <c r="P59" s="122"/>
      <c r="Q59" s="122"/>
    </row>
    <row r="60" spans="1:17" ht="13.2" customHeight="1" x14ac:dyDescent="0.25">
      <c r="A60" s="55">
        <v>90</v>
      </c>
      <c r="B60" s="97" t="s">
        <v>1071</v>
      </c>
      <c r="C60" s="94" t="s">
        <v>1072</v>
      </c>
      <c r="D60" s="59" t="s">
        <v>73</v>
      </c>
      <c r="E60" s="129" t="s">
        <v>1073</v>
      </c>
      <c r="F60" s="121">
        <v>13.03</v>
      </c>
      <c r="G60" s="122"/>
      <c r="H60" s="122"/>
      <c r="I60" s="122"/>
      <c r="J60" s="122">
        <v>573</v>
      </c>
      <c r="K60" s="122"/>
      <c r="L60" s="122"/>
      <c r="M60" s="122"/>
      <c r="N60" s="122"/>
      <c r="O60" s="122"/>
      <c r="P60" s="122"/>
      <c r="Q60" s="122"/>
    </row>
    <row r="61" spans="1:17" ht="13.2" customHeight="1" x14ac:dyDescent="0.25">
      <c r="A61" s="55">
        <v>29</v>
      </c>
      <c r="B61" s="97" t="s">
        <v>906</v>
      </c>
      <c r="C61" s="94" t="s">
        <v>907</v>
      </c>
      <c r="D61" s="59" t="s">
        <v>378</v>
      </c>
      <c r="E61" s="120">
        <v>0.53</v>
      </c>
      <c r="F61" s="121">
        <v>417.46</v>
      </c>
      <c r="G61" s="121">
        <v>79.650000000000006</v>
      </c>
      <c r="H61" s="121">
        <v>10.15</v>
      </c>
      <c r="I61" s="121">
        <v>0.16</v>
      </c>
      <c r="J61" s="122">
        <v>221</v>
      </c>
      <c r="K61" s="122">
        <v>42</v>
      </c>
      <c r="L61" s="122">
        <v>5</v>
      </c>
      <c r="M61" s="122"/>
      <c r="N61" s="122">
        <v>5.31</v>
      </c>
      <c r="O61" s="122">
        <v>2.81</v>
      </c>
      <c r="P61" s="122">
        <v>0.01</v>
      </c>
      <c r="Q61" s="122">
        <v>0.01</v>
      </c>
    </row>
    <row r="62" spans="1:17" ht="13.2" customHeight="1" x14ac:dyDescent="0.25">
      <c r="A62" s="55">
        <v>30</v>
      </c>
      <c r="B62" s="97" t="s">
        <v>1074</v>
      </c>
      <c r="C62" s="94" t="s">
        <v>1075</v>
      </c>
      <c r="D62" s="59" t="s">
        <v>378</v>
      </c>
      <c r="E62" s="120">
        <v>0.53</v>
      </c>
      <c r="F62" s="121">
        <v>1267.74</v>
      </c>
      <c r="G62" s="121">
        <v>63.38</v>
      </c>
      <c r="H62" s="121">
        <v>15.54</v>
      </c>
      <c r="I62" s="121">
        <v>0.32</v>
      </c>
      <c r="J62" s="122">
        <v>672</v>
      </c>
      <c r="K62" s="122">
        <v>34</v>
      </c>
      <c r="L62" s="122">
        <v>8</v>
      </c>
      <c r="M62" s="122"/>
      <c r="N62" s="122">
        <v>4.96</v>
      </c>
      <c r="O62" s="122">
        <v>2.63</v>
      </c>
      <c r="P62" s="122">
        <v>0.02</v>
      </c>
      <c r="Q62" s="122">
        <v>0.01</v>
      </c>
    </row>
    <row r="63" spans="1:17" ht="22.8" x14ac:dyDescent="0.25">
      <c r="A63" s="55">
        <v>31</v>
      </c>
      <c r="B63" s="97" t="s">
        <v>638</v>
      </c>
      <c r="C63" s="94" t="s">
        <v>639</v>
      </c>
      <c r="D63" s="59" t="s">
        <v>640</v>
      </c>
      <c r="E63" s="120">
        <v>1018</v>
      </c>
      <c r="F63" s="121">
        <v>17.02</v>
      </c>
      <c r="G63" s="122"/>
      <c r="H63" s="122"/>
      <c r="I63" s="122"/>
      <c r="J63" s="122">
        <v>17326</v>
      </c>
      <c r="K63" s="122"/>
      <c r="L63" s="122"/>
      <c r="M63" s="122"/>
      <c r="N63" s="122"/>
      <c r="O63" s="122"/>
      <c r="P63" s="122"/>
      <c r="Q63" s="122"/>
    </row>
    <row r="64" spans="1:17" x14ac:dyDescent="0.25">
      <c r="A64" s="273" t="s">
        <v>85</v>
      </c>
      <c r="B64" s="274"/>
      <c r="C64" s="274"/>
      <c r="D64" s="274"/>
      <c r="E64" s="274"/>
      <c r="F64" s="274"/>
      <c r="G64" s="274"/>
      <c r="H64" s="274"/>
      <c r="I64" s="274"/>
      <c r="J64" s="121">
        <v>108789</v>
      </c>
      <c r="K64" s="121">
        <v>5473</v>
      </c>
      <c r="L64" s="121">
        <v>1552</v>
      </c>
      <c r="M64" s="121">
        <v>51</v>
      </c>
      <c r="N64" s="122"/>
      <c r="O64" s="121">
        <v>401.72</v>
      </c>
      <c r="P64" s="122"/>
      <c r="Q64" s="121">
        <v>3.02</v>
      </c>
    </row>
    <row r="65" spans="1:17" ht="45.6" customHeight="1" x14ac:dyDescent="0.25">
      <c r="A65" s="273" t="s">
        <v>1076</v>
      </c>
      <c r="B65" s="274"/>
      <c r="C65" s="274"/>
      <c r="D65" s="274"/>
      <c r="E65" s="274"/>
      <c r="F65" s="274"/>
      <c r="G65" s="274"/>
      <c r="H65" s="274"/>
      <c r="I65" s="274"/>
      <c r="J65" s="121">
        <v>108971</v>
      </c>
      <c r="K65" s="121">
        <v>5618</v>
      </c>
      <c r="L65" s="121">
        <v>1589</v>
      </c>
      <c r="M65" s="121">
        <v>53</v>
      </c>
      <c r="N65" s="122"/>
      <c r="O65" s="121">
        <v>401.72</v>
      </c>
      <c r="P65" s="122"/>
      <c r="Q65" s="121">
        <v>3.02</v>
      </c>
    </row>
    <row r="66" spans="1:17" x14ac:dyDescent="0.25">
      <c r="A66" s="273" t="s">
        <v>30</v>
      </c>
      <c r="B66" s="274"/>
      <c r="C66" s="274"/>
      <c r="D66" s="274"/>
      <c r="E66" s="274"/>
      <c r="F66" s="274"/>
      <c r="G66" s="274"/>
      <c r="H66" s="274"/>
      <c r="I66" s="274"/>
      <c r="J66" s="121">
        <v>7063</v>
      </c>
      <c r="K66" s="122"/>
      <c r="L66" s="122"/>
      <c r="M66" s="122"/>
      <c r="N66" s="122"/>
      <c r="O66" s="122"/>
      <c r="P66" s="122"/>
      <c r="Q66" s="122"/>
    </row>
    <row r="67" spans="1:17" x14ac:dyDescent="0.25">
      <c r="A67" s="273" t="s">
        <v>31</v>
      </c>
      <c r="B67" s="274"/>
      <c r="C67" s="274"/>
      <c r="D67" s="274"/>
      <c r="E67" s="274"/>
      <c r="F67" s="274"/>
      <c r="G67" s="274"/>
      <c r="H67" s="274"/>
      <c r="I67" s="274"/>
      <c r="J67" s="121">
        <v>4619</v>
      </c>
      <c r="K67" s="122"/>
      <c r="L67" s="122"/>
      <c r="M67" s="122"/>
      <c r="N67" s="122"/>
      <c r="O67" s="122"/>
      <c r="P67" s="122"/>
      <c r="Q67" s="122"/>
    </row>
    <row r="68" spans="1:17" x14ac:dyDescent="0.25">
      <c r="A68" s="277" t="s">
        <v>1077</v>
      </c>
      <c r="B68" s="274"/>
      <c r="C68" s="274"/>
      <c r="D68" s="274"/>
      <c r="E68" s="274"/>
      <c r="F68" s="274"/>
      <c r="G68" s="274"/>
      <c r="H68" s="274"/>
      <c r="I68" s="274"/>
      <c r="J68" s="130">
        <v>120653</v>
      </c>
      <c r="K68" s="122"/>
      <c r="L68" s="122"/>
      <c r="M68" s="122"/>
      <c r="N68" s="122"/>
      <c r="O68" s="130">
        <v>401.72</v>
      </c>
      <c r="P68" s="122"/>
      <c r="Q68" s="130">
        <v>3.02</v>
      </c>
    </row>
    <row r="69" spans="1:17" x14ac:dyDescent="0.25">
      <c r="A69" s="278" t="s">
        <v>1078</v>
      </c>
      <c r="B69" s="274"/>
      <c r="C69" s="274"/>
      <c r="D69" s="274"/>
      <c r="E69" s="274"/>
      <c r="F69" s="27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</row>
    <row r="70" spans="1:17" x14ac:dyDescent="0.25">
      <c r="A70" s="55">
        <v>38</v>
      </c>
      <c r="B70" s="97" t="s">
        <v>1038</v>
      </c>
      <c r="C70" s="94" t="s">
        <v>1039</v>
      </c>
      <c r="D70" s="59" t="s">
        <v>22</v>
      </c>
      <c r="E70" s="120">
        <v>8</v>
      </c>
      <c r="F70" s="121">
        <v>118.68</v>
      </c>
      <c r="G70" s="121">
        <v>22.24</v>
      </c>
      <c r="H70" s="121">
        <v>10.19</v>
      </c>
      <c r="I70" s="121">
        <v>0.36</v>
      </c>
      <c r="J70" s="122">
        <v>949</v>
      </c>
      <c r="K70" s="122">
        <v>178</v>
      </c>
      <c r="L70" s="122">
        <v>82</v>
      </c>
      <c r="M70" s="122">
        <v>3</v>
      </c>
      <c r="N70" s="122">
        <v>1.66</v>
      </c>
      <c r="O70" s="122">
        <v>13.28</v>
      </c>
      <c r="P70" s="122">
        <v>0.02</v>
      </c>
      <c r="Q70" s="122">
        <v>0.16</v>
      </c>
    </row>
    <row r="71" spans="1:17" ht="13.2" customHeight="1" x14ac:dyDescent="0.25">
      <c r="A71" s="55">
        <v>39</v>
      </c>
      <c r="B71" s="97" t="s">
        <v>652</v>
      </c>
      <c r="C71" s="94" t="s">
        <v>653</v>
      </c>
      <c r="D71" s="59" t="s">
        <v>21</v>
      </c>
      <c r="E71" s="120">
        <v>4</v>
      </c>
      <c r="F71" s="121">
        <v>25.14</v>
      </c>
      <c r="G71" s="122"/>
      <c r="H71" s="122"/>
      <c r="I71" s="122"/>
      <c r="J71" s="122">
        <v>101</v>
      </c>
      <c r="K71" s="122"/>
      <c r="L71" s="122"/>
      <c r="M71" s="122"/>
      <c r="N71" s="122"/>
      <c r="O71" s="122"/>
      <c r="P71" s="122"/>
      <c r="Q71" s="122"/>
    </row>
    <row r="72" spans="1:17" ht="13.2" customHeight="1" x14ac:dyDescent="0.25">
      <c r="A72" s="55">
        <v>25</v>
      </c>
      <c r="B72" s="97" t="s">
        <v>322</v>
      </c>
      <c r="C72" s="94" t="s">
        <v>1079</v>
      </c>
      <c r="D72" s="59" t="s">
        <v>235</v>
      </c>
      <c r="E72" s="120">
        <v>2</v>
      </c>
      <c r="F72" s="121">
        <v>797.21</v>
      </c>
      <c r="G72" s="122"/>
      <c r="H72" s="122"/>
      <c r="I72" s="122"/>
      <c r="J72" s="122">
        <v>1594</v>
      </c>
      <c r="K72" s="122"/>
      <c r="L72" s="122"/>
      <c r="M72" s="122"/>
      <c r="N72" s="122"/>
      <c r="O72" s="122"/>
      <c r="P72" s="122"/>
      <c r="Q72" s="122"/>
    </row>
    <row r="73" spans="1:17" ht="13.2" customHeight="1" x14ac:dyDescent="0.25">
      <c r="A73" s="55">
        <v>26</v>
      </c>
      <c r="B73" s="97" t="s">
        <v>322</v>
      </c>
      <c r="C73" s="94" t="s">
        <v>1080</v>
      </c>
      <c r="D73" s="59" t="s">
        <v>235</v>
      </c>
      <c r="E73" s="120">
        <v>1</v>
      </c>
      <c r="F73" s="121">
        <v>998.83</v>
      </c>
      <c r="G73" s="122"/>
      <c r="H73" s="122"/>
      <c r="I73" s="122"/>
      <c r="J73" s="122">
        <v>999</v>
      </c>
      <c r="K73" s="122"/>
      <c r="L73" s="122"/>
      <c r="M73" s="122"/>
      <c r="N73" s="122"/>
      <c r="O73" s="122"/>
      <c r="P73" s="122"/>
      <c r="Q73" s="122"/>
    </row>
    <row r="74" spans="1:17" ht="42" x14ac:dyDescent="0.25">
      <c r="A74" s="55">
        <v>27</v>
      </c>
      <c r="B74" s="97" t="s">
        <v>322</v>
      </c>
      <c r="C74" s="94" t="s">
        <v>1081</v>
      </c>
      <c r="D74" s="59" t="s">
        <v>235</v>
      </c>
      <c r="E74" s="120">
        <v>2</v>
      </c>
      <c r="F74" s="121">
        <v>173.71</v>
      </c>
      <c r="G74" s="122"/>
      <c r="H74" s="122"/>
      <c r="I74" s="122"/>
      <c r="J74" s="122">
        <v>347</v>
      </c>
      <c r="K74" s="122"/>
      <c r="L74" s="122"/>
      <c r="M74" s="122"/>
      <c r="N74" s="122"/>
      <c r="O74" s="122"/>
      <c r="P74" s="122"/>
      <c r="Q74" s="122"/>
    </row>
    <row r="75" spans="1:17" ht="42" x14ac:dyDescent="0.25">
      <c r="A75" s="55">
        <v>28</v>
      </c>
      <c r="B75" s="97" t="s">
        <v>322</v>
      </c>
      <c r="C75" s="94" t="s">
        <v>1082</v>
      </c>
      <c r="D75" s="59" t="s">
        <v>235</v>
      </c>
      <c r="E75" s="120">
        <v>1</v>
      </c>
      <c r="F75" s="121">
        <v>792.55</v>
      </c>
      <c r="G75" s="122"/>
      <c r="H75" s="122"/>
      <c r="I75" s="122"/>
      <c r="J75" s="122">
        <v>793</v>
      </c>
      <c r="K75" s="122"/>
      <c r="L75" s="122"/>
      <c r="M75" s="122"/>
      <c r="N75" s="122"/>
      <c r="O75" s="122"/>
      <c r="P75" s="122"/>
      <c r="Q75" s="122"/>
    </row>
    <row r="76" spans="1:17" ht="34.200000000000003" x14ac:dyDescent="0.25">
      <c r="A76" s="55">
        <v>42</v>
      </c>
      <c r="B76" s="97" t="s">
        <v>1057</v>
      </c>
      <c r="C76" s="94" t="s">
        <v>1058</v>
      </c>
      <c r="D76" s="59" t="s">
        <v>633</v>
      </c>
      <c r="E76" s="120">
        <v>0.25</v>
      </c>
      <c r="F76" s="121">
        <v>5528.68</v>
      </c>
      <c r="G76" s="121">
        <v>446.74</v>
      </c>
      <c r="H76" s="121">
        <v>69.040000000000006</v>
      </c>
      <c r="I76" s="121">
        <v>2.73</v>
      </c>
      <c r="J76" s="122">
        <v>1382</v>
      </c>
      <c r="K76" s="122">
        <v>112</v>
      </c>
      <c r="L76" s="122">
        <v>17</v>
      </c>
      <c r="M76" s="122">
        <v>1</v>
      </c>
      <c r="N76" s="122">
        <v>32.97</v>
      </c>
      <c r="O76" s="122">
        <v>8.24</v>
      </c>
      <c r="P76" s="122">
        <v>0.15</v>
      </c>
      <c r="Q76" s="122">
        <v>0.04</v>
      </c>
    </row>
    <row r="77" spans="1:17" ht="34.200000000000003" x14ac:dyDescent="0.25">
      <c r="A77" s="55">
        <v>43</v>
      </c>
      <c r="B77" s="97" t="s">
        <v>1083</v>
      </c>
      <c r="C77" s="94" t="s">
        <v>1084</v>
      </c>
      <c r="D77" s="59" t="s">
        <v>633</v>
      </c>
      <c r="E77" s="120">
        <v>0.26</v>
      </c>
      <c r="F77" s="121">
        <v>6103.76</v>
      </c>
      <c r="G77" s="121">
        <v>446.74</v>
      </c>
      <c r="H77" s="121">
        <v>69.040000000000006</v>
      </c>
      <c r="I77" s="121">
        <v>2.73</v>
      </c>
      <c r="J77" s="122">
        <v>1587</v>
      </c>
      <c r="K77" s="122">
        <v>116</v>
      </c>
      <c r="L77" s="122">
        <v>18</v>
      </c>
      <c r="M77" s="122">
        <v>1</v>
      </c>
      <c r="N77" s="122">
        <v>32.97</v>
      </c>
      <c r="O77" s="122">
        <v>8.57</v>
      </c>
      <c r="P77" s="122">
        <v>0.15</v>
      </c>
      <c r="Q77" s="122">
        <v>0.04</v>
      </c>
    </row>
    <row r="78" spans="1:17" ht="34.200000000000003" x14ac:dyDescent="0.25">
      <c r="A78" s="55">
        <v>44</v>
      </c>
      <c r="B78" s="97" t="s">
        <v>1059</v>
      </c>
      <c r="C78" s="94" t="s">
        <v>1060</v>
      </c>
      <c r="D78" s="59" t="s">
        <v>633</v>
      </c>
      <c r="E78" s="120">
        <v>0.17</v>
      </c>
      <c r="F78" s="121">
        <v>7297.98</v>
      </c>
      <c r="G78" s="121">
        <v>554.47</v>
      </c>
      <c r="H78" s="121">
        <v>130.13999999999999</v>
      </c>
      <c r="I78" s="121">
        <v>3.46</v>
      </c>
      <c r="J78" s="122">
        <v>1241</v>
      </c>
      <c r="K78" s="122">
        <v>94</v>
      </c>
      <c r="L78" s="122">
        <v>22</v>
      </c>
      <c r="M78" s="122">
        <v>1</v>
      </c>
      <c r="N78" s="122">
        <v>40.92</v>
      </c>
      <c r="O78" s="122">
        <v>6.96</v>
      </c>
      <c r="P78" s="122">
        <v>0.19</v>
      </c>
      <c r="Q78" s="122">
        <v>0.03</v>
      </c>
    </row>
    <row r="79" spans="1:17" ht="20.399999999999999" customHeight="1" x14ac:dyDescent="0.25">
      <c r="A79" s="55">
        <v>45</v>
      </c>
      <c r="B79" s="97" t="s">
        <v>636</v>
      </c>
      <c r="C79" s="94" t="s">
        <v>637</v>
      </c>
      <c r="D79" s="59" t="s">
        <v>633</v>
      </c>
      <c r="E79" s="120">
        <v>0.68</v>
      </c>
      <c r="F79" s="121">
        <v>104.4</v>
      </c>
      <c r="G79" s="121">
        <v>82.16</v>
      </c>
      <c r="H79" s="121">
        <v>15.29</v>
      </c>
      <c r="I79" s="122"/>
      <c r="J79" s="122">
        <v>71</v>
      </c>
      <c r="K79" s="122">
        <v>56</v>
      </c>
      <c r="L79" s="122">
        <v>10</v>
      </c>
      <c r="M79" s="122"/>
      <c r="N79" s="122">
        <v>5.01</v>
      </c>
      <c r="O79" s="122">
        <v>3.41</v>
      </c>
      <c r="P79" s="122"/>
      <c r="Q79" s="122"/>
    </row>
    <row r="80" spans="1:17" ht="13.2" customHeight="1" x14ac:dyDescent="0.25">
      <c r="A80" s="55">
        <v>46</v>
      </c>
      <c r="B80" s="97" t="s">
        <v>906</v>
      </c>
      <c r="C80" s="94" t="s">
        <v>907</v>
      </c>
      <c r="D80" s="59" t="s">
        <v>378</v>
      </c>
      <c r="E80" s="120">
        <v>9.5000000000000001E-2</v>
      </c>
      <c r="F80" s="121">
        <v>417.46</v>
      </c>
      <c r="G80" s="121">
        <v>79.650000000000006</v>
      </c>
      <c r="H80" s="121">
        <v>10.15</v>
      </c>
      <c r="I80" s="121">
        <v>0.16</v>
      </c>
      <c r="J80" s="122">
        <v>40</v>
      </c>
      <c r="K80" s="122">
        <v>8</v>
      </c>
      <c r="L80" s="122">
        <v>1</v>
      </c>
      <c r="M80" s="122"/>
      <c r="N80" s="122">
        <v>5.31</v>
      </c>
      <c r="O80" s="122">
        <v>0.5</v>
      </c>
      <c r="P80" s="122">
        <v>0.01</v>
      </c>
      <c r="Q80" s="122"/>
    </row>
    <row r="81" spans="1:17" ht="13.2" customHeight="1" x14ac:dyDescent="0.25">
      <c r="A81" s="55">
        <v>47</v>
      </c>
      <c r="B81" s="97" t="s">
        <v>1074</v>
      </c>
      <c r="C81" s="94" t="s">
        <v>1075</v>
      </c>
      <c r="D81" s="59" t="s">
        <v>378</v>
      </c>
      <c r="E81" s="120">
        <v>9.5000000000000001E-2</v>
      </c>
      <c r="F81" s="121">
        <v>1267.74</v>
      </c>
      <c r="G81" s="121">
        <v>63.38</v>
      </c>
      <c r="H81" s="121">
        <v>15.54</v>
      </c>
      <c r="I81" s="121">
        <v>0.32</v>
      </c>
      <c r="J81" s="122">
        <v>120</v>
      </c>
      <c r="K81" s="122">
        <v>6</v>
      </c>
      <c r="L81" s="122">
        <v>1</v>
      </c>
      <c r="M81" s="122"/>
      <c r="N81" s="122">
        <v>4.96</v>
      </c>
      <c r="O81" s="122">
        <v>0.47</v>
      </c>
      <c r="P81" s="122">
        <v>0.02</v>
      </c>
      <c r="Q81" s="122"/>
    </row>
    <row r="82" spans="1:17" ht="13.2" customHeight="1" x14ac:dyDescent="0.25">
      <c r="A82" s="55">
        <v>48</v>
      </c>
      <c r="B82" s="97" t="s">
        <v>971</v>
      </c>
      <c r="C82" s="94" t="s">
        <v>972</v>
      </c>
      <c r="D82" s="59" t="s">
        <v>973</v>
      </c>
      <c r="E82" s="120">
        <v>6.8</v>
      </c>
      <c r="F82" s="121">
        <v>259.25</v>
      </c>
      <c r="G82" s="121">
        <v>49.17</v>
      </c>
      <c r="H82" s="121">
        <v>28.25</v>
      </c>
      <c r="I82" s="122"/>
      <c r="J82" s="122">
        <v>1763</v>
      </c>
      <c r="K82" s="122">
        <v>334</v>
      </c>
      <c r="L82" s="122">
        <v>192</v>
      </c>
      <c r="M82" s="122"/>
      <c r="N82" s="122">
        <v>3.52</v>
      </c>
      <c r="O82" s="122">
        <v>23.94</v>
      </c>
      <c r="P82" s="122"/>
      <c r="Q82" s="122"/>
    </row>
    <row r="83" spans="1:17" ht="13.2" customHeight="1" x14ac:dyDescent="0.25">
      <c r="A83" s="123" t="s">
        <v>288</v>
      </c>
      <c r="B83" s="124" t="s">
        <v>974</v>
      </c>
      <c r="C83" s="125" t="s">
        <v>975</v>
      </c>
      <c r="D83" s="123" t="s">
        <v>73</v>
      </c>
      <c r="E83" s="126" t="s">
        <v>1085</v>
      </c>
      <c r="F83" s="127">
        <v>84.56</v>
      </c>
      <c r="G83" s="122"/>
      <c r="H83" s="122"/>
      <c r="I83" s="122"/>
      <c r="J83" s="128">
        <v>6325.09</v>
      </c>
      <c r="K83" s="122"/>
      <c r="L83" s="122"/>
      <c r="M83" s="122"/>
      <c r="N83" s="122"/>
      <c r="O83" s="122"/>
      <c r="P83" s="122"/>
      <c r="Q83" s="122"/>
    </row>
    <row r="84" spans="1:17" ht="13.2" customHeight="1" x14ac:dyDescent="0.25">
      <c r="A84" s="55">
        <v>34</v>
      </c>
      <c r="B84" s="97" t="s">
        <v>1071</v>
      </c>
      <c r="C84" s="94" t="s">
        <v>1072</v>
      </c>
      <c r="D84" s="59" t="s">
        <v>73</v>
      </c>
      <c r="E84" s="129" t="s">
        <v>1086</v>
      </c>
      <c r="F84" s="121">
        <v>13.03</v>
      </c>
      <c r="G84" s="122"/>
      <c r="H84" s="122"/>
      <c r="I84" s="122"/>
      <c r="J84" s="122">
        <v>358</v>
      </c>
      <c r="K84" s="122"/>
      <c r="L84" s="122"/>
      <c r="M84" s="122"/>
      <c r="N84" s="122"/>
      <c r="O84" s="122"/>
      <c r="P84" s="122"/>
      <c r="Q84" s="122"/>
    </row>
    <row r="85" spans="1:17" ht="13.2" customHeight="1" x14ac:dyDescent="0.25">
      <c r="A85" s="55">
        <v>32</v>
      </c>
      <c r="B85" s="97" t="s">
        <v>1087</v>
      </c>
      <c r="C85" s="94" t="s">
        <v>1088</v>
      </c>
      <c r="D85" s="59" t="s">
        <v>73</v>
      </c>
      <c r="E85" s="129" t="s">
        <v>1089</v>
      </c>
      <c r="F85" s="121">
        <v>19.09</v>
      </c>
      <c r="G85" s="122"/>
      <c r="H85" s="122"/>
      <c r="I85" s="122"/>
      <c r="J85" s="122">
        <v>546</v>
      </c>
      <c r="K85" s="122"/>
      <c r="L85" s="122"/>
      <c r="M85" s="122"/>
      <c r="N85" s="122"/>
      <c r="O85" s="122"/>
      <c r="P85" s="122"/>
      <c r="Q85" s="122"/>
    </row>
    <row r="86" spans="1:17" ht="13.2" customHeight="1" x14ac:dyDescent="0.25">
      <c r="A86" s="55">
        <v>33</v>
      </c>
      <c r="B86" s="97" t="s">
        <v>1068</v>
      </c>
      <c r="C86" s="94" t="s">
        <v>1069</v>
      </c>
      <c r="D86" s="59" t="s">
        <v>73</v>
      </c>
      <c r="E86" s="129" t="s">
        <v>1090</v>
      </c>
      <c r="F86" s="121">
        <v>26.48</v>
      </c>
      <c r="G86" s="122"/>
      <c r="H86" s="122"/>
      <c r="I86" s="122"/>
      <c r="J86" s="122">
        <v>495</v>
      </c>
      <c r="K86" s="122"/>
      <c r="L86" s="122"/>
      <c r="M86" s="122"/>
      <c r="N86" s="122"/>
      <c r="O86" s="122"/>
      <c r="P86" s="122"/>
      <c r="Q86" s="122"/>
    </row>
    <row r="87" spans="1:17" ht="13.2" customHeight="1" x14ac:dyDescent="0.25">
      <c r="A87" s="55">
        <v>52</v>
      </c>
      <c r="B87" s="97" t="s">
        <v>638</v>
      </c>
      <c r="C87" s="94" t="s">
        <v>639</v>
      </c>
      <c r="D87" s="59" t="s">
        <v>640</v>
      </c>
      <c r="E87" s="120">
        <v>121</v>
      </c>
      <c r="F87" s="121">
        <v>17.02</v>
      </c>
      <c r="G87" s="122"/>
      <c r="H87" s="122"/>
      <c r="I87" s="122"/>
      <c r="J87" s="122">
        <v>2059</v>
      </c>
      <c r="K87" s="122"/>
      <c r="L87" s="122"/>
      <c r="M87" s="122"/>
      <c r="N87" s="122"/>
      <c r="O87" s="122"/>
      <c r="P87" s="122"/>
      <c r="Q87" s="122"/>
    </row>
    <row r="88" spans="1:17" ht="13.2" customHeight="1" x14ac:dyDescent="0.25">
      <c r="A88" s="273" t="s">
        <v>85</v>
      </c>
      <c r="B88" s="274"/>
      <c r="C88" s="274"/>
      <c r="D88" s="274"/>
      <c r="E88" s="274"/>
      <c r="F88" s="274"/>
      <c r="G88" s="274"/>
      <c r="H88" s="274"/>
      <c r="I88" s="274"/>
      <c r="J88" s="121">
        <v>14445</v>
      </c>
      <c r="K88" s="121">
        <v>904</v>
      </c>
      <c r="L88" s="121">
        <v>343</v>
      </c>
      <c r="M88" s="121">
        <v>6</v>
      </c>
      <c r="N88" s="122"/>
      <c r="O88" s="121">
        <v>65.37</v>
      </c>
      <c r="P88" s="122"/>
      <c r="Q88" s="121">
        <v>0.27</v>
      </c>
    </row>
    <row r="89" spans="1:17" ht="13.2" customHeight="1" x14ac:dyDescent="0.25">
      <c r="A89" s="273" t="s">
        <v>1091</v>
      </c>
      <c r="B89" s="274"/>
      <c r="C89" s="274"/>
      <c r="D89" s="274"/>
      <c r="E89" s="274"/>
      <c r="F89" s="274"/>
      <c r="G89" s="274"/>
      <c r="H89" s="274"/>
      <c r="I89" s="274"/>
      <c r="J89" s="121">
        <v>14466</v>
      </c>
      <c r="K89" s="121">
        <v>921</v>
      </c>
      <c r="L89" s="121">
        <v>347</v>
      </c>
      <c r="M89" s="121">
        <v>6</v>
      </c>
      <c r="N89" s="122"/>
      <c r="O89" s="121">
        <v>65.37</v>
      </c>
      <c r="P89" s="122"/>
      <c r="Q89" s="121">
        <v>0.27</v>
      </c>
    </row>
    <row r="90" spans="1:17" x14ac:dyDescent="0.25">
      <c r="A90" s="273" t="s">
        <v>30</v>
      </c>
      <c r="B90" s="274"/>
      <c r="C90" s="274"/>
      <c r="D90" s="274"/>
      <c r="E90" s="274"/>
      <c r="F90" s="274"/>
      <c r="G90" s="274"/>
      <c r="H90" s="274"/>
      <c r="I90" s="274"/>
      <c r="J90" s="121">
        <v>1088</v>
      </c>
      <c r="K90" s="122"/>
      <c r="L90" s="122"/>
      <c r="M90" s="122"/>
      <c r="N90" s="122"/>
      <c r="O90" s="122"/>
      <c r="P90" s="122"/>
      <c r="Q90" s="122"/>
    </row>
    <row r="91" spans="1:17" x14ac:dyDescent="0.25">
      <c r="A91" s="273" t="s">
        <v>31</v>
      </c>
      <c r="B91" s="274"/>
      <c r="C91" s="274"/>
      <c r="D91" s="274"/>
      <c r="E91" s="274"/>
      <c r="F91" s="274"/>
      <c r="G91" s="274"/>
      <c r="H91" s="274"/>
      <c r="I91" s="274"/>
      <c r="J91" s="121">
        <v>725</v>
      </c>
      <c r="K91" s="122"/>
      <c r="L91" s="122"/>
      <c r="M91" s="122"/>
      <c r="N91" s="122"/>
      <c r="O91" s="122"/>
      <c r="P91" s="122"/>
      <c r="Q91" s="122"/>
    </row>
    <row r="92" spans="1:17" x14ac:dyDescent="0.25">
      <c r="A92" s="277" t="s">
        <v>1092</v>
      </c>
      <c r="B92" s="274"/>
      <c r="C92" s="274"/>
      <c r="D92" s="274"/>
      <c r="E92" s="274"/>
      <c r="F92" s="274"/>
      <c r="G92" s="274"/>
      <c r="H92" s="274"/>
      <c r="I92" s="274"/>
      <c r="J92" s="130">
        <v>16279</v>
      </c>
      <c r="K92" s="122"/>
      <c r="L92" s="122"/>
      <c r="M92" s="122"/>
      <c r="N92" s="122"/>
      <c r="O92" s="130">
        <v>65.37</v>
      </c>
      <c r="P92" s="122"/>
      <c r="Q92" s="130">
        <v>0.27</v>
      </c>
    </row>
    <row r="93" spans="1:17" ht="20.399999999999999" customHeight="1" x14ac:dyDescent="0.25">
      <c r="A93" s="278" t="s">
        <v>1093</v>
      </c>
      <c r="B93" s="274"/>
      <c r="C93" s="274"/>
      <c r="D93" s="274"/>
      <c r="E93" s="274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</row>
    <row r="94" spans="1:17" ht="13.2" customHeight="1" x14ac:dyDescent="0.25">
      <c r="A94" s="55">
        <v>36</v>
      </c>
      <c r="B94" s="97" t="s">
        <v>1094</v>
      </c>
      <c r="C94" s="94" t="s">
        <v>1095</v>
      </c>
      <c r="D94" s="59" t="s">
        <v>1096</v>
      </c>
      <c r="E94" s="120">
        <v>4</v>
      </c>
      <c r="F94" s="121">
        <v>216.98</v>
      </c>
      <c r="G94" s="121">
        <v>171.27</v>
      </c>
      <c r="H94" s="121">
        <v>45.71</v>
      </c>
      <c r="I94" s="121">
        <v>2.1800000000000002</v>
      </c>
      <c r="J94" s="122">
        <v>868</v>
      </c>
      <c r="K94" s="122">
        <v>685</v>
      </c>
      <c r="L94" s="122">
        <v>183</v>
      </c>
      <c r="M94" s="122">
        <v>9</v>
      </c>
      <c r="N94" s="122">
        <v>12.64</v>
      </c>
      <c r="O94" s="122">
        <v>50.56</v>
      </c>
      <c r="P94" s="122">
        <v>0.12</v>
      </c>
      <c r="Q94" s="122">
        <v>0.48</v>
      </c>
    </row>
    <row r="95" spans="1:17" ht="13.2" customHeight="1" x14ac:dyDescent="0.25">
      <c r="A95" s="55">
        <v>58</v>
      </c>
      <c r="B95" s="97" t="s">
        <v>322</v>
      </c>
      <c r="C95" s="94" t="s">
        <v>1097</v>
      </c>
      <c r="D95" s="59" t="s">
        <v>602</v>
      </c>
      <c r="E95" s="120">
        <v>4</v>
      </c>
      <c r="F95" s="121">
        <v>2171.38</v>
      </c>
      <c r="G95" s="122"/>
      <c r="H95" s="122"/>
      <c r="I95" s="122"/>
      <c r="J95" s="122">
        <v>8686</v>
      </c>
      <c r="K95" s="122"/>
      <c r="L95" s="122"/>
      <c r="M95" s="122"/>
      <c r="N95" s="122"/>
      <c r="O95" s="122"/>
      <c r="P95" s="122"/>
      <c r="Q95" s="122"/>
    </row>
    <row r="96" spans="1:17" ht="13.2" customHeight="1" x14ac:dyDescent="0.25">
      <c r="A96" s="55">
        <v>59</v>
      </c>
      <c r="B96" s="97" t="s">
        <v>1038</v>
      </c>
      <c r="C96" s="94" t="s">
        <v>1039</v>
      </c>
      <c r="D96" s="59" t="s">
        <v>22</v>
      </c>
      <c r="E96" s="120">
        <v>8</v>
      </c>
      <c r="F96" s="121">
        <v>118.68</v>
      </c>
      <c r="G96" s="121">
        <v>22.24</v>
      </c>
      <c r="H96" s="121">
        <v>10.19</v>
      </c>
      <c r="I96" s="121">
        <v>0.36</v>
      </c>
      <c r="J96" s="122">
        <v>949</v>
      </c>
      <c r="K96" s="122">
        <v>178</v>
      </c>
      <c r="L96" s="122">
        <v>82</v>
      </c>
      <c r="M96" s="122">
        <v>3</v>
      </c>
      <c r="N96" s="122">
        <v>1.66</v>
      </c>
      <c r="O96" s="122">
        <v>13.28</v>
      </c>
      <c r="P96" s="122">
        <v>0.02</v>
      </c>
      <c r="Q96" s="122">
        <v>0.16</v>
      </c>
    </row>
    <row r="97" spans="1:17" ht="13.2" customHeight="1" x14ac:dyDescent="0.25">
      <c r="A97" s="55">
        <v>60</v>
      </c>
      <c r="B97" s="97" t="s">
        <v>652</v>
      </c>
      <c r="C97" s="94" t="s">
        <v>653</v>
      </c>
      <c r="D97" s="59" t="s">
        <v>21</v>
      </c>
      <c r="E97" s="120">
        <v>24</v>
      </c>
      <c r="F97" s="121">
        <v>25.14</v>
      </c>
      <c r="G97" s="122"/>
      <c r="H97" s="122"/>
      <c r="I97" s="122"/>
      <c r="J97" s="122">
        <v>603</v>
      </c>
      <c r="K97" s="122"/>
      <c r="L97" s="122"/>
      <c r="M97" s="122"/>
      <c r="N97" s="122"/>
      <c r="O97" s="122"/>
      <c r="P97" s="122"/>
      <c r="Q97" s="122"/>
    </row>
    <row r="98" spans="1:17" ht="13.2" customHeight="1" x14ac:dyDescent="0.25">
      <c r="A98" s="55">
        <v>61</v>
      </c>
      <c r="B98" s="97" t="s">
        <v>678</v>
      </c>
      <c r="C98" s="94" t="s">
        <v>679</v>
      </c>
      <c r="D98" s="59" t="s">
        <v>21</v>
      </c>
      <c r="E98" s="120">
        <v>16</v>
      </c>
      <c r="F98" s="121">
        <v>39.32</v>
      </c>
      <c r="G98" s="122"/>
      <c r="H98" s="122"/>
      <c r="I98" s="122"/>
      <c r="J98" s="122">
        <v>629</v>
      </c>
      <c r="K98" s="122"/>
      <c r="L98" s="122"/>
      <c r="M98" s="122"/>
      <c r="N98" s="122"/>
      <c r="O98" s="122"/>
      <c r="P98" s="122"/>
      <c r="Q98" s="122"/>
    </row>
    <row r="99" spans="1:17" ht="13.2" customHeight="1" x14ac:dyDescent="0.25">
      <c r="A99" s="55">
        <v>35</v>
      </c>
      <c r="B99" s="97" t="s">
        <v>322</v>
      </c>
      <c r="C99" s="94" t="s">
        <v>1098</v>
      </c>
      <c r="D99" s="59" t="s">
        <v>235</v>
      </c>
      <c r="E99" s="120">
        <v>4</v>
      </c>
      <c r="F99" s="121">
        <v>631.25</v>
      </c>
      <c r="G99" s="122"/>
      <c r="H99" s="122"/>
      <c r="I99" s="122"/>
      <c r="J99" s="122">
        <v>2525</v>
      </c>
      <c r="K99" s="122"/>
      <c r="L99" s="122"/>
      <c r="M99" s="122"/>
      <c r="N99" s="122"/>
      <c r="O99" s="122"/>
      <c r="P99" s="122"/>
      <c r="Q99" s="122"/>
    </row>
    <row r="100" spans="1:17" ht="13.2" customHeight="1" x14ac:dyDescent="0.25">
      <c r="A100" s="55">
        <v>37</v>
      </c>
      <c r="B100" s="97" t="s">
        <v>322</v>
      </c>
      <c r="C100" s="94" t="s">
        <v>1099</v>
      </c>
      <c r="D100" s="59" t="s">
        <v>235</v>
      </c>
      <c r="E100" s="120">
        <v>4</v>
      </c>
      <c r="F100" s="121">
        <v>279.18</v>
      </c>
      <c r="G100" s="122"/>
      <c r="H100" s="122"/>
      <c r="I100" s="122"/>
      <c r="J100" s="122">
        <v>1117</v>
      </c>
      <c r="K100" s="122"/>
      <c r="L100" s="122"/>
      <c r="M100" s="122"/>
      <c r="N100" s="122"/>
      <c r="O100" s="122"/>
      <c r="P100" s="122"/>
      <c r="Q100" s="122"/>
    </row>
    <row r="101" spans="1:17" ht="13.2" customHeight="1" x14ac:dyDescent="0.25">
      <c r="A101" s="55">
        <v>63</v>
      </c>
      <c r="B101" s="97" t="s">
        <v>962</v>
      </c>
      <c r="C101" s="94" t="s">
        <v>963</v>
      </c>
      <c r="D101" s="59" t="s">
        <v>168</v>
      </c>
      <c r="E101" s="120">
        <v>8</v>
      </c>
      <c r="F101" s="121">
        <v>244.31</v>
      </c>
      <c r="G101" s="121">
        <v>3.07</v>
      </c>
      <c r="H101" s="122"/>
      <c r="I101" s="122"/>
      <c r="J101" s="122">
        <v>1954</v>
      </c>
      <c r="K101" s="122">
        <v>25</v>
      </c>
      <c r="L101" s="122"/>
      <c r="M101" s="122"/>
      <c r="N101" s="122">
        <v>0.22</v>
      </c>
      <c r="O101" s="122">
        <v>1.76</v>
      </c>
      <c r="P101" s="122"/>
      <c r="Q101" s="122"/>
    </row>
    <row r="102" spans="1:17" ht="13.2" customHeight="1" x14ac:dyDescent="0.25">
      <c r="A102" s="55">
        <v>64</v>
      </c>
      <c r="B102" s="97" t="s">
        <v>1100</v>
      </c>
      <c r="C102" s="94" t="s">
        <v>1101</v>
      </c>
      <c r="D102" s="59" t="s">
        <v>168</v>
      </c>
      <c r="E102" s="120">
        <v>8</v>
      </c>
      <c r="F102" s="121">
        <v>365.03</v>
      </c>
      <c r="G102" s="121">
        <v>4.1100000000000003</v>
      </c>
      <c r="H102" s="122"/>
      <c r="I102" s="122"/>
      <c r="J102" s="122">
        <v>2920</v>
      </c>
      <c r="K102" s="122">
        <v>33</v>
      </c>
      <c r="L102" s="122"/>
      <c r="M102" s="122"/>
      <c r="N102" s="122">
        <v>0.31</v>
      </c>
      <c r="O102" s="122">
        <v>2.48</v>
      </c>
      <c r="P102" s="122"/>
      <c r="Q102" s="122"/>
    </row>
    <row r="103" spans="1:17" ht="22.8" x14ac:dyDescent="0.25">
      <c r="A103" s="55">
        <v>65</v>
      </c>
      <c r="B103" s="97" t="s">
        <v>960</v>
      </c>
      <c r="C103" s="94" t="s">
        <v>961</v>
      </c>
      <c r="D103" s="59" t="s">
        <v>71</v>
      </c>
      <c r="E103" s="120">
        <v>0.08</v>
      </c>
      <c r="F103" s="121">
        <v>3444.75</v>
      </c>
      <c r="G103" s="121">
        <v>886.17</v>
      </c>
      <c r="H103" s="121">
        <v>492.2</v>
      </c>
      <c r="I103" s="122"/>
      <c r="J103" s="122">
        <v>276</v>
      </c>
      <c r="K103" s="122">
        <v>71</v>
      </c>
      <c r="L103" s="122">
        <v>39</v>
      </c>
      <c r="M103" s="122"/>
      <c r="N103" s="122">
        <v>65.400000000000006</v>
      </c>
      <c r="O103" s="122">
        <v>5.23</v>
      </c>
      <c r="P103" s="122"/>
      <c r="Q103" s="122"/>
    </row>
    <row r="104" spans="1:17" ht="20.399999999999999" customHeight="1" x14ac:dyDescent="0.25">
      <c r="A104" s="55">
        <v>66</v>
      </c>
      <c r="B104" s="97" t="s">
        <v>1053</v>
      </c>
      <c r="C104" s="94" t="s">
        <v>1054</v>
      </c>
      <c r="D104" s="59" t="s">
        <v>633</v>
      </c>
      <c r="E104" s="120">
        <v>1.3</v>
      </c>
      <c r="F104" s="121">
        <v>4340.3</v>
      </c>
      <c r="G104" s="121">
        <v>446.74</v>
      </c>
      <c r="H104" s="121">
        <v>69.040000000000006</v>
      </c>
      <c r="I104" s="121">
        <v>2.73</v>
      </c>
      <c r="J104" s="122">
        <v>5642</v>
      </c>
      <c r="K104" s="122">
        <v>581</v>
      </c>
      <c r="L104" s="122">
        <v>90</v>
      </c>
      <c r="M104" s="122">
        <v>4</v>
      </c>
      <c r="N104" s="122">
        <v>32.97</v>
      </c>
      <c r="O104" s="122">
        <v>42.86</v>
      </c>
      <c r="P104" s="122">
        <v>0.15</v>
      </c>
      <c r="Q104" s="122">
        <v>0.2</v>
      </c>
    </row>
    <row r="105" spans="1:17" ht="13.2" customHeight="1" x14ac:dyDescent="0.25">
      <c r="A105" s="55">
        <v>67</v>
      </c>
      <c r="B105" s="97" t="s">
        <v>1055</v>
      </c>
      <c r="C105" s="94" t="s">
        <v>1056</v>
      </c>
      <c r="D105" s="59" t="s">
        <v>633</v>
      </c>
      <c r="E105" s="120">
        <v>1.4</v>
      </c>
      <c r="F105" s="121">
        <v>4893.53</v>
      </c>
      <c r="G105" s="121">
        <v>446.74</v>
      </c>
      <c r="H105" s="121">
        <v>69.040000000000006</v>
      </c>
      <c r="I105" s="121">
        <v>2.73</v>
      </c>
      <c r="J105" s="122">
        <v>6851</v>
      </c>
      <c r="K105" s="122">
        <v>625</v>
      </c>
      <c r="L105" s="122">
        <v>97</v>
      </c>
      <c r="M105" s="122">
        <v>4</v>
      </c>
      <c r="N105" s="122">
        <v>32.97</v>
      </c>
      <c r="O105" s="122">
        <v>46.16</v>
      </c>
      <c r="P105" s="122">
        <v>0.15</v>
      </c>
      <c r="Q105" s="122">
        <v>0.21</v>
      </c>
    </row>
    <row r="106" spans="1:17" ht="13.2" customHeight="1" x14ac:dyDescent="0.25">
      <c r="A106" s="55">
        <v>68</v>
      </c>
      <c r="B106" s="97" t="s">
        <v>1057</v>
      </c>
      <c r="C106" s="94" t="s">
        <v>1058</v>
      </c>
      <c r="D106" s="59" t="s">
        <v>633</v>
      </c>
      <c r="E106" s="120">
        <v>0.62</v>
      </c>
      <c r="F106" s="121">
        <v>5528.68</v>
      </c>
      <c r="G106" s="121">
        <v>446.74</v>
      </c>
      <c r="H106" s="121">
        <v>69.040000000000006</v>
      </c>
      <c r="I106" s="121">
        <v>2.73</v>
      </c>
      <c r="J106" s="122">
        <v>3428</v>
      </c>
      <c r="K106" s="122">
        <v>277</v>
      </c>
      <c r="L106" s="122">
        <v>43</v>
      </c>
      <c r="M106" s="122">
        <v>2</v>
      </c>
      <c r="N106" s="122">
        <v>32.97</v>
      </c>
      <c r="O106" s="122">
        <v>20.440000000000001</v>
      </c>
      <c r="P106" s="122">
        <v>0.15</v>
      </c>
      <c r="Q106" s="122">
        <v>0.09</v>
      </c>
    </row>
    <row r="107" spans="1:17" ht="13.2" customHeight="1" x14ac:dyDescent="0.25">
      <c r="A107" s="55">
        <v>69</v>
      </c>
      <c r="B107" s="97" t="s">
        <v>1059</v>
      </c>
      <c r="C107" s="94" t="s">
        <v>1060</v>
      </c>
      <c r="D107" s="59" t="s">
        <v>633</v>
      </c>
      <c r="E107" s="120">
        <v>0.1</v>
      </c>
      <c r="F107" s="121">
        <v>7297.98</v>
      </c>
      <c r="G107" s="121">
        <v>554.47</v>
      </c>
      <c r="H107" s="121">
        <v>130.13999999999999</v>
      </c>
      <c r="I107" s="121">
        <v>3.46</v>
      </c>
      <c r="J107" s="122">
        <v>730</v>
      </c>
      <c r="K107" s="122">
        <v>55</v>
      </c>
      <c r="L107" s="122">
        <v>13</v>
      </c>
      <c r="M107" s="122"/>
      <c r="N107" s="122">
        <v>40.92</v>
      </c>
      <c r="O107" s="122">
        <v>4.09</v>
      </c>
      <c r="P107" s="122">
        <v>0.19</v>
      </c>
      <c r="Q107" s="122">
        <v>0.02</v>
      </c>
    </row>
    <row r="108" spans="1:17" ht="13.2" customHeight="1" x14ac:dyDescent="0.25">
      <c r="A108" s="55">
        <v>70</v>
      </c>
      <c r="B108" s="97" t="s">
        <v>636</v>
      </c>
      <c r="C108" s="94" t="s">
        <v>637</v>
      </c>
      <c r="D108" s="59" t="s">
        <v>633</v>
      </c>
      <c r="E108" s="120">
        <v>3.42</v>
      </c>
      <c r="F108" s="121">
        <v>104.4</v>
      </c>
      <c r="G108" s="121">
        <v>82.16</v>
      </c>
      <c r="H108" s="121">
        <v>15.29</v>
      </c>
      <c r="I108" s="122"/>
      <c r="J108" s="122">
        <v>357</v>
      </c>
      <c r="K108" s="122">
        <v>281</v>
      </c>
      <c r="L108" s="122">
        <v>52</v>
      </c>
      <c r="M108" s="122"/>
      <c r="N108" s="122">
        <v>5.01</v>
      </c>
      <c r="O108" s="122">
        <v>17.13</v>
      </c>
      <c r="P108" s="122"/>
      <c r="Q108" s="122"/>
    </row>
    <row r="109" spans="1:17" ht="13.2" customHeight="1" x14ac:dyDescent="0.25">
      <c r="A109" s="55">
        <v>71</v>
      </c>
      <c r="B109" s="97" t="s">
        <v>906</v>
      </c>
      <c r="C109" s="94" t="s">
        <v>907</v>
      </c>
      <c r="D109" s="59" t="s">
        <v>378</v>
      </c>
      <c r="E109" s="120">
        <v>0.35</v>
      </c>
      <c r="F109" s="121">
        <v>417.46</v>
      </c>
      <c r="G109" s="121">
        <v>79.650000000000006</v>
      </c>
      <c r="H109" s="121">
        <v>10.15</v>
      </c>
      <c r="I109" s="121">
        <v>0.16</v>
      </c>
      <c r="J109" s="122">
        <v>146</v>
      </c>
      <c r="K109" s="122">
        <v>28</v>
      </c>
      <c r="L109" s="122">
        <v>4</v>
      </c>
      <c r="M109" s="122"/>
      <c r="N109" s="122">
        <v>5.31</v>
      </c>
      <c r="O109" s="122">
        <v>1.86</v>
      </c>
      <c r="P109" s="122">
        <v>0.01</v>
      </c>
      <c r="Q109" s="122"/>
    </row>
    <row r="110" spans="1:17" ht="13.2" customHeight="1" x14ac:dyDescent="0.25">
      <c r="A110" s="55">
        <v>72</v>
      </c>
      <c r="B110" s="97" t="s">
        <v>1074</v>
      </c>
      <c r="C110" s="94" t="s">
        <v>1075</v>
      </c>
      <c r="D110" s="59" t="s">
        <v>378</v>
      </c>
      <c r="E110" s="120">
        <v>0.35</v>
      </c>
      <c r="F110" s="121">
        <v>1267.74</v>
      </c>
      <c r="G110" s="121">
        <v>63.38</v>
      </c>
      <c r="H110" s="121">
        <v>15.54</v>
      </c>
      <c r="I110" s="121">
        <v>0.32</v>
      </c>
      <c r="J110" s="122">
        <v>444</v>
      </c>
      <c r="K110" s="122">
        <v>22</v>
      </c>
      <c r="L110" s="122">
        <v>5</v>
      </c>
      <c r="M110" s="122"/>
      <c r="N110" s="122">
        <v>4.96</v>
      </c>
      <c r="O110" s="122">
        <v>1.74</v>
      </c>
      <c r="P110" s="122">
        <v>0.02</v>
      </c>
      <c r="Q110" s="122">
        <v>0.01</v>
      </c>
    </row>
    <row r="111" spans="1:17" ht="13.2" customHeight="1" x14ac:dyDescent="0.25">
      <c r="A111" s="55">
        <v>73</v>
      </c>
      <c r="B111" s="97" t="s">
        <v>971</v>
      </c>
      <c r="C111" s="94" t="s">
        <v>972</v>
      </c>
      <c r="D111" s="59" t="s">
        <v>973</v>
      </c>
      <c r="E111" s="120">
        <v>34.200000000000003</v>
      </c>
      <c r="F111" s="121">
        <v>259.25</v>
      </c>
      <c r="G111" s="121">
        <v>49.17</v>
      </c>
      <c r="H111" s="121">
        <v>28.25</v>
      </c>
      <c r="I111" s="122"/>
      <c r="J111" s="122">
        <v>8866</v>
      </c>
      <c r="K111" s="122">
        <v>1682</v>
      </c>
      <c r="L111" s="122">
        <v>966</v>
      </c>
      <c r="M111" s="122"/>
      <c r="N111" s="122">
        <v>3.52</v>
      </c>
      <c r="O111" s="122">
        <v>120.38</v>
      </c>
      <c r="P111" s="122"/>
      <c r="Q111" s="122"/>
    </row>
    <row r="112" spans="1:17" ht="13.2" customHeight="1" x14ac:dyDescent="0.25">
      <c r="A112" s="123" t="s">
        <v>288</v>
      </c>
      <c r="B112" s="124" t="s">
        <v>974</v>
      </c>
      <c r="C112" s="125" t="s">
        <v>975</v>
      </c>
      <c r="D112" s="123" t="s">
        <v>73</v>
      </c>
      <c r="E112" s="126" t="s">
        <v>1102</v>
      </c>
      <c r="F112" s="127">
        <v>84.56</v>
      </c>
      <c r="G112" s="122"/>
      <c r="H112" s="122"/>
      <c r="I112" s="122"/>
      <c r="J112" s="128">
        <v>31811.47</v>
      </c>
      <c r="K112" s="122"/>
      <c r="L112" s="122"/>
      <c r="M112" s="122"/>
      <c r="N112" s="122"/>
      <c r="O112" s="122"/>
      <c r="P112" s="122"/>
      <c r="Q112" s="122"/>
    </row>
    <row r="113" spans="1:17" ht="13.2" customHeight="1" x14ac:dyDescent="0.25">
      <c r="A113" s="55">
        <v>49</v>
      </c>
      <c r="B113" s="97" t="s">
        <v>1103</v>
      </c>
      <c r="C113" s="94" t="s">
        <v>1104</v>
      </c>
      <c r="D113" s="59" t="s">
        <v>73</v>
      </c>
      <c r="E113" s="129" t="s">
        <v>1105</v>
      </c>
      <c r="F113" s="121">
        <v>8.85</v>
      </c>
      <c r="G113" s="122"/>
      <c r="H113" s="122"/>
      <c r="I113" s="122"/>
      <c r="J113" s="122">
        <v>1266</v>
      </c>
      <c r="K113" s="122"/>
      <c r="L113" s="122"/>
      <c r="M113" s="122"/>
      <c r="N113" s="122"/>
      <c r="O113" s="122"/>
      <c r="P113" s="122"/>
      <c r="Q113" s="122"/>
    </row>
    <row r="114" spans="1:17" ht="13.2" customHeight="1" x14ac:dyDescent="0.25">
      <c r="A114" s="55">
        <v>53</v>
      </c>
      <c r="B114" s="97" t="s">
        <v>1065</v>
      </c>
      <c r="C114" s="94" t="s">
        <v>1066</v>
      </c>
      <c r="D114" s="59" t="s">
        <v>73</v>
      </c>
      <c r="E114" s="129" t="s">
        <v>1106</v>
      </c>
      <c r="F114" s="121">
        <v>9.81</v>
      </c>
      <c r="G114" s="122"/>
      <c r="H114" s="122"/>
      <c r="I114" s="122"/>
      <c r="J114" s="122">
        <v>1511</v>
      </c>
      <c r="K114" s="122"/>
      <c r="L114" s="122"/>
      <c r="M114" s="122"/>
      <c r="N114" s="122"/>
      <c r="O114" s="122"/>
      <c r="P114" s="122"/>
      <c r="Q114" s="122"/>
    </row>
    <row r="115" spans="1:17" ht="13.2" customHeight="1" x14ac:dyDescent="0.25">
      <c r="A115" s="55">
        <v>51</v>
      </c>
      <c r="B115" s="97" t="s">
        <v>1071</v>
      </c>
      <c r="C115" s="94" t="s">
        <v>1072</v>
      </c>
      <c r="D115" s="59" t="s">
        <v>73</v>
      </c>
      <c r="E115" s="129" t="s">
        <v>1107</v>
      </c>
      <c r="F115" s="121">
        <v>13.03</v>
      </c>
      <c r="G115" s="122"/>
      <c r="H115" s="122"/>
      <c r="I115" s="122"/>
      <c r="J115" s="122">
        <v>889</v>
      </c>
      <c r="K115" s="122"/>
      <c r="L115" s="122"/>
      <c r="M115" s="122"/>
      <c r="N115" s="122"/>
      <c r="O115" s="122"/>
      <c r="P115" s="122"/>
      <c r="Q115" s="122"/>
    </row>
    <row r="116" spans="1:17" ht="13.2" customHeight="1" x14ac:dyDescent="0.25">
      <c r="A116" s="55">
        <v>50</v>
      </c>
      <c r="B116" s="97" t="s">
        <v>1068</v>
      </c>
      <c r="C116" s="94" t="s">
        <v>1069</v>
      </c>
      <c r="D116" s="59" t="s">
        <v>73</v>
      </c>
      <c r="E116" s="129" t="s">
        <v>1108</v>
      </c>
      <c r="F116" s="121">
        <v>26.48</v>
      </c>
      <c r="G116" s="122"/>
      <c r="H116" s="122"/>
      <c r="I116" s="122"/>
      <c r="J116" s="122">
        <v>291</v>
      </c>
      <c r="K116" s="122"/>
      <c r="L116" s="122"/>
      <c r="M116" s="122"/>
      <c r="N116" s="122"/>
      <c r="O116" s="122"/>
      <c r="P116" s="122"/>
      <c r="Q116" s="122"/>
    </row>
    <row r="117" spans="1:17" ht="13.2" customHeight="1" x14ac:dyDescent="0.25">
      <c r="A117" s="55">
        <v>78</v>
      </c>
      <c r="B117" s="97" t="s">
        <v>638</v>
      </c>
      <c r="C117" s="94" t="s">
        <v>639</v>
      </c>
      <c r="D117" s="59" t="s">
        <v>640</v>
      </c>
      <c r="E117" s="120">
        <v>627</v>
      </c>
      <c r="F117" s="121">
        <v>17.02</v>
      </c>
      <c r="G117" s="122"/>
      <c r="H117" s="122"/>
      <c r="I117" s="122"/>
      <c r="J117" s="122">
        <v>10672</v>
      </c>
      <c r="K117" s="122"/>
      <c r="L117" s="122"/>
      <c r="M117" s="122"/>
      <c r="N117" s="122"/>
      <c r="O117" s="122"/>
      <c r="P117" s="122"/>
      <c r="Q117" s="122"/>
    </row>
    <row r="118" spans="1:17" ht="13.2" customHeight="1" x14ac:dyDescent="0.25">
      <c r="A118" s="273" t="s">
        <v>85</v>
      </c>
      <c r="B118" s="274"/>
      <c r="C118" s="274"/>
      <c r="D118" s="274"/>
      <c r="E118" s="274"/>
      <c r="F118" s="274"/>
      <c r="G118" s="274"/>
      <c r="H118" s="274"/>
      <c r="I118" s="274"/>
      <c r="J118" s="121">
        <v>61620</v>
      </c>
      <c r="K118" s="121">
        <v>4543</v>
      </c>
      <c r="L118" s="121">
        <v>1574</v>
      </c>
      <c r="M118" s="121">
        <v>22</v>
      </c>
      <c r="N118" s="122"/>
      <c r="O118" s="121">
        <v>327.97</v>
      </c>
      <c r="P118" s="122"/>
      <c r="Q118" s="121">
        <v>1.17</v>
      </c>
    </row>
    <row r="119" spans="1:17" ht="13.2" customHeight="1" x14ac:dyDescent="0.25">
      <c r="A119" s="273" t="s">
        <v>1109</v>
      </c>
      <c r="B119" s="274"/>
      <c r="C119" s="274"/>
      <c r="D119" s="274"/>
      <c r="E119" s="274"/>
      <c r="F119" s="274"/>
      <c r="G119" s="274"/>
      <c r="H119" s="274"/>
      <c r="I119" s="274"/>
      <c r="J119" s="121">
        <v>61719</v>
      </c>
      <c r="K119" s="121">
        <v>4625</v>
      </c>
      <c r="L119" s="121">
        <v>1591</v>
      </c>
      <c r="M119" s="121">
        <v>23</v>
      </c>
      <c r="N119" s="122"/>
      <c r="O119" s="121">
        <v>327.97</v>
      </c>
      <c r="P119" s="122"/>
      <c r="Q119" s="121">
        <v>1.17</v>
      </c>
    </row>
    <row r="120" spans="1:17" ht="13.2" customHeight="1" x14ac:dyDescent="0.25">
      <c r="A120" s="273" t="s">
        <v>30</v>
      </c>
      <c r="B120" s="274"/>
      <c r="C120" s="274"/>
      <c r="D120" s="274"/>
      <c r="E120" s="274"/>
      <c r="F120" s="274"/>
      <c r="G120" s="274"/>
      <c r="H120" s="274"/>
      <c r="I120" s="274"/>
      <c r="J120" s="121">
        <v>5426</v>
      </c>
      <c r="K120" s="122"/>
      <c r="L120" s="122"/>
      <c r="M120" s="122"/>
      <c r="N120" s="122"/>
      <c r="O120" s="122"/>
      <c r="P120" s="122"/>
      <c r="Q120" s="122"/>
    </row>
    <row r="121" spans="1:17" ht="13.2" customHeight="1" x14ac:dyDescent="0.25">
      <c r="A121" s="273" t="s">
        <v>31</v>
      </c>
      <c r="B121" s="274"/>
      <c r="C121" s="274"/>
      <c r="D121" s="274"/>
      <c r="E121" s="274"/>
      <c r="F121" s="274"/>
      <c r="G121" s="274"/>
      <c r="H121" s="274"/>
      <c r="I121" s="274"/>
      <c r="J121" s="121">
        <v>3616</v>
      </c>
      <c r="K121" s="122"/>
      <c r="L121" s="122"/>
      <c r="M121" s="122"/>
      <c r="N121" s="122"/>
      <c r="O121" s="122"/>
      <c r="P121" s="122"/>
      <c r="Q121" s="122"/>
    </row>
    <row r="122" spans="1:17" ht="13.2" customHeight="1" x14ac:dyDescent="0.25">
      <c r="A122" s="277" t="s">
        <v>1110</v>
      </c>
      <c r="B122" s="274"/>
      <c r="C122" s="274"/>
      <c r="D122" s="274"/>
      <c r="E122" s="274"/>
      <c r="F122" s="274"/>
      <c r="G122" s="274"/>
      <c r="H122" s="274"/>
      <c r="I122" s="274"/>
      <c r="J122" s="130">
        <v>70761</v>
      </c>
      <c r="K122" s="122"/>
      <c r="L122" s="122"/>
      <c r="M122" s="122"/>
      <c r="N122" s="122"/>
      <c r="O122" s="130">
        <v>327.97</v>
      </c>
      <c r="P122" s="122"/>
      <c r="Q122" s="130">
        <v>1.17</v>
      </c>
    </row>
    <row r="123" spans="1:17" ht="13.2" customHeight="1" x14ac:dyDescent="0.25">
      <c r="A123" s="275" t="s">
        <v>77</v>
      </c>
      <c r="B123" s="276"/>
      <c r="C123" s="276"/>
      <c r="D123" s="276"/>
      <c r="E123" s="276"/>
      <c r="F123" s="276"/>
      <c r="G123" s="276"/>
      <c r="H123" s="276"/>
      <c r="I123" s="276"/>
      <c r="J123" s="276"/>
      <c r="K123" s="276"/>
      <c r="L123" s="276"/>
      <c r="M123" s="276"/>
      <c r="N123" s="276"/>
      <c r="O123" s="276"/>
      <c r="P123" s="276"/>
      <c r="Q123" s="276"/>
    </row>
    <row r="124" spans="1:17" ht="20.399999999999999" customHeight="1" x14ac:dyDescent="0.25">
      <c r="A124" s="273" t="s">
        <v>29</v>
      </c>
      <c r="B124" s="274"/>
      <c r="C124" s="274"/>
      <c r="D124" s="274"/>
      <c r="E124" s="274"/>
      <c r="F124" s="274"/>
      <c r="G124" s="274"/>
      <c r="H124" s="274"/>
      <c r="I124" s="274"/>
      <c r="J124" s="121">
        <v>184854</v>
      </c>
      <c r="K124" s="121">
        <v>10920</v>
      </c>
      <c r="L124" s="121">
        <v>3469</v>
      </c>
      <c r="M124" s="121">
        <v>79</v>
      </c>
      <c r="N124" s="122"/>
      <c r="O124" s="121">
        <v>795.06</v>
      </c>
      <c r="P124" s="122"/>
      <c r="Q124" s="121">
        <v>4.46</v>
      </c>
    </row>
    <row r="125" spans="1:17" ht="13.2" customHeight="1" x14ac:dyDescent="0.25">
      <c r="A125" s="273" t="s">
        <v>1111</v>
      </c>
      <c r="B125" s="274"/>
      <c r="C125" s="274"/>
      <c r="D125" s="274"/>
      <c r="E125" s="274"/>
      <c r="F125" s="274"/>
      <c r="G125" s="274"/>
      <c r="H125" s="274"/>
      <c r="I125" s="274"/>
      <c r="J125" s="121">
        <v>185156</v>
      </c>
      <c r="K125" s="121">
        <v>11164</v>
      </c>
      <c r="L125" s="121">
        <v>3527</v>
      </c>
      <c r="M125" s="121">
        <v>81</v>
      </c>
      <c r="N125" s="122"/>
      <c r="O125" s="121">
        <v>795.06</v>
      </c>
      <c r="P125" s="122"/>
      <c r="Q125" s="121">
        <v>4.46</v>
      </c>
    </row>
    <row r="126" spans="1:17" ht="13.2" customHeight="1" x14ac:dyDescent="0.25">
      <c r="A126" s="273" t="s">
        <v>30</v>
      </c>
      <c r="B126" s="274"/>
      <c r="C126" s="274"/>
      <c r="D126" s="274"/>
      <c r="E126" s="274"/>
      <c r="F126" s="274"/>
      <c r="G126" s="274"/>
      <c r="H126" s="274"/>
      <c r="I126" s="274"/>
      <c r="J126" s="121">
        <v>13576</v>
      </c>
      <c r="K126" s="122"/>
      <c r="L126" s="122"/>
      <c r="M126" s="122"/>
      <c r="N126" s="122"/>
      <c r="O126" s="122"/>
      <c r="P126" s="122"/>
      <c r="Q126" s="122"/>
    </row>
    <row r="127" spans="1:17" ht="13.2" customHeight="1" x14ac:dyDescent="0.25">
      <c r="A127" s="273" t="s">
        <v>31</v>
      </c>
      <c r="B127" s="274"/>
      <c r="C127" s="274"/>
      <c r="D127" s="274"/>
      <c r="E127" s="274"/>
      <c r="F127" s="274"/>
      <c r="G127" s="274"/>
      <c r="H127" s="274"/>
      <c r="I127" s="274"/>
      <c r="J127" s="121">
        <v>8959</v>
      </c>
      <c r="K127" s="122"/>
      <c r="L127" s="122"/>
      <c r="M127" s="122"/>
      <c r="N127" s="122"/>
      <c r="O127" s="122"/>
      <c r="P127" s="122"/>
      <c r="Q127" s="122"/>
    </row>
    <row r="128" spans="1:17" ht="13.2" customHeight="1" x14ac:dyDescent="0.25">
      <c r="A128" s="277" t="s">
        <v>32</v>
      </c>
      <c r="B128" s="274"/>
      <c r="C128" s="274"/>
      <c r="D128" s="274"/>
      <c r="E128" s="274"/>
      <c r="F128" s="274"/>
      <c r="G128" s="274"/>
      <c r="H128" s="274"/>
      <c r="I128" s="274"/>
      <c r="J128" s="122"/>
      <c r="K128" s="122"/>
      <c r="L128" s="122"/>
      <c r="M128" s="122"/>
      <c r="N128" s="122"/>
      <c r="O128" s="122"/>
      <c r="P128" s="122"/>
      <c r="Q128" s="122"/>
    </row>
    <row r="129" spans="1:17" ht="20.399999999999999" customHeight="1" x14ac:dyDescent="0.25">
      <c r="A129" s="273" t="s">
        <v>56</v>
      </c>
      <c r="B129" s="274"/>
      <c r="C129" s="274"/>
      <c r="D129" s="274"/>
      <c r="E129" s="274"/>
      <c r="F129" s="274"/>
      <c r="G129" s="274"/>
      <c r="H129" s="274"/>
      <c r="I129" s="274"/>
      <c r="J129" s="121">
        <v>205491</v>
      </c>
      <c r="K129" s="122"/>
      <c r="L129" s="122"/>
      <c r="M129" s="122"/>
      <c r="N129" s="122"/>
      <c r="O129" s="121">
        <v>785.43</v>
      </c>
      <c r="P129" s="122"/>
      <c r="Q129" s="121">
        <v>4.4400000000000004</v>
      </c>
    </row>
    <row r="130" spans="1:17" ht="13.2" customHeight="1" x14ac:dyDescent="0.25">
      <c r="A130" s="273" t="s">
        <v>49</v>
      </c>
      <c r="B130" s="274"/>
      <c r="C130" s="274"/>
      <c r="D130" s="274"/>
      <c r="E130" s="274"/>
      <c r="F130" s="274"/>
      <c r="G130" s="274"/>
      <c r="H130" s="274"/>
      <c r="I130" s="274"/>
      <c r="J130" s="121">
        <v>2200</v>
      </c>
      <c r="K130" s="122"/>
      <c r="L130" s="122"/>
      <c r="M130" s="122"/>
      <c r="N130" s="122"/>
      <c r="O130" s="121">
        <v>9.6300000000000008</v>
      </c>
      <c r="P130" s="122"/>
      <c r="Q130" s="121">
        <v>0.02</v>
      </c>
    </row>
    <row r="131" spans="1:17" ht="13.2" customHeight="1" x14ac:dyDescent="0.25">
      <c r="A131" s="273" t="s">
        <v>33</v>
      </c>
      <c r="B131" s="274"/>
      <c r="C131" s="274"/>
      <c r="D131" s="274"/>
      <c r="E131" s="274"/>
      <c r="F131" s="274"/>
      <c r="G131" s="274"/>
      <c r="H131" s="274"/>
      <c r="I131" s="274"/>
      <c r="J131" s="121">
        <v>207691</v>
      </c>
      <c r="K131" s="122"/>
      <c r="L131" s="122"/>
      <c r="M131" s="122"/>
      <c r="N131" s="122"/>
      <c r="O131" s="121">
        <v>795.06</v>
      </c>
      <c r="P131" s="122"/>
      <c r="Q131" s="121">
        <v>4.46</v>
      </c>
    </row>
    <row r="132" spans="1:17" ht="13.2" customHeight="1" x14ac:dyDescent="0.25">
      <c r="A132" s="273" t="s">
        <v>34</v>
      </c>
      <c r="B132" s="274"/>
      <c r="C132" s="274"/>
      <c r="D132" s="274"/>
      <c r="E132" s="274"/>
      <c r="F132" s="274"/>
      <c r="G132" s="274"/>
      <c r="H132" s="274"/>
      <c r="I132" s="274"/>
      <c r="J132" s="122"/>
      <c r="K132" s="122"/>
      <c r="L132" s="122"/>
      <c r="M132" s="122"/>
      <c r="N132" s="122"/>
      <c r="O132" s="122"/>
      <c r="P132" s="122"/>
      <c r="Q132" s="122"/>
    </row>
    <row r="133" spans="1:17" ht="13.2" customHeight="1" x14ac:dyDescent="0.25">
      <c r="A133" s="273" t="s">
        <v>35</v>
      </c>
      <c r="B133" s="274"/>
      <c r="C133" s="274"/>
      <c r="D133" s="274"/>
      <c r="E133" s="274"/>
      <c r="F133" s="274"/>
      <c r="G133" s="274"/>
      <c r="H133" s="274"/>
      <c r="I133" s="274"/>
      <c r="J133" s="121">
        <v>170465</v>
      </c>
      <c r="K133" s="122"/>
      <c r="L133" s="122"/>
      <c r="M133" s="122"/>
      <c r="N133" s="122"/>
      <c r="O133" s="122"/>
      <c r="P133" s="122"/>
      <c r="Q133" s="122"/>
    </row>
    <row r="134" spans="1:17" ht="20.399999999999999" customHeight="1" x14ac:dyDescent="0.25">
      <c r="A134" s="273" t="s">
        <v>36</v>
      </c>
      <c r="B134" s="274"/>
      <c r="C134" s="274"/>
      <c r="D134" s="274"/>
      <c r="E134" s="274"/>
      <c r="F134" s="274"/>
      <c r="G134" s="274"/>
      <c r="H134" s="274"/>
      <c r="I134" s="274"/>
      <c r="J134" s="121">
        <v>3527</v>
      </c>
      <c r="K134" s="122"/>
      <c r="L134" s="122"/>
      <c r="M134" s="122"/>
      <c r="N134" s="122"/>
      <c r="O134" s="122"/>
      <c r="P134" s="122"/>
      <c r="Q134" s="122"/>
    </row>
    <row r="135" spans="1:17" ht="13.2" customHeight="1" x14ac:dyDescent="0.25">
      <c r="A135" s="273" t="s">
        <v>37</v>
      </c>
      <c r="B135" s="274"/>
      <c r="C135" s="274"/>
      <c r="D135" s="274"/>
      <c r="E135" s="274"/>
      <c r="F135" s="274"/>
      <c r="G135" s="274"/>
      <c r="H135" s="274"/>
      <c r="I135" s="274"/>
      <c r="J135" s="121">
        <v>11245</v>
      </c>
      <c r="K135" s="122"/>
      <c r="L135" s="122"/>
      <c r="M135" s="122"/>
      <c r="N135" s="122"/>
      <c r="O135" s="122"/>
      <c r="P135" s="122"/>
      <c r="Q135" s="122"/>
    </row>
    <row r="136" spans="1:17" ht="13.2" customHeight="1" x14ac:dyDescent="0.25">
      <c r="A136" s="273" t="s">
        <v>38</v>
      </c>
      <c r="B136" s="274"/>
      <c r="C136" s="274"/>
      <c r="D136" s="274"/>
      <c r="E136" s="274"/>
      <c r="F136" s="274"/>
      <c r="G136" s="274"/>
      <c r="H136" s="274"/>
      <c r="I136" s="274"/>
      <c r="J136" s="121">
        <v>13576</v>
      </c>
      <c r="K136" s="122"/>
      <c r="L136" s="122"/>
      <c r="M136" s="122"/>
      <c r="N136" s="122"/>
      <c r="O136" s="122"/>
      <c r="P136" s="122"/>
      <c r="Q136" s="122"/>
    </row>
    <row r="137" spans="1:17" ht="13.2" customHeight="1" x14ac:dyDescent="0.25">
      <c r="A137" s="273" t="s">
        <v>39</v>
      </c>
      <c r="B137" s="274"/>
      <c r="C137" s="274"/>
      <c r="D137" s="274"/>
      <c r="E137" s="274"/>
      <c r="F137" s="274"/>
      <c r="G137" s="274"/>
      <c r="H137" s="274"/>
      <c r="I137" s="274"/>
      <c r="J137" s="121">
        <v>8959</v>
      </c>
      <c r="K137" s="122"/>
      <c r="L137" s="122"/>
      <c r="M137" s="122"/>
      <c r="N137" s="122"/>
      <c r="O137" s="122"/>
      <c r="P137" s="122"/>
      <c r="Q137" s="122"/>
    </row>
    <row r="138" spans="1:17" ht="13.2" customHeight="1" x14ac:dyDescent="0.25">
      <c r="A138" s="277" t="s">
        <v>40</v>
      </c>
      <c r="B138" s="274"/>
      <c r="C138" s="274"/>
      <c r="D138" s="274"/>
      <c r="E138" s="274"/>
      <c r="F138" s="274"/>
      <c r="G138" s="274"/>
      <c r="H138" s="274"/>
      <c r="I138" s="274"/>
      <c r="J138" s="130">
        <v>207691</v>
      </c>
      <c r="K138" s="122"/>
      <c r="L138" s="122"/>
      <c r="M138" s="122"/>
      <c r="N138" s="122"/>
      <c r="O138" s="130">
        <v>795.06</v>
      </c>
      <c r="P138" s="122"/>
      <c r="Q138" s="130">
        <v>4.46</v>
      </c>
    </row>
    <row r="139" spans="1:17" ht="20.399999999999999" customHeight="1" x14ac:dyDescent="0.25">
      <c r="A139" s="66"/>
      <c r="B139" s="48"/>
      <c r="C139" s="57"/>
      <c r="D139" s="96"/>
      <c r="E139" s="58"/>
      <c r="F139" s="131"/>
      <c r="G139" s="131"/>
      <c r="H139" s="131"/>
      <c r="I139" s="131"/>
      <c r="J139" s="131"/>
      <c r="K139" s="131"/>
      <c r="L139" s="131"/>
      <c r="M139" s="131"/>
      <c r="N139" s="131"/>
      <c r="O139" s="131"/>
      <c r="P139" s="131"/>
      <c r="Q139" s="131"/>
    </row>
    <row r="140" spans="1:17" ht="13.2" customHeight="1" x14ac:dyDescent="0.25">
      <c r="A140" s="66"/>
      <c r="B140" s="48"/>
      <c r="C140" s="57"/>
      <c r="D140" s="96"/>
      <c r="E140" s="58"/>
      <c r="F140" s="131"/>
      <c r="G140" s="131"/>
      <c r="H140" s="131"/>
      <c r="I140" s="131"/>
      <c r="J140" s="131"/>
      <c r="K140" s="131"/>
      <c r="L140" s="131"/>
      <c r="M140" s="131"/>
      <c r="N140" s="131"/>
      <c r="O140" s="131"/>
      <c r="P140" s="131"/>
      <c r="Q140" s="131"/>
    </row>
    <row r="141" spans="1:17" ht="13.2" customHeight="1" x14ac:dyDescent="0.25">
      <c r="A141" s="66"/>
      <c r="B141" s="48"/>
      <c r="C141" s="57"/>
      <c r="D141" s="96"/>
      <c r="E141" s="58"/>
      <c r="F141" s="131"/>
      <c r="G141" s="131"/>
      <c r="H141" s="131"/>
      <c r="I141" s="131"/>
      <c r="J141" s="131"/>
      <c r="K141" s="131"/>
      <c r="L141" s="131"/>
      <c r="M141" s="131"/>
      <c r="N141" s="131"/>
      <c r="O141" s="131"/>
      <c r="P141" s="131"/>
      <c r="Q141" s="131"/>
    </row>
    <row r="142" spans="1:17" ht="13.2" customHeight="1" x14ac:dyDescent="0.25">
      <c r="A142" s="286" t="s">
        <v>391</v>
      </c>
      <c r="B142" s="287"/>
      <c r="C142" s="287"/>
      <c r="D142" s="287"/>
      <c r="E142" s="287"/>
      <c r="F142" s="287"/>
      <c r="G142" s="287"/>
      <c r="H142" s="287"/>
      <c r="I142" s="287"/>
      <c r="J142" s="287"/>
      <c r="K142" s="287"/>
      <c r="L142" s="287"/>
      <c r="M142" s="287"/>
      <c r="N142" s="287"/>
      <c r="O142" s="287"/>
      <c r="P142" s="287"/>
      <c r="Q142" s="287"/>
    </row>
    <row r="143" spans="1:17" x14ac:dyDescent="0.25">
      <c r="A143" s="288" t="s">
        <v>90</v>
      </c>
      <c r="B143" s="287"/>
      <c r="C143" s="287"/>
      <c r="D143" s="287"/>
      <c r="E143" s="287"/>
      <c r="F143" s="287"/>
      <c r="G143" s="287"/>
      <c r="H143" s="287"/>
      <c r="I143" s="287"/>
      <c r="J143" s="287"/>
      <c r="K143" s="287"/>
      <c r="L143" s="287"/>
      <c r="M143" s="287"/>
      <c r="N143" s="287"/>
      <c r="O143" s="287"/>
      <c r="P143" s="287"/>
      <c r="Q143" s="287"/>
    </row>
    <row r="144" spans="1:17" ht="13.2" customHeight="1" x14ac:dyDescent="0.25">
      <c r="A144" s="66"/>
      <c r="B144" s="48"/>
      <c r="C144" s="57"/>
      <c r="D144" s="96"/>
      <c r="E144" s="58"/>
      <c r="F144" s="131"/>
      <c r="G144" s="131"/>
      <c r="H144" s="131"/>
      <c r="I144" s="131"/>
      <c r="J144" s="131"/>
      <c r="K144" s="131"/>
      <c r="L144" s="131"/>
      <c r="M144" s="131"/>
      <c r="N144" s="131"/>
      <c r="O144" s="131"/>
      <c r="P144" s="131"/>
      <c r="Q144" s="131"/>
    </row>
    <row r="145" spans="1:17" ht="13.2" customHeight="1" x14ac:dyDescent="0.25">
      <c r="A145" s="286" t="s">
        <v>392</v>
      </c>
      <c r="B145" s="287"/>
      <c r="C145" s="287"/>
      <c r="D145" s="287"/>
      <c r="E145" s="287"/>
      <c r="F145" s="287"/>
      <c r="G145" s="287"/>
      <c r="H145" s="287"/>
      <c r="I145" s="287"/>
      <c r="J145" s="287"/>
      <c r="K145" s="287"/>
      <c r="L145" s="287"/>
      <c r="M145" s="287"/>
      <c r="N145" s="287"/>
      <c r="O145" s="287"/>
      <c r="P145" s="287"/>
      <c r="Q145" s="287"/>
    </row>
    <row r="146" spans="1:17" ht="13.2" customHeight="1" x14ac:dyDescent="0.25">
      <c r="A146" s="288" t="s">
        <v>90</v>
      </c>
      <c r="B146" s="287"/>
      <c r="C146" s="287"/>
      <c r="D146" s="287"/>
      <c r="E146" s="287"/>
      <c r="F146" s="287"/>
      <c r="G146" s="287"/>
      <c r="H146" s="287"/>
      <c r="I146" s="287"/>
      <c r="J146" s="287"/>
      <c r="K146" s="287"/>
      <c r="L146" s="287"/>
      <c r="M146" s="287"/>
      <c r="N146" s="287"/>
      <c r="O146" s="287"/>
      <c r="P146" s="287"/>
      <c r="Q146" s="287"/>
    </row>
    <row r="147" spans="1:17" x14ac:dyDescent="0.25">
      <c r="A147" s="66"/>
      <c r="B147" s="48"/>
      <c r="C147" s="57"/>
      <c r="D147" s="96"/>
      <c r="E147" s="58"/>
      <c r="F147" s="131"/>
      <c r="G147" s="131"/>
      <c r="H147" s="131"/>
      <c r="I147" s="131"/>
      <c r="J147" s="131"/>
      <c r="K147" s="131"/>
      <c r="L147" s="131"/>
      <c r="M147" s="131"/>
      <c r="N147" s="131"/>
      <c r="O147" s="131"/>
      <c r="P147" s="131"/>
      <c r="Q147" s="131"/>
    </row>
    <row r="148" spans="1:17" x14ac:dyDescent="0.25">
      <c r="A148" s="66"/>
      <c r="B148" s="48"/>
      <c r="C148" s="57"/>
      <c r="D148" s="96"/>
      <c r="E148" s="58"/>
      <c r="F148" s="131"/>
      <c r="G148" s="131"/>
      <c r="H148" s="131"/>
      <c r="I148" s="131"/>
      <c r="J148" s="131"/>
      <c r="K148" s="131"/>
      <c r="L148" s="131"/>
      <c r="M148" s="131"/>
      <c r="N148" s="131"/>
      <c r="O148" s="131"/>
      <c r="P148" s="131"/>
      <c r="Q148" s="131"/>
    </row>
    <row r="149" spans="1:17" ht="13.2" customHeight="1" x14ac:dyDescent="0.25">
      <c r="A149" s="66"/>
      <c r="B149" s="48"/>
      <c r="C149" s="57"/>
      <c r="D149" s="96"/>
      <c r="E149" s="58"/>
      <c r="F149" s="131"/>
      <c r="G149" s="131"/>
      <c r="H149" s="131"/>
      <c r="I149" s="131"/>
      <c r="J149" s="131"/>
      <c r="K149" s="131"/>
      <c r="L149" s="131"/>
      <c r="M149" s="131"/>
      <c r="N149" s="131"/>
      <c r="O149" s="131"/>
      <c r="P149" s="131"/>
      <c r="Q149" s="131"/>
    </row>
    <row r="150" spans="1:17" x14ac:dyDescent="0.25">
      <c r="A150" s="273" t="s">
        <v>126</v>
      </c>
      <c r="B150" s="274"/>
      <c r="C150" s="274"/>
      <c r="D150" s="274"/>
      <c r="E150" s="274"/>
      <c r="F150" s="274"/>
      <c r="G150" s="70"/>
      <c r="H150" s="70"/>
      <c r="I150" s="70"/>
      <c r="J150" s="70"/>
      <c r="K150" s="70"/>
    </row>
    <row r="151" spans="1:17" x14ac:dyDescent="0.25">
      <c r="A151" s="273" t="s">
        <v>106</v>
      </c>
      <c r="B151" s="274"/>
      <c r="C151" s="274"/>
      <c r="D151" s="274"/>
      <c r="E151" s="274"/>
      <c r="F151" s="274"/>
      <c r="G151" s="70"/>
      <c r="H151" s="70"/>
      <c r="I151" s="70"/>
      <c r="J151" s="70"/>
      <c r="K151" s="70"/>
    </row>
    <row r="152" spans="1:17" x14ac:dyDescent="0.25">
      <c r="A152" s="273" t="s">
        <v>141</v>
      </c>
      <c r="B152" s="274"/>
      <c r="C152" s="274"/>
      <c r="D152" s="274"/>
      <c r="E152" s="274"/>
      <c r="F152" s="274"/>
      <c r="G152" s="70">
        <v>1139</v>
      </c>
      <c r="H152" s="70"/>
      <c r="I152" s="70"/>
      <c r="J152" s="70"/>
      <c r="K152" s="70"/>
    </row>
    <row r="153" spans="1:17" x14ac:dyDescent="0.25">
      <c r="A153" s="273" t="s">
        <v>89</v>
      </c>
      <c r="B153" s="274"/>
      <c r="C153" s="274"/>
      <c r="D153" s="274"/>
      <c r="E153" s="274"/>
      <c r="F153" s="274"/>
      <c r="G153" s="70">
        <v>1139</v>
      </c>
      <c r="H153" s="70"/>
      <c r="I153" s="70"/>
      <c r="J153" s="70"/>
      <c r="K153" s="70"/>
    </row>
    <row r="154" spans="1:17" x14ac:dyDescent="0.25">
      <c r="A154" s="277" t="s">
        <v>127</v>
      </c>
      <c r="B154" s="274"/>
      <c r="C154" s="274"/>
      <c r="D154" s="274"/>
      <c r="E154" s="274"/>
      <c r="F154" s="274"/>
      <c r="G154" s="71">
        <v>1139</v>
      </c>
      <c r="H154" s="70"/>
      <c r="I154" s="70"/>
      <c r="J154" s="70"/>
      <c r="K154" s="70"/>
    </row>
    <row r="155" spans="1:17" x14ac:dyDescent="0.25">
      <c r="A155" s="273" t="s">
        <v>134</v>
      </c>
      <c r="B155" s="274"/>
      <c r="C155" s="274"/>
      <c r="D155" s="274"/>
      <c r="E155" s="274"/>
      <c r="F155" s="274"/>
      <c r="G155" s="70"/>
      <c r="H155" s="70"/>
      <c r="I155" s="70"/>
      <c r="J155" s="70"/>
      <c r="K155" s="70"/>
    </row>
    <row r="156" spans="1:17" x14ac:dyDescent="0.25">
      <c r="A156" s="273" t="s">
        <v>122</v>
      </c>
      <c r="B156" s="274"/>
      <c r="C156" s="274"/>
      <c r="D156" s="274"/>
      <c r="E156" s="274"/>
      <c r="F156" s="274"/>
      <c r="G156" s="70"/>
      <c r="H156" s="70"/>
      <c r="I156" s="70"/>
      <c r="J156" s="70"/>
      <c r="K156" s="70"/>
    </row>
    <row r="157" spans="1:17" x14ac:dyDescent="0.25">
      <c r="A157" s="273" t="s">
        <v>142</v>
      </c>
      <c r="B157" s="274"/>
      <c r="C157" s="274"/>
      <c r="D157" s="274"/>
      <c r="E157" s="274"/>
      <c r="F157" s="274"/>
      <c r="G157" s="70">
        <v>620</v>
      </c>
      <c r="H157" s="70">
        <v>620</v>
      </c>
      <c r="I157" s="70"/>
      <c r="J157" s="70"/>
      <c r="K157" s="70">
        <v>56.96</v>
      </c>
    </row>
    <row r="158" spans="1:17" x14ac:dyDescent="0.25">
      <c r="A158" s="273" t="s">
        <v>143</v>
      </c>
      <c r="B158" s="274"/>
      <c r="C158" s="274"/>
      <c r="D158" s="274"/>
      <c r="E158" s="274"/>
      <c r="F158" s="274"/>
      <c r="G158" s="70">
        <v>496</v>
      </c>
      <c r="H158" s="70"/>
      <c r="I158" s="70"/>
      <c r="J158" s="70"/>
      <c r="K158" s="70"/>
    </row>
    <row r="159" spans="1:17" x14ac:dyDescent="0.25">
      <c r="A159" s="273" t="s">
        <v>144</v>
      </c>
      <c r="B159" s="274"/>
      <c r="C159" s="274"/>
      <c r="D159" s="274"/>
      <c r="E159" s="274"/>
      <c r="F159" s="274"/>
      <c r="G159" s="70">
        <v>279</v>
      </c>
      <c r="H159" s="70"/>
      <c r="I159" s="70"/>
      <c r="J159" s="70"/>
      <c r="K159" s="70"/>
    </row>
    <row r="160" spans="1:17" x14ac:dyDescent="0.25">
      <c r="A160" s="273" t="s">
        <v>88</v>
      </c>
      <c r="B160" s="274"/>
      <c r="C160" s="274"/>
      <c r="D160" s="274"/>
      <c r="E160" s="274"/>
      <c r="F160" s="274"/>
      <c r="G160" s="70">
        <v>1395</v>
      </c>
      <c r="H160" s="70"/>
      <c r="I160" s="70"/>
      <c r="J160" s="70"/>
      <c r="K160" s="70">
        <v>56.96</v>
      </c>
    </row>
    <row r="161" spans="1:11" x14ac:dyDescent="0.25">
      <c r="A161" s="273" t="s">
        <v>123</v>
      </c>
      <c r="B161" s="274"/>
      <c r="C161" s="274"/>
      <c r="D161" s="274"/>
      <c r="E161" s="274"/>
      <c r="F161" s="274"/>
      <c r="G161" s="70"/>
      <c r="H161" s="70"/>
      <c r="I161" s="70"/>
      <c r="J161" s="70"/>
      <c r="K161" s="70"/>
    </row>
    <row r="162" spans="1:11" ht="20.399999999999999" x14ac:dyDescent="0.25">
      <c r="A162" s="273" t="s">
        <v>145</v>
      </c>
      <c r="B162" s="274"/>
      <c r="C162" s="274"/>
      <c r="D162" s="274"/>
      <c r="E162" s="274"/>
      <c r="F162" s="274"/>
      <c r="G162" s="70">
        <v>527</v>
      </c>
      <c r="H162" s="70">
        <v>69</v>
      </c>
      <c r="I162" s="70" t="s">
        <v>139</v>
      </c>
      <c r="J162" s="70"/>
      <c r="K162" s="70">
        <v>5.76</v>
      </c>
    </row>
    <row r="163" spans="1:11" x14ac:dyDescent="0.25">
      <c r="A163" s="273" t="s">
        <v>146</v>
      </c>
      <c r="B163" s="274"/>
      <c r="C163" s="274"/>
      <c r="D163" s="274"/>
      <c r="E163" s="274"/>
      <c r="F163" s="274"/>
      <c r="G163" s="70">
        <v>114</v>
      </c>
      <c r="H163" s="70"/>
      <c r="I163" s="70"/>
      <c r="J163" s="70"/>
      <c r="K163" s="70"/>
    </row>
    <row r="164" spans="1:11" x14ac:dyDescent="0.25">
      <c r="A164" s="273" t="s">
        <v>147</v>
      </c>
      <c r="B164" s="274"/>
      <c r="C164" s="274"/>
      <c r="D164" s="274"/>
      <c r="E164" s="274"/>
      <c r="F164" s="274"/>
      <c r="G164" s="70">
        <v>60</v>
      </c>
      <c r="H164" s="70"/>
      <c r="I164" s="70"/>
      <c r="J164" s="70"/>
      <c r="K164" s="70"/>
    </row>
    <row r="165" spans="1:11" x14ac:dyDescent="0.25">
      <c r="A165" s="273" t="s">
        <v>88</v>
      </c>
      <c r="B165" s="274"/>
      <c r="C165" s="274"/>
      <c r="D165" s="274"/>
      <c r="E165" s="274"/>
      <c r="F165" s="274"/>
      <c r="G165" s="70">
        <v>701</v>
      </c>
      <c r="H165" s="70"/>
      <c r="I165" s="70"/>
      <c r="J165" s="70"/>
      <c r="K165" s="70">
        <v>5.76</v>
      </c>
    </row>
    <row r="166" spans="1:11" x14ac:dyDescent="0.25">
      <c r="A166" s="273" t="s">
        <v>89</v>
      </c>
      <c r="B166" s="274"/>
      <c r="C166" s="274"/>
      <c r="D166" s="274"/>
      <c r="E166" s="274"/>
      <c r="F166" s="274"/>
      <c r="G166" s="70">
        <v>2096</v>
      </c>
      <c r="H166" s="70"/>
      <c r="I166" s="70"/>
      <c r="J166" s="70"/>
      <c r="K166" s="70">
        <v>62.72</v>
      </c>
    </row>
    <row r="167" spans="1:11" x14ac:dyDescent="0.25">
      <c r="A167" s="277" t="s">
        <v>135</v>
      </c>
      <c r="B167" s="274"/>
      <c r="C167" s="274"/>
      <c r="D167" s="274"/>
      <c r="E167" s="274"/>
      <c r="F167" s="274"/>
      <c r="G167" s="71">
        <v>2096</v>
      </c>
      <c r="H167" s="70"/>
      <c r="I167" s="70"/>
      <c r="J167" s="70"/>
      <c r="K167" s="71">
        <v>62.72</v>
      </c>
    </row>
    <row r="168" spans="1:11" x14ac:dyDescent="0.25">
      <c r="A168" s="273" t="s">
        <v>136</v>
      </c>
      <c r="B168" s="274"/>
      <c r="C168" s="274"/>
      <c r="D168" s="274"/>
      <c r="E168" s="274"/>
      <c r="F168" s="274"/>
      <c r="G168" s="70"/>
      <c r="H168" s="70"/>
      <c r="I168" s="70"/>
      <c r="J168" s="70"/>
      <c r="K168" s="70"/>
    </row>
    <row r="169" spans="1:11" x14ac:dyDescent="0.25">
      <c r="A169" s="273" t="s">
        <v>121</v>
      </c>
      <c r="B169" s="274"/>
      <c r="C169" s="274"/>
      <c r="D169" s="274"/>
      <c r="E169" s="274"/>
      <c r="F169" s="274"/>
      <c r="G169" s="70"/>
      <c r="H169" s="70"/>
      <c r="I169" s="70"/>
      <c r="J169" s="70"/>
      <c r="K169" s="70"/>
    </row>
    <row r="170" spans="1:11" x14ac:dyDescent="0.25">
      <c r="A170" s="273" t="s">
        <v>148</v>
      </c>
      <c r="B170" s="274"/>
      <c r="C170" s="274"/>
      <c r="D170" s="274"/>
      <c r="E170" s="274"/>
      <c r="F170" s="274"/>
      <c r="G170" s="70">
        <v>624</v>
      </c>
      <c r="H170" s="70">
        <v>14</v>
      </c>
      <c r="I170" s="70"/>
      <c r="J170" s="70"/>
      <c r="K170" s="70">
        <v>1.2</v>
      </c>
    </row>
    <row r="171" spans="1:11" x14ac:dyDescent="0.25">
      <c r="A171" s="273" t="s">
        <v>149</v>
      </c>
      <c r="B171" s="274"/>
      <c r="C171" s="274"/>
      <c r="D171" s="274"/>
      <c r="E171" s="274"/>
      <c r="F171" s="274"/>
      <c r="G171" s="70">
        <v>14</v>
      </c>
      <c r="H171" s="70"/>
      <c r="I171" s="70"/>
      <c r="J171" s="70"/>
      <c r="K171" s="70"/>
    </row>
    <row r="172" spans="1:11" x14ac:dyDescent="0.25">
      <c r="A172" s="273" t="s">
        <v>150</v>
      </c>
      <c r="B172" s="274"/>
      <c r="C172" s="274"/>
      <c r="D172" s="274"/>
      <c r="E172" s="274"/>
      <c r="F172" s="274"/>
      <c r="G172" s="70">
        <v>9</v>
      </c>
      <c r="H172" s="70"/>
      <c r="I172" s="70"/>
      <c r="J172" s="70"/>
      <c r="K172" s="70"/>
    </row>
    <row r="173" spans="1:11" x14ac:dyDescent="0.25">
      <c r="A173" s="273" t="s">
        <v>88</v>
      </c>
      <c r="B173" s="274"/>
      <c r="C173" s="274"/>
      <c r="D173" s="274"/>
      <c r="E173" s="274"/>
      <c r="F173" s="274"/>
      <c r="G173" s="70">
        <v>647</v>
      </c>
      <c r="H173" s="70"/>
      <c r="I173" s="70"/>
      <c r="J173" s="70"/>
      <c r="K173" s="70">
        <v>1.2</v>
      </c>
    </row>
    <row r="174" spans="1:11" x14ac:dyDescent="0.25">
      <c r="A174" s="273" t="s">
        <v>137</v>
      </c>
      <c r="B174" s="274"/>
      <c r="C174" s="274"/>
      <c r="D174" s="274"/>
      <c r="E174" s="274"/>
      <c r="F174" s="274"/>
      <c r="G174" s="70"/>
      <c r="H174" s="70"/>
      <c r="I174" s="70"/>
      <c r="J174" s="70"/>
      <c r="K174" s="70"/>
    </row>
    <row r="175" spans="1:11" ht="20.399999999999999" x14ac:dyDescent="0.25">
      <c r="A175" s="273" t="s">
        <v>151</v>
      </c>
      <c r="B175" s="274"/>
      <c r="C175" s="274"/>
      <c r="D175" s="274"/>
      <c r="E175" s="274"/>
      <c r="F175" s="274"/>
      <c r="G175" s="70">
        <v>1181</v>
      </c>
      <c r="H175" s="70">
        <v>82</v>
      </c>
      <c r="I175" s="70" t="s">
        <v>140</v>
      </c>
      <c r="J175" s="70"/>
      <c r="K175" s="70">
        <v>7.14</v>
      </c>
    </row>
    <row r="176" spans="1:11" x14ac:dyDescent="0.25">
      <c r="A176" s="273" t="s">
        <v>152</v>
      </c>
      <c r="B176" s="274"/>
      <c r="C176" s="274"/>
      <c r="D176" s="274"/>
      <c r="E176" s="274"/>
      <c r="F176" s="274"/>
      <c r="G176" s="70">
        <v>113</v>
      </c>
      <c r="H176" s="70"/>
      <c r="I176" s="70"/>
      <c r="J176" s="70"/>
      <c r="K176" s="70"/>
    </row>
    <row r="177" spans="1:11" x14ac:dyDescent="0.25">
      <c r="A177" s="273" t="s">
        <v>153</v>
      </c>
      <c r="B177" s="274"/>
      <c r="C177" s="274"/>
      <c r="D177" s="274"/>
      <c r="E177" s="274"/>
      <c r="F177" s="274"/>
      <c r="G177" s="70">
        <v>77</v>
      </c>
      <c r="H177" s="70"/>
      <c r="I177" s="70"/>
      <c r="J177" s="70"/>
      <c r="K177" s="70"/>
    </row>
    <row r="178" spans="1:11" x14ac:dyDescent="0.25">
      <c r="A178" s="273" t="s">
        <v>88</v>
      </c>
      <c r="B178" s="274"/>
      <c r="C178" s="274"/>
      <c r="D178" s="274"/>
      <c r="E178" s="274"/>
      <c r="F178" s="274"/>
      <c r="G178" s="70">
        <v>1371</v>
      </c>
      <c r="H178" s="70"/>
      <c r="I178" s="70"/>
      <c r="J178" s="70"/>
      <c r="K178" s="70">
        <v>7.14</v>
      </c>
    </row>
    <row r="179" spans="1:11" x14ac:dyDescent="0.25">
      <c r="A179" s="273" t="s">
        <v>89</v>
      </c>
      <c r="B179" s="274"/>
      <c r="C179" s="274"/>
      <c r="D179" s="274"/>
      <c r="E179" s="274"/>
      <c r="F179" s="274"/>
      <c r="G179" s="70">
        <v>2018</v>
      </c>
      <c r="H179" s="70"/>
      <c r="I179" s="70"/>
      <c r="J179" s="70"/>
      <c r="K179" s="70">
        <v>8.34</v>
      </c>
    </row>
    <row r="180" spans="1:11" x14ac:dyDescent="0.25">
      <c r="A180" s="277" t="s">
        <v>138</v>
      </c>
      <c r="B180" s="274"/>
      <c r="C180" s="274"/>
      <c r="D180" s="274"/>
      <c r="E180" s="274"/>
      <c r="F180" s="274"/>
      <c r="G180" s="71">
        <v>2018</v>
      </c>
      <c r="H180" s="70"/>
      <c r="I180" s="70"/>
      <c r="J180" s="70"/>
      <c r="K180" s="71">
        <v>8.34</v>
      </c>
    </row>
    <row r="181" spans="1:11" x14ac:dyDescent="0.25">
      <c r="A181" s="273" t="s">
        <v>33</v>
      </c>
      <c r="B181" s="274"/>
      <c r="C181" s="274"/>
      <c r="D181" s="274"/>
      <c r="E181" s="274"/>
      <c r="F181" s="274"/>
      <c r="G181" s="70">
        <v>11546</v>
      </c>
      <c r="H181" s="70"/>
      <c r="I181" s="70"/>
      <c r="J181" s="70"/>
      <c r="K181" s="70">
        <v>135.85</v>
      </c>
    </row>
    <row r="182" spans="1:11" x14ac:dyDescent="0.25">
      <c r="A182" s="273" t="s">
        <v>34</v>
      </c>
      <c r="B182" s="274"/>
      <c r="C182" s="274"/>
      <c r="D182" s="274"/>
      <c r="E182" s="274"/>
      <c r="F182" s="274"/>
      <c r="G182" s="70"/>
      <c r="H182" s="70"/>
      <c r="I182" s="70"/>
      <c r="J182" s="70"/>
      <c r="K182" s="70"/>
    </row>
    <row r="183" spans="1:11" x14ac:dyDescent="0.25">
      <c r="A183" s="273" t="s">
        <v>35</v>
      </c>
      <c r="B183" s="274"/>
      <c r="C183" s="274"/>
      <c r="D183" s="274"/>
      <c r="E183" s="274"/>
      <c r="F183" s="274"/>
      <c r="G183" s="70">
        <v>3899</v>
      </c>
      <c r="H183" s="70"/>
      <c r="I183" s="70"/>
      <c r="J183" s="70"/>
      <c r="K183" s="70"/>
    </row>
    <row r="184" spans="1:11" x14ac:dyDescent="0.25">
      <c r="A184" s="273" t="s">
        <v>36</v>
      </c>
      <c r="B184" s="274"/>
      <c r="C184" s="274"/>
      <c r="D184" s="274"/>
      <c r="E184" s="274"/>
      <c r="F184" s="274"/>
      <c r="G184" s="70">
        <v>1125</v>
      </c>
      <c r="H184" s="70"/>
      <c r="I184" s="70"/>
      <c r="J184" s="70"/>
      <c r="K184" s="70"/>
    </row>
    <row r="185" spans="1:11" x14ac:dyDescent="0.25">
      <c r="A185" s="273" t="s">
        <v>37</v>
      </c>
      <c r="B185" s="274"/>
      <c r="C185" s="274"/>
      <c r="D185" s="274"/>
      <c r="E185" s="274"/>
      <c r="F185" s="274"/>
      <c r="G185" s="70">
        <v>1787</v>
      </c>
      <c r="H185" s="70"/>
      <c r="I185" s="70"/>
      <c r="J185" s="70"/>
      <c r="K185" s="70"/>
    </row>
    <row r="186" spans="1:11" x14ac:dyDescent="0.25">
      <c r="A186" s="273" t="s">
        <v>87</v>
      </c>
      <c r="B186" s="274"/>
      <c r="C186" s="274"/>
      <c r="D186" s="274"/>
      <c r="E186" s="274"/>
      <c r="F186" s="274"/>
      <c r="G186" s="70">
        <v>2217</v>
      </c>
      <c r="H186" s="70"/>
      <c r="I186" s="70"/>
      <c r="J186" s="70"/>
      <c r="K186" s="70"/>
    </row>
    <row r="187" spans="1:11" x14ac:dyDescent="0.25">
      <c r="A187" s="273" t="s">
        <v>38</v>
      </c>
      <c r="B187" s="274"/>
      <c r="C187" s="274"/>
      <c r="D187" s="274"/>
      <c r="E187" s="274"/>
      <c r="F187" s="274"/>
      <c r="G187" s="70">
        <v>1626</v>
      </c>
      <c r="H187" s="70"/>
      <c r="I187" s="70"/>
      <c r="J187" s="70"/>
      <c r="K187" s="70"/>
    </row>
    <row r="188" spans="1:11" x14ac:dyDescent="0.25">
      <c r="A188" s="273" t="s">
        <v>39</v>
      </c>
      <c r="B188" s="274"/>
      <c r="C188" s="274"/>
      <c r="D188" s="274"/>
      <c r="E188" s="274"/>
      <c r="F188" s="274"/>
      <c r="G188" s="70">
        <v>1029</v>
      </c>
      <c r="H188" s="70"/>
      <c r="I188" s="70"/>
      <c r="J188" s="70"/>
      <c r="K188" s="70"/>
    </row>
    <row r="189" spans="1:11" x14ac:dyDescent="0.25">
      <c r="A189" s="277" t="s">
        <v>40</v>
      </c>
      <c r="B189" s="274"/>
      <c r="C189" s="274"/>
      <c r="D189" s="274"/>
      <c r="E189" s="274"/>
      <c r="F189" s="274"/>
      <c r="G189" s="71">
        <v>11546</v>
      </c>
      <c r="H189" s="70"/>
      <c r="I189" s="70"/>
      <c r="J189" s="70"/>
      <c r="K189" s="71">
        <v>135.85</v>
      </c>
    </row>
    <row r="190" spans="1:11" x14ac:dyDescent="0.25">
      <c r="A190" s="73"/>
      <c r="B190" s="74"/>
      <c r="C190" s="74"/>
      <c r="D190" s="74"/>
      <c r="E190" s="74"/>
      <c r="F190" s="74"/>
      <c r="G190" s="75"/>
      <c r="H190" s="76"/>
      <c r="I190" s="76"/>
      <c r="J190" s="76"/>
      <c r="K190" s="75"/>
    </row>
    <row r="191" spans="1:11" x14ac:dyDescent="0.25">
      <c r="A191" s="73"/>
      <c r="B191" s="74"/>
      <c r="C191" s="74"/>
      <c r="D191" s="74"/>
      <c r="E191" s="74"/>
      <c r="F191" s="74"/>
      <c r="G191" s="75"/>
      <c r="H191" s="76"/>
      <c r="I191" s="76"/>
      <c r="J191" s="76"/>
      <c r="K191" s="75"/>
    </row>
    <row r="192" spans="1:11" x14ac:dyDescent="0.25">
      <c r="A192" s="73"/>
      <c r="B192" s="74"/>
      <c r="C192" s="74"/>
      <c r="D192" s="74"/>
      <c r="E192" s="74"/>
      <c r="F192" s="74"/>
      <c r="G192" s="75"/>
      <c r="H192" s="76"/>
      <c r="I192" s="76"/>
      <c r="J192" s="76"/>
      <c r="K192" s="75"/>
    </row>
    <row r="193" spans="1:11" x14ac:dyDescent="0.25">
      <c r="A193" s="286" t="s">
        <v>111</v>
      </c>
      <c r="B193" s="287"/>
      <c r="C193" s="287"/>
      <c r="D193" s="287"/>
      <c r="E193" s="287"/>
      <c r="F193" s="287"/>
      <c r="G193" s="287"/>
      <c r="H193" s="287"/>
      <c r="I193" s="287"/>
      <c r="J193" s="287"/>
      <c r="K193" s="287"/>
    </row>
    <row r="194" spans="1:11" x14ac:dyDescent="0.25">
      <c r="A194" s="288" t="s">
        <v>90</v>
      </c>
      <c r="B194" s="287"/>
      <c r="C194" s="287"/>
      <c r="D194" s="287"/>
      <c r="E194" s="287"/>
      <c r="F194" s="287"/>
      <c r="G194" s="287"/>
      <c r="H194" s="287"/>
      <c r="I194" s="287"/>
      <c r="J194" s="287"/>
      <c r="K194" s="287"/>
    </row>
    <row r="195" spans="1:11" x14ac:dyDescent="0.25">
      <c r="A195" s="56"/>
      <c r="B195" s="72"/>
      <c r="C195" s="57"/>
      <c r="D195" s="56"/>
      <c r="E195" s="69"/>
      <c r="F195" s="69"/>
      <c r="G195" s="69"/>
      <c r="H195" s="69"/>
      <c r="I195" s="69"/>
      <c r="J195" s="69"/>
      <c r="K195" s="69"/>
    </row>
    <row r="196" spans="1:11" x14ac:dyDescent="0.25">
      <c r="A196" s="286" t="s">
        <v>112</v>
      </c>
      <c r="B196" s="287"/>
      <c r="C196" s="287"/>
      <c r="D196" s="287"/>
      <c r="E196" s="287"/>
      <c r="F196" s="287"/>
      <c r="G196" s="287"/>
      <c r="H196" s="287"/>
      <c r="I196" s="287"/>
      <c r="J196" s="287"/>
      <c r="K196" s="287"/>
    </row>
    <row r="197" spans="1:11" x14ac:dyDescent="0.25">
      <c r="A197" s="288" t="s">
        <v>90</v>
      </c>
      <c r="B197" s="287"/>
      <c r="C197" s="287"/>
      <c r="D197" s="287"/>
      <c r="E197" s="287"/>
      <c r="F197" s="287"/>
      <c r="G197" s="287"/>
      <c r="H197" s="287"/>
      <c r="I197" s="287"/>
      <c r="J197" s="287"/>
      <c r="K197" s="287"/>
    </row>
    <row r="198" spans="1:11" x14ac:dyDescent="0.25">
      <c r="A198" s="56"/>
      <c r="B198" s="72"/>
      <c r="C198" s="57"/>
      <c r="D198" s="56"/>
      <c r="E198" s="69"/>
      <c r="F198" s="69"/>
      <c r="G198" s="69"/>
      <c r="H198" s="69"/>
      <c r="I198" s="69"/>
      <c r="J198" s="69"/>
      <c r="K198" s="69"/>
    </row>
  </sheetData>
  <mergeCells count="102">
    <mergeCell ref="N24:N26"/>
    <mergeCell ref="O24:O26"/>
    <mergeCell ref="P24:P26"/>
    <mergeCell ref="Q24:Q26"/>
    <mergeCell ref="F25:F26"/>
    <mergeCell ref="J25:J26"/>
    <mergeCell ref="K25:M25"/>
    <mergeCell ref="A28:Q28"/>
    <mergeCell ref="A64:I64"/>
    <mergeCell ref="G25:I25"/>
    <mergeCell ref="A24:A26"/>
    <mergeCell ref="B24:B26"/>
    <mergeCell ref="C24:C26"/>
    <mergeCell ref="J16:K16"/>
    <mergeCell ref="J17:K17"/>
    <mergeCell ref="J18:K18"/>
    <mergeCell ref="J19:K19"/>
    <mergeCell ref="J20:K20"/>
    <mergeCell ref="D24:D26"/>
    <mergeCell ref="E24:E26"/>
    <mergeCell ref="F24:I24"/>
    <mergeCell ref="J24:M24"/>
    <mergeCell ref="A65:I65"/>
    <mergeCell ref="A66:I66"/>
    <mergeCell ref="A67:I67"/>
    <mergeCell ref="A68:I68"/>
    <mergeCell ref="A69:Q69"/>
    <mergeCell ref="A88:I88"/>
    <mergeCell ref="A89:I89"/>
    <mergeCell ref="A90:I90"/>
    <mergeCell ref="A91:I91"/>
    <mergeCell ref="A92:I92"/>
    <mergeCell ref="A93:Q93"/>
    <mergeCell ref="A118:I118"/>
    <mergeCell ref="A119:I119"/>
    <mergeCell ref="A120:I120"/>
    <mergeCell ref="A121:I121"/>
    <mergeCell ref="A122:I122"/>
    <mergeCell ref="A123:Q123"/>
    <mergeCell ref="A124:I124"/>
    <mergeCell ref="A125:I125"/>
    <mergeCell ref="A126:I126"/>
    <mergeCell ref="A127:I127"/>
    <mergeCell ref="A128:I128"/>
    <mergeCell ref="A129:I129"/>
    <mergeCell ref="A130:I130"/>
    <mergeCell ref="A131:I131"/>
    <mergeCell ref="A132:I132"/>
    <mergeCell ref="A133:I133"/>
    <mergeCell ref="A134:I134"/>
    <mergeCell ref="A135:I135"/>
    <mergeCell ref="A136:I136"/>
    <mergeCell ref="A137:I137"/>
    <mergeCell ref="A138:I138"/>
    <mergeCell ref="A142:Q142"/>
    <mergeCell ref="A143:Q143"/>
    <mergeCell ref="A145:Q145"/>
    <mergeCell ref="A152:F152"/>
    <mergeCell ref="A153:F153"/>
    <mergeCell ref="A154:F154"/>
    <mergeCell ref="A155:F155"/>
    <mergeCell ref="A156:F156"/>
    <mergeCell ref="A157:F157"/>
    <mergeCell ref="A150:F150"/>
    <mergeCell ref="A151:F151"/>
    <mergeCell ref="A146:Q146"/>
    <mergeCell ref="A164:F164"/>
    <mergeCell ref="A165:F165"/>
    <mergeCell ref="A166:F166"/>
    <mergeCell ref="A167:F167"/>
    <mergeCell ref="A168:F168"/>
    <mergeCell ref="A169:F169"/>
    <mergeCell ref="A158:F158"/>
    <mergeCell ref="A159:F159"/>
    <mergeCell ref="A160:F160"/>
    <mergeCell ref="A161:F161"/>
    <mergeCell ref="A162:F162"/>
    <mergeCell ref="A163:F163"/>
    <mergeCell ref="A176:F176"/>
    <mergeCell ref="A177:F177"/>
    <mergeCell ref="A178:F178"/>
    <mergeCell ref="A179:F179"/>
    <mergeCell ref="A180:F180"/>
    <mergeCell ref="A181:F181"/>
    <mergeCell ref="A170:F170"/>
    <mergeCell ref="A171:F171"/>
    <mergeCell ref="A172:F172"/>
    <mergeCell ref="A173:F173"/>
    <mergeCell ref="A174:F174"/>
    <mergeCell ref="A175:F175"/>
    <mergeCell ref="A188:F188"/>
    <mergeCell ref="A189:F189"/>
    <mergeCell ref="A193:K193"/>
    <mergeCell ref="A194:K194"/>
    <mergeCell ref="A196:K196"/>
    <mergeCell ref="A197:K197"/>
    <mergeCell ref="A182:F182"/>
    <mergeCell ref="A183:F183"/>
    <mergeCell ref="A184:F184"/>
    <mergeCell ref="A185:F185"/>
    <mergeCell ref="A186:F186"/>
    <mergeCell ref="A187:F18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32"/>
  <sheetViews>
    <sheetView topLeftCell="A97" workbookViewId="0">
      <selection activeCell="D12" sqref="D12"/>
    </sheetView>
  </sheetViews>
  <sheetFormatPr defaultRowHeight="13.2" x14ac:dyDescent="0.25"/>
  <cols>
    <col min="2" max="2" width="26.44140625" customWidth="1"/>
    <col min="3" max="3" width="35.77734375" customWidth="1"/>
  </cols>
  <sheetData>
    <row r="1" spans="1:17" x14ac:dyDescent="0.25">
      <c r="A1" s="50" t="s">
        <v>27</v>
      </c>
      <c r="B1" s="48"/>
      <c r="C1" s="102"/>
      <c r="D1" s="103"/>
      <c r="E1" s="51"/>
      <c r="F1" s="104"/>
      <c r="G1" s="104"/>
      <c r="H1" s="104"/>
      <c r="I1" s="104"/>
      <c r="J1" s="104"/>
      <c r="K1" s="104"/>
      <c r="L1" s="104"/>
      <c r="M1" s="52" t="s">
        <v>28</v>
      </c>
      <c r="N1" s="49"/>
      <c r="O1" s="104"/>
      <c r="P1" s="104"/>
      <c r="Q1" s="104"/>
    </row>
    <row r="2" spans="1:17" x14ac:dyDescent="0.25">
      <c r="A2" s="53"/>
      <c r="B2" s="48"/>
      <c r="C2" s="102"/>
      <c r="D2" s="103"/>
      <c r="E2" s="51"/>
      <c r="F2" s="104"/>
      <c r="G2" s="104"/>
      <c r="H2" s="104"/>
      <c r="I2" s="104"/>
      <c r="J2" s="104"/>
      <c r="K2" s="104"/>
      <c r="L2" s="104"/>
      <c r="M2" s="53"/>
      <c r="N2" s="49"/>
      <c r="O2" s="104"/>
      <c r="P2" s="104"/>
      <c r="Q2" s="104"/>
    </row>
    <row r="3" spans="1:17" x14ac:dyDescent="0.25">
      <c r="A3" s="53"/>
      <c r="B3" s="48"/>
      <c r="C3" s="102"/>
      <c r="D3" s="103"/>
      <c r="E3" s="51"/>
      <c r="F3" s="104"/>
      <c r="G3" s="104"/>
      <c r="H3" s="104"/>
      <c r="I3" s="104"/>
      <c r="J3" s="104"/>
      <c r="K3" s="104"/>
      <c r="L3" s="104"/>
      <c r="M3" s="53"/>
      <c r="N3" s="49"/>
      <c r="O3" s="104"/>
      <c r="P3" s="104"/>
      <c r="Q3" s="104"/>
    </row>
    <row r="4" spans="1:17" x14ac:dyDescent="0.25">
      <c r="A4" s="53" t="s">
        <v>68</v>
      </c>
      <c r="B4" s="48"/>
      <c r="C4" s="102"/>
      <c r="D4" s="103"/>
      <c r="E4" s="51"/>
      <c r="F4" s="104"/>
      <c r="G4" s="104"/>
      <c r="H4" s="104"/>
      <c r="I4" s="104"/>
      <c r="J4" s="104"/>
      <c r="K4" s="104"/>
      <c r="L4" s="104"/>
      <c r="M4" s="53" t="s">
        <v>68</v>
      </c>
      <c r="N4" s="49"/>
      <c r="O4" s="104"/>
      <c r="P4" s="104"/>
      <c r="Q4" s="104"/>
    </row>
    <row r="5" spans="1:17" x14ac:dyDescent="0.25">
      <c r="A5" s="53" t="s">
        <v>240</v>
      </c>
      <c r="B5" s="48"/>
      <c r="C5" s="102"/>
      <c r="D5" s="103"/>
      <c r="E5" s="51"/>
      <c r="F5" s="104"/>
      <c r="G5" s="104"/>
      <c r="H5" s="104"/>
      <c r="I5" s="104"/>
      <c r="J5" s="104"/>
      <c r="K5" s="104"/>
      <c r="L5" s="104"/>
      <c r="M5" s="54" t="s">
        <v>241</v>
      </c>
      <c r="N5" s="49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51" t="s">
        <v>1187</v>
      </c>
      <c r="I6" s="104"/>
      <c r="J6" s="106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02"/>
      <c r="D7" s="103"/>
      <c r="E7" s="107"/>
      <c r="F7" s="108"/>
      <c r="G7" s="108"/>
      <c r="H7" s="67" t="s">
        <v>23</v>
      </c>
      <c r="I7" s="67"/>
      <c r="J7" s="109"/>
      <c r="K7" s="104"/>
      <c r="L7" s="104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51"/>
      <c r="B9" s="53"/>
      <c r="C9" s="102"/>
      <c r="D9" s="103"/>
      <c r="E9" s="105"/>
      <c r="F9" s="104"/>
      <c r="G9" s="104"/>
      <c r="H9" s="110" t="s">
        <v>1188</v>
      </c>
      <c r="I9" s="110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03"/>
      <c r="E10" s="105"/>
      <c r="F10" s="104"/>
      <c r="G10" s="104"/>
      <c r="H10" s="51" t="s">
        <v>55</v>
      </c>
      <c r="I10" s="51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03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51"/>
      <c r="B12" s="53"/>
      <c r="C12" s="111" t="s">
        <v>24</v>
      </c>
      <c r="D12" s="112" t="s">
        <v>1189</v>
      </c>
      <c r="E12" s="113"/>
      <c r="F12" s="104"/>
      <c r="G12" s="104"/>
      <c r="H12" s="51"/>
      <c r="I12" s="104"/>
      <c r="J12" s="104"/>
      <c r="K12" s="106"/>
      <c r="L12" s="106"/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03"/>
      <c r="E13" s="114"/>
      <c r="F13" s="108"/>
      <c r="G13" s="108"/>
      <c r="H13" s="67" t="s">
        <v>54</v>
      </c>
      <c r="I13" s="67"/>
      <c r="J13" s="108"/>
      <c r="K13" s="109"/>
      <c r="L13" s="104"/>
      <c r="M13" s="104"/>
      <c r="N13" s="104"/>
      <c r="O13" s="104"/>
      <c r="P13" s="104"/>
      <c r="Q13" s="104"/>
    </row>
    <row r="14" spans="1:17" x14ac:dyDescent="0.25">
      <c r="A14" s="115"/>
      <c r="B14" s="116"/>
      <c r="C14" s="102"/>
      <c r="D14" s="103"/>
      <c r="E14" s="105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1190</v>
      </c>
      <c r="E15" s="51"/>
      <c r="F15" s="104"/>
      <c r="G15" s="104"/>
      <c r="H15" s="104"/>
      <c r="I15" s="113"/>
      <c r="J15" s="113"/>
      <c r="K15" s="104"/>
      <c r="L15" s="104"/>
      <c r="M15" s="104"/>
      <c r="N15" s="104"/>
      <c r="O15" s="104"/>
      <c r="P15" s="104"/>
      <c r="Q15" s="104"/>
    </row>
    <row r="16" spans="1:17" x14ac:dyDescent="0.25">
      <c r="A16" s="51"/>
      <c r="B16" s="53"/>
      <c r="C16" s="102"/>
      <c r="D16" s="113" t="s">
        <v>43</v>
      </c>
      <c r="E16" s="51"/>
      <c r="F16" s="104"/>
      <c r="G16" s="104"/>
      <c r="H16" s="104"/>
      <c r="I16" s="113"/>
      <c r="J16" s="284" t="s">
        <v>1191</v>
      </c>
      <c r="K16" s="285"/>
      <c r="L16" s="54" t="s">
        <v>53</v>
      </c>
      <c r="M16" s="104"/>
      <c r="N16" s="104"/>
      <c r="O16" s="104"/>
      <c r="P16" s="104"/>
      <c r="Q16" s="104"/>
    </row>
    <row r="17" spans="1:17" x14ac:dyDescent="0.25">
      <c r="A17" s="51"/>
      <c r="B17" s="53"/>
      <c r="C17" s="102"/>
      <c r="D17" s="113" t="s">
        <v>44</v>
      </c>
      <c r="E17" s="51"/>
      <c r="F17" s="104"/>
      <c r="G17" s="104"/>
      <c r="H17" s="104"/>
      <c r="I17" s="113"/>
      <c r="J17" s="284" t="s">
        <v>1192</v>
      </c>
      <c r="K17" s="285"/>
      <c r="L17" s="54" t="s">
        <v>53</v>
      </c>
      <c r="M17" s="104"/>
      <c r="N17" s="104"/>
      <c r="O17" s="104"/>
      <c r="P17" s="104"/>
      <c r="Q17" s="104"/>
    </row>
    <row r="18" spans="1:17" x14ac:dyDescent="0.25">
      <c r="A18" s="51"/>
      <c r="B18" s="53"/>
      <c r="C18" s="102"/>
      <c r="D18" s="113" t="s">
        <v>84</v>
      </c>
      <c r="E18" s="51"/>
      <c r="F18" s="104"/>
      <c r="G18" s="104"/>
      <c r="H18" s="104"/>
      <c r="I18" s="113"/>
      <c r="J18" s="284" t="s">
        <v>1193</v>
      </c>
      <c r="K18" s="285"/>
      <c r="L18" s="54" t="s">
        <v>53</v>
      </c>
      <c r="M18" s="104"/>
      <c r="N18" s="104"/>
      <c r="O18" s="104"/>
      <c r="P18" s="104"/>
      <c r="Q18" s="104"/>
    </row>
    <row r="19" spans="1:17" x14ac:dyDescent="0.25">
      <c r="A19" s="51"/>
      <c r="B19" s="53"/>
      <c r="C19" s="102"/>
      <c r="D19" s="113" t="s">
        <v>249</v>
      </c>
      <c r="E19" s="51"/>
      <c r="F19" s="104"/>
      <c r="G19" s="104"/>
      <c r="H19" s="104"/>
      <c r="I19" s="113"/>
      <c r="J19" s="284" t="s">
        <v>1194</v>
      </c>
      <c r="K19" s="285"/>
      <c r="L19" s="54" t="s">
        <v>53</v>
      </c>
      <c r="M19" s="104"/>
      <c r="N19" s="104"/>
      <c r="O19" s="104"/>
      <c r="P19" s="104"/>
      <c r="Q19" s="104"/>
    </row>
    <row r="20" spans="1:17" x14ac:dyDescent="0.25">
      <c r="A20" s="51"/>
      <c r="B20" s="53"/>
      <c r="C20" s="102"/>
      <c r="D20" s="113" t="s">
        <v>41</v>
      </c>
      <c r="E20" s="51"/>
      <c r="F20" s="104"/>
      <c r="G20" s="104"/>
      <c r="H20" s="104"/>
      <c r="I20" s="113"/>
      <c r="J20" s="284" t="s">
        <v>1195</v>
      </c>
      <c r="K20" s="285"/>
      <c r="L20" s="54" t="s">
        <v>42</v>
      </c>
      <c r="M20" s="104"/>
      <c r="N20" s="104"/>
      <c r="O20" s="104"/>
      <c r="P20" s="104"/>
      <c r="Q20" s="104"/>
    </row>
    <row r="21" spans="1:17" x14ac:dyDescent="0.25">
      <c r="A21" s="51"/>
      <c r="B21" s="53"/>
      <c r="C21" s="102"/>
      <c r="D21" s="117" t="s">
        <v>160</v>
      </c>
      <c r="E21" s="51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</row>
    <row r="22" spans="1:17" x14ac:dyDescent="0.25">
      <c r="A22" s="51"/>
      <c r="B22" s="53"/>
      <c r="C22" s="102"/>
      <c r="D22" s="103"/>
      <c r="E22" s="51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</row>
    <row r="23" spans="1:17" ht="13.2" customHeight="1" x14ac:dyDescent="0.25">
      <c r="A23" s="66"/>
      <c r="B23" s="48"/>
      <c r="C23" s="57"/>
      <c r="D23" s="96"/>
      <c r="E23" s="5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</row>
    <row r="24" spans="1:17" x14ac:dyDescent="0.25">
      <c r="A24" s="279" t="s">
        <v>25</v>
      </c>
      <c r="B24" s="281" t="s">
        <v>161</v>
      </c>
      <c r="C24" s="279" t="s">
        <v>67</v>
      </c>
      <c r="D24" s="279" t="s">
        <v>66</v>
      </c>
      <c r="E24" s="279" t="s">
        <v>65</v>
      </c>
      <c r="F24" s="279" t="s">
        <v>52</v>
      </c>
      <c r="G24" s="280"/>
      <c r="H24" s="280"/>
      <c r="I24" s="280"/>
      <c r="J24" s="279" t="s">
        <v>51</v>
      </c>
      <c r="K24" s="280"/>
      <c r="L24" s="280"/>
      <c r="M24" s="280"/>
      <c r="N24" s="279" t="s">
        <v>64</v>
      </c>
      <c r="O24" s="279" t="s">
        <v>63</v>
      </c>
      <c r="P24" s="279" t="s">
        <v>252</v>
      </c>
      <c r="Q24" s="279" t="s">
        <v>253</v>
      </c>
    </row>
    <row r="25" spans="1:17" x14ac:dyDescent="0.25">
      <c r="A25" s="280"/>
      <c r="B25" s="282"/>
      <c r="C25" s="283"/>
      <c r="D25" s="279"/>
      <c r="E25" s="280"/>
      <c r="F25" s="279" t="s">
        <v>26</v>
      </c>
      <c r="G25" s="279" t="s">
        <v>62</v>
      </c>
      <c r="H25" s="280"/>
      <c r="I25" s="280"/>
      <c r="J25" s="279" t="s">
        <v>26</v>
      </c>
      <c r="K25" s="279" t="s">
        <v>62</v>
      </c>
      <c r="L25" s="280"/>
      <c r="M25" s="280"/>
      <c r="N25" s="279"/>
      <c r="O25" s="279"/>
      <c r="P25" s="279"/>
      <c r="Q25" s="279"/>
    </row>
    <row r="26" spans="1:17" x14ac:dyDescent="0.25">
      <c r="A26" s="280"/>
      <c r="B26" s="282"/>
      <c r="C26" s="283"/>
      <c r="D26" s="279"/>
      <c r="E26" s="280"/>
      <c r="F26" s="280"/>
      <c r="G26" s="95" t="s">
        <v>61</v>
      </c>
      <c r="H26" s="95" t="s">
        <v>60</v>
      </c>
      <c r="I26" s="95" t="s">
        <v>59</v>
      </c>
      <c r="J26" s="280"/>
      <c r="K26" s="95" t="s">
        <v>61</v>
      </c>
      <c r="L26" s="95" t="s">
        <v>60</v>
      </c>
      <c r="M26" s="95" t="s">
        <v>59</v>
      </c>
      <c r="N26" s="279"/>
      <c r="O26" s="279"/>
      <c r="P26" s="279"/>
      <c r="Q26" s="279"/>
    </row>
    <row r="27" spans="1:17" ht="13.2" customHeight="1" x14ac:dyDescent="0.25">
      <c r="A27" s="55">
        <v>1</v>
      </c>
      <c r="B27" s="65">
        <v>2</v>
      </c>
      <c r="C27" s="95">
        <v>3</v>
      </c>
      <c r="D27" s="95">
        <v>4</v>
      </c>
      <c r="E27" s="55">
        <v>5</v>
      </c>
      <c r="F27" s="64">
        <v>6</v>
      </c>
      <c r="G27" s="64">
        <v>7</v>
      </c>
      <c r="H27" s="64">
        <v>8</v>
      </c>
      <c r="I27" s="64">
        <v>9</v>
      </c>
      <c r="J27" s="64">
        <v>10</v>
      </c>
      <c r="K27" s="64">
        <v>11</v>
      </c>
      <c r="L27" s="64">
        <v>12</v>
      </c>
      <c r="M27" s="64">
        <v>13</v>
      </c>
      <c r="N27" s="64">
        <v>14</v>
      </c>
      <c r="O27" s="64">
        <v>15</v>
      </c>
      <c r="P27" s="64">
        <v>16</v>
      </c>
      <c r="Q27" s="64">
        <v>17</v>
      </c>
    </row>
    <row r="28" spans="1:17" ht="13.2" customHeight="1" x14ac:dyDescent="0.25">
      <c r="A28" s="278" t="s">
        <v>254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</row>
    <row r="29" spans="1:17" ht="13.2" customHeight="1" x14ac:dyDescent="0.25">
      <c r="A29" s="55">
        <v>1</v>
      </c>
      <c r="B29" s="97" t="s">
        <v>1196</v>
      </c>
      <c r="C29" s="94" t="s">
        <v>1197</v>
      </c>
      <c r="D29" s="59" t="s">
        <v>22</v>
      </c>
      <c r="E29" s="120">
        <v>1</v>
      </c>
      <c r="F29" s="121">
        <v>552.92999999999995</v>
      </c>
      <c r="G29" s="121">
        <v>48.76</v>
      </c>
      <c r="H29" s="121">
        <v>94.76</v>
      </c>
      <c r="I29" s="121">
        <v>5.46</v>
      </c>
      <c r="J29" s="122">
        <v>553</v>
      </c>
      <c r="K29" s="122">
        <v>49</v>
      </c>
      <c r="L29" s="122">
        <v>95</v>
      </c>
      <c r="M29" s="122">
        <v>5</v>
      </c>
      <c r="N29" s="122">
        <v>3.49</v>
      </c>
      <c r="O29" s="122">
        <v>3.49</v>
      </c>
      <c r="P29" s="122">
        <v>0.3</v>
      </c>
      <c r="Q29" s="122">
        <v>0.3</v>
      </c>
    </row>
    <row r="30" spans="1:17" ht="13.2" customHeight="1" x14ac:dyDescent="0.25">
      <c r="A30" s="55">
        <v>2</v>
      </c>
      <c r="B30" s="97" t="s">
        <v>95</v>
      </c>
      <c r="C30" s="94" t="s">
        <v>1198</v>
      </c>
      <c r="D30" s="59" t="s">
        <v>22</v>
      </c>
      <c r="E30" s="120">
        <v>1</v>
      </c>
      <c r="F30" s="121">
        <v>316.86</v>
      </c>
      <c r="G30" s="121">
        <v>32.409999999999997</v>
      </c>
      <c r="H30" s="121">
        <v>36.130000000000003</v>
      </c>
      <c r="I30" s="121">
        <v>1.82</v>
      </c>
      <c r="J30" s="122">
        <v>317</v>
      </c>
      <c r="K30" s="122">
        <v>32</v>
      </c>
      <c r="L30" s="122">
        <v>36</v>
      </c>
      <c r="M30" s="122">
        <v>2</v>
      </c>
      <c r="N30" s="122">
        <v>2.3199999999999998</v>
      </c>
      <c r="O30" s="122">
        <v>2.3199999999999998</v>
      </c>
      <c r="P30" s="122">
        <v>0.1</v>
      </c>
      <c r="Q30" s="122">
        <v>0.1</v>
      </c>
    </row>
    <row r="31" spans="1:17" ht="13.2" customHeight="1" x14ac:dyDescent="0.25">
      <c r="A31" s="55">
        <v>3</v>
      </c>
      <c r="B31" s="97" t="s">
        <v>1199</v>
      </c>
      <c r="C31" s="94" t="s">
        <v>1200</v>
      </c>
      <c r="D31" s="59" t="s">
        <v>22</v>
      </c>
      <c r="E31" s="120">
        <v>1</v>
      </c>
      <c r="F31" s="121">
        <v>132.94</v>
      </c>
      <c r="G31" s="121">
        <v>31.76</v>
      </c>
      <c r="H31" s="121">
        <v>1.28</v>
      </c>
      <c r="I31" s="122"/>
      <c r="J31" s="122">
        <v>133</v>
      </c>
      <c r="K31" s="122">
        <v>32</v>
      </c>
      <c r="L31" s="122">
        <v>1</v>
      </c>
      <c r="M31" s="122"/>
      <c r="N31" s="122">
        <v>2.37</v>
      </c>
      <c r="O31" s="122">
        <v>2.37</v>
      </c>
      <c r="P31" s="122"/>
      <c r="Q31" s="122"/>
    </row>
    <row r="32" spans="1:17" ht="40.200000000000003" x14ac:dyDescent="0.25">
      <c r="A32" s="55">
        <v>4</v>
      </c>
      <c r="B32" s="97" t="s">
        <v>1201</v>
      </c>
      <c r="C32" s="94" t="s">
        <v>1202</v>
      </c>
      <c r="D32" s="59" t="s">
        <v>21</v>
      </c>
      <c r="E32" s="120">
        <v>1</v>
      </c>
      <c r="F32" s="121">
        <v>37.880000000000003</v>
      </c>
      <c r="G32" s="122"/>
      <c r="H32" s="122"/>
      <c r="I32" s="122"/>
      <c r="J32" s="122">
        <v>38</v>
      </c>
      <c r="K32" s="122"/>
      <c r="L32" s="122"/>
      <c r="M32" s="122"/>
      <c r="N32" s="122"/>
      <c r="O32" s="122"/>
      <c r="P32" s="122"/>
      <c r="Q32" s="122"/>
    </row>
    <row r="33" spans="1:17" ht="45.6" x14ac:dyDescent="0.25">
      <c r="A33" s="55">
        <v>5</v>
      </c>
      <c r="B33" s="97" t="s">
        <v>108</v>
      </c>
      <c r="C33" s="94" t="s">
        <v>1203</v>
      </c>
      <c r="D33" s="59" t="s">
        <v>22</v>
      </c>
      <c r="E33" s="120">
        <v>3</v>
      </c>
      <c r="F33" s="121">
        <v>122.2</v>
      </c>
      <c r="G33" s="121">
        <v>24.12</v>
      </c>
      <c r="H33" s="121">
        <v>1.28</v>
      </c>
      <c r="I33" s="122"/>
      <c r="J33" s="122">
        <v>367</v>
      </c>
      <c r="K33" s="122">
        <v>72</v>
      </c>
      <c r="L33" s="122">
        <v>4</v>
      </c>
      <c r="M33" s="122"/>
      <c r="N33" s="122">
        <v>1.8</v>
      </c>
      <c r="O33" s="122">
        <v>5.4</v>
      </c>
      <c r="P33" s="122"/>
      <c r="Q33" s="122"/>
    </row>
    <row r="34" spans="1:17" ht="30.6" x14ac:dyDescent="0.25">
      <c r="A34" s="55">
        <v>6</v>
      </c>
      <c r="B34" s="97" t="s">
        <v>322</v>
      </c>
      <c r="C34" s="94" t="s">
        <v>1204</v>
      </c>
      <c r="D34" s="59" t="s">
        <v>235</v>
      </c>
      <c r="E34" s="120">
        <v>3</v>
      </c>
      <c r="F34" s="121">
        <v>102.76</v>
      </c>
      <c r="G34" s="122"/>
      <c r="H34" s="122"/>
      <c r="I34" s="122"/>
      <c r="J34" s="122">
        <v>308</v>
      </c>
      <c r="K34" s="122"/>
      <c r="L34" s="122"/>
      <c r="M34" s="122"/>
      <c r="N34" s="122"/>
      <c r="O34" s="122"/>
      <c r="P34" s="122"/>
      <c r="Q34" s="122"/>
    </row>
    <row r="35" spans="1:17" ht="22.8" x14ac:dyDescent="0.25">
      <c r="A35" s="55">
        <v>7</v>
      </c>
      <c r="B35" s="97" t="s">
        <v>99</v>
      </c>
      <c r="C35" s="94" t="s">
        <v>1205</v>
      </c>
      <c r="D35" s="59" t="s">
        <v>22</v>
      </c>
      <c r="E35" s="120">
        <v>2</v>
      </c>
      <c r="F35" s="121">
        <v>99.26</v>
      </c>
      <c r="G35" s="121">
        <v>33.11</v>
      </c>
      <c r="H35" s="121">
        <v>62.05</v>
      </c>
      <c r="I35" s="121">
        <v>4.71</v>
      </c>
      <c r="J35" s="122">
        <v>199</v>
      </c>
      <c r="K35" s="122">
        <v>66</v>
      </c>
      <c r="L35" s="122">
        <v>124</v>
      </c>
      <c r="M35" s="122">
        <v>9</v>
      </c>
      <c r="N35" s="122">
        <v>2.37</v>
      </c>
      <c r="O35" s="122">
        <v>4.74</v>
      </c>
      <c r="P35" s="122">
        <v>0.28999999999999998</v>
      </c>
      <c r="Q35" s="122">
        <v>0.57999999999999996</v>
      </c>
    </row>
    <row r="36" spans="1:17" ht="63" x14ac:dyDescent="0.25">
      <c r="A36" s="55">
        <v>8</v>
      </c>
      <c r="B36" s="97" t="s">
        <v>1206</v>
      </c>
      <c r="C36" s="94" t="s">
        <v>1207</v>
      </c>
      <c r="D36" s="59" t="s">
        <v>21</v>
      </c>
      <c r="E36" s="120">
        <v>2</v>
      </c>
      <c r="F36" s="121">
        <v>840.36</v>
      </c>
      <c r="G36" s="122"/>
      <c r="H36" s="122"/>
      <c r="I36" s="122"/>
      <c r="J36" s="122">
        <v>1681</v>
      </c>
      <c r="K36" s="122"/>
      <c r="L36" s="122"/>
      <c r="M36" s="122"/>
      <c r="N36" s="122"/>
      <c r="O36" s="122"/>
      <c r="P36" s="122"/>
      <c r="Q36" s="122"/>
    </row>
    <row r="37" spans="1:17" ht="20.399999999999999" customHeight="1" x14ac:dyDescent="0.25">
      <c r="A37" s="55">
        <v>9</v>
      </c>
      <c r="B37" s="97" t="s">
        <v>1208</v>
      </c>
      <c r="C37" s="94" t="s">
        <v>1209</v>
      </c>
      <c r="D37" s="59" t="s">
        <v>71</v>
      </c>
      <c r="E37" s="120">
        <v>7.0000000000000007E-2</v>
      </c>
      <c r="F37" s="121">
        <v>1829.4</v>
      </c>
      <c r="G37" s="121">
        <v>1025.4000000000001</v>
      </c>
      <c r="H37" s="121">
        <v>35.07</v>
      </c>
      <c r="I37" s="121">
        <v>2.1800000000000002</v>
      </c>
      <c r="J37" s="122">
        <v>128</v>
      </c>
      <c r="K37" s="122">
        <v>72</v>
      </c>
      <c r="L37" s="122">
        <v>2</v>
      </c>
      <c r="M37" s="122"/>
      <c r="N37" s="122">
        <v>73.400000000000006</v>
      </c>
      <c r="O37" s="122">
        <v>5.14</v>
      </c>
      <c r="P37" s="122">
        <v>0.12</v>
      </c>
      <c r="Q37" s="122">
        <v>0.01</v>
      </c>
    </row>
    <row r="38" spans="1:17" ht="13.2" customHeight="1" x14ac:dyDescent="0.25">
      <c r="A38" s="55">
        <v>10</v>
      </c>
      <c r="B38" s="97" t="s">
        <v>1210</v>
      </c>
      <c r="C38" s="94" t="s">
        <v>1211</v>
      </c>
      <c r="D38" s="59" t="s">
        <v>21</v>
      </c>
      <c r="E38" s="120">
        <v>3</v>
      </c>
      <c r="F38" s="121">
        <v>9.4600000000000009</v>
      </c>
      <c r="G38" s="122"/>
      <c r="H38" s="122"/>
      <c r="I38" s="122"/>
      <c r="J38" s="122">
        <v>28</v>
      </c>
      <c r="K38" s="122"/>
      <c r="L38" s="122"/>
      <c r="M38" s="122"/>
      <c r="N38" s="122"/>
      <c r="O38" s="122"/>
      <c r="P38" s="122"/>
      <c r="Q38" s="122"/>
    </row>
    <row r="39" spans="1:17" ht="13.2" customHeight="1" x14ac:dyDescent="0.25">
      <c r="A39" s="55">
        <v>11</v>
      </c>
      <c r="B39" s="97" t="s">
        <v>1212</v>
      </c>
      <c r="C39" s="94" t="s">
        <v>1213</v>
      </c>
      <c r="D39" s="59" t="s">
        <v>21</v>
      </c>
      <c r="E39" s="120">
        <v>4</v>
      </c>
      <c r="F39" s="121">
        <v>23.17</v>
      </c>
      <c r="G39" s="122"/>
      <c r="H39" s="122"/>
      <c r="I39" s="122"/>
      <c r="J39" s="122">
        <v>93</v>
      </c>
      <c r="K39" s="122"/>
      <c r="L39" s="122"/>
      <c r="M39" s="122"/>
      <c r="N39" s="122"/>
      <c r="O39" s="122"/>
      <c r="P39" s="122"/>
      <c r="Q39" s="122"/>
    </row>
    <row r="40" spans="1:17" ht="13.2" customHeight="1" x14ac:dyDescent="0.25">
      <c r="A40" s="55">
        <v>12</v>
      </c>
      <c r="B40" s="97" t="s">
        <v>96</v>
      </c>
      <c r="C40" s="94" t="s">
        <v>853</v>
      </c>
      <c r="D40" s="59" t="s">
        <v>22</v>
      </c>
      <c r="E40" s="120">
        <v>3</v>
      </c>
      <c r="F40" s="121">
        <v>174.77</v>
      </c>
      <c r="G40" s="121">
        <v>20.9</v>
      </c>
      <c r="H40" s="121">
        <v>1.28</v>
      </c>
      <c r="I40" s="122"/>
      <c r="J40" s="122">
        <v>524</v>
      </c>
      <c r="K40" s="122">
        <v>63</v>
      </c>
      <c r="L40" s="122">
        <v>4</v>
      </c>
      <c r="M40" s="122"/>
      <c r="N40" s="122">
        <v>1.56</v>
      </c>
      <c r="O40" s="122">
        <v>4.68</v>
      </c>
      <c r="P40" s="122"/>
      <c r="Q40" s="122"/>
    </row>
    <row r="41" spans="1:17" ht="13.2" customHeight="1" x14ac:dyDescent="0.25">
      <c r="A41" s="55">
        <v>13</v>
      </c>
      <c r="B41" s="97" t="s">
        <v>1214</v>
      </c>
      <c r="C41" s="94" t="s">
        <v>1215</v>
      </c>
      <c r="D41" s="59" t="s">
        <v>235</v>
      </c>
      <c r="E41" s="120">
        <v>1</v>
      </c>
      <c r="F41" s="121">
        <v>142.54</v>
      </c>
      <c r="G41" s="122"/>
      <c r="H41" s="122"/>
      <c r="I41" s="122"/>
      <c r="J41" s="122">
        <v>143</v>
      </c>
      <c r="K41" s="122"/>
      <c r="L41" s="122"/>
      <c r="M41" s="122"/>
      <c r="N41" s="122"/>
      <c r="O41" s="122"/>
      <c r="P41" s="122"/>
      <c r="Q41" s="122"/>
    </row>
    <row r="42" spans="1:17" ht="13.2" customHeight="1" x14ac:dyDescent="0.25">
      <c r="A42" s="55">
        <v>14</v>
      </c>
      <c r="B42" s="97" t="s">
        <v>1214</v>
      </c>
      <c r="C42" s="94" t="s">
        <v>1216</v>
      </c>
      <c r="D42" s="59" t="s">
        <v>235</v>
      </c>
      <c r="E42" s="120">
        <v>2</v>
      </c>
      <c r="F42" s="121">
        <v>273.58999999999997</v>
      </c>
      <c r="G42" s="122"/>
      <c r="H42" s="122"/>
      <c r="I42" s="122"/>
      <c r="J42" s="122">
        <v>547</v>
      </c>
      <c r="K42" s="122"/>
      <c r="L42" s="122"/>
      <c r="M42" s="122"/>
      <c r="N42" s="122"/>
      <c r="O42" s="122"/>
      <c r="P42" s="122"/>
      <c r="Q42" s="122"/>
    </row>
    <row r="43" spans="1:17" ht="13.2" customHeight="1" x14ac:dyDescent="0.25">
      <c r="A43" s="55">
        <v>15</v>
      </c>
      <c r="B43" s="97" t="s">
        <v>97</v>
      </c>
      <c r="C43" s="94" t="s">
        <v>1217</v>
      </c>
      <c r="D43" s="59" t="s">
        <v>22</v>
      </c>
      <c r="E43" s="120">
        <v>1</v>
      </c>
      <c r="F43" s="121">
        <v>168.71</v>
      </c>
      <c r="G43" s="121">
        <v>41.5</v>
      </c>
      <c r="H43" s="121">
        <v>4.2</v>
      </c>
      <c r="I43" s="121">
        <v>0.18</v>
      </c>
      <c r="J43" s="122">
        <v>169</v>
      </c>
      <c r="K43" s="122">
        <v>42</v>
      </c>
      <c r="L43" s="122">
        <v>4</v>
      </c>
      <c r="M43" s="122"/>
      <c r="N43" s="122">
        <v>3.17</v>
      </c>
      <c r="O43" s="122">
        <v>3.17</v>
      </c>
      <c r="P43" s="122">
        <v>0.01</v>
      </c>
      <c r="Q43" s="122">
        <v>0.01</v>
      </c>
    </row>
    <row r="44" spans="1:17" ht="13.2" customHeight="1" x14ac:dyDescent="0.25">
      <c r="A44" s="55">
        <v>16</v>
      </c>
      <c r="B44" s="97" t="s">
        <v>1218</v>
      </c>
      <c r="C44" s="94" t="s">
        <v>1219</v>
      </c>
      <c r="D44" s="59" t="s">
        <v>235</v>
      </c>
      <c r="E44" s="120">
        <v>1</v>
      </c>
      <c r="F44" s="121">
        <v>185.94</v>
      </c>
      <c r="G44" s="122"/>
      <c r="H44" s="122"/>
      <c r="I44" s="122"/>
      <c r="J44" s="122">
        <v>186</v>
      </c>
      <c r="K44" s="122"/>
      <c r="L44" s="122"/>
      <c r="M44" s="122"/>
      <c r="N44" s="122"/>
      <c r="O44" s="122"/>
      <c r="P44" s="122"/>
      <c r="Q44" s="122"/>
    </row>
    <row r="45" spans="1:17" ht="13.2" customHeight="1" x14ac:dyDescent="0.25">
      <c r="A45" s="55">
        <v>17</v>
      </c>
      <c r="B45" s="97" t="s">
        <v>99</v>
      </c>
      <c r="C45" s="94" t="s">
        <v>1205</v>
      </c>
      <c r="D45" s="59" t="s">
        <v>22</v>
      </c>
      <c r="E45" s="120">
        <v>3</v>
      </c>
      <c r="F45" s="121">
        <v>99.26</v>
      </c>
      <c r="G45" s="121">
        <v>33.11</v>
      </c>
      <c r="H45" s="121">
        <v>62.05</v>
      </c>
      <c r="I45" s="121">
        <v>4.71</v>
      </c>
      <c r="J45" s="122">
        <v>298</v>
      </c>
      <c r="K45" s="122">
        <v>99</v>
      </c>
      <c r="L45" s="122">
        <v>186</v>
      </c>
      <c r="M45" s="122">
        <v>14</v>
      </c>
      <c r="N45" s="122">
        <v>2.37</v>
      </c>
      <c r="O45" s="122">
        <v>7.11</v>
      </c>
      <c r="P45" s="122">
        <v>0.28999999999999998</v>
      </c>
      <c r="Q45" s="122">
        <v>0.87</v>
      </c>
    </row>
    <row r="46" spans="1:17" ht="13.2" customHeight="1" x14ac:dyDescent="0.25">
      <c r="A46" s="55">
        <v>18</v>
      </c>
      <c r="B46" s="97" t="s">
        <v>322</v>
      </c>
      <c r="C46" s="94" t="s">
        <v>1220</v>
      </c>
      <c r="D46" s="59" t="s">
        <v>235</v>
      </c>
      <c r="E46" s="120">
        <v>3</v>
      </c>
      <c r="F46" s="121">
        <v>64.12</v>
      </c>
      <c r="G46" s="122"/>
      <c r="H46" s="122"/>
      <c r="I46" s="122"/>
      <c r="J46" s="122">
        <v>192</v>
      </c>
      <c r="K46" s="122"/>
      <c r="L46" s="122"/>
      <c r="M46" s="122"/>
      <c r="N46" s="122"/>
      <c r="O46" s="122"/>
      <c r="P46" s="122"/>
      <c r="Q46" s="122"/>
    </row>
    <row r="47" spans="1:17" ht="34.200000000000003" x14ac:dyDescent="0.25">
      <c r="A47" s="55">
        <v>19</v>
      </c>
      <c r="B47" s="97" t="s">
        <v>155</v>
      </c>
      <c r="C47" s="94" t="s">
        <v>1221</v>
      </c>
      <c r="D47" s="59" t="s">
        <v>22</v>
      </c>
      <c r="E47" s="120">
        <v>2</v>
      </c>
      <c r="F47" s="121">
        <v>8.41</v>
      </c>
      <c r="G47" s="121">
        <v>7.26</v>
      </c>
      <c r="H47" s="122"/>
      <c r="I47" s="122"/>
      <c r="J47" s="122">
        <v>17</v>
      </c>
      <c r="K47" s="122">
        <v>15</v>
      </c>
      <c r="L47" s="122"/>
      <c r="M47" s="122"/>
      <c r="N47" s="122">
        <v>0.52</v>
      </c>
      <c r="O47" s="122">
        <v>1.04</v>
      </c>
      <c r="P47" s="122"/>
      <c r="Q47" s="122"/>
    </row>
    <row r="48" spans="1:17" ht="13.2" customHeight="1" x14ac:dyDescent="0.25">
      <c r="A48" s="55">
        <v>20</v>
      </c>
      <c r="B48" s="97" t="s">
        <v>322</v>
      </c>
      <c r="C48" s="94" t="s">
        <v>1222</v>
      </c>
      <c r="D48" s="59" t="s">
        <v>235</v>
      </c>
      <c r="E48" s="120">
        <v>2</v>
      </c>
      <c r="F48" s="121">
        <v>697.94</v>
      </c>
      <c r="G48" s="122"/>
      <c r="H48" s="122"/>
      <c r="I48" s="122"/>
      <c r="J48" s="122">
        <v>1396</v>
      </c>
      <c r="K48" s="122"/>
      <c r="L48" s="122"/>
      <c r="M48" s="122"/>
      <c r="N48" s="122"/>
      <c r="O48" s="122"/>
      <c r="P48" s="122"/>
      <c r="Q48" s="122"/>
    </row>
    <row r="49" spans="1:17" ht="13.2" customHeight="1" x14ac:dyDescent="0.25">
      <c r="A49" s="55">
        <v>21</v>
      </c>
      <c r="B49" s="97" t="s">
        <v>1223</v>
      </c>
      <c r="C49" s="94" t="s">
        <v>1224</v>
      </c>
      <c r="D49" s="59" t="s">
        <v>1225</v>
      </c>
      <c r="E49" s="120">
        <v>1</v>
      </c>
      <c r="F49" s="121">
        <v>38.369999999999997</v>
      </c>
      <c r="G49" s="121">
        <v>13.65</v>
      </c>
      <c r="H49" s="122"/>
      <c r="I49" s="122"/>
      <c r="J49" s="122">
        <v>38</v>
      </c>
      <c r="K49" s="122">
        <v>14</v>
      </c>
      <c r="L49" s="122"/>
      <c r="M49" s="122"/>
      <c r="N49" s="122">
        <v>1.03</v>
      </c>
      <c r="O49" s="122">
        <v>1.03</v>
      </c>
      <c r="P49" s="122"/>
      <c r="Q49" s="122"/>
    </row>
    <row r="50" spans="1:17" ht="30.6" x14ac:dyDescent="0.25">
      <c r="A50" s="55">
        <v>22</v>
      </c>
      <c r="B50" s="97" t="s">
        <v>322</v>
      </c>
      <c r="C50" s="94" t="s">
        <v>1226</v>
      </c>
      <c r="D50" s="59" t="s">
        <v>235</v>
      </c>
      <c r="E50" s="120">
        <v>1</v>
      </c>
      <c r="F50" s="121">
        <v>884.06</v>
      </c>
      <c r="G50" s="122"/>
      <c r="H50" s="122"/>
      <c r="I50" s="122"/>
      <c r="J50" s="122">
        <v>884</v>
      </c>
      <c r="K50" s="122"/>
      <c r="L50" s="122"/>
      <c r="M50" s="122"/>
      <c r="N50" s="122"/>
      <c r="O50" s="122"/>
      <c r="P50" s="122"/>
      <c r="Q50" s="122"/>
    </row>
    <row r="51" spans="1:17" ht="20.399999999999999" customHeight="1" x14ac:dyDescent="0.25">
      <c r="A51" s="55">
        <v>23</v>
      </c>
      <c r="B51" s="97" t="s">
        <v>1227</v>
      </c>
      <c r="C51" s="94" t="s">
        <v>1228</v>
      </c>
      <c r="D51" s="59" t="s">
        <v>72</v>
      </c>
      <c r="E51" s="120">
        <v>0.4</v>
      </c>
      <c r="F51" s="121">
        <v>1392.25</v>
      </c>
      <c r="G51" s="121">
        <v>141.78</v>
      </c>
      <c r="H51" s="121">
        <v>242.87</v>
      </c>
      <c r="I51" s="121">
        <v>57.25</v>
      </c>
      <c r="J51" s="122">
        <v>557</v>
      </c>
      <c r="K51" s="122">
        <v>57</v>
      </c>
      <c r="L51" s="122">
        <v>97</v>
      </c>
      <c r="M51" s="122">
        <v>23</v>
      </c>
      <c r="N51" s="122">
        <v>10.7</v>
      </c>
      <c r="O51" s="122">
        <v>4.28</v>
      </c>
      <c r="P51" s="122">
        <v>3.61</v>
      </c>
      <c r="Q51" s="122">
        <v>1.44</v>
      </c>
    </row>
    <row r="52" spans="1:17" ht="13.2" customHeight="1" x14ac:dyDescent="0.25">
      <c r="A52" s="55">
        <v>24</v>
      </c>
      <c r="B52" s="97" t="s">
        <v>1229</v>
      </c>
      <c r="C52" s="94" t="s">
        <v>1230</v>
      </c>
      <c r="D52" s="59" t="s">
        <v>21</v>
      </c>
      <c r="E52" s="120">
        <v>16</v>
      </c>
      <c r="F52" s="121">
        <v>57.86</v>
      </c>
      <c r="G52" s="122"/>
      <c r="H52" s="122"/>
      <c r="I52" s="122"/>
      <c r="J52" s="122">
        <v>926</v>
      </c>
      <c r="K52" s="122"/>
      <c r="L52" s="122"/>
      <c r="M52" s="122"/>
      <c r="N52" s="122"/>
      <c r="O52" s="122"/>
      <c r="P52" s="122"/>
      <c r="Q52" s="122"/>
    </row>
    <row r="53" spans="1:17" ht="13.2" customHeight="1" x14ac:dyDescent="0.25">
      <c r="A53" s="55">
        <v>25</v>
      </c>
      <c r="B53" s="97" t="s">
        <v>1231</v>
      </c>
      <c r="C53" s="94" t="s">
        <v>1232</v>
      </c>
      <c r="D53" s="59" t="s">
        <v>21</v>
      </c>
      <c r="E53" s="120">
        <v>4</v>
      </c>
      <c r="F53" s="121">
        <v>82.59</v>
      </c>
      <c r="G53" s="122"/>
      <c r="H53" s="122"/>
      <c r="I53" s="122"/>
      <c r="J53" s="122">
        <v>330</v>
      </c>
      <c r="K53" s="122"/>
      <c r="L53" s="122"/>
      <c r="M53" s="122"/>
      <c r="N53" s="122"/>
      <c r="O53" s="122"/>
      <c r="P53" s="122"/>
      <c r="Q53" s="122"/>
    </row>
    <row r="54" spans="1:17" ht="13.2" customHeight="1" x14ac:dyDescent="0.25">
      <c r="A54" s="55">
        <v>26</v>
      </c>
      <c r="B54" s="97" t="s">
        <v>1233</v>
      </c>
      <c r="C54" s="94" t="s">
        <v>1234</v>
      </c>
      <c r="D54" s="59" t="s">
        <v>21</v>
      </c>
      <c r="E54" s="120">
        <v>8</v>
      </c>
      <c r="F54" s="121">
        <v>52.54</v>
      </c>
      <c r="G54" s="122"/>
      <c r="H54" s="122"/>
      <c r="I54" s="122"/>
      <c r="J54" s="122">
        <v>420</v>
      </c>
      <c r="K54" s="122"/>
      <c r="L54" s="122"/>
      <c r="M54" s="122"/>
      <c r="N54" s="122"/>
      <c r="O54" s="122"/>
      <c r="P54" s="122"/>
      <c r="Q54" s="122"/>
    </row>
    <row r="55" spans="1:17" ht="13.2" customHeight="1" x14ac:dyDescent="0.25">
      <c r="A55" s="55">
        <v>27</v>
      </c>
      <c r="B55" s="97" t="s">
        <v>128</v>
      </c>
      <c r="C55" s="94" t="s">
        <v>172</v>
      </c>
      <c r="D55" s="59" t="s">
        <v>72</v>
      </c>
      <c r="E55" s="120">
        <v>0.3</v>
      </c>
      <c r="F55" s="121">
        <v>1840.21</v>
      </c>
      <c r="G55" s="121">
        <v>498.2</v>
      </c>
      <c r="H55" s="121">
        <v>788.16</v>
      </c>
      <c r="I55" s="121">
        <v>202.95</v>
      </c>
      <c r="J55" s="122">
        <v>552</v>
      </c>
      <c r="K55" s="122">
        <v>149</v>
      </c>
      <c r="L55" s="122">
        <v>236</v>
      </c>
      <c r="M55" s="122">
        <v>61</v>
      </c>
      <c r="N55" s="122">
        <v>37.6</v>
      </c>
      <c r="O55" s="122">
        <v>11.28</v>
      </c>
      <c r="P55" s="122">
        <v>12.78</v>
      </c>
      <c r="Q55" s="122">
        <v>3.83</v>
      </c>
    </row>
    <row r="56" spans="1:17" ht="13.2" customHeight="1" x14ac:dyDescent="0.25">
      <c r="A56" s="55">
        <v>28</v>
      </c>
      <c r="B56" s="97" t="s">
        <v>1235</v>
      </c>
      <c r="C56" s="94" t="s">
        <v>1236</v>
      </c>
      <c r="D56" s="59" t="s">
        <v>72</v>
      </c>
      <c r="E56" s="120">
        <v>0.78</v>
      </c>
      <c r="F56" s="121">
        <v>1401.4</v>
      </c>
      <c r="G56" s="121">
        <v>325.95</v>
      </c>
      <c r="H56" s="121">
        <v>525.04</v>
      </c>
      <c r="I56" s="121">
        <v>106.18</v>
      </c>
      <c r="J56" s="122">
        <v>1093</v>
      </c>
      <c r="K56" s="122">
        <v>254</v>
      </c>
      <c r="L56" s="122">
        <v>410</v>
      </c>
      <c r="M56" s="122">
        <v>83</v>
      </c>
      <c r="N56" s="122">
        <v>24.6</v>
      </c>
      <c r="O56" s="122">
        <v>19.190000000000001</v>
      </c>
      <c r="P56" s="122">
        <v>6.62</v>
      </c>
      <c r="Q56" s="122">
        <v>5.16</v>
      </c>
    </row>
    <row r="57" spans="1:17" ht="13.2" customHeight="1" x14ac:dyDescent="0.25">
      <c r="A57" s="55">
        <v>29</v>
      </c>
      <c r="B57" s="97" t="s">
        <v>1231</v>
      </c>
      <c r="C57" s="94" t="s">
        <v>1232</v>
      </c>
      <c r="D57" s="59" t="s">
        <v>21</v>
      </c>
      <c r="E57" s="120">
        <v>43</v>
      </c>
      <c r="F57" s="121">
        <v>82.59</v>
      </c>
      <c r="G57" s="122"/>
      <c r="H57" s="122"/>
      <c r="I57" s="122"/>
      <c r="J57" s="122">
        <v>3551</v>
      </c>
      <c r="K57" s="122"/>
      <c r="L57" s="122"/>
      <c r="M57" s="122"/>
      <c r="N57" s="122"/>
      <c r="O57" s="122"/>
      <c r="P57" s="122"/>
      <c r="Q57" s="122"/>
    </row>
    <row r="58" spans="1:17" ht="13.2" customHeight="1" x14ac:dyDescent="0.25">
      <c r="A58" s="55">
        <v>30</v>
      </c>
      <c r="B58" s="97" t="s">
        <v>1237</v>
      </c>
      <c r="C58" s="94" t="s">
        <v>1238</v>
      </c>
      <c r="D58" s="59" t="s">
        <v>71</v>
      </c>
      <c r="E58" s="120">
        <v>0.14000000000000001</v>
      </c>
      <c r="F58" s="121">
        <v>1385.95</v>
      </c>
      <c r="G58" s="121">
        <v>243.9</v>
      </c>
      <c r="H58" s="121">
        <v>128.88</v>
      </c>
      <c r="I58" s="121">
        <v>4</v>
      </c>
      <c r="J58" s="122">
        <v>194</v>
      </c>
      <c r="K58" s="122">
        <v>34</v>
      </c>
      <c r="L58" s="122">
        <v>18</v>
      </c>
      <c r="M58" s="122">
        <v>1</v>
      </c>
      <c r="N58" s="122">
        <v>18</v>
      </c>
      <c r="O58" s="122">
        <v>2.52</v>
      </c>
      <c r="P58" s="122">
        <v>0.22</v>
      </c>
      <c r="Q58" s="122">
        <v>0.03</v>
      </c>
    </row>
    <row r="59" spans="1:17" ht="13.2" customHeight="1" x14ac:dyDescent="0.25">
      <c r="A59" s="55">
        <v>31</v>
      </c>
      <c r="B59" s="97" t="s">
        <v>1239</v>
      </c>
      <c r="C59" s="94" t="s">
        <v>1240</v>
      </c>
      <c r="D59" s="59" t="s">
        <v>21</v>
      </c>
      <c r="E59" s="120">
        <v>14</v>
      </c>
      <c r="F59" s="121">
        <v>7.19</v>
      </c>
      <c r="G59" s="122"/>
      <c r="H59" s="122"/>
      <c r="I59" s="122"/>
      <c r="J59" s="122">
        <v>101</v>
      </c>
      <c r="K59" s="122"/>
      <c r="L59" s="122"/>
      <c r="M59" s="122"/>
      <c r="N59" s="122"/>
      <c r="O59" s="122"/>
      <c r="P59" s="122"/>
      <c r="Q59" s="122"/>
    </row>
    <row r="60" spans="1:17" ht="13.2" customHeight="1" x14ac:dyDescent="0.25">
      <c r="A60" s="55">
        <v>32</v>
      </c>
      <c r="B60" s="97" t="s">
        <v>1241</v>
      </c>
      <c r="C60" s="94" t="s">
        <v>1242</v>
      </c>
      <c r="D60" s="59" t="s">
        <v>73</v>
      </c>
      <c r="E60" s="120">
        <v>17</v>
      </c>
      <c r="F60" s="121">
        <v>6.55</v>
      </c>
      <c r="G60" s="122"/>
      <c r="H60" s="122"/>
      <c r="I60" s="122"/>
      <c r="J60" s="122">
        <v>111</v>
      </c>
      <c r="K60" s="122"/>
      <c r="L60" s="122"/>
      <c r="M60" s="122"/>
      <c r="N60" s="122"/>
      <c r="O60" s="122"/>
      <c r="P60" s="122"/>
      <c r="Q60" s="122"/>
    </row>
    <row r="61" spans="1:17" ht="13.2" customHeight="1" x14ac:dyDescent="0.25">
      <c r="A61" s="55">
        <v>33</v>
      </c>
      <c r="B61" s="97" t="s">
        <v>1243</v>
      </c>
      <c r="C61" s="94" t="s">
        <v>1244</v>
      </c>
      <c r="D61" s="59" t="s">
        <v>71</v>
      </c>
      <c r="E61" s="120">
        <v>0.1</v>
      </c>
      <c r="F61" s="121">
        <v>1849.18</v>
      </c>
      <c r="G61" s="121">
        <v>384.82</v>
      </c>
      <c r="H61" s="121">
        <v>358.08</v>
      </c>
      <c r="I61" s="121">
        <v>10.01</v>
      </c>
      <c r="J61" s="122">
        <v>185</v>
      </c>
      <c r="K61" s="122">
        <v>38</v>
      </c>
      <c r="L61" s="122">
        <v>36</v>
      </c>
      <c r="M61" s="122">
        <v>1</v>
      </c>
      <c r="N61" s="122">
        <v>28.4</v>
      </c>
      <c r="O61" s="122">
        <v>2.84</v>
      </c>
      <c r="P61" s="122">
        <v>0.55000000000000004</v>
      </c>
      <c r="Q61" s="122">
        <v>0.06</v>
      </c>
    </row>
    <row r="62" spans="1:17" ht="20.399999999999999" customHeight="1" x14ac:dyDescent="0.25">
      <c r="A62" s="55">
        <v>34</v>
      </c>
      <c r="B62" s="97" t="s">
        <v>322</v>
      </c>
      <c r="C62" s="94" t="s">
        <v>1245</v>
      </c>
      <c r="D62" s="59" t="s">
        <v>235</v>
      </c>
      <c r="E62" s="120">
        <v>10</v>
      </c>
      <c r="F62" s="121">
        <v>175.11</v>
      </c>
      <c r="G62" s="122"/>
      <c r="H62" s="122"/>
      <c r="I62" s="122"/>
      <c r="J62" s="122">
        <v>1751</v>
      </c>
      <c r="K62" s="122"/>
      <c r="L62" s="122"/>
      <c r="M62" s="122"/>
      <c r="N62" s="122"/>
      <c r="O62" s="122"/>
      <c r="P62" s="122"/>
      <c r="Q62" s="122"/>
    </row>
    <row r="63" spans="1:17" ht="13.2" customHeight="1" x14ac:dyDescent="0.25">
      <c r="A63" s="55">
        <v>35</v>
      </c>
      <c r="B63" s="97" t="s">
        <v>1246</v>
      </c>
      <c r="C63" s="94" t="s">
        <v>1247</v>
      </c>
      <c r="D63" s="59" t="s">
        <v>191</v>
      </c>
      <c r="E63" s="120">
        <v>8.0000000000000002E-3</v>
      </c>
      <c r="F63" s="121">
        <v>7061.6</v>
      </c>
      <c r="G63" s="122"/>
      <c r="H63" s="122"/>
      <c r="I63" s="122"/>
      <c r="J63" s="122">
        <v>56</v>
      </c>
      <c r="K63" s="122"/>
      <c r="L63" s="122"/>
      <c r="M63" s="122"/>
      <c r="N63" s="122"/>
      <c r="O63" s="122"/>
      <c r="P63" s="122"/>
      <c r="Q63" s="122"/>
    </row>
    <row r="64" spans="1:17" ht="13.2" customHeight="1" x14ac:dyDescent="0.25">
      <c r="A64" s="55">
        <v>36</v>
      </c>
      <c r="B64" s="97" t="s">
        <v>101</v>
      </c>
      <c r="C64" s="94" t="s">
        <v>1248</v>
      </c>
      <c r="D64" s="59" t="s">
        <v>72</v>
      </c>
      <c r="E64" s="120">
        <v>1.72</v>
      </c>
      <c r="F64" s="121">
        <v>3009.12</v>
      </c>
      <c r="G64" s="121">
        <v>549.88</v>
      </c>
      <c r="H64" s="121">
        <v>1234.04</v>
      </c>
      <c r="I64" s="121">
        <v>433.04</v>
      </c>
      <c r="J64" s="122">
        <v>5176</v>
      </c>
      <c r="K64" s="122">
        <v>946</v>
      </c>
      <c r="L64" s="122">
        <v>2123</v>
      </c>
      <c r="M64" s="122">
        <v>745</v>
      </c>
      <c r="N64" s="122">
        <v>41.5</v>
      </c>
      <c r="O64" s="122">
        <v>71.38</v>
      </c>
      <c r="P64" s="122">
        <v>27.6</v>
      </c>
      <c r="Q64" s="122">
        <v>47.47</v>
      </c>
    </row>
    <row r="65" spans="1:17" ht="13.2" customHeight="1" x14ac:dyDescent="0.25">
      <c r="A65" s="55">
        <v>37</v>
      </c>
      <c r="B65" s="97" t="s">
        <v>79</v>
      </c>
      <c r="C65" s="94" t="s">
        <v>1249</v>
      </c>
      <c r="D65" s="59" t="s">
        <v>73</v>
      </c>
      <c r="E65" s="120">
        <v>142</v>
      </c>
      <c r="F65" s="121">
        <v>26.35</v>
      </c>
      <c r="G65" s="122"/>
      <c r="H65" s="122"/>
      <c r="I65" s="122"/>
      <c r="J65" s="122">
        <v>3742</v>
      </c>
      <c r="K65" s="122"/>
      <c r="L65" s="122"/>
      <c r="M65" s="122"/>
      <c r="N65" s="122"/>
      <c r="O65" s="122"/>
      <c r="P65" s="122"/>
      <c r="Q65" s="122"/>
    </row>
    <row r="66" spans="1:17" ht="13.2" customHeight="1" x14ac:dyDescent="0.25">
      <c r="A66" s="55">
        <v>38</v>
      </c>
      <c r="B66" s="97" t="s">
        <v>1250</v>
      </c>
      <c r="C66" s="94" t="s">
        <v>1251</v>
      </c>
      <c r="D66" s="59" t="s">
        <v>73</v>
      </c>
      <c r="E66" s="120">
        <v>30</v>
      </c>
      <c r="F66" s="121">
        <v>32.130000000000003</v>
      </c>
      <c r="G66" s="122"/>
      <c r="H66" s="122"/>
      <c r="I66" s="122"/>
      <c r="J66" s="122">
        <v>964</v>
      </c>
      <c r="K66" s="122"/>
      <c r="L66" s="122"/>
      <c r="M66" s="122"/>
      <c r="N66" s="122"/>
      <c r="O66" s="122"/>
      <c r="P66" s="122"/>
      <c r="Q66" s="122"/>
    </row>
    <row r="67" spans="1:17" ht="20.399999999999999" customHeight="1" x14ac:dyDescent="0.25">
      <c r="A67" s="55">
        <v>39</v>
      </c>
      <c r="B67" s="97" t="s">
        <v>80</v>
      </c>
      <c r="C67" s="94" t="s">
        <v>1252</v>
      </c>
      <c r="D67" s="59" t="s">
        <v>72</v>
      </c>
      <c r="E67" s="120">
        <v>2.1800000000000002</v>
      </c>
      <c r="F67" s="121">
        <v>2435.1999999999998</v>
      </c>
      <c r="G67" s="121">
        <v>315.35000000000002</v>
      </c>
      <c r="H67" s="121">
        <v>611.58000000000004</v>
      </c>
      <c r="I67" s="121">
        <v>248.83</v>
      </c>
      <c r="J67" s="122">
        <v>5309</v>
      </c>
      <c r="K67" s="122">
        <v>687</v>
      </c>
      <c r="L67" s="122">
        <v>1333</v>
      </c>
      <c r="M67" s="122">
        <v>542</v>
      </c>
      <c r="N67" s="122">
        <v>23.8</v>
      </c>
      <c r="O67" s="122">
        <v>51.88</v>
      </c>
      <c r="P67" s="122">
        <v>15.91</v>
      </c>
      <c r="Q67" s="122">
        <v>34.68</v>
      </c>
    </row>
    <row r="68" spans="1:17" ht="13.2" customHeight="1" x14ac:dyDescent="0.25">
      <c r="A68" s="55">
        <v>40</v>
      </c>
      <c r="B68" s="97" t="s">
        <v>1253</v>
      </c>
      <c r="C68" s="94" t="s">
        <v>1254</v>
      </c>
      <c r="D68" s="59" t="s">
        <v>72</v>
      </c>
      <c r="E68" s="120">
        <v>0.4</v>
      </c>
      <c r="F68" s="121">
        <v>2919.81</v>
      </c>
      <c r="G68" s="121">
        <v>455.8</v>
      </c>
      <c r="H68" s="121">
        <v>945.62</v>
      </c>
      <c r="I68" s="121">
        <v>373.18</v>
      </c>
      <c r="J68" s="122">
        <v>1168</v>
      </c>
      <c r="K68" s="122">
        <v>182</v>
      </c>
      <c r="L68" s="122">
        <v>378</v>
      </c>
      <c r="M68" s="122">
        <v>149</v>
      </c>
      <c r="N68" s="122">
        <v>34.4</v>
      </c>
      <c r="O68" s="122">
        <v>13.76</v>
      </c>
      <c r="P68" s="122">
        <v>23.83</v>
      </c>
      <c r="Q68" s="122">
        <v>9.5299999999999994</v>
      </c>
    </row>
    <row r="69" spans="1:17" ht="13.2" customHeight="1" x14ac:dyDescent="0.25">
      <c r="A69" s="55">
        <v>41</v>
      </c>
      <c r="B69" s="97" t="s">
        <v>1255</v>
      </c>
      <c r="C69" s="94" t="s">
        <v>1256</v>
      </c>
      <c r="D69" s="59" t="s">
        <v>73</v>
      </c>
      <c r="E69" s="120">
        <v>258</v>
      </c>
      <c r="F69" s="121">
        <v>10.01</v>
      </c>
      <c r="G69" s="122"/>
      <c r="H69" s="122"/>
      <c r="I69" s="122"/>
      <c r="J69" s="122">
        <v>2583</v>
      </c>
      <c r="K69" s="122"/>
      <c r="L69" s="122"/>
      <c r="M69" s="122"/>
      <c r="N69" s="122"/>
      <c r="O69" s="122"/>
      <c r="P69" s="122"/>
      <c r="Q69" s="122"/>
    </row>
    <row r="70" spans="1:17" ht="13.2" customHeight="1" x14ac:dyDescent="0.25">
      <c r="A70" s="55">
        <v>42</v>
      </c>
      <c r="B70" s="97" t="s">
        <v>1257</v>
      </c>
      <c r="C70" s="94" t="s">
        <v>1258</v>
      </c>
      <c r="D70" s="59" t="s">
        <v>72</v>
      </c>
      <c r="E70" s="120">
        <v>0.1</v>
      </c>
      <c r="F70" s="121">
        <v>3835.55</v>
      </c>
      <c r="G70" s="121">
        <v>894.38</v>
      </c>
      <c r="H70" s="121">
        <v>1619.62</v>
      </c>
      <c r="I70" s="121">
        <v>548.19000000000005</v>
      </c>
      <c r="J70" s="122">
        <v>384</v>
      </c>
      <c r="K70" s="122">
        <v>89</v>
      </c>
      <c r="L70" s="122">
        <v>162</v>
      </c>
      <c r="M70" s="122">
        <v>55</v>
      </c>
      <c r="N70" s="122">
        <v>67.5</v>
      </c>
      <c r="O70" s="122">
        <v>6.75</v>
      </c>
      <c r="P70" s="122">
        <v>34.85</v>
      </c>
      <c r="Q70" s="122">
        <v>3.49</v>
      </c>
    </row>
    <row r="71" spans="1:17" ht="34.200000000000003" x14ac:dyDescent="0.25">
      <c r="A71" s="55">
        <v>43</v>
      </c>
      <c r="B71" s="97" t="s">
        <v>1259</v>
      </c>
      <c r="C71" s="94" t="s">
        <v>1260</v>
      </c>
      <c r="D71" s="59" t="s">
        <v>73</v>
      </c>
      <c r="E71" s="120">
        <v>10</v>
      </c>
      <c r="F71" s="121">
        <v>58.55</v>
      </c>
      <c r="G71" s="122"/>
      <c r="H71" s="122"/>
      <c r="I71" s="122"/>
      <c r="J71" s="122">
        <v>586</v>
      </c>
      <c r="K71" s="122"/>
      <c r="L71" s="122"/>
      <c r="M71" s="122"/>
      <c r="N71" s="122"/>
      <c r="O71" s="122"/>
      <c r="P71" s="122"/>
      <c r="Q71" s="122"/>
    </row>
    <row r="72" spans="1:17" ht="13.2" customHeight="1" x14ac:dyDescent="0.25">
      <c r="A72" s="55">
        <v>44</v>
      </c>
      <c r="B72" s="97" t="s">
        <v>1261</v>
      </c>
      <c r="C72" s="94" t="s">
        <v>1262</v>
      </c>
      <c r="D72" s="59" t="s">
        <v>72</v>
      </c>
      <c r="E72" s="120">
        <v>0.45</v>
      </c>
      <c r="F72" s="121">
        <v>1351.39</v>
      </c>
      <c r="G72" s="121">
        <v>251.75</v>
      </c>
      <c r="H72" s="121">
        <v>85.67</v>
      </c>
      <c r="I72" s="121">
        <v>3.46</v>
      </c>
      <c r="J72" s="122">
        <v>608</v>
      </c>
      <c r="K72" s="122">
        <v>113</v>
      </c>
      <c r="L72" s="122">
        <v>39</v>
      </c>
      <c r="M72" s="122">
        <v>2</v>
      </c>
      <c r="N72" s="122">
        <v>19</v>
      </c>
      <c r="O72" s="122">
        <v>8.5500000000000007</v>
      </c>
      <c r="P72" s="122">
        <v>0.19</v>
      </c>
      <c r="Q72" s="122">
        <v>0.09</v>
      </c>
    </row>
    <row r="73" spans="1:17" ht="13.2" customHeight="1" x14ac:dyDescent="0.25">
      <c r="A73" s="55">
        <v>45</v>
      </c>
      <c r="B73" s="97" t="s">
        <v>92</v>
      </c>
      <c r="C73" s="94" t="s">
        <v>1263</v>
      </c>
      <c r="D73" s="59" t="s">
        <v>72</v>
      </c>
      <c r="E73" s="120">
        <v>0.4</v>
      </c>
      <c r="F73" s="121">
        <v>1397.41</v>
      </c>
      <c r="G73" s="121">
        <v>282.23</v>
      </c>
      <c r="H73" s="121">
        <v>85.67</v>
      </c>
      <c r="I73" s="121">
        <v>3.46</v>
      </c>
      <c r="J73" s="122">
        <v>559</v>
      </c>
      <c r="K73" s="122">
        <v>113</v>
      </c>
      <c r="L73" s="122">
        <v>34</v>
      </c>
      <c r="M73" s="122">
        <v>1</v>
      </c>
      <c r="N73" s="122">
        <v>21.3</v>
      </c>
      <c r="O73" s="122">
        <v>8.52</v>
      </c>
      <c r="P73" s="122">
        <v>0.19</v>
      </c>
      <c r="Q73" s="122">
        <v>0.08</v>
      </c>
    </row>
    <row r="74" spans="1:17" ht="13.2" customHeight="1" x14ac:dyDescent="0.25">
      <c r="A74" s="55">
        <v>46</v>
      </c>
      <c r="B74" s="97" t="s">
        <v>322</v>
      </c>
      <c r="C74" s="94" t="s">
        <v>1264</v>
      </c>
      <c r="D74" s="59" t="s">
        <v>235</v>
      </c>
      <c r="E74" s="120">
        <v>10</v>
      </c>
      <c r="F74" s="121">
        <v>58.94</v>
      </c>
      <c r="G74" s="122"/>
      <c r="H74" s="122"/>
      <c r="I74" s="122"/>
      <c r="J74" s="122">
        <v>589</v>
      </c>
      <c r="K74" s="122"/>
      <c r="L74" s="122"/>
      <c r="M74" s="122"/>
      <c r="N74" s="122"/>
      <c r="O74" s="122"/>
      <c r="P74" s="122"/>
      <c r="Q74" s="122"/>
    </row>
    <row r="75" spans="1:17" ht="13.2" customHeight="1" x14ac:dyDescent="0.25">
      <c r="A75" s="55">
        <v>47</v>
      </c>
      <c r="B75" s="97" t="s">
        <v>1265</v>
      </c>
      <c r="C75" s="94" t="s">
        <v>1266</v>
      </c>
      <c r="D75" s="59" t="s">
        <v>72</v>
      </c>
      <c r="E75" s="120">
        <v>7.99</v>
      </c>
      <c r="F75" s="121">
        <v>730.59</v>
      </c>
      <c r="G75" s="121">
        <v>104.15</v>
      </c>
      <c r="H75" s="121">
        <v>11.69</v>
      </c>
      <c r="I75" s="121">
        <v>0.73</v>
      </c>
      <c r="J75" s="122">
        <v>5837</v>
      </c>
      <c r="K75" s="122">
        <v>832</v>
      </c>
      <c r="L75" s="122">
        <v>93</v>
      </c>
      <c r="M75" s="122">
        <v>6</v>
      </c>
      <c r="N75" s="122">
        <v>7.86</v>
      </c>
      <c r="O75" s="122">
        <v>62.8</v>
      </c>
      <c r="P75" s="122">
        <v>0.04</v>
      </c>
      <c r="Q75" s="122">
        <v>0.32</v>
      </c>
    </row>
    <row r="76" spans="1:17" ht="45.6" x14ac:dyDescent="0.25">
      <c r="A76" s="55">
        <v>48</v>
      </c>
      <c r="B76" s="97" t="s">
        <v>1267</v>
      </c>
      <c r="C76" s="94" t="s">
        <v>1268</v>
      </c>
      <c r="D76" s="59" t="s">
        <v>170</v>
      </c>
      <c r="E76" s="120">
        <v>16.11</v>
      </c>
      <c r="F76" s="121">
        <v>806.06</v>
      </c>
      <c r="G76" s="121">
        <v>157.18</v>
      </c>
      <c r="H76" s="121">
        <v>456.3</v>
      </c>
      <c r="I76" s="121">
        <v>50.35</v>
      </c>
      <c r="J76" s="122">
        <v>12986</v>
      </c>
      <c r="K76" s="122">
        <v>2532</v>
      </c>
      <c r="L76" s="122">
        <v>7351</v>
      </c>
      <c r="M76" s="122">
        <v>811</v>
      </c>
      <c r="N76" s="122">
        <v>11.6</v>
      </c>
      <c r="O76" s="122">
        <v>186.88</v>
      </c>
      <c r="P76" s="122">
        <v>2.96</v>
      </c>
      <c r="Q76" s="122">
        <v>47.69</v>
      </c>
    </row>
    <row r="77" spans="1:17" ht="13.2" customHeight="1" x14ac:dyDescent="0.25">
      <c r="A77" s="55">
        <v>49</v>
      </c>
      <c r="B77" s="97" t="s">
        <v>1269</v>
      </c>
      <c r="C77" s="94" t="s">
        <v>1270</v>
      </c>
      <c r="D77" s="59" t="s">
        <v>75</v>
      </c>
      <c r="E77" s="120">
        <v>0.21099999999999999</v>
      </c>
      <c r="F77" s="121">
        <v>3901.19</v>
      </c>
      <c r="G77" s="122"/>
      <c r="H77" s="122"/>
      <c r="I77" s="122"/>
      <c r="J77" s="122">
        <v>823</v>
      </c>
      <c r="K77" s="122"/>
      <c r="L77" s="122"/>
      <c r="M77" s="122"/>
      <c r="N77" s="122"/>
      <c r="O77" s="122"/>
      <c r="P77" s="122"/>
      <c r="Q77" s="122"/>
    </row>
    <row r="78" spans="1:17" ht="97.2" x14ac:dyDescent="0.25">
      <c r="A78" s="55">
        <v>50</v>
      </c>
      <c r="B78" s="97" t="s">
        <v>1271</v>
      </c>
      <c r="C78" s="94" t="s">
        <v>1272</v>
      </c>
      <c r="D78" s="59" t="s">
        <v>75</v>
      </c>
      <c r="E78" s="120">
        <v>0.46100000000000002</v>
      </c>
      <c r="F78" s="121">
        <v>5083.3900000000003</v>
      </c>
      <c r="G78" s="122"/>
      <c r="H78" s="122"/>
      <c r="I78" s="122"/>
      <c r="J78" s="122">
        <v>2343</v>
      </c>
      <c r="K78" s="122"/>
      <c r="L78" s="122"/>
      <c r="M78" s="122"/>
      <c r="N78" s="122"/>
      <c r="O78" s="122"/>
      <c r="P78" s="122"/>
      <c r="Q78" s="122"/>
    </row>
    <row r="79" spans="1:17" ht="13.2" customHeight="1" x14ac:dyDescent="0.25">
      <c r="A79" s="55">
        <v>51</v>
      </c>
      <c r="B79" s="97" t="s">
        <v>1273</v>
      </c>
      <c r="C79" s="94" t="s">
        <v>1274</v>
      </c>
      <c r="D79" s="59" t="s">
        <v>75</v>
      </c>
      <c r="E79" s="120">
        <v>0.41799999999999998</v>
      </c>
      <c r="F79" s="121">
        <v>6898.52</v>
      </c>
      <c r="G79" s="122"/>
      <c r="H79" s="122"/>
      <c r="I79" s="122"/>
      <c r="J79" s="122">
        <v>2884</v>
      </c>
      <c r="K79" s="122"/>
      <c r="L79" s="122"/>
      <c r="M79" s="122"/>
      <c r="N79" s="122"/>
      <c r="O79" s="122"/>
      <c r="P79" s="122"/>
      <c r="Q79" s="122"/>
    </row>
    <row r="80" spans="1:17" ht="13.2" customHeight="1" x14ac:dyDescent="0.25">
      <c r="A80" s="55">
        <v>52</v>
      </c>
      <c r="B80" s="97" t="s">
        <v>1275</v>
      </c>
      <c r="C80" s="94" t="s">
        <v>1276</v>
      </c>
      <c r="D80" s="59" t="s">
        <v>75</v>
      </c>
      <c r="E80" s="120">
        <v>0.84799999999999998</v>
      </c>
      <c r="F80" s="121">
        <v>8363.94</v>
      </c>
      <c r="G80" s="122"/>
      <c r="H80" s="122"/>
      <c r="I80" s="122"/>
      <c r="J80" s="122">
        <v>7093</v>
      </c>
      <c r="K80" s="122"/>
      <c r="L80" s="122"/>
      <c r="M80" s="122"/>
      <c r="N80" s="122"/>
      <c r="O80" s="122"/>
      <c r="P80" s="122"/>
      <c r="Q80" s="122"/>
    </row>
    <row r="81" spans="1:17" ht="13.2" customHeight="1" x14ac:dyDescent="0.25">
      <c r="A81" s="55">
        <v>53</v>
      </c>
      <c r="B81" s="97" t="s">
        <v>1277</v>
      </c>
      <c r="C81" s="94" t="s">
        <v>1278</v>
      </c>
      <c r="D81" s="59" t="s">
        <v>75</v>
      </c>
      <c r="E81" s="120">
        <v>0.12</v>
      </c>
      <c r="F81" s="121">
        <v>7280.27</v>
      </c>
      <c r="G81" s="122"/>
      <c r="H81" s="122"/>
      <c r="I81" s="122"/>
      <c r="J81" s="122">
        <v>874</v>
      </c>
      <c r="K81" s="122"/>
      <c r="L81" s="122"/>
      <c r="M81" s="122"/>
      <c r="N81" s="122"/>
      <c r="O81" s="122"/>
      <c r="P81" s="122"/>
      <c r="Q81" s="122"/>
    </row>
    <row r="82" spans="1:17" ht="97.2" x14ac:dyDescent="0.25">
      <c r="A82" s="55">
        <v>54</v>
      </c>
      <c r="B82" s="97" t="s">
        <v>1279</v>
      </c>
      <c r="C82" s="94" t="s">
        <v>1280</v>
      </c>
      <c r="D82" s="59" t="s">
        <v>75</v>
      </c>
      <c r="E82" s="120">
        <v>4.1000000000000002E-2</v>
      </c>
      <c r="F82" s="121">
        <v>12452.31</v>
      </c>
      <c r="G82" s="122"/>
      <c r="H82" s="122"/>
      <c r="I82" s="122"/>
      <c r="J82" s="122">
        <v>511</v>
      </c>
      <c r="K82" s="122"/>
      <c r="L82" s="122"/>
      <c r="M82" s="122"/>
      <c r="N82" s="122"/>
      <c r="O82" s="122"/>
      <c r="P82" s="122"/>
      <c r="Q82" s="122"/>
    </row>
    <row r="83" spans="1:17" ht="13.2" customHeight="1" x14ac:dyDescent="0.25">
      <c r="A83" s="55">
        <v>55</v>
      </c>
      <c r="B83" s="97" t="s">
        <v>1281</v>
      </c>
      <c r="C83" s="94" t="s">
        <v>1282</v>
      </c>
      <c r="D83" s="59" t="s">
        <v>75</v>
      </c>
      <c r="E83" s="120">
        <v>2.5999999999999999E-2</v>
      </c>
      <c r="F83" s="121">
        <v>18986.34</v>
      </c>
      <c r="G83" s="122"/>
      <c r="H83" s="122"/>
      <c r="I83" s="122"/>
      <c r="J83" s="122">
        <v>494</v>
      </c>
      <c r="K83" s="122"/>
      <c r="L83" s="122"/>
      <c r="M83" s="122"/>
      <c r="N83" s="122"/>
      <c r="O83" s="122"/>
      <c r="P83" s="122"/>
      <c r="Q83" s="122"/>
    </row>
    <row r="84" spans="1:17" ht="13.2" customHeight="1" x14ac:dyDescent="0.25">
      <c r="A84" s="55">
        <v>56</v>
      </c>
      <c r="B84" s="97" t="s">
        <v>1283</v>
      </c>
      <c r="C84" s="94" t="s">
        <v>1284</v>
      </c>
      <c r="D84" s="59" t="s">
        <v>75</v>
      </c>
      <c r="E84" s="120">
        <v>0.01</v>
      </c>
      <c r="F84" s="121">
        <v>26754.26</v>
      </c>
      <c r="G84" s="122"/>
      <c r="H84" s="122"/>
      <c r="I84" s="122"/>
      <c r="J84" s="122">
        <v>268</v>
      </c>
      <c r="K84" s="122"/>
      <c r="L84" s="122"/>
      <c r="M84" s="122"/>
      <c r="N84" s="122"/>
      <c r="O84" s="122"/>
      <c r="P84" s="122"/>
      <c r="Q84" s="122"/>
    </row>
    <row r="85" spans="1:17" ht="13.2" customHeight="1" x14ac:dyDescent="0.25">
      <c r="A85" s="55">
        <v>57</v>
      </c>
      <c r="B85" s="97" t="s">
        <v>1285</v>
      </c>
      <c r="C85" s="94" t="s">
        <v>1286</v>
      </c>
      <c r="D85" s="59" t="s">
        <v>75</v>
      </c>
      <c r="E85" s="120">
        <v>0.01</v>
      </c>
      <c r="F85" s="121">
        <v>47979.35</v>
      </c>
      <c r="G85" s="122"/>
      <c r="H85" s="122"/>
      <c r="I85" s="122"/>
      <c r="J85" s="122">
        <v>480</v>
      </c>
      <c r="K85" s="122"/>
      <c r="L85" s="122"/>
      <c r="M85" s="122"/>
      <c r="N85" s="122"/>
      <c r="O85" s="122"/>
      <c r="P85" s="122"/>
      <c r="Q85" s="122"/>
    </row>
    <row r="86" spans="1:17" ht="97.2" x14ac:dyDescent="0.25">
      <c r="A86" s="55">
        <v>58</v>
      </c>
      <c r="B86" s="97" t="s">
        <v>1287</v>
      </c>
      <c r="C86" s="94" t="s">
        <v>1288</v>
      </c>
      <c r="D86" s="59" t="s">
        <v>75</v>
      </c>
      <c r="E86" s="120">
        <v>0.03</v>
      </c>
      <c r="F86" s="121">
        <v>115378.54</v>
      </c>
      <c r="G86" s="122"/>
      <c r="H86" s="122"/>
      <c r="I86" s="122"/>
      <c r="J86" s="122">
        <v>3461</v>
      </c>
      <c r="K86" s="122"/>
      <c r="L86" s="122"/>
      <c r="M86" s="122"/>
      <c r="N86" s="122"/>
      <c r="O86" s="122"/>
      <c r="P86" s="122"/>
      <c r="Q86" s="122"/>
    </row>
    <row r="87" spans="1:17" ht="85.8" x14ac:dyDescent="0.25">
      <c r="A87" s="55">
        <v>59</v>
      </c>
      <c r="B87" s="97" t="s">
        <v>1289</v>
      </c>
      <c r="C87" s="94" t="s">
        <v>1290</v>
      </c>
      <c r="D87" s="59" t="s">
        <v>75</v>
      </c>
      <c r="E87" s="120">
        <v>0.03</v>
      </c>
      <c r="F87" s="121">
        <v>4214.26</v>
      </c>
      <c r="G87" s="122"/>
      <c r="H87" s="122"/>
      <c r="I87" s="122"/>
      <c r="J87" s="122">
        <v>126</v>
      </c>
      <c r="K87" s="122"/>
      <c r="L87" s="122"/>
      <c r="M87" s="122"/>
      <c r="N87" s="122"/>
      <c r="O87" s="122"/>
      <c r="P87" s="122"/>
      <c r="Q87" s="122"/>
    </row>
    <row r="88" spans="1:17" ht="85.8" x14ac:dyDescent="0.25">
      <c r="A88" s="55">
        <v>60</v>
      </c>
      <c r="B88" s="97" t="s">
        <v>1291</v>
      </c>
      <c r="C88" s="94" t="s">
        <v>1292</v>
      </c>
      <c r="D88" s="59" t="s">
        <v>75</v>
      </c>
      <c r="E88" s="120">
        <v>9.8000000000000004E-2</v>
      </c>
      <c r="F88" s="121">
        <v>22625.01</v>
      </c>
      <c r="G88" s="122"/>
      <c r="H88" s="122"/>
      <c r="I88" s="122"/>
      <c r="J88" s="122">
        <v>2217</v>
      </c>
      <c r="K88" s="122"/>
      <c r="L88" s="122"/>
      <c r="M88" s="122"/>
      <c r="N88" s="122"/>
      <c r="O88" s="122"/>
      <c r="P88" s="122"/>
      <c r="Q88" s="122"/>
    </row>
    <row r="89" spans="1:17" ht="13.2" customHeight="1" x14ac:dyDescent="0.25">
      <c r="A89" s="55">
        <v>61</v>
      </c>
      <c r="B89" s="97" t="s">
        <v>1293</v>
      </c>
      <c r="C89" s="94" t="s">
        <v>1294</v>
      </c>
      <c r="D89" s="59" t="s">
        <v>75</v>
      </c>
      <c r="E89" s="120">
        <v>1.2999999999999999E-2</v>
      </c>
      <c r="F89" s="121">
        <v>46093.36</v>
      </c>
      <c r="G89" s="122"/>
      <c r="H89" s="122"/>
      <c r="I89" s="122"/>
      <c r="J89" s="122">
        <v>599</v>
      </c>
      <c r="K89" s="122"/>
      <c r="L89" s="122"/>
      <c r="M89" s="122"/>
      <c r="N89" s="122"/>
      <c r="O89" s="122"/>
      <c r="P89" s="122"/>
      <c r="Q89" s="122"/>
    </row>
    <row r="90" spans="1:17" ht="13.2" customHeight="1" x14ac:dyDescent="0.25">
      <c r="A90" s="55">
        <v>62</v>
      </c>
      <c r="B90" s="97" t="s">
        <v>1295</v>
      </c>
      <c r="C90" s="94" t="s">
        <v>1296</v>
      </c>
      <c r="D90" s="59" t="s">
        <v>75</v>
      </c>
      <c r="E90" s="120">
        <v>2.4E-2</v>
      </c>
      <c r="F90" s="121">
        <v>32844.199999999997</v>
      </c>
      <c r="G90" s="122"/>
      <c r="H90" s="122"/>
      <c r="I90" s="122"/>
      <c r="J90" s="122">
        <v>788</v>
      </c>
      <c r="K90" s="122"/>
      <c r="L90" s="122"/>
      <c r="M90" s="122"/>
      <c r="N90" s="122"/>
      <c r="O90" s="122"/>
      <c r="P90" s="122"/>
      <c r="Q90" s="122"/>
    </row>
    <row r="91" spans="1:17" ht="97.2" x14ac:dyDescent="0.25">
      <c r="A91" s="55">
        <v>63</v>
      </c>
      <c r="B91" s="97" t="s">
        <v>1297</v>
      </c>
      <c r="C91" s="94" t="s">
        <v>1298</v>
      </c>
      <c r="D91" s="59" t="s">
        <v>75</v>
      </c>
      <c r="E91" s="120">
        <v>7.0000000000000007E-2</v>
      </c>
      <c r="F91" s="121">
        <v>17282.55</v>
      </c>
      <c r="G91" s="122"/>
      <c r="H91" s="122"/>
      <c r="I91" s="122"/>
      <c r="J91" s="122">
        <v>1210</v>
      </c>
      <c r="K91" s="122"/>
      <c r="L91" s="122"/>
      <c r="M91" s="122"/>
      <c r="N91" s="122"/>
      <c r="O91" s="122"/>
      <c r="P91" s="122"/>
      <c r="Q91" s="122"/>
    </row>
    <row r="92" spans="1:17" ht="13.2" customHeight="1" x14ac:dyDescent="0.25">
      <c r="A92" s="55">
        <v>64</v>
      </c>
      <c r="B92" s="97" t="s">
        <v>1299</v>
      </c>
      <c r="C92" s="94" t="s">
        <v>1300</v>
      </c>
      <c r="D92" s="59" t="s">
        <v>72</v>
      </c>
      <c r="E92" s="120">
        <v>0.76</v>
      </c>
      <c r="F92" s="121">
        <v>238.36</v>
      </c>
      <c r="G92" s="121">
        <v>62.28</v>
      </c>
      <c r="H92" s="121">
        <v>83.74</v>
      </c>
      <c r="I92" s="121">
        <v>34.9</v>
      </c>
      <c r="J92" s="122">
        <v>181</v>
      </c>
      <c r="K92" s="122">
        <v>47</v>
      </c>
      <c r="L92" s="122">
        <v>64</v>
      </c>
      <c r="M92" s="122">
        <v>27</v>
      </c>
      <c r="N92" s="122">
        <v>4.7</v>
      </c>
      <c r="O92" s="122">
        <v>3.57</v>
      </c>
      <c r="P92" s="122">
        <v>2.23</v>
      </c>
      <c r="Q92" s="122">
        <v>1.69</v>
      </c>
    </row>
    <row r="93" spans="1:17" ht="13.2" customHeight="1" x14ac:dyDescent="0.25">
      <c r="A93" s="55">
        <v>65</v>
      </c>
      <c r="B93" s="97" t="s">
        <v>1301</v>
      </c>
      <c r="C93" s="94" t="s">
        <v>1302</v>
      </c>
      <c r="D93" s="59" t="s">
        <v>75</v>
      </c>
      <c r="E93" s="120">
        <v>7.5999999999999998E-2</v>
      </c>
      <c r="F93" s="121">
        <v>7312.7</v>
      </c>
      <c r="G93" s="122"/>
      <c r="H93" s="122"/>
      <c r="I93" s="122"/>
      <c r="J93" s="122">
        <v>556</v>
      </c>
      <c r="K93" s="122"/>
      <c r="L93" s="122"/>
      <c r="M93" s="122"/>
      <c r="N93" s="122"/>
      <c r="O93" s="122"/>
      <c r="P93" s="122"/>
      <c r="Q93" s="122"/>
    </row>
    <row r="94" spans="1:17" ht="34.200000000000003" x14ac:dyDescent="0.25">
      <c r="A94" s="55">
        <v>66</v>
      </c>
      <c r="B94" s="97" t="s">
        <v>107</v>
      </c>
      <c r="C94" s="94" t="s">
        <v>1303</v>
      </c>
      <c r="D94" s="59" t="s">
        <v>1304</v>
      </c>
      <c r="E94" s="120">
        <v>2.13</v>
      </c>
      <c r="F94" s="121">
        <v>1652.15</v>
      </c>
      <c r="G94" s="121">
        <v>234.7</v>
      </c>
      <c r="H94" s="121">
        <v>2.92</v>
      </c>
      <c r="I94" s="121">
        <v>0.18</v>
      </c>
      <c r="J94" s="122">
        <v>3519</v>
      </c>
      <c r="K94" s="122">
        <v>500</v>
      </c>
      <c r="L94" s="122">
        <v>6</v>
      </c>
      <c r="M94" s="122"/>
      <c r="N94" s="122">
        <v>16.8</v>
      </c>
      <c r="O94" s="122">
        <v>35.78</v>
      </c>
      <c r="P94" s="122">
        <v>0.01</v>
      </c>
      <c r="Q94" s="122">
        <v>0.02</v>
      </c>
    </row>
    <row r="95" spans="1:17" ht="34.200000000000003" x14ac:dyDescent="0.25">
      <c r="A95" s="55">
        <v>67</v>
      </c>
      <c r="B95" s="97" t="s">
        <v>1305</v>
      </c>
      <c r="C95" s="94" t="s">
        <v>1306</v>
      </c>
      <c r="D95" s="59" t="s">
        <v>1304</v>
      </c>
      <c r="E95" s="120">
        <v>0.05</v>
      </c>
      <c r="F95" s="121">
        <v>2187.87</v>
      </c>
      <c r="G95" s="121">
        <v>542.04</v>
      </c>
      <c r="H95" s="121">
        <v>29.15</v>
      </c>
      <c r="I95" s="121">
        <v>0.36</v>
      </c>
      <c r="J95" s="122">
        <v>109</v>
      </c>
      <c r="K95" s="122">
        <v>27</v>
      </c>
      <c r="L95" s="122">
        <v>1</v>
      </c>
      <c r="M95" s="122"/>
      <c r="N95" s="122">
        <v>38.799999999999997</v>
      </c>
      <c r="O95" s="122">
        <v>1.94</v>
      </c>
      <c r="P95" s="122">
        <v>0.02</v>
      </c>
      <c r="Q95" s="122"/>
    </row>
    <row r="96" spans="1:17" x14ac:dyDescent="0.25">
      <c r="A96" s="273" t="s">
        <v>85</v>
      </c>
      <c r="B96" s="274"/>
      <c r="C96" s="274"/>
      <c r="D96" s="274"/>
      <c r="E96" s="274"/>
      <c r="F96" s="274"/>
      <c r="G96" s="274"/>
      <c r="H96" s="274"/>
      <c r="I96" s="274"/>
      <c r="J96" s="121">
        <v>87093</v>
      </c>
      <c r="K96" s="121">
        <v>7156</v>
      </c>
      <c r="L96" s="121">
        <v>12837</v>
      </c>
      <c r="M96" s="121">
        <v>2537</v>
      </c>
      <c r="N96" s="122"/>
      <c r="O96" s="121">
        <v>532.41</v>
      </c>
      <c r="P96" s="122"/>
      <c r="Q96" s="121">
        <v>157.44999999999999</v>
      </c>
    </row>
    <row r="97" spans="1:17" x14ac:dyDescent="0.25">
      <c r="A97" s="273" t="s">
        <v>30</v>
      </c>
      <c r="B97" s="274"/>
      <c r="C97" s="274"/>
      <c r="D97" s="274"/>
      <c r="E97" s="274"/>
      <c r="F97" s="274"/>
      <c r="G97" s="274"/>
      <c r="H97" s="274"/>
      <c r="I97" s="274"/>
      <c r="J97" s="121">
        <v>9206</v>
      </c>
      <c r="K97" s="122"/>
      <c r="L97" s="122"/>
      <c r="M97" s="122"/>
      <c r="N97" s="122"/>
      <c r="O97" s="122"/>
      <c r="P97" s="122"/>
      <c r="Q97" s="122"/>
    </row>
    <row r="98" spans="1:17" x14ac:dyDescent="0.25">
      <c r="A98" s="273" t="s">
        <v>31</v>
      </c>
      <c r="B98" s="274"/>
      <c r="C98" s="274"/>
      <c r="D98" s="274"/>
      <c r="E98" s="274"/>
      <c r="F98" s="274"/>
      <c r="G98" s="274"/>
      <c r="H98" s="274"/>
      <c r="I98" s="274"/>
      <c r="J98" s="121">
        <v>6300</v>
      </c>
      <c r="K98" s="122"/>
      <c r="L98" s="122"/>
      <c r="M98" s="122"/>
      <c r="N98" s="122"/>
      <c r="O98" s="122"/>
      <c r="P98" s="122"/>
      <c r="Q98" s="122"/>
    </row>
    <row r="99" spans="1:17" x14ac:dyDescent="0.25">
      <c r="A99" s="277" t="s">
        <v>390</v>
      </c>
      <c r="B99" s="274"/>
      <c r="C99" s="274"/>
      <c r="D99" s="274"/>
      <c r="E99" s="274"/>
      <c r="F99" s="274"/>
      <c r="G99" s="274"/>
      <c r="H99" s="274"/>
      <c r="I99" s="274"/>
      <c r="J99" s="130">
        <v>102599</v>
      </c>
      <c r="K99" s="122"/>
      <c r="L99" s="122"/>
      <c r="M99" s="122"/>
      <c r="N99" s="122"/>
      <c r="O99" s="130">
        <v>532.41</v>
      </c>
      <c r="P99" s="122"/>
      <c r="Q99" s="130">
        <v>157.44999999999999</v>
      </c>
    </row>
    <row r="100" spans="1:17" x14ac:dyDescent="0.25">
      <c r="A100" s="278" t="s">
        <v>604</v>
      </c>
      <c r="B100" s="274"/>
      <c r="C100" s="274"/>
      <c r="D100" s="274"/>
      <c r="E100" s="274"/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4"/>
    </row>
    <row r="101" spans="1:17" ht="22.8" x14ac:dyDescent="0.25">
      <c r="A101" s="55">
        <v>68</v>
      </c>
      <c r="B101" s="97" t="s">
        <v>322</v>
      </c>
      <c r="C101" s="94" t="s">
        <v>1307</v>
      </c>
      <c r="D101" s="59" t="s">
        <v>235</v>
      </c>
      <c r="E101" s="120">
        <v>1</v>
      </c>
      <c r="F101" s="121">
        <v>61086.080000000002</v>
      </c>
      <c r="G101" s="122"/>
      <c r="H101" s="122"/>
      <c r="I101" s="122"/>
      <c r="J101" s="122">
        <v>61086</v>
      </c>
      <c r="K101" s="122"/>
      <c r="L101" s="122"/>
      <c r="M101" s="122"/>
      <c r="N101" s="122"/>
      <c r="O101" s="122"/>
      <c r="P101" s="122"/>
      <c r="Q101" s="122"/>
    </row>
    <row r="102" spans="1:17" ht="22.8" x14ac:dyDescent="0.25">
      <c r="A102" s="55">
        <v>69</v>
      </c>
      <c r="B102" s="97" t="s">
        <v>322</v>
      </c>
      <c r="C102" s="94" t="s">
        <v>1308</v>
      </c>
      <c r="D102" s="59" t="s">
        <v>235</v>
      </c>
      <c r="E102" s="120">
        <v>1</v>
      </c>
      <c r="F102" s="121">
        <v>14094.46</v>
      </c>
      <c r="G102" s="122"/>
      <c r="H102" s="122"/>
      <c r="I102" s="122"/>
      <c r="J102" s="122">
        <v>14094</v>
      </c>
      <c r="K102" s="122"/>
      <c r="L102" s="122"/>
      <c r="M102" s="122"/>
      <c r="N102" s="122"/>
      <c r="O102" s="122"/>
      <c r="P102" s="122"/>
      <c r="Q102" s="122"/>
    </row>
    <row r="103" spans="1:17" x14ac:dyDescent="0.25">
      <c r="A103" s="273" t="s">
        <v>85</v>
      </c>
      <c r="B103" s="274"/>
      <c r="C103" s="274"/>
      <c r="D103" s="274"/>
      <c r="E103" s="274"/>
      <c r="F103" s="274"/>
      <c r="G103" s="274"/>
      <c r="H103" s="274"/>
      <c r="I103" s="274"/>
      <c r="J103" s="121">
        <v>75180</v>
      </c>
      <c r="K103" s="122"/>
      <c r="L103" s="122"/>
      <c r="M103" s="122"/>
      <c r="N103" s="122"/>
      <c r="O103" s="122"/>
      <c r="P103" s="122"/>
      <c r="Q103" s="122"/>
    </row>
    <row r="104" spans="1:17" x14ac:dyDescent="0.25">
      <c r="A104" s="277" t="s">
        <v>627</v>
      </c>
      <c r="B104" s="274"/>
      <c r="C104" s="274"/>
      <c r="D104" s="274"/>
      <c r="E104" s="274"/>
      <c r="F104" s="274"/>
      <c r="G104" s="274"/>
      <c r="H104" s="274"/>
      <c r="I104" s="274"/>
      <c r="J104" s="130">
        <v>75180</v>
      </c>
      <c r="K104" s="122"/>
      <c r="L104" s="122"/>
      <c r="M104" s="122"/>
      <c r="N104" s="122"/>
      <c r="O104" s="122"/>
      <c r="P104" s="122"/>
      <c r="Q104" s="122"/>
    </row>
    <row r="105" spans="1:17" x14ac:dyDescent="0.25">
      <c r="A105" s="275" t="s">
        <v>77</v>
      </c>
      <c r="B105" s="276"/>
      <c r="C105" s="276"/>
      <c r="D105" s="276"/>
      <c r="E105" s="276"/>
      <c r="F105" s="276"/>
      <c r="G105" s="276"/>
      <c r="H105" s="276"/>
      <c r="I105" s="276"/>
      <c r="J105" s="276"/>
      <c r="K105" s="276"/>
      <c r="L105" s="276"/>
      <c r="M105" s="276"/>
      <c r="N105" s="276"/>
      <c r="O105" s="276"/>
      <c r="P105" s="276"/>
      <c r="Q105" s="276"/>
    </row>
    <row r="106" spans="1:17" x14ac:dyDescent="0.25">
      <c r="A106" s="273" t="s">
        <v>29</v>
      </c>
      <c r="B106" s="274"/>
      <c r="C106" s="274"/>
      <c r="D106" s="274"/>
      <c r="E106" s="274"/>
      <c r="F106" s="274"/>
      <c r="G106" s="274"/>
      <c r="H106" s="274"/>
      <c r="I106" s="274"/>
      <c r="J106" s="121">
        <v>162273</v>
      </c>
      <c r="K106" s="121">
        <v>7156</v>
      </c>
      <c r="L106" s="121">
        <v>12837</v>
      </c>
      <c r="M106" s="121">
        <v>2537</v>
      </c>
      <c r="N106" s="122"/>
      <c r="O106" s="121">
        <v>532.41</v>
      </c>
      <c r="P106" s="122"/>
      <c r="Q106" s="121">
        <v>157.44999999999999</v>
      </c>
    </row>
    <row r="107" spans="1:17" x14ac:dyDescent="0.25">
      <c r="A107" s="273" t="s">
        <v>30</v>
      </c>
      <c r="B107" s="274"/>
      <c r="C107" s="274"/>
      <c r="D107" s="274"/>
      <c r="E107" s="274"/>
      <c r="F107" s="274"/>
      <c r="G107" s="274"/>
      <c r="H107" s="274"/>
      <c r="I107" s="274"/>
      <c r="J107" s="121">
        <v>9206</v>
      </c>
      <c r="K107" s="122"/>
      <c r="L107" s="122"/>
      <c r="M107" s="122"/>
      <c r="N107" s="122"/>
      <c r="O107" s="122"/>
      <c r="P107" s="122"/>
      <c r="Q107" s="122"/>
    </row>
    <row r="108" spans="1:17" x14ac:dyDescent="0.25">
      <c r="A108" s="273" t="s">
        <v>31</v>
      </c>
      <c r="B108" s="274"/>
      <c r="C108" s="274"/>
      <c r="D108" s="274"/>
      <c r="E108" s="274"/>
      <c r="F108" s="274"/>
      <c r="G108" s="274"/>
      <c r="H108" s="274"/>
      <c r="I108" s="274"/>
      <c r="J108" s="121">
        <v>6300</v>
      </c>
      <c r="K108" s="122"/>
      <c r="L108" s="122"/>
      <c r="M108" s="122"/>
      <c r="N108" s="122"/>
      <c r="O108" s="122"/>
      <c r="P108" s="122"/>
      <c r="Q108" s="122"/>
    </row>
    <row r="109" spans="1:17" x14ac:dyDescent="0.25">
      <c r="A109" s="277" t="s">
        <v>32</v>
      </c>
      <c r="B109" s="274"/>
      <c r="C109" s="274"/>
      <c r="D109" s="274"/>
      <c r="E109" s="274"/>
      <c r="F109" s="274"/>
      <c r="G109" s="274"/>
      <c r="H109" s="274"/>
      <c r="I109" s="274"/>
      <c r="J109" s="122"/>
      <c r="K109" s="122"/>
      <c r="L109" s="122"/>
      <c r="M109" s="122"/>
      <c r="N109" s="122"/>
      <c r="O109" s="122"/>
      <c r="P109" s="122"/>
      <c r="Q109" s="122"/>
    </row>
    <row r="110" spans="1:17" x14ac:dyDescent="0.25">
      <c r="A110" s="273" t="s">
        <v>49</v>
      </c>
      <c r="B110" s="274"/>
      <c r="C110" s="274"/>
      <c r="D110" s="274"/>
      <c r="E110" s="274"/>
      <c r="F110" s="274"/>
      <c r="G110" s="274"/>
      <c r="H110" s="274"/>
      <c r="I110" s="274"/>
      <c r="J110" s="121">
        <v>102599</v>
      </c>
      <c r="K110" s="122"/>
      <c r="L110" s="122"/>
      <c r="M110" s="122"/>
      <c r="N110" s="122"/>
      <c r="O110" s="121">
        <v>532.41</v>
      </c>
      <c r="P110" s="122"/>
      <c r="Q110" s="121">
        <v>157.44999999999999</v>
      </c>
    </row>
    <row r="111" spans="1:17" x14ac:dyDescent="0.25">
      <c r="A111" s="273" t="s">
        <v>86</v>
      </c>
      <c r="B111" s="274"/>
      <c r="C111" s="274"/>
      <c r="D111" s="274"/>
      <c r="E111" s="274"/>
      <c r="F111" s="274"/>
      <c r="G111" s="274"/>
      <c r="H111" s="274"/>
      <c r="I111" s="274"/>
      <c r="J111" s="121">
        <v>75180</v>
      </c>
      <c r="K111" s="122"/>
      <c r="L111" s="122"/>
      <c r="M111" s="122"/>
      <c r="N111" s="122"/>
      <c r="O111" s="122"/>
      <c r="P111" s="122"/>
      <c r="Q111" s="122"/>
    </row>
    <row r="112" spans="1:17" x14ac:dyDescent="0.25">
      <c r="A112" s="273" t="s">
        <v>33</v>
      </c>
      <c r="B112" s="274"/>
      <c r="C112" s="274"/>
      <c r="D112" s="274"/>
      <c r="E112" s="274"/>
      <c r="F112" s="274"/>
      <c r="G112" s="274"/>
      <c r="H112" s="274"/>
      <c r="I112" s="274"/>
      <c r="J112" s="121">
        <v>177779</v>
      </c>
      <c r="K112" s="122"/>
      <c r="L112" s="122"/>
      <c r="M112" s="122"/>
      <c r="N112" s="122"/>
      <c r="O112" s="121">
        <v>532.41</v>
      </c>
      <c r="P112" s="122"/>
      <c r="Q112" s="121">
        <v>157.44999999999999</v>
      </c>
    </row>
    <row r="113" spans="1:17" x14ac:dyDescent="0.25">
      <c r="A113" s="273" t="s">
        <v>34</v>
      </c>
      <c r="B113" s="274"/>
      <c r="C113" s="274"/>
      <c r="D113" s="274"/>
      <c r="E113" s="274"/>
      <c r="F113" s="274"/>
      <c r="G113" s="274"/>
      <c r="H113" s="274"/>
      <c r="I113" s="274"/>
      <c r="J113" s="122"/>
      <c r="K113" s="122"/>
      <c r="L113" s="122"/>
      <c r="M113" s="122"/>
      <c r="N113" s="122"/>
      <c r="O113" s="122"/>
      <c r="P113" s="122"/>
      <c r="Q113" s="122"/>
    </row>
    <row r="114" spans="1:17" x14ac:dyDescent="0.25">
      <c r="A114" s="273" t="s">
        <v>35</v>
      </c>
      <c r="B114" s="274"/>
      <c r="C114" s="274"/>
      <c r="D114" s="274"/>
      <c r="E114" s="274"/>
      <c r="F114" s="274"/>
      <c r="G114" s="274"/>
      <c r="H114" s="274"/>
      <c r="I114" s="274"/>
      <c r="J114" s="121">
        <v>67100</v>
      </c>
      <c r="K114" s="122"/>
      <c r="L114" s="122"/>
      <c r="M114" s="122"/>
      <c r="N114" s="122"/>
      <c r="O114" s="122"/>
      <c r="P114" s="122"/>
      <c r="Q114" s="122"/>
    </row>
    <row r="115" spans="1:17" x14ac:dyDescent="0.25">
      <c r="A115" s="273" t="s">
        <v>36</v>
      </c>
      <c r="B115" s="274"/>
      <c r="C115" s="274"/>
      <c r="D115" s="274"/>
      <c r="E115" s="274"/>
      <c r="F115" s="274"/>
      <c r="G115" s="274"/>
      <c r="H115" s="274"/>
      <c r="I115" s="274"/>
      <c r="J115" s="121">
        <v>12837</v>
      </c>
      <c r="K115" s="122"/>
      <c r="L115" s="122"/>
      <c r="M115" s="122"/>
      <c r="N115" s="122"/>
      <c r="O115" s="122"/>
      <c r="P115" s="122"/>
      <c r="Q115" s="122"/>
    </row>
    <row r="116" spans="1:17" x14ac:dyDescent="0.25">
      <c r="A116" s="273" t="s">
        <v>37</v>
      </c>
      <c r="B116" s="274"/>
      <c r="C116" s="274"/>
      <c r="D116" s="274"/>
      <c r="E116" s="274"/>
      <c r="F116" s="274"/>
      <c r="G116" s="274"/>
      <c r="H116" s="274"/>
      <c r="I116" s="274"/>
      <c r="J116" s="121">
        <v>9693</v>
      </c>
      <c r="K116" s="122"/>
      <c r="L116" s="122"/>
      <c r="M116" s="122"/>
      <c r="N116" s="122"/>
      <c r="O116" s="122"/>
      <c r="P116" s="122"/>
      <c r="Q116" s="122"/>
    </row>
    <row r="117" spans="1:17" x14ac:dyDescent="0.25">
      <c r="A117" s="273" t="s">
        <v>87</v>
      </c>
      <c r="B117" s="274"/>
      <c r="C117" s="274"/>
      <c r="D117" s="274"/>
      <c r="E117" s="274"/>
      <c r="F117" s="274"/>
      <c r="G117" s="274"/>
      <c r="H117" s="274"/>
      <c r="I117" s="274"/>
      <c r="J117" s="121">
        <v>75180</v>
      </c>
      <c r="K117" s="122"/>
      <c r="L117" s="122"/>
      <c r="M117" s="122"/>
      <c r="N117" s="122"/>
      <c r="O117" s="122"/>
      <c r="P117" s="122"/>
      <c r="Q117" s="122"/>
    </row>
    <row r="118" spans="1:17" x14ac:dyDescent="0.25">
      <c r="A118" s="273" t="s">
        <v>38</v>
      </c>
      <c r="B118" s="274"/>
      <c r="C118" s="274"/>
      <c r="D118" s="274"/>
      <c r="E118" s="274"/>
      <c r="F118" s="274"/>
      <c r="G118" s="274"/>
      <c r="H118" s="274"/>
      <c r="I118" s="274"/>
      <c r="J118" s="121">
        <v>9206</v>
      </c>
      <c r="K118" s="122"/>
      <c r="L118" s="122"/>
      <c r="M118" s="122"/>
      <c r="N118" s="122"/>
      <c r="O118" s="122"/>
      <c r="P118" s="122"/>
      <c r="Q118" s="122"/>
    </row>
    <row r="119" spans="1:17" x14ac:dyDescent="0.25">
      <c r="A119" s="273" t="s">
        <v>39</v>
      </c>
      <c r="B119" s="274"/>
      <c r="C119" s="274"/>
      <c r="D119" s="274"/>
      <c r="E119" s="274"/>
      <c r="F119" s="274"/>
      <c r="G119" s="274"/>
      <c r="H119" s="274"/>
      <c r="I119" s="274"/>
      <c r="J119" s="121">
        <v>6300</v>
      </c>
      <c r="K119" s="122"/>
      <c r="L119" s="122"/>
      <c r="M119" s="122"/>
      <c r="N119" s="122"/>
      <c r="O119" s="122"/>
      <c r="P119" s="122"/>
      <c r="Q119" s="122"/>
    </row>
    <row r="120" spans="1:17" x14ac:dyDescent="0.25">
      <c r="A120" s="277" t="s">
        <v>40</v>
      </c>
      <c r="B120" s="274"/>
      <c r="C120" s="274"/>
      <c r="D120" s="274"/>
      <c r="E120" s="274"/>
      <c r="F120" s="274"/>
      <c r="G120" s="274"/>
      <c r="H120" s="274"/>
      <c r="I120" s="274"/>
      <c r="J120" s="130">
        <v>177779</v>
      </c>
      <c r="K120" s="122"/>
      <c r="L120" s="122"/>
      <c r="M120" s="122"/>
      <c r="N120" s="122"/>
      <c r="O120" s="130">
        <v>532.41</v>
      </c>
      <c r="P120" s="122"/>
      <c r="Q120" s="130">
        <v>157.44999999999999</v>
      </c>
    </row>
    <row r="121" spans="1:17" x14ac:dyDescent="0.25">
      <c r="A121" s="66"/>
      <c r="B121" s="48"/>
      <c r="C121" s="57"/>
      <c r="D121" s="96"/>
      <c r="E121" s="58"/>
      <c r="F121" s="131"/>
      <c r="G121" s="131"/>
      <c r="H121" s="131"/>
      <c r="I121" s="131"/>
      <c r="J121" s="131"/>
      <c r="K121" s="131"/>
      <c r="L121" s="131"/>
      <c r="M121" s="131"/>
      <c r="N121" s="131"/>
      <c r="O121" s="131"/>
      <c r="P121" s="131"/>
      <c r="Q121" s="131"/>
    </row>
    <row r="122" spans="1:17" x14ac:dyDescent="0.25">
      <c r="A122" s="66"/>
      <c r="B122" s="48"/>
      <c r="C122" s="57"/>
      <c r="D122" s="96"/>
      <c r="E122" s="58"/>
      <c r="F122" s="131"/>
      <c r="G122" s="131"/>
      <c r="H122" s="131"/>
      <c r="I122" s="131"/>
      <c r="J122" s="131"/>
      <c r="K122" s="131"/>
      <c r="L122" s="131"/>
      <c r="M122" s="131"/>
      <c r="N122" s="131"/>
      <c r="O122" s="131"/>
      <c r="P122" s="131"/>
      <c r="Q122" s="131"/>
    </row>
    <row r="123" spans="1:17" x14ac:dyDescent="0.25">
      <c r="A123" s="66"/>
      <c r="B123" s="48"/>
      <c r="C123" s="57"/>
      <c r="D123" s="96"/>
      <c r="E123" s="58"/>
      <c r="F123" s="131"/>
      <c r="G123" s="131"/>
      <c r="H123" s="131"/>
      <c r="I123" s="131"/>
      <c r="J123" s="131"/>
      <c r="K123" s="131"/>
      <c r="L123" s="131"/>
      <c r="M123" s="131"/>
      <c r="N123" s="131"/>
      <c r="O123" s="131"/>
      <c r="P123" s="131"/>
      <c r="Q123" s="131"/>
    </row>
    <row r="124" spans="1:17" x14ac:dyDescent="0.25">
      <c r="A124" s="286" t="s">
        <v>391</v>
      </c>
      <c r="B124" s="287"/>
      <c r="C124" s="287"/>
      <c r="D124" s="287"/>
      <c r="E124" s="287"/>
      <c r="F124" s="287"/>
      <c r="G124" s="287"/>
      <c r="H124" s="287"/>
      <c r="I124" s="287"/>
      <c r="J124" s="287"/>
      <c r="K124" s="287"/>
      <c r="L124" s="287"/>
      <c r="M124" s="287"/>
      <c r="N124" s="287"/>
      <c r="O124" s="287"/>
      <c r="P124" s="287"/>
      <c r="Q124" s="287"/>
    </row>
    <row r="125" spans="1:17" x14ac:dyDescent="0.25">
      <c r="A125" s="288" t="s">
        <v>90</v>
      </c>
      <c r="B125" s="287"/>
      <c r="C125" s="287"/>
      <c r="D125" s="287"/>
      <c r="E125" s="287"/>
      <c r="F125" s="287"/>
      <c r="G125" s="287"/>
      <c r="H125" s="287"/>
      <c r="I125" s="287"/>
      <c r="J125" s="287"/>
      <c r="K125" s="287"/>
      <c r="L125" s="287"/>
      <c r="M125" s="287"/>
      <c r="N125" s="287"/>
      <c r="O125" s="287"/>
      <c r="P125" s="287"/>
      <c r="Q125" s="287"/>
    </row>
    <row r="126" spans="1:17" x14ac:dyDescent="0.25">
      <c r="A126" s="66"/>
      <c r="B126" s="48"/>
      <c r="C126" s="57"/>
      <c r="D126" s="96"/>
      <c r="E126" s="58"/>
      <c r="F126" s="131"/>
      <c r="G126" s="131"/>
      <c r="H126" s="131"/>
      <c r="I126" s="131"/>
      <c r="J126" s="131"/>
      <c r="K126" s="131"/>
      <c r="L126" s="131"/>
      <c r="M126" s="131"/>
      <c r="N126" s="131"/>
      <c r="O126" s="131"/>
      <c r="P126" s="131"/>
      <c r="Q126" s="131"/>
    </row>
    <row r="127" spans="1:17" x14ac:dyDescent="0.25">
      <c r="A127" s="286" t="s">
        <v>392</v>
      </c>
      <c r="B127" s="287"/>
      <c r="C127" s="287"/>
      <c r="D127" s="287"/>
      <c r="E127" s="287"/>
      <c r="F127" s="287"/>
      <c r="G127" s="287"/>
      <c r="H127" s="287"/>
      <c r="I127" s="287"/>
      <c r="J127" s="287"/>
      <c r="K127" s="287"/>
      <c r="L127" s="287"/>
      <c r="M127" s="287"/>
      <c r="N127" s="287"/>
      <c r="O127" s="287"/>
      <c r="P127" s="287"/>
      <c r="Q127" s="287"/>
    </row>
    <row r="128" spans="1:17" x14ac:dyDescent="0.25">
      <c r="A128" s="288" t="s">
        <v>90</v>
      </c>
      <c r="B128" s="287"/>
      <c r="C128" s="287"/>
      <c r="D128" s="287"/>
      <c r="E128" s="287"/>
      <c r="F128" s="287"/>
      <c r="G128" s="287"/>
      <c r="H128" s="287"/>
      <c r="I128" s="287"/>
      <c r="J128" s="287"/>
      <c r="K128" s="287"/>
      <c r="L128" s="287"/>
      <c r="M128" s="287"/>
      <c r="N128" s="287"/>
      <c r="O128" s="287"/>
      <c r="P128" s="287"/>
      <c r="Q128" s="287"/>
    </row>
    <row r="129" spans="1:17" x14ac:dyDescent="0.25">
      <c r="A129" s="66"/>
      <c r="B129" s="48"/>
      <c r="C129" s="57"/>
      <c r="D129" s="96"/>
      <c r="E129" s="58"/>
      <c r="F129" s="131"/>
      <c r="G129" s="131"/>
      <c r="H129" s="131"/>
      <c r="I129" s="131"/>
      <c r="J129" s="131"/>
      <c r="K129" s="131"/>
      <c r="L129" s="131"/>
      <c r="M129" s="131"/>
      <c r="N129" s="131"/>
      <c r="O129" s="131"/>
      <c r="P129" s="131"/>
      <c r="Q129" s="131"/>
    </row>
    <row r="130" spans="1:17" x14ac:dyDescent="0.25">
      <c r="A130" s="66"/>
      <c r="B130" s="48"/>
      <c r="C130" s="57"/>
      <c r="D130" s="96"/>
      <c r="E130" s="58"/>
      <c r="F130" s="131"/>
      <c r="G130" s="131"/>
      <c r="H130" s="131"/>
      <c r="I130" s="131"/>
      <c r="J130" s="131"/>
      <c r="K130" s="131"/>
      <c r="L130" s="131"/>
      <c r="M130" s="131"/>
      <c r="N130" s="131"/>
      <c r="O130" s="131"/>
      <c r="P130" s="131"/>
      <c r="Q130" s="131"/>
    </row>
    <row r="131" spans="1:17" x14ac:dyDescent="0.25">
      <c r="A131" s="66"/>
      <c r="B131" s="48"/>
      <c r="C131" s="57"/>
      <c r="D131" s="96"/>
      <c r="E131" s="58"/>
      <c r="F131" s="131"/>
      <c r="G131" s="131"/>
      <c r="H131" s="131"/>
      <c r="I131" s="131"/>
      <c r="J131" s="131"/>
      <c r="K131" s="131"/>
      <c r="L131" s="131"/>
      <c r="M131" s="131"/>
      <c r="N131" s="131"/>
      <c r="O131" s="131"/>
      <c r="P131" s="131"/>
      <c r="Q131" s="131"/>
    </row>
    <row r="132" spans="1:17" x14ac:dyDescent="0.25">
      <c r="A132" s="66"/>
      <c r="B132" s="48"/>
      <c r="C132" s="57"/>
      <c r="D132" s="96"/>
      <c r="E132" s="58"/>
      <c r="F132" s="131"/>
      <c r="G132" s="131"/>
      <c r="H132" s="131"/>
      <c r="I132" s="131"/>
      <c r="J132" s="131"/>
      <c r="K132" s="131"/>
      <c r="L132" s="131"/>
      <c r="M132" s="131"/>
      <c r="N132" s="131"/>
      <c r="O132" s="131"/>
      <c r="P132" s="131"/>
      <c r="Q132" s="131"/>
    </row>
  </sheetData>
  <mergeCells count="48">
    <mergeCell ref="A125:Q125"/>
    <mergeCell ref="A127:Q127"/>
    <mergeCell ref="A128:Q128"/>
    <mergeCell ref="A117:I117"/>
    <mergeCell ref="A118:I118"/>
    <mergeCell ref="A119:I119"/>
    <mergeCell ref="A120:I120"/>
    <mergeCell ref="A124:Q124"/>
    <mergeCell ref="A112:I112"/>
    <mergeCell ref="A113:I113"/>
    <mergeCell ref="A114:I114"/>
    <mergeCell ref="A115:I115"/>
    <mergeCell ref="A116:I116"/>
    <mergeCell ref="A107:I107"/>
    <mergeCell ref="A108:I108"/>
    <mergeCell ref="A109:I109"/>
    <mergeCell ref="A110:I110"/>
    <mergeCell ref="A111:I111"/>
    <mergeCell ref="A100:Q100"/>
    <mergeCell ref="A103:I103"/>
    <mergeCell ref="A104:I104"/>
    <mergeCell ref="A105:Q105"/>
    <mergeCell ref="A106:I106"/>
    <mergeCell ref="A28:Q28"/>
    <mergeCell ref="A96:I96"/>
    <mergeCell ref="A97:I97"/>
    <mergeCell ref="A98:I98"/>
    <mergeCell ref="A99:I99"/>
    <mergeCell ref="Q24:Q26"/>
    <mergeCell ref="F25:F26"/>
    <mergeCell ref="G25:I25"/>
    <mergeCell ref="J25:J26"/>
    <mergeCell ref="K25:M25"/>
    <mergeCell ref="F24:I24"/>
    <mergeCell ref="J24:M24"/>
    <mergeCell ref="N24:N26"/>
    <mergeCell ref="O24:O26"/>
    <mergeCell ref="P24:P26"/>
    <mergeCell ref="A24:A26"/>
    <mergeCell ref="B24:B26"/>
    <mergeCell ref="C24:C26"/>
    <mergeCell ref="D24:D26"/>
    <mergeCell ref="E24:E26"/>
    <mergeCell ref="J16:K16"/>
    <mergeCell ref="J17:K17"/>
    <mergeCell ref="J18:K18"/>
    <mergeCell ref="J19:K19"/>
    <mergeCell ref="J20:K2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16"/>
  <sheetViews>
    <sheetView topLeftCell="A67" workbookViewId="0">
      <selection activeCell="D12" sqref="D12"/>
    </sheetView>
  </sheetViews>
  <sheetFormatPr defaultRowHeight="13.2" x14ac:dyDescent="0.25"/>
  <cols>
    <col min="2" max="2" width="25.77734375" customWidth="1"/>
    <col min="3" max="3" width="35.44140625" customWidth="1"/>
  </cols>
  <sheetData>
    <row r="1" spans="1:17" x14ac:dyDescent="0.25">
      <c r="A1" s="50" t="s">
        <v>27</v>
      </c>
      <c r="B1" s="48"/>
      <c r="C1" s="102"/>
      <c r="D1" s="103"/>
      <c r="E1" s="51"/>
      <c r="F1" s="104"/>
      <c r="G1" s="104"/>
      <c r="H1" s="104"/>
      <c r="I1" s="104"/>
      <c r="J1" s="104"/>
      <c r="K1" s="104"/>
      <c r="L1" s="104"/>
      <c r="M1" s="52" t="s">
        <v>28</v>
      </c>
      <c r="N1" s="49"/>
      <c r="O1" s="104"/>
      <c r="P1" s="104"/>
      <c r="Q1" s="104"/>
    </row>
    <row r="2" spans="1:17" x14ac:dyDescent="0.25">
      <c r="A2" s="53"/>
      <c r="B2" s="48"/>
      <c r="C2" s="102"/>
      <c r="D2" s="103"/>
      <c r="E2" s="51"/>
      <c r="F2" s="104"/>
      <c r="G2" s="104"/>
      <c r="H2" s="104"/>
      <c r="I2" s="104"/>
      <c r="J2" s="104"/>
      <c r="K2" s="104"/>
      <c r="L2" s="104"/>
      <c r="M2" s="53"/>
      <c r="N2" s="49"/>
      <c r="O2" s="104"/>
      <c r="P2" s="104"/>
      <c r="Q2" s="104"/>
    </row>
    <row r="3" spans="1:17" x14ac:dyDescent="0.25">
      <c r="A3" s="53"/>
      <c r="B3" s="48"/>
      <c r="C3" s="102"/>
      <c r="D3" s="103"/>
      <c r="E3" s="51"/>
      <c r="F3" s="104"/>
      <c r="G3" s="104"/>
      <c r="H3" s="104"/>
      <c r="I3" s="104"/>
      <c r="J3" s="104"/>
      <c r="K3" s="104"/>
      <c r="L3" s="104"/>
      <c r="M3" s="53"/>
      <c r="N3" s="49"/>
      <c r="O3" s="104"/>
      <c r="P3" s="104"/>
      <c r="Q3" s="104"/>
    </row>
    <row r="4" spans="1:17" x14ac:dyDescent="0.25">
      <c r="A4" s="53" t="s">
        <v>68</v>
      </c>
      <c r="B4" s="48"/>
      <c r="C4" s="102"/>
      <c r="D4" s="103"/>
      <c r="E4" s="51"/>
      <c r="F4" s="104"/>
      <c r="G4" s="104"/>
      <c r="H4" s="104"/>
      <c r="I4" s="104"/>
      <c r="J4" s="104"/>
      <c r="K4" s="104"/>
      <c r="L4" s="104"/>
      <c r="M4" s="53" t="s">
        <v>68</v>
      </c>
      <c r="N4" s="49"/>
      <c r="O4" s="104"/>
      <c r="P4" s="104"/>
      <c r="Q4" s="104"/>
    </row>
    <row r="5" spans="1:17" x14ac:dyDescent="0.25">
      <c r="A5" s="53" t="s">
        <v>240</v>
      </c>
      <c r="B5" s="48"/>
      <c r="C5" s="102"/>
      <c r="D5" s="103"/>
      <c r="E5" s="51"/>
      <c r="F5" s="104"/>
      <c r="G5" s="104"/>
      <c r="H5" s="104"/>
      <c r="I5" s="104"/>
      <c r="J5" s="104"/>
      <c r="K5" s="104"/>
      <c r="L5" s="104"/>
      <c r="M5" s="54" t="s">
        <v>241</v>
      </c>
      <c r="N5" s="49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51" t="s">
        <v>242</v>
      </c>
      <c r="I6" s="104"/>
      <c r="J6" s="106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02"/>
      <c r="D7" s="103"/>
      <c r="E7" s="107"/>
      <c r="F7" s="108"/>
      <c r="G7" s="108"/>
      <c r="H7" s="67" t="s">
        <v>23</v>
      </c>
      <c r="I7" s="67"/>
      <c r="J7" s="109"/>
      <c r="K7" s="104"/>
      <c r="L7" s="104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51"/>
      <c r="B9" s="53"/>
      <c r="C9" s="102"/>
      <c r="D9" s="103"/>
      <c r="E9" s="105"/>
      <c r="F9" s="104"/>
      <c r="G9" s="104"/>
      <c r="H9" s="110" t="s">
        <v>1309</v>
      </c>
      <c r="I9" s="110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03"/>
      <c r="E10" s="105"/>
      <c r="F10" s="104"/>
      <c r="G10" s="104"/>
      <c r="H10" s="51" t="s">
        <v>55</v>
      </c>
      <c r="I10" s="51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03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51"/>
      <c r="B12" s="53"/>
      <c r="C12" s="111" t="s">
        <v>24</v>
      </c>
      <c r="D12" s="112" t="s">
        <v>1310</v>
      </c>
      <c r="E12" s="113"/>
      <c r="F12" s="104"/>
      <c r="G12" s="104"/>
      <c r="H12" s="51"/>
      <c r="I12" s="104"/>
      <c r="J12" s="104"/>
      <c r="K12" s="106"/>
      <c r="L12" s="106"/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03"/>
      <c r="E13" s="114"/>
      <c r="F13" s="108"/>
      <c r="G13" s="108"/>
      <c r="H13" s="67" t="s">
        <v>54</v>
      </c>
      <c r="I13" s="67"/>
      <c r="J13" s="108"/>
      <c r="K13" s="109"/>
      <c r="L13" s="104"/>
      <c r="M13" s="104"/>
      <c r="N13" s="104"/>
      <c r="O13" s="104"/>
      <c r="P13" s="104"/>
      <c r="Q13" s="104"/>
    </row>
    <row r="14" spans="1:17" x14ac:dyDescent="0.25">
      <c r="A14" s="115"/>
      <c r="B14" s="116"/>
      <c r="C14" s="102"/>
      <c r="D14" s="103"/>
      <c r="E14" s="105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1311</v>
      </c>
      <c r="E15" s="51"/>
      <c r="F15" s="104"/>
      <c r="G15" s="104"/>
      <c r="H15" s="104"/>
      <c r="I15" s="113"/>
      <c r="J15" s="113"/>
      <c r="K15" s="104"/>
      <c r="L15" s="104"/>
      <c r="M15" s="104"/>
      <c r="N15" s="104"/>
      <c r="O15" s="104"/>
      <c r="P15" s="104"/>
      <c r="Q15" s="104"/>
    </row>
    <row r="16" spans="1:17" x14ac:dyDescent="0.25">
      <c r="A16" s="51"/>
      <c r="B16" s="53"/>
      <c r="C16" s="102"/>
      <c r="D16" s="113" t="s">
        <v>43</v>
      </c>
      <c r="E16" s="51"/>
      <c r="F16" s="104"/>
      <c r="G16" s="104"/>
      <c r="H16" s="104"/>
      <c r="I16" s="113"/>
      <c r="J16" s="284" t="s">
        <v>1312</v>
      </c>
      <c r="K16" s="285"/>
      <c r="L16" s="54" t="s">
        <v>53</v>
      </c>
      <c r="M16" s="104"/>
      <c r="N16" s="104"/>
      <c r="O16" s="104"/>
      <c r="P16" s="104"/>
      <c r="Q16" s="104"/>
    </row>
    <row r="17" spans="1:17" x14ac:dyDescent="0.25">
      <c r="A17" s="51"/>
      <c r="B17" s="53"/>
      <c r="C17" s="102"/>
      <c r="D17" s="113" t="s">
        <v>44</v>
      </c>
      <c r="E17" s="51"/>
      <c r="F17" s="104"/>
      <c r="G17" s="104"/>
      <c r="H17" s="104"/>
      <c r="I17" s="113"/>
      <c r="J17" s="284" t="s">
        <v>1313</v>
      </c>
      <c r="K17" s="285"/>
      <c r="L17" s="54" t="s">
        <v>53</v>
      </c>
      <c r="M17" s="104"/>
      <c r="N17" s="104"/>
      <c r="O17" s="104"/>
      <c r="P17" s="104"/>
      <c r="Q17" s="104"/>
    </row>
    <row r="18" spans="1:17" x14ac:dyDescent="0.25">
      <c r="A18" s="51"/>
      <c r="B18" s="53"/>
      <c r="C18" s="102"/>
      <c r="D18" s="113" t="s">
        <v>84</v>
      </c>
      <c r="E18" s="51"/>
      <c r="F18" s="104"/>
      <c r="G18" s="104"/>
      <c r="H18" s="104"/>
      <c r="I18" s="113"/>
      <c r="J18" s="284" t="s">
        <v>1314</v>
      </c>
      <c r="K18" s="285"/>
      <c r="L18" s="54" t="s">
        <v>53</v>
      </c>
      <c r="M18" s="104"/>
      <c r="N18" s="104"/>
      <c r="O18" s="104"/>
      <c r="P18" s="104"/>
      <c r="Q18" s="104"/>
    </row>
    <row r="19" spans="1:17" x14ac:dyDescent="0.25">
      <c r="A19" s="51"/>
      <c r="B19" s="53"/>
      <c r="C19" s="102"/>
      <c r="D19" s="113" t="s">
        <v>249</v>
      </c>
      <c r="E19" s="51"/>
      <c r="F19" s="104"/>
      <c r="G19" s="104"/>
      <c r="H19" s="104"/>
      <c r="I19" s="113"/>
      <c r="J19" s="284" t="s">
        <v>1315</v>
      </c>
      <c r="K19" s="285"/>
      <c r="L19" s="54" t="s">
        <v>53</v>
      </c>
      <c r="M19" s="104"/>
      <c r="N19" s="104"/>
      <c r="O19" s="104"/>
      <c r="P19" s="104"/>
      <c r="Q19" s="104"/>
    </row>
    <row r="20" spans="1:17" x14ac:dyDescent="0.25">
      <c r="A20" s="51"/>
      <c r="B20" s="53"/>
      <c r="C20" s="102"/>
      <c r="D20" s="113" t="s">
        <v>41</v>
      </c>
      <c r="E20" s="51"/>
      <c r="F20" s="104"/>
      <c r="G20" s="104"/>
      <c r="H20" s="104"/>
      <c r="I20" s="113"/>
      <c r="J20" s="284" t="s">
        <v>1316</v>
      </c>
      <c r="K20" s="285"/>
      <c r="L20" s="54" t="s">
        <v>42</v>
      </c>
      <c r="M20" s="104"/>
      <c r="N20" s="104"/>
      <c r="O20" s="104"/>
      <c r="P20" s="104"/>
      <c r="Q20" s="104"/>
    </row>
    <row r="21" spans="1:17" x14ac:dyDescent="0.25">
      <c r="A21" s="51"/>
      <c r="B21" s="53"/>
      <c r="C21" s="102"/>
      <c r="D21" s="117" t="s">
        <v>160</v>
      </c>
      <c r="E21" s="51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</row>
    <row r="22" spans="1:17" x14ac:dyDescent="0.25">
      <c r="A22" s="51"/>
      <c r="B22" s="53"/>
      <c r="C22" s="102"/>
      <c r="D22" s="103"/>
      <c r="E22" s="51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</row>
    <row r="23" spans="1:17" ht="13.2" customHeight="1" x14ac:dyDescent="0.25">
      <c r="A23" s="66"/>
      <c r="B23" s="48"/>
      <c r="C23" s="57"/>
      <c r="D23" s="96"/>
      <c r="E23" s="5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</row>
    <row r="24" spans="1:17" x14ac:dyDescent="0.25">
      <c r="A24" s="279" t="s">
        <v>25</v>
      </c>
      <c r="B24" s="281" t="s">
        <v>161</v>
      </c>
      <c r="C24" s="279" t="s">
        <v>67</v>
      </c>
      <c r="D24" s="279" t="s">
        <v>66</v>
      </c>
      <c r="E24" s="279" t="s">
        <v>65</v>
      </c>
      <c r="F24" s="279" t="s">
        <v>52</v>
      </c>
      <c r="G24" s="280"/>
      <c r="H24" s="280"/>
      <c r="I24" s="280"/>
      <c r="J24" s="279" t="s">
        <v>51</v>
      </c>
      <c r="K24" s="280"/>
      <c r="L24" s="280"/>
      <c r="M24" s="280"/>
      <c r="N24" s="279" t="s">
        <v>64</v>
      </c>
      <c r="O24" s="279" t="s">
        <v>63</v>
      </c>
      <c r="P24" s="279" t="s">
        <v>252</v>
      </c>
      <c r="Q24" s="279" t="s">
        <v>253</v>
      </c>
    </row>
    <row r="25" spans="1:17" x14ac:dyDescent="0.25">
      <c r="A25" s="280"/>
      <c r="B25" s="282"/>
      <c r="C25" s="283"/>
      <c r="D25" s="279"/>
      <c r="E25" s="280"/>
      <c r="F25" s="279" t="s">
        <v>26</v>
      </c>
      <c r="G25" s="279" t="s">
        <v>62</v>
      </c>
      <c r="H25" s="280"/>
      <c r="I25" s="280"/>
      <c r="J25" s="279" t="s">
        <v>26</v>
      </c>
      <c r="K25" s="279" t="s">
        <v>62</v>
      </c>
      <c r="L25" s="280"/>
      <c r="M25" s="280"/>
      <c r="N25" s="279"/>
      <c r="O25" s="279"/>
      <c r="P25" s="279"/>
      <c r="Q25" s="279"/>
    </row>
    <row r="26" spans="1:17" x14ac:dyDescent="0.25">
      <c r="A26" s="280"/>
      <c r="B26" s="282"/>
      <c r="C26" s="283"/>
      <c r="D26" s="279"/>
      <c r="E26" s="280"/>
      <c r="F26" s="280"/>
      <c r="G26" s="95" t="s">
        <v>61</v>
      </c>
      <c r="H26" s="95" t="s">
        <v>60</v>
      </c>
      <c r="I26" s="95" t="s">
        <v>59</v>
      </c>
      <c r="J26" s="280"/>
      <c r="K26" s="95" t="s">
        <v>61</v>
      </c>
      <c r="L26" s="95" t="s">
        <v>60</v>
      </c>
      <c r="M26" s="95" t="s">
        <v>59</v>
      </c>
      <c r="N26" s="279"/>
      <c r="O26" s="279"/>
      <c r="P26" s="279"/>
      <c r="Q26" s="279"/>
    </row>
    <row r="27" spans="1:17" ht="13.2" customHeight="1" x14ac:dyDescent="0.25">
      <c r="A27" s="55">
        <v>1</v>
      </c>
      <c r="B27" s="65">
        <v>2</v>
      </c>
      <c r="C27" s="95">
        <v>3</v>
      </c>
      <c r="D27" s="95">
        <v>4</v>
      </c>
      <c r="E27" s="55">
        <v>5</v>
      </c>
      <c r="F27" s="64">
        <v>6</v>
      </c>
      <c r="G27" s="64">
        <v>7</v>
      </c>
      <c r="H27" s="64">
        <v>8</v>
      </c>
      <c r="I27" s="64">
        <v>9</v>
      </c>
      <c r="J27" s="64">
        <v>10</v>
      </c>
      <c r="K27" s="64">
        <v>11</v>
      </c>
      <c r="L27" s="64">
        <v>12</v>
      </c>
      <c r="M27" s="64">
        <v>13</v>
      </c>
      <c r="N27" s="64">
        <v>14</v>
      </c>
      <c r="O27" s="64">
        <v>15</v>
      </c>
      <c r="P27" s="64">
        <v>16</v>
      </c>
      <c r="Q27" s="64">
        <v>17</v>
      </c>
    </row>
    <row r="28" spans="1:17" ht="13.2" customHeight="1" x14ac:dyDescent="0.25">
      <c r="A28" s="278" t="s">
        <v>254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</row>
    <row r="29" spans="1:17" ht="13.2" customHeight="1" x14ac:dyDescent="0.25">
      <c r="A29" s="55">
        <v>1</v>
      </c>
      <c r="B29" s="97" t="s">
        <v>95</v>
      </c>
      <c r="C29" s="94" t="s">
        <v>1198</v>
      </c>
      <c r="D29" s="59" t="s">
        <v>22</v>
      </c>
      <c r="E29" s="120">
        <v>2</v>
      </c>
      <c r="F29" s="121">
        <v>316.86</v>
      </c>
      <c r="G29" s="121">
        <v>32.409999999999997</v>
      </c>
      <c r="H29" s="121">
        <v>36.130000000000003</v>
      </c>
      <c r="I29" s="121">
        <v>1.82</v>
      </c>
      <c r="J29" s="122">
        <v>634</v>
      </c>
      <c r="K29" s="122">
        <v>65</v>
      </c>
      <c r="L29" s="122">
        <v>72</v>
      </c>
      <c r="M29" s="122">
        <v>4</v>
      </c>
      <c r="N29" s="122">
        <v>2.3199999999999998</v>
      </c>
      <c r="O29" s="122">
        <v>4.6399999999999997</v>
      </c>
      <c r="P29" s="122">
        <v>0.1</v>
      </c>
      <c r="Q29" s="122">
        <v>0.2</v>
      </c>
    </row>
    <row r="30" spans="1:17" ht="13.2" customHeight="1" x14ac:dyDescent="0.25">
      <c r="A30" s="55">
        <v>2</v>
      </c>
      <c r="B30" s="97" t="s">
        <v>1317</v>
      </c>
      <c r="C30" s="94" t="s">
        <v>1318</v>
      </c>
      <c r="D30" s="59" t="s">
        <v>71</v>
      </c>
      <c r="E30" s="129" t="s">
        <v>1319</v>
      </c>
      <c r="F30" s="121">
        <v>4831.46</v>
      </c>
      <c r="G30" s="121">
        <v>2291.08</v>
      </c>
      <c r="H30" s="121">
        <v>2395.5500000000002</v>
      </c>
      <c r="I30" s="121">
        <v>918.65</v>
      </c>
      <c r="J30" s="122">
        <v>628</v>
      </c>
      <c r="K30" s="122">
        <v>298</v>
      </c>
      <c r="L30" s="122">
        <v>311</v>
      </c>
      <c r="M30" s="122">
        <v>119</v>
      </c>
      <c r="N30" s="122">
        <v>164</v>
      </c>
      <c r="O30" s="122">
        <v>21.32</v>
      </c>
      <c r="P30" s="122">
        <v>58.55</v>
      </c>
      <c r="Q30" s="122">
        <v>7.61</v>
      </c>
    </row>
    <row r="31" spans="1:17" ht="34.200000000000003" x14ac:dyDescent="0.25">
      <c r="A31" s="55">
        <v>37</v>
      </c>
      <c r="B31" s="97" t="s">
        <v>1320</v>
      </c>
      <c r="C31" s="94" t="s">
        <v>1321</v>
      </c>
      <c r="D31" s="59" t="s">
        <v>71</v>
      </c>
      <c r="E31" s="120">
        <v>0.48</v>
      </c>
      <c r="F31" s="121">
        <v>8220.2800000000007</v>
      </c>
      <c r="G31" s="121">
        <v>2067.56</v>
      </c>
      <c r="H31" s="121">
        <v>2787.63</v>
      </c>
      <c r="I31" s="121">
        <v>960.77</v>
      </c>
      <c r="J31" s="122">
        <v>3946</v>
      </c>
      <c r="K31" s="122">
        <v>992</v>
      </c>
      <c r="L31" s="122">
        <v>1338</v>
      </c>
      <c r="M31" s="122">
        <v>461</v>
      </c>
      <c r="N31" s="122">
        <v>148</v>
      </c>
      <c r="O31" s="122">
        <v>71.040000000000006</v>
      </c>
      <c r="P31" s="122">
        <v>61.04</v>
      </c>
      <c r="Q31" s="122">
        <v>29.3</v>
      </c>
    </row>
    <row r="32" spans="1:17" ht="21" x14ac:dyDescent="0.25">
      <c r="A32" s="55">
        <v>4</v>
      </c>
      <c r="B32" s="97" t="s">
        <v>322</v>
      </c>
      <c r="C32" s="94" t="s">
        <v>1322</v>
      </c>
      <c r="D32" s="59" t="s">
        <v>235</v>
      </c>
      <c r="E32" s="120">
        <v>7</v>
      </c>
      <c r="F32" s="121">
        <v>757.19</v>
      </c>
      <c r="G32" s="122"/>
      <c r="H32" s="122"/>
      <c r="I32" s="122"/>
      <c r="J32" s="122">
        <v>5300</v>
      </c>
      <c r="K32" s="122"/>
      <c r="L32" s="122"/>
      <c r="M32" s="122"/>
      <c r="N32" s="122"/>
      <c r="O32" s="122"/>
      <c r="P32" s="122"/>
      <c r="Q32" s="122"/>
    </row>
    <row r="33" spans="1:17" ht="74.400000000000006" x14ac:dyDescent="0.25">
      <c r="A33" s="55">
        <v>5</v>
      </c>
      <c r="B33" s="97" t="s">
        <v>1323</v>
      </c>
      <c r="C33" s="94" t="s">
        <v>1324</v>
      </c>
      <c r="D33" s="59" t="s">
        <v>21</v>
      </c>
      <c r="E33" s="120">
        <v>6</v>
      </c>
      <c r="F33" s="121">
        <v>286.45999999999998</v>
      </c>
      <c r="G33" s="122"/>
      <c r="H33" s="122"/>
      <c r="I33" s="122"/>
      <c r="J33" s="122">
        <v>1719</v>
      </c>
      <c r="K33" s="122"/>
      <c r="L33" s="122"/>
      <c r="M33" s="122"/>
      <c r="N33" s="122"/>
      <c r="O33" s="122"/>
      <c r="P33" s="122"/>
      <c r="Q33" s="122"/>
    </row>
    <row r="34" spans="1:17" ht="32.4" x14ac:dyDescent="0.25">
      <c r="A34" s="55">
        <v>6</v>
      </c>
      <c r="B34" s="97" t="s">
        <v>322</v>
      </c>
      <c r="C34" s="94" t="s">
        <v>1325</v>
      </c>
      <c r="D34" s="59" t="s">
        <v>235</v>
      </c>
      <c r="E34" s="120">
        <v>47</v>
      </c>
      <c r="F34" s="121">
        <v>260.26</v>
      </c>
      <c r="G34" s="122"/>
      <c r="H34" s="122"/>
      <c r="I34" s="122"/>
      <c r="J34" s="122">
        <v>12232</v>
      </c>
      <c r="K34" s="122"/>
      <c r="L34" s="122"/>
      <c r="M34" s="122"/>
      <c r="N34" s="122"/>
      <c r="O34" s="122"/>
      <c r="P34" s="122"/>
      <c r="Q34" s="122"/>
    </row>
    <row r="35" spans="1:17" x14ac:dyDescent="0.25">
      <c r="A35" s="55">
        <v>7</v>
      </c>
      <c r="B35" s="97" t="s">
        <v>1326</v>
      </c>
      <c r="C35" s="94" t="s">
        <v>1327</v>
      </c>
      <c r="D35" s="59" t="s">
        <v>21</v>
      </c>
      <c r="E35" s="120">
        <v>1</v>
      </c>
      <c r="F35" s="121">
        <v>60.88</v>
      </c>
      <c r="G35" s="122"/>
      <c r="H35" s="122"/>
      <c r="I35" s="122"/>
      <c r="J35" s="122">
        <v>61</v>
      </c>
      <c r="K35" s="122"/>
      <c r="L35" s="122"/>
      <c r="M35" s="122"/>
      <c r="N35" s="122"/>
      <c r="O35" s="122"/>
      <c r="P35" s="122"/>
      <c r="Q35" s="122"/>
    </row>
    <row r="36" spans="1:17" ht="34.200000000000003" x14ac:dyDescent="0.25">
      <c r="A36" s="55">
        <v>8</v>
      </c>
      <c r="B36" s="97" t="s">
        <v>1328</v>
      </c>
      <c r="C36" s="94" t="s">
        <v>1329</v>
      </c>
      <c r="D36" s="59" t="s">
        <v>71</v>
      </c>
      <c r="E36" s="120">
        <v>7.0000000000000007E-2</v>
      </c>
      <c r="F36" s="121">
        <v>25286.35</v>
      </c>
      <c r="G36" s="121">
        <v>5001.26</v>
      </c>
      <c r="H36" s="121">
        <v>5887.97</v>
      </c>
      <c r="I36" s="121">
        <v>2316.5</v>
      </c>
      <c r="J36" s="122">
        <v>1770</v>
      </c>
      <c r="K36" s="122">
        <v>350</v>
      </c>
      <c r="L36" s="122">
        <v>412</v>
      </c>
      <c r="M36" s="122">
        <v>162</v>
      </c>
      <c r="N36" s="122">
        <v>358</v>
      </c>
      <c r="O36" s="122">
        <v>25.06</v>
      </c>
      <c r="P36" s="122">
        <v>147.83000000000001</v>
      </c>
      <c r="Q36" s="122">
        <v>10.35</v>
      </c>
    </row>
    <row r="37" spans="1:17" ht="21" x14ac:dyDescent="0.25">
      <c r="A37" s="55">
        <v>9</v>
      </c>
      <c r="B37" s="97" t="s">
        <v>322</v>
      </c>
      <c r="C37" s="94" t="s">
        <v>1330</v>
      </c>
      <c r="D37" s="59" t="s">
        <v>235</v>
      </c>
      <c r="E37" s="120">
        <v>7</v>
      </c>
      <c r="F37" s="121">
        <v>332.53</v>
      </c>
      <c r="G37" s="122"/>
      <c r="H37" s="122"/>
      <c r="I37" s="122"/>
      <c r="J37" s="122">
        <v>2328</v>
      </c>
      <c r="K37" s="122"/>
      <c r="L37" s="122"/>
      <c r="M37" s="122"/>
      <c r="N37" s="122"/>
      <c r="O37" s="122"/>
      <c r="P37" s="122"/>
      <c r="Q37" s="122"/>
    </row>
    <row r="38" spans="1:17" x14ac:dyDescent="0.25">
      <c r="A38" s="55">
        <v>10</v>
      </c>
      <c r="B38" s="97" t="s">
        <v>1331</v>
      </c>
      <c r="C38" s="94" t="s">
        <v>1332</v>
      </c>
      <c r="D38" s="59" t="s">
        <v>71</v>
      </c>
      <c r="E38" s="120">
        <v>0.05</v>
      </c>
      <c r="F38" s="121">
        <v>2523.44</v>
      </c>
      <c r="G38" s="121">
        <v>1371.85</v>
      </c>
      <c r="H38" s="121">
        <v>556.95000000000005</v>
      </c>
      <c r="I38" s="121">
        <v>20.38</v>
      </c>
      <c r="J38" s="122">
        <v>126</v>
      </c>
      <c r="K38" s="122">
        <v>69</v>
      </c>
      <c r="L38" s="122">
        <v>28</v>
      </c>
      <c r="M38" s="122">
        <v>1</v>
      </c>
      <c r="N38" s="122">
        <v>98.2</v>
      </c>
      <c r="O38" s="122">
        <v>4.91</v>
      </c>
      <c r="P38" s="122">
        <v>1.1200000000000001</v>
      </c>
      <c r="Q38" s="122">
        <v>0.06</v>
      </c>
    </row>
    <row r="39" spans="1:17" ht="63" x14ac:dyDescent="0.25">
      <c r="A39" s="55">
        <v>11</v>
      </c>
      <c r="B39" s="97" t="s">
        <v>1333</v>
      </c>
      <c r="C39" s="94" t="s">
        <v>1334</v>
      </c>
      <c r="D39" s="59" t="s">
        <v>21</v>
      </c>
      <c r="E39" s="120">
        <v>5</v>
      </c>
      <c r="F39" s="121">
        <v>220.23</v>
      </c>
      <c r="G39" s="122"/>
      <c r="H39" s="122"/>
      <c r="I39" s="122"/>
      <c r="J39" s="122">
        <v>1101</v>
      </c>
      <c r="K39" s="122"/>
      <c r="L39" s="122"/>
      <c r="M39" s="122"/>
      <c r="N39" s="122"/>
      <c r="O39" s="122"/>
      <c r="P39" s="122"/>
      <c r="Q39" s="122"/>
    </row>
    <row r="40" spans="1:17" ht="51.6" x14ac:dyDescent="0.25">
      <c r="A40" s="55">
        <v>12</v>
      </c>
      <c r="B40" s="97" t="s">
        <v>1335</v>
      </c>
      <c r="C40" s="94" t="s">
        <v>1336</v>
      </c>
      <c r="D40" s="59" t="s">
        <v>74</v>
      </c>
      <c r="E40" s="120">
        <v>5.8</v>
      </c>
      <c r="F40" s="121">
        <v>115.1</v>
      </c>
      <c r="G40" s="122"/>
      <c r="H40" s="122"/>
      <c r="I40" s="122"/>
      <c r="J40" s="122">
        <v>668</v>
      </c>
      <c r="K40" s="122"/>
      <c r="L40" s="122"/>
      <c r="M40" s="122"/>
      <c r="N40" s="122"/>
      <c r="O40" s="122"/>
      <c r="P40" s="122"/>
      <c r="Q40" s="122"/>
    </row>
    <row r="41" spans="1:17" ht="20.399999999999999" customHeight="1" x14ac:dyDescent="0.25">
      <c r="A41" s="55">
        <v>13</v>
      </c>
      <c r="B41" s="97" t="s">
        <v>1337</v>
      </c>
      <c r="C41" s="94" t="s">
        <v>1338</v>
      </c>
      <c r="D41" s="59" t="s">
        <v>74</v>
      </c>
      <c r="E41" s="120">
        <v>9</v>
      </c>
      <c r="F41" s="121">
        <v>123.36</v>
      </c>
      <c r="G41" s="122"/>
      <c r="H41" s="122"/>
      <c r="I41" s="122"/>
      <c r="J41" s="122">
        <v>1110</v>
      </c>
      <c r="K41" s="122"/>
      <c r="L41" s="122"/>
      <c r="M41" s="122"/>
      <c r="N41" s="122"/>
      <c r="O41" s="122"/>
      <c r="P41" s="122"/>
      <c r="Q41" s="122"/>
    </row>
    <row r="42" spans="1:17" ht="13.2" customHeight="1" x14ac:dyDescent="0.25">
      <c r="A42" s="55">
        <v>14</v>
      </c>
      <c r="B42" s="97" t="s">
        <v>94</v>
      </c>
      <c r="C42" s="94" t="s">
        <v>169</v>
      </c>
      <c r="D42" s="59" t="s">
        <v>170</v>
      </c>
      <c r="E42" s="120">
        <v>4.45</v>
      </c>
      <c r="F42" s="121">
        <v>798.84</v>
      </c>
      <c r="G42" s="121">
        <v>168.02</v>
      </c>
      <c r="H42" s="121">
        <v>544.80999999999995</v>
      </c>
      <c r="I42" s="121">
        <v>57.87</v>
      </c>
      <c r="J42" s="122">
        <v>3555</v>
      </c>
      <c r="K42" s="122">
        <v>748</v>
      </c>
      <c r="L42" s="122">
        <v>2424</v>
      </c>
      <c r="M42" s="122">
        <v>258</v>
      </c>
      <c r="N42" s="122">
        <v>12.4</v>
      </c>
      <c r="O42" s="122">
        <v>55.18</v>
      </c>
      <c r="P42" s="122">
        <v>3.39</v>
      </c>
      <c r="Q42" s="122">
        <v>15.09</v>
      </c>
    </row>
    <row r="43" spans="1:17" ht="13.2" customHeight="1" x14ac:dyDescent="0.25">
      <c r="A43" s="55">
        <v>15</v>
      </c>
      <c r="B43" s="97" t="s">
        <v>1339</v>
      </c>
      <c r="C43" s="94" t="s">
        <v>1340</v>
      </c>
      <c r="D43" s="59" t="s">
        <v>75</v>
      </c>
      <c r="E43" s="120">
        <v>0.37</v>
      </c>
      <c r="F43" s="121">
        <v>3194.61</v>
      </c>
      <c r="G43" s="122"/>
      <c r="H43" s="122"/>
      <c r="I43" s="122"/>
      <c r="J43" s="122">
        <v>1182</v>
      </c>
      <c r="K43" s="122"/>
      <c r="L43" s="122"/>
      <c r="M43" s="122"/>
      <c r="N43" s="122"/>
      <c r="O43" s="122"/>
      <c r="P43" s="122"/>
      <c r="Q43" s="122"/>
    </row>
    <row r="44" spans="1:17" ht="13.2" customHeight="1" x14ac:dyDescent="0.25">
      <c r="A44" s="55">
        <v>16</v>
      </c>
      <c r="B44" s="97" t="s">
        <v>1341</v>
      </c>
      <c r="C44" s="94" t="s">
        <v>1342</v>
      </c>
      <c r="D44" s="59" t="s">
        <v>75</v>
      </c>
      <c r="E44" s="120">
        <v>7.4999999999999997E-2</v>
      </c>
      <c r="F44" s="121">
        <v>5064.3500000000004</v>
      </c>
      <c r="G44" s="122"/>
      <c r="H44" s="122"/>
      <c r="I44" s="122"/>
      <c r="J44" s="122">
        <v>380</v>
      </c>
      <c r="K44" s="122"/>
      <c r="L44" s="122"/>
      <c r="M44" s="122"/>
      <c r="N44" s="122"/>
      <c r="O44" s="122"/>
      <c r="P44" s="122"/>
      <c r="Q44" s="122"/>
    </row>
    <row r="45" spans="1:17" ht="13.2" customHeight="1" x14ac:dyDescent="0.25">
      <c r="A45" s="55">
        <v>17</v>
      </c>
      <c r="B45" s="97" t="s">
        <v>1343</v>
      </c>
      <c r="C45" s="94" t="s">
        <v>1344</v>
      </c>
      <c r="D45" s="59" t="s">
        <v>71</v>
      </c>
      <c r="E45" s="120">
        <v>0.13</v>
      </c>
      <c r="F45" s="121">
        <v>758.17</v>
      </c>
      <c r="G45" s="121">
        <v>551.82000000000005</v>
      </c>
      <c r="H45" s="121">
        <v>27.07</v>
      </c>
      <c r="I45" s="121">
        <v>0.55000000000000004</v>
      </c>
      <c r="J45" s="122">
        <v>99</v>
      </c>
      <c r="K45" s="122">
        <v>72</v>
      </c>
      <c r="L45" s="122">
        <v>4</v>
      </c>
      <c r="M45" s="122"/>
      <c r="N45" s="122">
        <v>39.5</v>
      </c>
      <c r="O45" s="122">
        <v>5.14</v>
      </c>
      <c r="P45" s="122">
        <v>0.03</v>
      </c>
      <c r="Q45" s="122"/>
    </row>
    <row r="46" spans="1:17" ht="13.2" customHeight="1" x14ac:dyDescent="0.25">
      <c r="A46" s="55">
        <v>18</v>
      </c>
      <c r="B46" s="97" t="s">
        <v>1345</v>
      </c>
      <c r="C46" s="94" t="s">
        <v>1346</v>
      </c>
      <c r="D46" s="59" t="s">
        <v>21</v>
      </c>
      <c r="E46" s="120">
        <v>13</v>
      </c>
      <c r="F46" s="121">
        <v>4.2699999999999996</v>
      </c>
      <c r="G46" s="122"/>
      <c r="H46" s="122"/>
      <c r="I46" s="122"/>
      <c r="J46" s="122">
        <v>56</v>
      </c>
      <c r="K46" s="122"/>
      <c r="L46" s="122"/>
      <c r="M46" s="122"/>
      <c r="N46" s="122"/>
      <c r="O46" s="122"/>
      <c r="P46" s="122"/>
      <c r="Q46" s="122"/>
    </row>
    <row r="47" spans="1:17" ht="13.2" customHeight="1" x14ac:dyDescent="0.25">
      <c r="A47" s="55">
        <v>19</v>
      </c>
      <c r="B47" s="97" t="s">
        <v>1347</v>
      </c>
      <c r="C47" s="94" t="s">
        <v>1348</v>
      </c>
      <c r="D47" s="59" t="s">
        <v>71</v>
      </c>
      <c r="E47" s="120">
        <v>0.16</v>
      </c>
      <c r="F47" s="121">
        <v>1658.29</v>
      </c>
      <c r="G47" s="121">
        <v>1061.72</v>
      </c>
      <c r="H47" s="121">
        <v>70.849999999999994</v>
      </c>
      <c r="I47" s="121">
        <v>1.82</v>
      </c>
      <c r="J47" s="122">
        <v>265</v>
      </c>
      <c r="K47" s="122">
        <v>170</v>
      </c>
      <c r="L47" s="122">
        <v>11</v>
      </c>
      <c r="M47" s="122"/>
      <c r="N47" s="122">
        <v>76</v>
      </c>
      <c r="O47" s="122">
        <v>12.16</v>
      </c>
      <c r="P47" s="122">
        <v>0.1</v>
      </c>
      <c r="Q47" s="122">
        <v>0.02</v>
      </c>
    </row>
    <row r="48" spans="1:17" ht="13.2" customHeight="1" x14ac:dyDescent="0.25">
      <c r="A48" s="55">
        <v>20</v>
      </c>
      <c r="B48" s="97" t="s">
        <v>1349</v>
      </c>
      <c r="C48" s="94" t="s">
        <v>1350</v>
      </c>
      <c r="D48" s="59" t="s">
        <v>21</v>
      </c>
      <c r="E48" s="120">
        <v>16</v>
      </c>
      <c r="F48" s="121">
        <v>6.04</v>
      </c>
      <c r="G48" s="122"/>
      <c r="H48" s="122"/>
      <c r="I48" s="122"/>
      <c r="J48" s="122">
        <v>97</v>
      </c>
      <c r="K48" s="122"/>
      <c r="L48" s="122"/>
      <c r="M48" s="122"/>
      <c r="N48" s="122"/>
      <c r="O48" s="122"/>
      <c r="P48" s="122"/>
      <c r="Q48" s="122"/>
    </row>
    <row r="49" spans="1:17" ht="13.2" customHeight="1" x14ac:dyDescent="0.25">
      <c r="A49" s="55">
        <v>21</v>
      </c>
      <c r="B49" s="97" t="s">
        <v>98</v>
      </c>
      <c r="C49" s="94" t="s">
        <v>1351</v>
      </c>
      <c r="D49" s="59" t="s">
        <v>71</v>
      </c>
      <c r="E49" s="120">
        <v>7.0000000000000007E-2</v>
      </c>
      <c r="F49" s="121">
        <v>1651.95</v>
      </c>
      <c r="G49" s="121">
        <v>1063.1199999999999</v>
      </c>
      <c r="H49" s="121">
        <v>76.69</v>
      </c>
      <c r="I49" s="121">
        <v>2.1800000000000002</v>
      </c>
      <c r="J49" s="122">
        <v>116</v>
      </c>
      <c r="K49" s="122">
        <v>74</v>
      </c>
      <c r="L49" s="122">
        <v>5</v>
      </c>
      <c r="M49" s="122"/>
      <c r="N49" s="122">
        <v>76.099999999999994</v>
      </c>
      <c r="O49" s="122">
        <v>5.33</v>
      </c>
      <c r="P49" s="122">
        <v>0.12</v>
      </c>
      <c r="Q49" s="122">
        <v>0.01</v>
      </c>
    </row>
    <row r="50" spans="1:17" ht="13.2" customHeight="1" x14ac:dyDescent="0.25">
      <c r="A50" s="55">
        <v>22</v>
      </c>
      <c r="B50" s="97" t="s">
        <v>1352</v>
      </c>
      <c r="C50" s="94" t="s">
        <v>1353</v>
      </c>
      <c r="D50" s="59" t="s">
        <v>21</v>
      </c>
      <c r="E50" s="120">
        <v>7</v>
      </c>
      <c r="F50" s="121">
        <v>28.35</v>
      </c>
      <c r="G50" s="122"/>
      <c r="H50" s="122"/>
      <c r="I50" s="122"/>
      <c r="J50" s="122">
        <v>198</v>
      </c>
      <c r="K50" s="122"/>
      <c r="L50" s="122"/>
      <c r="M50" s="122"/>
      <c r="N50" s="122"/>
      <c r="O50" s="122"/>
      <c r="P50" s="122"/>
      <c r="Q50" s="122"/>
    </row>
    <row r="51" spans="1:17" ht="13.2" customHeight="1" x14ac:dyDescent="0.25">
      <c r="A51" s="55">
        <v>23</v>
      </c>
      <c r="B51" s="97" t="s">
        <v>1354</v>
      </c>
      <c r="C51" s="94" t="s">
        <v>1355</v>
      </c>
      <c r="D51" s="59" t="s">
        <v>22</v>
      </c>
      <c r="E51" s="120">
        <v>2</v>
      </c>
      <c r="F51" s="121">
        <v>30.68</v>
      </c>
      <c r="G51" s="121">
        <v>19.98</v>
      </c>
      <c r="H51" s="121">
        <v>6.59</v>
      </c>
      <c r="I51" s="121">
        <v>0.36</v>
      </c>
      <c r="J51" s="122">
        <v>61</v>
      </c>
      <c r="K51" s="122">
        <v>40</v>
      </c>
      <c r="L51" s="122">
        <v>13</v>
      </c>
      <c r="M51" s="122">
        <v>1</v>
      </c>
      <c r="N51" s="122">
        <v>1.43</v>
      </c>
      <c r="O51" s="122">
        <v>2.86</v>
      </c>
      <c r="P51" s="122">
        <v>0.02</v>
      </c>
      <c r="Q51" s="122">
        <v>0.04</v>
      </c>
    </row>
    <row r="52" spans="1:17" ht="13.2" customHeight="1" x14ac:dyDescent="0.25">
      <c r="A52" s="55">
        <v>24</v>
      </c>
      <c r="B52" s="97" t="s">
        <v>1356</v>
      </c>
      <c r="C52" s="94" t="s">
        <v>1357</v>
      </c>
      <c r="D52" s="59" t="s">
        <v>21</v>
      </c>
      <c r="E52" s="120">
        <v>2</v>
      </c>
      <c r="F52" s="121">
        <v>487</v>
      </c>
      <c r="G52" s="122"/>
      <c r="H52" s="122"/>
      <c r="I52" s="122"/>
      <c r="J52" s="122">
        <v>974</v>
      </c>
      <c r="K52" s="122"/>
      <c r="L52" s="122"/>
      <c r="M52" s="122"/>
      <c r="N52" s="122"/>
      <c r="O52" s="122"/>
      <c r="P52" s="122"/>
      <c r="Q52" s="122"/>
    </row>
    <row r="53" spans="1:17" x14ac:dyDescent="0.25">
      <c r="A53" s="55">
        <v>25</v>
      </c>
      <c r="B53" s="97" t="s">
        <v>1227</v>
      </c>
      <c r="C53" s="94" t="s">
        <v>1358</v>
      </c>
      <c r="D53" s="59" t="s">
        <v>72</v>
      </c>
      <c r="E53" s="120">
        <v>0.4</v>
      </c>
      <c r="F53" s="121">
        <v>1392.25</v>
      </c>
      <c r="G53" s="121">
        <v>141.78</v>
      </c>
      <c r="H53" s="121">
        <v>242.87</v>
      </c>
      <c r="I53" s="121">
        <v>57.25</v>
      </c>
      <c r="J53" s="122">
        <v>557</v>
      </c>
      <c r="K53" s="122">
        <v>57</v>
      </c>
      <c r="L53" s="122">
        <v>97</v>
      </c>
      <c r="M53" s="122">
        <v>23</v>
      </c>
      <c r="N53" s="122">
        <v>10.7</v>
      </c>
      <c r="O53" s="122">
        <v>4.28</v>
      </c>
      <c r="P53" s="122">
        <v>3.61</v>
      </c>
      <c r="Q53" s="122">
        <v>1.44</v>
      </c>
    </row>
    <row r="54" spans="1:17" ht="40.200000000000003" x14ac:dyDescent="0.25">
      <c r="A54" s="55">
        <v>26</v>
      </c>
      <c r="B54" s="97" t="s">
        <v>1359</v>
      </c>
      <c r="C54" s="94" t="s">
        <v>1360</v>
      </c>
      <c r="D54" s="59" t="s">
        <v>73</v>
      </c>
      <c r="E54" s="120">
        <v>40</v>
      </c>
      <c r="F54" s="121">
        <v>7.68</v>
      </c>
      <c r="G54" s="122"/>
      <c r="H54" s="122"/>
      <c r="I54" s="122"/>
      <c r="J54" s="122">
        <v>307</v>
      </c>
      <c r="K54" s="122"/>
      <c r="L54" s="122"/>
      <c r="M54" s="122"/>
      <c r="N54" s="122"/>
      <c r="O54" s="122"/>
      <c r="P54" s="122"/>
      <c r="Q54" s="122"/>
    </row>
    <row r="55" spans="1:17" x14ac:dyDescent="0.25">
      <c r="A55" s="55">
        <v>27</v>
      </c>
      <c r="B55" s="97" t="s">
        <v>1361</v>
      </c>
      <c r="C55" s="94" t="s">
        <v>1362</v>
      </c>
      <c r="D55" s="59" t="s">
        <v>22</v>
      </c>
      <c r="E55" s="120">
        <v>40</v>
      </c>
      <c r="F55" s="121">
        <v>7.32</v>
      </c>
      <c r="G55" s="121">
        <v>6.88</v>
      </c>
      <c r="H55" s="122"/>
      <c r="I55" s="122"/>
      <c r="J55" s="122">
        <v>293</v>
      </c>
      <c r="K55" s="122">
        <v>275</v>
      </c>
      <c r="L55" s="122"/>
      <c r="M55" s="122"/>
      <c r="N55" s="122">
        <v>0.5</v>
      </c>
      <c r="O55" s="122">
        <v>20</v>
      </c>
      <c r="P55" s="122"/>
      <c r="Q55" s="122"/>
    </row>
    <row r="56" spans="1:17" ht="63" x14ac:dyDescent="0.25">
      <c r="A56" s="55">
        <v>28</v>
      </c>
      <c r="B56" s="97" t="s">
        <v>1363</v>
      </c>
      <c r="C56" s="94" t="s">
        <v>1364</v>
      </c>
      <c r="D56" s="59" t="s">
        <v>21</v>
      </c>
      <c r="E56" s="120">
        <v>40</v>
      </c>
      <c r="F56" s="121">
        <v>29.07</v>
      </c>
      <c r="G56" s="122"/>
      <c r="H56" s="122"/>
      <c r="I56" s="122"/>
      <c r="J56" s="122">
        <v>1163</v>
      </c>
      <c r="K56" s="122"/>
      <c r="L56" s="122"/>
      <c r="M56" s="122"/>
      <c r="N56" s="122"/>
      <c r="O56" s="122"/>
      <c r="P56" s="122"/>
      <c r="Q56" s="122"/>
    </row>
    <row r="57" spans="1:17" ht="34.200000000000003" x14ac:dyDescent="0.25">
      <c r="A57" s="55">
        <v>29</v>
      </c>
      <c r="B57" s="97" t="s">
        <v>80</v>
      </c>
      <c r="C57" s="94" t="s">
        <v>1252</v>
      </c>
      <c r="D57" s="59" t="s">
        <v>72</v>
      </c>
      <c r="E57" s="120">
        <v>0.2</v>
      </c>
      <c r="F57" s="121">
        <v>2435.1999999999998</v>
      </c>
      <c r="G57" s="121">
        <v>315.35000000000002</v>
      </c>
      <c r="H57" s="121">
        <v>611.58000000000004</v>
      </c>
      <c r="I57" s="121">
        <v>248.83</v>
      </c>
      <c r="J57" s="122">
        <v>487</v>
      </c>
      <c r="K57" s="122">
        <v>63</v>
      </c>
      <c r="L57" s="122">
        <v>122</v>
      </c>
      <c r="M57" s="122">
        <v>50</v>
      </c>
      <c r="N57" s="122">
        <v>23.8</v>
      </c>
      <c r="O57" s="122">
        <v>4.76</v>
      </c>
      <c r="P57" s="122">
        <v>15.91</v>
      </c>
      <c r="Q57" s="122">
        <v>3.18</v>
      </c>
    </row>
    <row r="58" spans="1:17" ht="13.2" customHeight="1" x14ac:dyDescent="0.25">
      <c r="A58" s="55">
        <v>30</v>
      </c>
      <c r="B58" s="97" t="s">
        <v>1241</v>
      </c>
      <c r="C58" s="94" t="s">
        <v>1242</v>
      </c>
      <c r="D58" s="59" t="s">
        <v>73</v>
      </c>
      <c r="E58" s="120">
        <v>20</v>
      </c>
      <c r="F58" s="121">
        <v>6.55</v>
      </c>
      <c r="G58" s="122"/>
      <c r="H58" s="122"/>
      <c r="I58" s="122"/>
      <c r="J58" s="122">
        <v>131</v>
      </c>
      <c r="K58" s="122"/>
      <c r="L58" s="122"/>
      <c r="M58" s="122"/>
      <c r="N58" s="122"/>
      <c r="O58" s="122"/>
      <c r="P58" s="122"/>
      <c r="Q58" s="122"/>
    </row>
    <row r="59" spans="1:17" ht="13.2" customHeight="1" x14ac:dyDescent="0.25">
      <c r="A59" s="55">
        <v>31</v>
      </c>
      <c r="B59" s="97" t="s">
        <v>1365</v>
      </c>
      <c r="C59" s="94" t="s">
        <v>1366</v>
      </c>
      <c r="D59" s="59" t="s">
        <v>72</v>
      </c>
      <c r="E59" s="120">
        <v>0.4</v>
      </c>
      <c r="F59" s="121">
        <v>1882.24</v>
      </c>
      <c r="G59" s="121">
        <v>420.03</v>
      </c>
      <c r="H59" s="121">
        <v>824.1</v>
      </c>
      <c r="I59" s="121">
        <v>180.73</v>
      </c>
      <c r="J59" s="122">
        <v>753</v>
      </c>
      <c r="K59" s="122">
        <v>168</v>
      </c>
      <c r="L59" s="122">
        <v>330</v>
      </c>
      <c r="M59" s="122">
        <v>72</v>
      </c>
      <c r="N59" s="122">
        <v>31.7</v>
      </c>
      <c r="O59" s="122">
        <v>12.68</v>
      </c>
      <c r="P59" s="122">
        <v>11.31</v>
      </c>
      <c r="Q59" s="122">
        <v>4.5199999999999996</v>
      </c>
    </row>
    <row r="60" spans="1:17" ht="51.6" x14ac:dyDescent="0.25">
      <c r="A60" s="55">
        <v>32</v>
      </c>
      <c r="B60" s="97" t="s">
        <v>1367</v>
      </c>
      <c r="C60" s="94" t="s">
        <v>1368</v>
      </c>
      <c r="D60" s="59" t="s">
        <v>21</v>
      </c>
      <c r="E60" s="120">
        <v>40</v>
      </c>
      <c r="F60" s="121">
        <v>156.03</v>
      </c>
      <c r="G60" s="122"/>
      <c r="H60" s="122"/>
      <c r="I60" s="122"/>
      <c r="J60" s="122">
        <v>6241</v>
      </c>
      <c r="K60" s="122"/>
      <c r="L60" s="122"/>
      <c r="M60" s="122"/>
      <c r="N60" s="122"/>
      <c r="O60" s="122"/>
      <c r="P60" s="122"/>
      <c r="Q60" s="122"/>
    </row>
    <row r="61" spans="1:17" ht="20.399999999999999" customHeight="1" x14ac:dyDescent="0.25">
      <c r="A61" s="55">
        <v>33</v>
      </c>
      <c r="B61" s="97" t="s">
        <v>1237</v>
      </c>
      <c r="C61" s="94" t="s">
        <v>1238</v>
      </c>
      <c r="D61" s="59" t="s">
        <v>71</v>
      </c>
      <c r="E61" s="120">
        <v>0.24</v>
      </c>
      <c r="F61" s="121">
        <v>1385.95</v>
      </c>
      <c r="G61" s="121">
        <v>243.9</v>
      </c>
      <c r="H61" s="121">
        <v>128.88</v>
      </c>
      <c r="I61" s="121">
        <v>4</v>
      </c>
      <c r="J61" s="122">
        <v>333</v>
      </c>
      <c r="K61" s="122">
        <v>59</v>
      </c>
      <c r="L61" s="122">
        <v>31</v>
      </c>
      <c r="M61" s="122">
        <v>1</v>
      </c>
      <c r="N61" s="122">
        <v>18</v>
      </c>
      <c r="O61" s="122">
        <v>4.32</v>
      </c>
      <c r="P61" s="122">
        <v>0.22</v>
      </c>
      <c r="Q61" s="122">
        <v>0.05</v>
      </c>
    </row>
    <row r="62" spans="1:17" ht="13.2" customHeight="1" x14ac:dyDescent="0.25">
      <c r="A62" s="55">
        <v>34</v>
      </c>
      <c r="B62" s="97" t="s">
        <v>1239</v>
      </c>
      <c r="C62" s="94" t="s">
        <v>1240</v>
      </c>
      <c r="D62" s="59" t="s">
        <v>21</v>
      </c>
      <c r="E62" s="120">
        <v>24</v>
      </c>
      <c r="F62" s="121">
        <v>7.19</v>
      </c>
      <c r="G62" s="122"/>
      <c r="H62" s="122"/>
      <c r="I62" s="122"/>
      <c r="J62" s="122">
        <v>173</v>
      </c>
      <c r="K62" s="122"/>
      <c r="L62" s="122"/>
      <c r="M62" s="122"/>
      <c r="N62" s="122"/>
      <c r="O62" s="122"/>
      <c r="P62" s="122"/>
      <c r="Q62" s="122"/>
    </row>
    <row r="63" spans="1:17" ht="13.2" customHeight="1" x14ac:dyDescent="0.25">
      <c r="A63" s="273" t="s">
        <v>85</v>
      </c>
      <c r="B63" s="274"/>
      <c r="C63" s="274"/>
      <c r="D63" s="274"/>
      <c r="E63" s="274"/>
      <c r="F63" s="274"/>
      <c r="G63" s="274"/>
      <c r="H63" s="274"/>
      <c r="I63" s="274"/>
      <c r="J63" s="121">
        <v>49044</v>
      </c>
      <c r="K63" s="121">
        <v>3500</v>
      </c>
      <c r="L63" s="121">
        <v>5198</v>
      </c>
      <c r="M63" s="121">
        <v>1152</v>
      </c>
      <c r="N63" s="122"/>
      <c r="O63" s="121">
        <v>253.68</v>
      </c>
      <c r="P63" s="122"/>
      <c r="Q63" s="121">
        <v>71.87</v>
      </c>
    </row>
    <row r="64" spans="1:17" ht="13.2" customHeight="1" x14ac:dyDescent="0.25">
      <c r="A64" s="273" t="s">
        <v>30</v>
      </c>
      <c r="B64" s="274"/>
      <c r="C64" s="274"/>
      <c r="D64" s="274"/>
      <c r="E64" s="274"/>
      <c r="F64" s="274"/>
      <c r="G64" s="274"/>
      <c r="H64" s="274"/>
      <c r="I64" s="274"/>
      <c r="J64" s="121">
        <v>4378</v>
      </c>
      <c r="K64" s="122"/>
      <c r="L64" s="122"/>
      <c r="M64" s="122"/>
      <c r="N64" s="122"/>
      <c r="O64" s="122"/>
      <c r="P64" s="122"/>
      <c r="Q64" s="122"/>
    </row>
    <row r="65" spans="1:17" ht="13.2" customHeight="1" x14ac:dyDescent="0.25">
      <c r="A65" s="273" t="s">
        <v>31</v>
      </c>
      <c r="B65" s="274"/>
      <c r="C65" s="274"/>
      <c r="D65" s="274"/>
      <c r="E65" s="274"/>
      <c r="F65" s="274"/>
      <c r="G65" s="274"/>
      <c r="H65" s="274"/>
      <c r="I65" s="274"/>
      <c r="J65" s="121">
        <v>3010</v>
      </c>
      <c r="K65" s="122"/>
      <c r="L65" s="122"/>
      <c r="M65" s="122"/>
      <c r="N65" s="122"/>
      <c r="O65" s="122"/>
      <c r="P65" s="122"/>
      <c r="Q65" s="122"/>
    </row>
    <row r="66" spans="1:17" ht="13.2" customHeight="1" x14ac:dyDescent="0.25">
      <c r="A66" s="277" t="s">
        <v>390</v>
      </c>
      <c r="B66" s="274"/>
      <c r="C66" s="274"/>
      <c r="D66" s="274"/>
      <c r="E66" s="274"/>
      <c r="F66" s="274"/>
      <c r="G66" s="274"/>
      <c r="H66" s="274"/>
      <c r="I66" s="274"/>
      <c r="J66" s="130">
        <v>56432</v>
      </c>
      <c r="K66" s="122"/>
      <c r="L66" s="122"/>
      <c r="M66" s="122"/>
      <c r="N66" s="122"/>
      <c r="O66" s="130">
        <v>253.68</v>
      </c>
      <c r="P66" s="122"/>
      <c r="Q66" s="130">
        <v>71.87</v>
      </c>
    </row>
    <row r="67" spans="1:17" ht="13.2" customHeight="1" x14ac:dyDescent="0.25">
      <c r="A67" s="278" t="s">
        <v>604</v>
      </c>
      <c r="B67" s="274"/>
      <c r="C67" s="274"/>
      <c r="D67" s="274"/>
      <c r="E67" s="274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</row>
    <row r="68" spans="1:17" ht="13.2" customHeight="1" x14ac:dyDescent="0.25">
      <c r="A68" s="55">
        <v>35</v>
      </c>
      <c r="B68" s="97" t="s">
        <v>322</v>
      </c>
      <c r="C68" s="94" t="s">
        <v>1369</v>
      </c>
      <c r="D68" s="59" t="s">
        <v>235</v>
      </c>
      <c r="E68" s="120">
        <v>1</v>
      </c>
      <c r="F68" s="121">
        <v>7698.42</v>
      </c>
      <c r="G68" s="122"/>
      <c r="H68" s="122"/>
      <c r="I68" s="122"/>
      <c r="J68" s="122">
        <v>7698</v>
      </c>
      <c r="K68" s="122"/>
      <c r="L68" s="122"/>
      <c r="M68" s="122"/>
      <c r="N68" s="122"/>
      <c r="O68" s="122"/>
      <c r="P68" s="122"/>
      <c r="Q68" s="122"/>
    </row>
    <row r="69" spans="1:17" ht="13.2" customHeight="1" x14ac:dyDescent="0.25">
      <c r="A69" s="55">
        <v>36</v>
      </c>
      <c r="B69" s="97" t="s">
        <v>322</v>
      </c>
      <c r="C69" s="94" t="s">
        <v>1370</v>
      </c>
      <c r="D69" s="59" t="s">
        <v>235</v>
      </c>
      <c r="E69" s="120">
        <v>1</v>
      </c>
      <c r="F69" s="121">
        <v>7618.61</v>
      </c>
      <c r="G69" s="122"/>
      <c r="H69" s="122"/>
      <c r="I69" s="122"/>
      <c r="J69" s="122">
        <v>7619</v>
      </c>
      <c r="K69" s="122"/>
      <c r="L69" s="122"/>
      <c r="M69" s="122"/>
      <c r="N69" s="122"/>
      <c r="O69" s="122"/>
      <c r="P69" s="122"/>
      <c r="Q69" s="122"/>
    </row>
    <row r="70" spans="1:17" ht="13.2" customHeight="1" x14ac:dyDescent="0.25">
      <c r="A70" s="273" t="s">
        <v>85</v>
      </c>
      <c r="B70" s="274"/>
      <c r="C70" s="274"/>
      <c r="D70" s="274"/>
      <c r="E70" s="274"/>
      <c r="F70" s="274"/>
      <c r="G70" s="274"/>
      <c r="H70" s="274"/>
      <c r="I70" s="274"/>
      <c r="J70" s="121">
        <v>15317</v>
      </c>
      <c r="K70" s="122"/>
      <c r="L70" s="122"/>
      <c r="M70" s="122"/>
      <c r="N70" s="122"/>
      <c r="O70" s="122"/>
      <c r="P70" s="122"/>
      <c r="Q70" s="122"/>
    </row>
    <row r="71" spans="1:17" ht="13.2" customHeight="1" x14ac:dyDescent="0.25">
      <c r="A71" s="277" t="s">
        <v>627</v>
      </c>
      <c r="B71" s="274"/>
      <c r="C71" s="274"/>
      <c r="D71" s="274"/>
      <c r="E71" s="274"/>
      <c r="F71" s="274"/>
      <c r="G71" s="274"/>
      <c r="H71" s="274"/>
      <c r="I71" s="274"/>
      <c r="J71" s="130">
        <v>15317</v>
      </c>
      <c r="K71" s="122"/>
      <c r="L71" s="122"/>
      <c r="M71" s="122"/>
      <c r="N71" s="122"/>
      <c r="O71" s="122"/>
      <c r="P71" s="122"/>
      <c r="Q71" s="122"/>
    </row>
    <row r="72" spans="1:17" ht="13.2" customHeight="1" x14ac:dyDescent="0.25">
      <c r="A72" s="275" t="s">
        <v>77</v>
      </c>
      <c r="B72" s="276"/>
      <c r="C72" s="276"/>
      <c r="D72" s="276"/>
      <c r="E72" s="276"/>
      <c r="F72" s="276"/>
      <c r="G72" s="276"/>
      <c r="H72" s="276"/>
      <c r="I72" s="276"/>
      <c r="J72" s="276"/>
      <c r="K72" s="276"/>
      <c r="L72" s="276"/>
      <c r="M72" s="276"/>
      <c r="N72" s="276"/>
      <c r="O72" s="276"/>
      <c r="P72" s="276"/>
      <c r="Q72" s="276"/>
    </row>
    <row r="73" spans="1:17" ht="13.2" customHeight="1" x14ac:dyDescent="0.25">
      <c r="A73" s="273" t="s">
        <v>29</v>
      </c>
      <c r="B73" s="274"/>
      <c r="C73" s="274"/>
      <c r="D73" s="274"/>
      <c r="E73" s="274"/>
      <c r="F73" s="274"/>
      <c r="G73" s="274"/>
      <c r="H73" s="274"/>
      <c r="I73" s="274"/>
      <c r="J73" s="121">
        <v>64361</v>
      </c>
      <c r="K73" s="121">
        <v>3500</v>
      </c>
      <c r="L73" s="121">
        <v>5198</v>
      </c>
      <c r="M73" s="121">
        <v>1152</v>
      </c>
      <c r="N73" s="122"/>
      <c r="O73" s="121">
        <v>253.68</v>
      </c>
      <c r="P73" s="122"/>
      <c r="Q73" s="121">
        <v>71.87</v>
      </c>
    </row>
    <row r="74" spans="1:17" ht="20.399999999999999" customHeight="1" x14ac:dyDescent="0.25">
      <c r="A74" s="273" t="s">
        <v>30</v>
      </c>
      <c r="B74" s="274"/>
      <c r="C74" s="274"/>
      <c r="D74" s="274"/>
      <c r="E74" s="274"/>
      <c r="F74" s="274"/>
      <c r="G74" s="274"/>
      <c r="H74" s="274"/>
      <c r="I74" s="274"/>
      <c r="J74" s="121">
        <v>4378</v>
      </c>
      <c r="K74" s="122"/>
      <c r="L74" s="122"/>
      <c r="M74" s="122"/>
      <c r="N74" s="122"/>
      <c r="O74" s="122"/>
      <c r="P74" s="122"/>
      <c r="Q74" s="122"/>
    </row>
    <row r="75" spans="1:17" ht="13.2" customHeight="1" x14ac:dyDescent="0.25">
      <c r="A75" s="273" t="s">
        <v>31</v>
      </c>
      <c r="B75" s="274"/>
      <c r="C75" s="274"/>
      <c r="D75" s="274"/>
      <c r="E75" s="274"/>
      <c r="F75" s="274"/>
      <c r="G75" s="274"/>
      <c r="H75" s="274"/>
      <c r="I75" s="274"/>
      <c r="J75" s="121">
        <v>3010</v>
      </c>
      <c r="K75" s="122"/>
      <c r="L75" s="122"/>
      <c r="M75" s="122"/>
      <c r="N75" s="122"/>
      <c r="O75" s="122"/>
      <c r="P75" s="122"/>
      <c r="Q75" s="122"/>
    </row>
    <row r="76" spans="1:17" ht="13.2" customHeight="1" x14ac:dyDescent="0.25">
      <c r="A76" s="277" t="s">
        <v>32</v>
      </c>
      <c r="B76" s="274"/>
      <c r="C76" s="274"/>
      <c r="D76" s="274"/>
      <c r="E76" s="274"/>
      <c r="F76" s="274"/>
      <c r="G76" s="274"/>
      <c r="H76" s="274"/>
      <c r="I76" s="274"/>
      <c r="J76" s="122"/>
      <c r="K76" s="122"/>
      <c r="L76" s="122"/>
      <c r="M76" s="122"/>
      <c r="N76" s="122"/>
      <c r="O76" s="122"/>
      <c r="P76" s="122"/>
      <c r="Q76" s="122"/>
    </row>
    <row r="77" spans="1:17" ht="13.2" customHeight="1" x14ac:dyDescent="0.25">
      <c r="A77" s="273" t="s">
        <v>49</v>
      </c>
      <c r="B77" s="274"/>
      <c r="C77" s="274"/>
      <c r="D77" s="274"/>
      <c r="E77" s="274"/>
      <c r="F77" s="274"/>
      <c r="G77" s="274"/>
      <c r="H77" s="274"/>
      <c r="I77" s="274"/>
      <c r="J77" s="121">
        <v>56432</v>
      </c>
      <c r="K77" s="122"/>
      <c r="L77" s="122"/>
      <c r="M77" s="122"/>
      <c r="N77" s="122"/>
      <c r="O77" s="121">
        <v>253.68</v>
      </c>
      <c r="P77" s="122"/>
      <c r="Q77" s="121">
        <v>71.87</v>
      </c>
    </row>
    <row r="78" spans="1:17" ht="13.2" customHeight="1" x14ac:dyDescent="0.25">
      <c r="A78" s="273" t="s">
        <v>86</v>
      </c>
      <c r="B78" s="274"/>
      <c r="C78" s="274"/>
      <c r="D78" s="274"/>
      <c r="E78" s="274"/>
      <c r="F78" s="274"/>
      <c r="G78" s="274"/>
      <c r="H78" s="274"/>
      <c r="I78" s="274"/>
      <c r="J78" s="121">
        <v>15317</v>
      </c>
      <c r="K78" s="122"/>
      <c r="L78" s="122"/>
      <c r="M78" s="122"/>
      <c r="N78" s="122"/>
      <c r="O78" s="122"/>
      <c r="P78" s="122"/>
      <c r="Q78" s="122"/>
    </row>
    <row r="79" spans="1:17" ht="13.2" customHeight="1" x14ac:dyDescent="0.25">
      <c r="A79" s="273" t="s">
        <v>33</v>
      </c>
      <c r="B79" s="274"/>
      <c r="C79" s="274"/>
      <c r="D79" s="274"/>
      <c r="E79" s="274"/>
      <c r="F79" s="274"/>
      <c r="G79" s="274"/>
      <c r="H79" s="274"/>
      <c r="I79" s="274"/>
      <c r="J79" s="121">
        <v>71749</v>
      </c>
      <c r="K79" s="122"/>
      <c r="L79" s="122"/>
      <c r="M79" s="122"/>
      <c r="N79" s="122"/>
      <c r="O79" s="121">
        <v>253.68</v>
      </c>
      <c r="P79" s="122"/>
      <c r="Q79" s="121">
        <v>71.87</v>
      </c>
    </row>
    <row r="80" spans="1:17" ht="13.2" customHeight="1" x14ac:dyDescent="0.25">
      <c r="A80" s="273" t="s">
        <v>34</v>
      </c>
      <c r="B80" s="274"/>
      <c r="C80" s="274"/>
      <c r="D80" s="274"/>
      <c r="E80" s="274"/>
      <c r="F80" s="274"/>
      <c r="G80" s="274"/>
      <c r="H80" s="274"/>
      <c r="I80" s="274"/>
      <c r="J80" s="122"/>
      <c r="K80" s="122"/>
      <c r="L80" s="122"/>
      <c r="M80" s="122"/>
      <c r="N80" s="122"/>
      <c r="O80" s="122"/>
      <c r="P80" s="122"/>
      <c r="Q80" s="122"/>
    </row>
    <row r="81" spans="1:17" ht="13.2" customHeight="1" x14ac:dyDescent="0.25">
      <c r="A81" s="273" t="s">
        <v>35</v>
      </c>
      <c r="B81" s="274"/>
      <c r="C81" s="274"/>
      <c r="D81" s="274"/>
      <c r="E81" s="274"/>
      <c r="F81" s="274"/>
      <c r="G81" s="274"/>
      <c r="H81" s="274"/>
      <c r="I81" s="274"/>
      <c r="J81" s="121">
        <v>40346</v>
      </c>
      <c r="K81" s="122"/>
      <c r="L81" s="122"/>
      <c r="M81" s="122"/>
      <c r="N81" s="122"/>
      <c r="O81" s="122"/>
      <c r="P81" s="122"/>
      <c r="Q81" s="122"/>
    </row>
    <row r="82" spans="1:17" ht="13.2" customHeight="1" x14ac:dyDescent="0.25">
      <c r="A82" s="273" t="s">
        <v>36</v>
      </c>
      <c r="B82" s="274"/>
      <c r="C82" s="274"/>
      <c r="D82" s="274"/>
      <c r="E82" s="274"/>
      <c r="F82" s="274"/>
      <c r="G82" s="274"/>
      <c r="H82" s="274"/>
      <c r="I82" s="274"/>
      <c r="J82" s="121">
        <v>5198</v>
      </c>
      <c r="K82" s="122"/>
      <c r="L82" s="122"/>
      <c r="M82" s="122"/>
      <c r="N82" s="122"/>
      <c r="O82" s="122"/>
      <c r="P82" s="122"/>
      <c r="Q82" s="122"/>
    </row>
    <row r="83" spans="1:17" ht="13.2" customHeight="1" x14ac:dyDescent="0.25">
      <c r="A83" s="273" t="s">
        <v>37</v>
      </c>
      <c r="B83" s="274"/>
      <c r="C83" s="274"/>
      <c r="D83" s="274"/>
      <c r="E83" s="274"/>
      <c r="F83" s="274"/>
      <c r="G83" s="274"/>
      <c r="H83" s="274"/>
      <c r="I83" s="274"/>
      <c r="J83" s="121">
        <v>4652</v>
      </c>
      <c r="K83" s="122"/>
      <c r="L83" s="122"/>
      <c r="M83" s="122"/>
      <c r="N83" s="122"/>
      <c r="O83" s="122"/>
      <c r="P83" s="122"/>
      <c r="Q83" s="122"/>
    </row>
    <row r="84" spans="1:17" ht="13.2" customHeight="1" x14ac:dyDescent="0.25">
      <c r="A84" s="273" t="s">
        <v>87</v>
      </c>
      <c r="B84" s="274"/>
      <c r="C84" s="274"/>
      <c r="D84" s="274"/>
      <c r="E84" s="274"/>
      <c r="F84" s="274"/>
      <c r="G84" s="274"/>
      <c r="H84" s="274"/>
      <c r="I84" s="274"/>
      <c r="J84" s="121">
        <v>15317</v>
      </c>
      <c r="K84" s="122"/>
      <c r="L84" s="122"/>
      <c r="M84" s="122"/>
      <c r="N84" s="122"/>
      <c r="O84" s="122"/>
      <c r="P84" s="122"/>
      <c r="Q84" s="122"/>
    </row>
    <row r="85" spans="1:17" ht="13.2" customHeight="1" x14ac:dyDescent="0.25">
      <c r="A85" s="273" t="s">
        <v>38</v>
      </c>
      <c r="B85" s="274"/>
      <c r="C85" s="274"/>
      <c r="D85" s="274"/>
      <c r="E85" s="274"/>
      <c r="F85" s="274"/>
      <c r="G85" s="274"/>
      <c r="H85" s="274"/>
      <c r="I85" s="274"/>
      <c r="J85" s="121">
        <v>4378</v>
      </c>
      <c r="K85" s="122"/>
      <c r="L85" s="122"/>
      <c r="M85" s="122"/>
      <c r="N85" s="122"/>
      <c r="O85" s="122"/>
      <c r="P85" s="122"/>
      <c r="Q85" s="122"/>
    </row>
    <row r="86" spans="1:17" ht="20.399999999999999" customHeight="1" x14ac:dyDescent="0.25">
      <c r="A86" s="273" t="s">
        <v>39</v>
      </c>
      <c r="B86" s="274"/>
      <c r="C86" s="274"/>
      <c r="D86" s="274"/>
      <c r="E86" s="274"/>
      <c r="F86" s="274"/>
      <c r="G86" s="274"/>
      <c r="H86" s="274"/>
      <c r="I86" s="274"/>
      <c r="J86" s="121">
        <v>3010</v>
      </c>
      <c r="K86" s="122"/>
      <c r="L86" s="122"/>
      <c r="M86" s="122"/>
      <c r="N86" s="122"/>
      <c r="O86" s="122"/>
      <c r="P86" s="122"/>
      <c r="Q86" s="122"/>
    </row>
    <row r="87" spans="1:17" ht="13.2" customHeight="1" x14ac:dyDescent="0.25">
      <c r="A87" s="277" t="s">
        <v>40</v>
      </c>
      <c r="B87" s="274"/>
      <c r="C87" s="274"/>
      <c r="D87" s="274"/>
      <c r="E87" s="274"/>
      <c r="F87" s="274"/>
      <c r="G87" s="274"/>
      <c r="H87" s="274"/>
      <c r="I87" s="274"/>
      <c r="J87" s="130">
        <v>71749</v>
      </c>
      <c r="K87" s="122"/>
      <c r="L87" s="122"/>
      <c r="M87" s="122"/>
      <c r="N87" s="122"/>
      <c r="O87" s="130">
        <v>253.68</v>
      </c>
      <c r="P87" s="122"/>
      <c r="Q87" s="130">
        <v>71.87</v>
      </c>
    </row>
    <row r="88" spans="1:17" ht="13.2" customHeight="1" x14ac:dyDescent="0.25">
      <c r="A88" s="66"/>
      <c r="B88" s="48"/>
      <c r="C88" s="57"/>
      <c r="D88" s="96"/>
      <c r="E88" s="58"/>
      <c r="F88" s="131"/>
      <c r="G88" s="131"/>
      <c r="H88" s="131"/>
      <c r="I88" s="131"/>
      <c r="J88" s="131"/>
      <c r="K88" s="131"/>
      <c r="L88" s="131"/>
      <c r="M88" s="131"/>
      <c r="N88" s="131"/>
      <c r="O88" s="131"/>
      <c r="P88" s="131"/>
      <c r="Q88" s="131"/>
    </row>
    <row r="89" spans="1:17" ht="13.2" customHeight="1" x14ac:dyDescent="0.25">
      <c r="A89" s="66"/>
      <c r="B89" s="48"/>
      <c r="C89" s="57"/>
      <c r="D89" s="96"/>
      <c r="E89" s="58"/>
      <c r="F89" s="131"/>
      <c r="G89" s="131"/>
      <c r="H89" s="131"/>
      <c r="I89" s="131"/>
      <c r="J89" s="131"/>
      <c r="K89" s="131"/>
      <c r="L89" s="131"/>
      <c r="M89" s="131"/>
      <c r="N89" s="131"/>
      <c r="O89" s="131"/>
      <c r="P89" s="131"/>
      <c r="Q89" s="131"/>
    </row>
    <row r="90" spans="1:17" x14ac:dyDescent="0.25">
      <c r="A90" s="66"/>
      <c r="B90" s="48"/>
      <c r="C90" s="57"/>
      <c r="D90" s="96"/>
      <c r="E90" s="58"/>
      <c r="F90" s="131"/>
      <c r="G90" s="131"/>
      <c r="H90" s="131"/>
      <c r="I90" s="131"/>
      <c r="J90" s="131"/>
      <c r="K90" s="131"/>
      <c r="L90" s="131"/>
      <c r="M90" s="131"/>
      <c r="N90" s="131"/>
      <c r="O90" s="131"/>
      <c r="P90" s="131"/>
      <c r="Q90" s="131"/>
    </row>
    <row r="91" spans="1:17" ht="13.2" customHeight="1" x14ac:dyDescent="0.25">
      <c r="A91" s="286" t="s">
        <v>391</v>
      </c>
      <c r="B91" s="287"/>
      <c r="C91" s="287"/>
      <c r="D91" s="287"/>
      <c r="E91" s="287"/>
      <c r="F91" s="287"/>
      <c r="G91" s="287"/>
      <c r="H91" s="287"/>
      <c r="I91" s="287"/>
      <c r="J91" s="287"/>
      <c r="K91" s="287"/>
      <c r="L91" s="287"/>
      <c r="M91" s="287"/>
      <c r="N91" s="287"/>
      <c r="O91" s="287"/>
      <c r="P91" s="287"/>
      <c r="Q91" s="287"/>
    </row>
    <row r="92" spans="1:17" ht="13.2" customHeight="1" x14ac:dyDescent="0.25">
      <c r="A92" s="288" t="s">
        <v>90</v>
      </c>
      <c r="B92" s="287"/>
      <c r="C92" s="287"/>
      <c r="D92" s="287"/>
      <c r="E92" s="287"/>
      <c r="F92" s="287"/>
      <c r="G92" s="287"/>
      <c r="H92" s="287"/>
      <c r="I92" s="287"/>
      <c r="J92" s="287"/>
      <c r="K92" s="287"/>
      <c r="L92" s="287"/>
      <c r="M92" s="287"/>
      <c r="N92" s="287"/>
      <c r="O92" s="287"/>
      <c r="P92" s="287"/>
      <c r="Q92" s="287"/>
    </row>
    <row r="93" spans="1:17" ht="13.2" customHeight="1" x14ac:dyDescent="0.25">
      <c r="A93" s="66"/>
      <c r="B93" s="48"/>
      <c r="C93" s="57"/>
      <c r="D93" s="96"/>
      <c r="E93" s="58"/>
      <c r="F93" s="131"/>
      <c r="G93" s="131"/>
      <c r="H93" s="131"/>
      <c r="I93" s="131"/>
      <c r="J93" s="131"/>
      <c r="K93" s="131"/>
      <c r="L93" s="131"/>
      <c r="M93" s="131"/>
      <c r="N93" s="131"/>
      <c r="O93" s="131"/>
      <c r="P93" s="131"/>
      <c r="Q93" s="131"/>
    </row>
    <row r="94" spans="1:17" ht="13.2" customHeight="1" x14ac:dyDescent="0.25">
      <c r="A94" s="286" t="s">
        <v>392</v>
      </c>
      <c r="B94" s="287"/>
      <c r="C94" s="287"/>
      <c r="D94" s="287"/>
      <c r="E94" s="287"/>
      <c r="F94" s="287"/>
      <c r="G94" s="287"/>
      <c r="H94" s="287"/>
      <c r="I94" s="287"/>
      <c r="J94" s="287"/>
      <c r="K94" s="287"/>
      <c r="L94" s="287"/>
      <c r="M94" s="287"/>
      <c r="N94" s="287"/>
      <c r="O94" s="287"/>
      <c r="P94" s="287"/>
      <c r="Q94" s="287"/>
    </row>
    <row r="95" spans="1:17" x14ac:dyDescent="0.25">
      <c r="A95" s="288" t="s">
        <v>90</v>
      </c>
      <c r="B95" s="287"/>
      <c r="C95" s="287"/>
      <c r="D95" s="287"/>
      <c r="E95" s="287"/>
      <c r="F95" s="287"/>
      <c r="G95" s="287"/>
      <c r="H95" s="287"/>
      <c r="I95" s="287"/>
      <c r="J95" s="287"/>
      <c r="K95" s="287"/>
      <c r="L95" s="287"/>
      <c r="M95" s="287"/>
      <c r="N95" s="287"/>
      <c r="O95" s="287"/>
      <c r="P95" s="287"/>
      <c r="Q95" s="287"/>
    </row>
    <row r="96" spans="1:17" ht="13.2" customHeight="1" x14ac:dyDescent="0.25">
      <c r="A96" s="66"/>
      <c r="B96" s="48"/>
      <c r="C96" s="57"/>
      <c r="D96" s="96"/>
      <c r="E96" s="58"/>
      <c r="F96" s="131"/>
      <c r="G96" s="131"/>
      <c r="H96" s="131"/>
      <c r="I96" s="131"/>
      <c r="J96" s="131"/>
      <c r="K96" s="131"/>
      <c r="L96" s="131"/>
      <c r="M96" s="131"/>
      <c r="N96" s="131"/>
      <c r="O96" s="131"/>
      <c r="P96" s="131"/>
      <c r="Q96" s="131"/>
    </row>
    <row r="97" spans="1:17" x14ac:dyDescent="0.25">
      <c r="A97" s="66"/>
      <c r="B97" s="48"/>
      <c r="C97" s="57"/>
      <c r="D97" s="96"/>
      <c r="E97" s="58"/>
      <c r="F97" s="131"/>
      <c r="G97" s="131"/>
      <c r="H97" s="131"/>
      <c r="I97" s="131"/>
      <c r="J97" s="131"/>
      <c r="K97" s="131"/>
      <c r="L97" s="131"/>
      <c r="M97" s="131"/>
      <c r="N97" s="131"/>
      <c r="O97" s="131"/>
      <c r="P97" s="131"/>
      <c r="Q97" s="131"/>
    </row>
    <row r="98" spans="1:17" x14ac:dyDescent="0.25">
      <c r="A98" s="273" t="s">
        <v>34</v>
      </c>
      <c r="B98" s="274"/>
      <c r="C98" s="274"/>
      <c r="D98" s="274"/>
      <c r="E98" s="274"/>
      <c r="F98" s="274"/>
      <c r="G98" s="70"/>
      <c r="H98" s="70"/>
      <c r="I98" s="70"/>
      <c r="J98" s="70"/>
      <c r="K98" s="70"/>
    </row>
    <row r="99" spans="1:17" x14ac:dyDescent="0.25">
      <c r="A99" s="273" t="s">
        <v>35</v>
      </c>
      <c r="B99" s="274"/>
      <c r="C99" s="274"/>
      <c r="D99" s="274"/>
      <c r="E99" s="274"/>
      <c r="F99" s="274"/>
      <c r="G99" s="70">
        <v>9290</v>
      </c>
      <c r="H99" s="70"/>
      <c r="I99" s="70"/>
      <c r="J99" s="70"/>
      <c r="K99" s="70"/>
    </row>
    <row r="100" spans="1:17" x14ac:dyDescent="0.25">
      <c r="A100" s="273" t="s">
        <v>36</v>
      </c>
      <c r="B100" s="274"/>
      <c r="C100" s="274"/>
      <c r="D100" s="274"/>
      <c r="E100" s="274"/>
      <c r="F100" s="274"/>
      <c r="G100" s="70">
        <v>1214</v>
      </c>
      <c r="H100" s="70"/>
      <c r="I100" s="70"/>
      <c r="J100" s="70"/>
      <c r="K100" s="70"/>
    </row>
    <row r="101" spans="1:17" x14ac:dyDescent="0.25">
      <c r="A101" s="273" t="s">
        <v>37</v>
      </c>
      <c r="B101" s="274"/>
      <c r="C101" s="274"/>
      <c r="D101" s="274"/>
      <c r="E101" s="274"/>
      <c r="F101" s="274"/>
      <c r="G101" s="70">
        <v>1989</v>
      </c>
      <c r="H101" s="70"/>
      <c r="I101" s="70"/>
      <c r="J101" s="70"/>
      <c r="K101" s="70"/>
    </row>
    <row r="102" spans="1:17" x14ac:dyDescent="0.25">
      <c r="A102" s="273" t="s">
        <v>38</v>
      </c>
      <c r="B102" s="274"/>
      <c r="C102" s="274"/>
      <c r="D102" s="274"/>
      <c r="E102" s="274"/>
      <c r="F102" s="274"/>
      <c r="G102" s="70">
        <v>1914</v>
      </c>
      <c r="H102" s="70"/>
      <c r="I102" s="70"/>
      <c r="J102" s="70"/>
      <c r="K102" s="70"/>
    </row>
    <row r="103" spans="1:17" x14ac:dyDescent="0.25">
      <c r="A103" s="273" t="s">
        <v>39</v>
      </c>
      <c r="B103" s="274"/>
      <c r="C103" s="274"/>
      <c r="D103" s="274"/>
      <c r="E103" s="274"/>
      <c r="F103" s="274"/>
      <c r="G103" s="70">
        <v>1278</v>
      </c>
      <c r="H103" s="70"/>
      <c r="I103" s="70"/>
      <c r="J103" s="70"/>
      <c r="K103" s="70"/>
    </row>
    <row r="104" spans="1:17" x14ac:dyDescent="0.25">
      <c r="A104" s="277" t="s">
        <v>40</v>
      </c>
      <c r="B104" s="274"/>
      <c r="C104" s="274"/>
      <c r="D104" s="274"/>
      <c r="E104" s="274"/>
      <c r="F104" s="274"/>
      <c r="G104" s="71">
        <v>15479</v>
      </c>
      <c r="H104" s="70"/>
      <c r="I104" s="70"/>
      <c r="J104" s="70"/>
      <c r="K104" s="71">
        <v>134.44999999999999</v>
      </c>
    </row>
    <row r="105" spans="1:17" x14ac:dyDescent="0.25">
      <c r="A105" s="56"/>
      <c r="B105" s="72"/>
      <c r="C105" s="57"/>
      <c r="D105" s="56"/>
      <c r="E105" s="69"/>
      <c r="F105" s="69"/>
      <c r="G105" s="69"/>
      <c r="H105" s="69"/>
      <c r="I105" s="69"/>
      <c r="J105" s="69"/>
      <c r="K105" s="69"/>
    </row>
    <row r="106" spans="1:17" x14ac:dyDescent="0.25">
      <c r="A106" s="56"/>
      <c r="B106" s="72"/>
      <c r="C106" s="57"/>
      <c r="D106" s="56"/>
      <c r="E106" s="69"/>
      <c r="F106" s="69"/>
      <c r="G106" s="69"/>
      <c r="H106" s="69"/>
      <c r="I106" s="69"/>
      <c r="J106" s="69"/>
      <c r="K106" s="69"/>
    </row>
    <row r="107" spans="1:17" x14ac:dyDescent="0.25">
      <c r="A107" s="56"/>
      <c r="B107" s="72"/>
      <c r="C107" s="57"/>
      <c r="D107" s="56"/>
      <c r="E107" s="69"/>
      <c r="F107" s="69"/>
      <c r="G107" s="69"/>
      <c r="H107" s="69"/>
      <c r="I107" s="69"/>
      <c r="J107" s="69"/>
      <c r="K107" s="69"/>
    </row>
    <row r="108" spans="1:17" x14ac:dyDescent="0.25">
      <c r="A108" s="286" t="s">
        <v>111</v>
      </c>
      <c r="B108" s="287"/>
      <c r="C108" s="287"/>
      <c r="D108" s="287"/>
      <c r="E108" s="287"/>
      <c r="F108" s="287"/>
      <c r="G108" s="287"/>
      <c r="H108" s="287"/>
      <c r="I108" s="287"/>
      <c r="J108" s="287"/>
      <c r="K108" s="287"/>
    </row>
    <row r="109" spans="1:17" x14ac:dyDescent="0.25">
      <c r="A109" s="288" t="s">
        <v>90</v>
      </c>
      <c r="B109" s="287"/>
      <c r="C109" s="287"/>
      <c r="D109" s="287"/>
      <c r="E109" s="287"/>
      <c r="F109" s="287"/>
      <c r="G109" s="287"/>
      <c r="H109" s="287"/>
      <c r="I109" s="287"/>
      <c r="J109" s="287"/>
      <c r="K109" s="287"/>
    </row>
    <row r="110" spans="1:17" x14ac:dyDescent="0.25">
      <c r="A110" s="56"/>
      <c r="B110" s="72"/>
      <c r="C110" s="57"/>
      <c r="D110" s="56"/>
      <c r="E110" s="69"/>
      <c r="F110" s="69"/>
      <c r="G110" s="69"/>
      <c r="H110" s="69"/>
      <c r="I110" s="69"/>
      <c r="J110" s="69"/>
      <c r="K110" s="69"/>
    </row>
    <row r="111" spans="1:17" x14ac:dyDescent="0.25">
      <c r="A111" s="286" t="s">
        <v>112</v>
      </c>
      <c r="B111" s="287"/>
      <c r="C111" s="287"/>
      <c r="D111" s="287"/>
      <c r="E111" s="287"/>
      <c r="F111" s="287"/>
      <c r="G111" s="287"/>
      <c r="H111" s="287"/>
      <c r="I111" s="287"/>
      <c r="J111" s="287"/>
      <c r="K111" s="287"/>
    </row>
    <row r="112" spans="1:17" x14ac:dyDescent="0.25">
      <c r="A112" s="288" t="s">
        <v>90</v>
      </c>
      <c r="B112" s="287"/>
      <c r="C112" s="287"/>
      <c r="D112" s="287"/>
      <c r="E112" s="287"/>
      <c r="F112" s="287"/>
      <c r="G112" s="287"/>
      <c r="H112" s="287"/>
      <c r="I112" s="287"/>
      <c r="J112" s="287"/>
      <c r="K112" s="287"/>
    </row>
    <row r="113" spans="1:11" x14ac:dyDescent="0.25">
      <c r="A113" s="56"/>
      <c r="B113" s="72"/>
      <c r="C113" s="57"/>
      <c r="D113" s="56"/>
      <c r="E113" s="69"/>
      <c r="F113" s="69"/>
      <c r="G113" s="69"/>
      <c r="H113" s="69"/>
      <c r="I113" s="69"/>
      <c r="J113" s="69"/>
      <c r="K113" s="69"/>
    </row>
    <row r="114" spans="1:11" x14ac:dyDescent="0.25">
      <c r="A114" s="56"/>
      <c r="B114" s="72"/>
      <c r="C114" s="57"/>
      <c r="D114" s="56"/>
      <c r="E114" s="69"/>
      <c r="F114" s="69"/>
      <c r="G114" s="69"/>
      <c r="H114" s="69"/>
      <c r="I114" s="69"/>
      <c r="J114" s="69"/>
      <c r="K114" s="69"/>
    </row>
    <row r="115" spans="1:11" x14ac:dyDescent="0.25">
      <c r="A115" s="56"/>
      <c r="B115" s="72"/>
      <c r="C115" s="57"/>
      <c r="D115" s="56"/>
      <c r="E115" s="69"/>
      <c r="F115" s="69"/>
      <c r="G115" s="69"/>
      <c r="H115" s="69"/>
      <c r="I115" s="69"/>
      <c r="J115" s="69"/>
      <c r="K115" s="69"/>
    </row>
    <row r="116" spans="1:11" x14ac:dyDescent="0.25">
      <c r="A116" s="56"/>
      <c r="B116" s="72"/>
      <c r="C116" s="57"/>
      <c r="D116" s="56"/>
      <c r="E116" s="69"/>
      <c r="F116" s="69"/>
      <c r="G116" s="69"/>
      <c r="H116" s="69"/>
      <c r="I116" s="69"/>
      <c r="J116" s="69"/>
      <c r="K116" s="69"/>
    </row>
  </sheetData>
  <mergeCells count="59">
    <mergeCell ref="A67:Q67"/>
    <mergeCell ref="A70:I70"/>
    <mergeCell ref="A71:I71"/>
    <mergeCell ref="A72:Q72"/>
    <mergeCell ref="A73:I73"/>
    <mergeCell ref="N24:N26"/>
    <mergeCell ref="O24:O26"/>
    <mergeCell ref="P24:P26"/>
    <mergeCell ref="Q24:Q26"/>
    <mergeCell ref="F25:F26"/>
    <mergeCell ref="G25:I25"/>
    <mergeCell ref="J25:J26"/>
    <mergeCell ref="K25:M25"/>
    <mergeCell ref="F24:I24"/>
    <mergeCell ref="J24:M24"/>
    <mergeCell ref="J16:K16"/>
    <mergeCell ref="J17:K17"/>
    <mergeCell ref="J18:K18"/>
    <mergeCell ref="J19:K19"/>
    <mergeCell ref="J20:K20"/>
    <mergeCell ref="A24:A26"/>
    <mergeCell ref="B24:B26"/>
    <mergeCell ref="C24:C26"/>
    <mergeCell ref="D24:D26"/>
    <mergeCell ref="E24:E26"/>
    <mergeCell ref="A28:Q28"/>
    <mergeCell ref="A63:I63"/>
    <mergeCell ref="A64:I64"/>
    <mergeCell ref="A65:I65"/>
    <mergeCell ref="A66:I66"/>
    <mergeCell ref="A74:I74"/>
    <mergeCell ref="A75:I75"/>
    <mergeCell ref="A76:I76"/>
    <mergeCell ref="A77:I77"/>
    <mergeCell ref="A91:Q91"/>
    <mergeCell ref="A78:I78"/>
    <mergeCell ref="A79:I79"/>
    <mergeCell ref="A80:I80"/>
    <mergeCell ref="A81:I81"/>
    <mergeCell ref="A82:I82"/>
    <mergeCell ref="A83:I83"/>
    <mergeCell ref="A84:I84"/>
    <mergeCell ref="A85:I85"/>
    <mergeCell ref="A86:I86"/>
    <mergeCell ref="A87:I87"/>
    <mergeCell ref="A92:Q92"/>
    <mergeCell ref="A94:Q94"/>
    <mergeCell ref="A95:Q95"/>
    <mergeCell ref="A112:K112"/>
    <mergeCell ref="A98:F98"/>
    <mergeCell ref="A99:F99"/>
    <mergeCell ref="A100:F100"/>
    <mergeCell ref="A101:F101"/>
    <mergeCell ref="A102:F102"/>
    <mergeCell ref="A103:F103"/>
    <mergeCell ref="A104:F104"/>
    <mergeCell ref="A108:K108"/>
    <mergeCell ref="A109:K109"/>
    <mergeCell ref="A111:K11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20"/>
  <sheetViews>
    <sheetView topLeftCell="A82" workbookViewId="0">
      <selection activeCell="D12" sqref="D12"/>
    </sheetView>
  </sheetViews>
  <sheetFormatPr defaultRowHeight="13.2" x14ac:dyDescent="0.25"/>
  <cols>
    <col min="2" max="2" width="25.88671875" customWidth="1"/>
    <col min="3" max="3" width="32.6640625" customWidth="1"/>
  </cols>
  <sheetData>
    <row r="1" spans="1:17" x14ac:dyDescent="0.25">
      <c r="A1" s="50" t="s">
        <v>27</v>
      </c>
      <c r="B1" s="48"/>
      <c r="C1" s="102"/>
      <c r="D1" s="103"/>
      <c r="E1" s="51"/>
      <c r="F1" s="104"/>
      <c r="G1" s="104"/>
      <c r="H1" s="104"/>
      <c r="I1" s="104"/>
      <c r="J1" s="104"/>
      <c r="K1" s="104"/>
      <c r="L1" s="104"/>
      <c r="M1" s="52" t="s">
        <v>28</v>
      </c>
      <c r="N1" s="49"/>
      <c r="O1" s="104"/>
      <c r="P1" s="104"/>
      <c r="Q1" s="104"/>
    </row>
    <row r="2" spans="1:17" x14ac:dyDescent="0.25">
      <c r="A2" s="53"/>
      <c r="B2" s="48"/>
      <c r="C2" s="102"/>
      <c r="D2" s="103"/>
      <c r="E2" s="51"/>
      <c r="F2" s="104"/>
      <c r="G2" s="104"/>
      <c r="H2" s="104"/>
      <c r="I2" s="104"/>
      <c r="J2" s="104"/>
      <c r="K2" s="104"/>
      <c r="L2" s="104"/>
      <c r="M2" s="53"/>
      <c r="N2" s="49"/>
      <c r="O2" s="104"/>
      <c r="P2" s="104"/>
      <c r="Q2" s="104"/>
    </row>
    <row r="3" spans="1:17" x14ac:dyDescent="0.25">
      <c r="A3" s="53"/>
      <c r="B3" s="48"/>
      <c r="C3" s="102"/>
      <c r="D3" s="103"/>
      <c r="E3" s="51"/>
      <c r="F3" s="104"/>
      <c r="G3" s="104"/>
      <c r="H3" s="104"/>
      <c r="I3" s="104"/>
      <c r="J3" s="104"/>
      <c r="K3" s="104"/>
      <c r="L3" s="104"/>
      <c r="M3" s="53"/>
      <c r="N3" s="49"/>
      <c r="O3" s="104"/>
      <c r="P3" s="104"/>
      <c r="Q3" s="104"/>
    </row>
    <row r="4" spans="1:17" x14ac:dyDescent="0.25">
      <c r="A4" s="53" t="s">
        <v>68</v>
      </c>
      <c r="B4" s="48"/>
      <c r="C4" s="102"/>
      <c r="D4" s="103"/>
      <c r="E4" s="51"/>
      <c r="F4" s="104"/>
      <c r="G4" s="104"/>
      <c r="H4" s="104"/>
      <c r="I4" s="104"/>
      <c r="J4" s="104"/>
      <c r="K4" s="104"/>
      <c r="L4" s="104"/>
      <c r="M4" s="53" t="s">
        <v>68</v>
      </c>
      <c r="N4" s="49"/>
      <c r="O4" s="104"/>
      <c r="P4" s="104"/>
      <c r="Q4" s="104"/>
    </row>
    <row r="5" spans="1:17" x14ac:dyDescent="0.25">
      <c r="A5" s="53" t="s">
        <v>240</v>
      </c>
      <c r="B5" s="48"/>
      <c r="C5" s="102"/>
      <c r="D5" s="103"/>
      <c r="E5" s="51"/>
      <c r="F5" s="104"/>
      <c r="G5" s="104"/>
      <c r="H5" s="104"/>
      <c r="I5" s="104"/>
      <c r="J5" s="104"/>
      <c r="K5" s="104"/>
      <c r="L5" s="104"/>
      <c r="M5" s="54" t="s">
        <v>241</v>
      </c>
      <c r="N5" s="49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51" t="s">
        <v>242</v>
      </c>
      <c r="I6" s="104"/>
      <c r="J6" s="106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02"/>
      <c r="D7" s="103"/>
      <c r="E7" s="107"/>
      <c r="F7" s="108"/>
      <c r="G7" s="108"/>
      <c r="H7" s="67" t="s">
        <v>23</v>
      </c>
      <c r="I7" s="67"/>
      <c r="J7" s="109"/>
      <c r="K7" s="104"/>
      <c r="L7" s="104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51"/>
      <c r="B9" s="53"/>
      <c r="C9" s="102"/>
      <c r="D9" s="103"/>
      <c r="E9" s="105"/>
      <c r="F9" s="104"/>
      <c r="G9" s="104"/>
      <c r="H9" s="110" t="s">
        <v>1371</v>
      </c>
      <c r="I9" s="110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03"/>
      <c r="E10" s="105"/>
      <c r="F10" s="104"/>
      <c r="G10" s="104"/>
      <c r="H10" s="51" t="s">
        <v>55</v>
      </c>
      <c r="I10" s="51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03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51"/>
      <c r="B12" s="53"/>
      <c r="C12" s="111" t="s">
        <v>24</v>
      </c>
      <c r="D12" s="112" t="s">
        <v>1372</v>
      </c>
      <c r="E12" s="113"/>
      <c r="F12" s="104"/>
      <c r="G12" s="104"/>
      <c r="H12" s="51"/>
      <c r="I12" s="104"/>
      <c r="J12" s="104"/>
      <c r="K12" s="106"/>
      <c r="L12" s="106"/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03"/>
      <c r="E13" s="114"/>
      <c r="F13" s="108"/>
      <c r="G13" s="108"/>
      <c r="H13" s="67" t="s">
        <v>54</v>
      </c>
      <c r="I13" s="67"/>
      <c r="J13" s="108"/>
      <c r="K13" s="109"/>
      <c r="L13" s="104"/>
      <c r="M13" s="104"/>
      <c r="N13" s="104"/>
      <c r="O13" s="104"/>
      <c r="P13" s="104"/>
      <c r="Q13" s="104"/>
    </row>
    <row r="14" spans="1:17" x14ac:dyDescent="0.25">
      <c r="A14" s="115"/>
      <c r="B14" s="116"/>
      <c r="C14" s="102"/>
      <c r="D14" s="103"/>
      <c r="E14" s="105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1373</v>
      </c>
      <c r="E15" s="51"/>
      <c r="F15" s="104"/>
      <c r="G15" s="104"/>
      <c r="H15" s="104"/>
      <c r="I15" s="113"/>
      <c r="J15" s="113"/>
      <c r="K15" s="104"/>
      <c r="L15" s="104"/>
      <c r="M15" s="104"/>
      <c r="N15" s="104"/>
      <c r="O15" s="104"/>
      <c r="P15" s="104"/>
      <c r="Q15" s="104"/>
    </row>
    <row r="16" spans="1:17" x14ac:dyDescent="0.25">
      <c r="A16" s="51"/>
      <c r="B16" s="53"/>
      <c r="C16" s="102"/>
      <c r="D16" s="113" t="s">
        <v>43</v>
      </c>
      <c r="E16" s="51"/>
      <c r="F16" s="104"/>
      <c r="G16" s="104"/>
      <c r="H16" s="104"/>
      <c r="I16" s="113"/>
      <c r="J16" s="284" t="s">
        <v>1374</v>
      </c>
      <c r="K16" s="285"/>
      <c r="L16" s="54" t="s">
        <v>53</v>
      </c>
      <c r="M16" s="104"/>
      <c r="N16" s="104"/>
      <c r="O16" s="104"/>
      <c r="P16" s="104"/>
      <c r="Q16" s="104"/>
    </row>
    <row r="17" spans="1:17" x14ac:dyDescent="0.25">
      <c r="A17" s="51"/>
      <c r="B17" s="53"/>
      <c r="C17" s="102"/>
      <c r="D17" s="113" t="s">
        <v>44</v>
      </c>
      <c r="E17" s="51"/>
      <c r="F17" s="104"/>
      <c r="G17" s="104"/>
      <c r="H17" s="104"/>
      <c r="I17" s="113"/>
      <c r="J17" s="284" t="s">
        <v>1375</v>
      </c>
      <c r="K17" s="285"/>
      <c r="L17" s="54" t="s">
        <v>53</v>
      </c>
      <c r="M17" s="104"/>
      <c r="N17" s="104"/>
      <c r="O17" s="104"/>
      <c r="P17" s="104"/>
      <c r="Q17" s="104"/>
    </row>
    <row r="18" spans="1:17" x14ac:dyDescent="0.25">
      <c r="A18" s="51"/>
      <c r="B18" s="53"/>
      <c r="C18" s="102"/>
      <c r="D18" s="113" t="s">
        <v>84</v>
      </c>
      <c r="E18" s="51"/>
      <c r="F18" s="104"/>
      <c r="G18" s="104"/>
      <c r="H18" s="104"/>
      <c r="I18" s="113"/>
      <c r="J18" s="284" t="s">
        <v>1376</v>
      </c>
      <c r="K18" s="285"/>
      <c r="L18" s="54" t="s">
        <v>53</v>
      </c>
      <c r="M18" s="104"/>
      <c r="N18" s="104"/>
      <c r="O18" s="104"/>
      <c r="P18" s="104"/>
      <c r="Q18" s="104"/>
    </row>
    <row r="19" spans="1:17" x14ac:dyDescent="0.25">
      <c r="A19" s="51"/>
      <c r="B19" s="53"/>
      <c r="C19" s="102"/>
      <c r="D19" s="113" t="s">
        <v>249</v>
      </c>
      <c r="E19" s="51"/>
      <c r="F19" s="104"/>
      <c r="G19" s="104"/>
      <c r="H19" s="104"/>
      <c r="I19" s="113"/>
      <c r="J19" s="284" t="s">
        <v>1377</v>
      </c>
      <c r="K19" s="285"/>
      <c r="L19" s="54" t="s">
        <v>53</v>
      </c>
      <c r="M19" s="104"/>
      <c r="N19" s="104"/>
      <c r="O19" s="104"/>
      <c r="P19" s="104"/>
      <c r="Q19" s="104"/>
    </row>
    <row r="20" spans="1:17" x14ac:dyDescent="0.25">
      <c r="A20" s="51"/>
      <c r="B20" s="53"/>
      <c r="C20" s="102"/>
      <c r="D20" s="113" t="s">
        <v>41</v>
      </c>
      <c r="E20" s="51"/>
      <c r="F20" s="104"/>
      <c r="G20" s="104"/>
      <c r="H20" s="104"/>
      <c r="I20" s="113"/>
      <c r="J20" s="284" t="s">
        <v>1378</v>
      </c>
      <c r="K20" s="285"/>
      <c r="L20" s="54" t="s">
        <v>42</v>
      </c>
      <c r="M20" s="104"/>
      <c r="N20" s="104"/>
      <c r="O20" s="104"/>
      <c r="P20" s="104"/>
      <c r="Q20" s="104"/>
    </row>
    <row r="21" spans="1:17" x14ac:dyDescent="0.25">
      <c r="A21" s="51"/>
      <c r="B21" s="53"/>
      <c r="C21" s="102"/>
      <c r="D21" s="117" t="s">
        <v>160</v>
      </c>
      <c r="E21" s="51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</row>
    <row r="22" spans="1:17" x14ac:dyDescent="0.25">
      <c r="A22" s="51"/>
      <c r="B22" s="53"/>
      <c r="C22" s="102"/>
      <c r="D22" s="103"/>
      <c r="E22" s="51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</row>
    <row r="23" spans="1:17" x14ac:dyDescent="0.25">
      <c r="A23" s="66"/>
      <c r="B23" s="48"/>
      <c r="C23" s="57"/>
      <c r="D23" s="96"/>
      <c r="E23" s="5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</row>
    <row r="24" spans="1:17" x14ac:dyDescent="0.25">
      <c r="A24" s="279" t="s">
        <v>25</v>
      </c>
      <c r="B24" s="281" t="s">
        <v>161</v>
      </c>
      <c r="C24" s="279" t="s">
        <v>67</v>
      </c>
      <c r="D24" s="279" t="s">
        <v>66</v>
      </c>
      <c r="E24" s="279" t="s">
        <v>65</v>
      </c>
      <c r="F24" s="279" t="s">
        <v>52</v>
      </c>
      <c r="G24" s="280"/>
      <c r="H24" s="280"/>
      <c r="I24" s="280"/>
      <c r="J24" s="279" t="s">
        <v>51</v>
      </c>
      <c r="K24" s="280"/>
      <c r="L24" s="280"/>
      <c r="M24" s="280"/>
      <c r="N24" s="279" t="s">
        <v>64</v>
      </c>
      <c r="O24" s="279" t="s">
        <v>63</v>
      </c>
      <c r="P24" s="279" t="s">
        <v>252</v>
      </c>
      <c r="Q24" s="279" t="s">
        <v>253</v>
      </c>
    </row>
    <row r="25" spans="1:17" ht="13.2" customHeight="1" x14ac:dyDescent="0.25">
      <c r="A25" s="280"/>
      <c r="B25" s="282"/>
      <c r="C25" s="283"/>
      <c r="D25" s="279"/>
      <c r="E25" s="280"/>
      <c r="F25" s="279" t="s">
        <v>26</v>
      </c>
      <c r="G25" s="279" t="s">
        <v>62</v>
      </c>
      <c r="H25" s="280"/>
      <c r="I25" s="280"/>
      <c r="J25" s="279" t="s">
        <v>26</v>
      </c>
      <c r="K25" s="279" t="s">
        <v>62</v>
      </c>
      <c r="L25" s="280"/>
      <c r="M25" s="280"/>
      <c r="N25" s="279"/>
      <c r="O25" s="279"/>
      <c r="P25" s="279"/>
      <c r="Q25" s="279"/>
    </row>
    <row r="26" spans="1:17" ht="13.2" customHeight="1" x14ac:dyDescent="0.25">
      <c r="A26" s="280"/>
      <c r="B26" s="282"/>
      <c r="C26" s="283"/>
      <c r="D26" s="279"/>
      <c r="E26" s="280"/>
      <c r="F26" s="280"/>
      <c r="G26" s="95" t="s">
        <v>61</v>
      </c>
      <c r="H26" s="95" t="s">
        <v>60</v>
      </c>
      <c r="I26" s="95" t="s">
        <v>59</v>
      </c>
      <c r="J26" s="280"/>
      <c r="K26" s="95" t="s">
        <v>61</v>
      </c>
      <c r="L26" s="95" t="s">
        <v>60</v>
      </c>
      <c r="M26" s="95" t="s">
        <v>59</v>
      </c>
      <c r="N26" s="279"/>
      <c r="O26" s="279"/>
      <c r="P26" s="279"/>
      <c r="Q26" s="279"/>
    </row>
    <row r="27" spans="1:17" x14ac:dyDescent="0.25">
      <c r="A27" s="55">
        <v>1</v>
      </c>
      <c r="B27" s="65">
        <v>2</v>
      </c>
      <c r="C27" s="95">
        <v>3</v>
      </c>
      <c r="D27" s="95">
        <v>4</v>
      </c>
      <c r="E27" s="55">
        <v>5</v>
      </c>
      <c r="F27" s="64">
        <v>6</v>
      </c>
      <c r="G27" s="64">
        <v>7</v>
      </c>
      <c r="H27" s="64">
        <v>8</v>
      </c>
      <c r="I27" s="64">
        <v>9</v>
      </c>
      <c r="J27" s="64">
        <v>10</v>
      </c>
      <c r="K27" s="64">
        <v>11</v>
      </c>
      <c r="L27" s="64">
        <v>12</v>
      </c>
      <c r="M27" s="64">
        <v>13</v>
      </c>
      <c r="N27" s="64">
        <v>14</v>
      </c>
      <c r="O27" s="64">
        <v>15</v>
      </c>
      <c r="P27" s="64">
        <v>16</v>
      </c>
      <c r="Q27" s="64">
        <v>17</v>
      </c>
    </row>
    <row r="28" spans="1:17" x14ac:dyDescent="0.25">
      <c r="A28" s="278" t="s">
        <v>254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</row>
    <row r="29" spans="1:17" ht="13.2" customHeight="1" x14ac:dyDescent="0.25">
      <c r="A29" s="55">
        <v>1</v>
      </c>
      <c r="B29" s="97" t="s">
        <v>91</v>
      </c>
      <c r="C29" s="94" t="s">
        <v>1379</v>
      </c>
      <c r="D29" s="59" t="s">
        <v>22</v>
      </c>
      <c r="E29" s="120">
        <v>2</v>
      </c>
      <c r="F29" s="121">
        <v>15.88</v>
      </c>
      <c r="G29" s="121">
        <v>14.39</v>
      </c>
      <c r="H29" s="122"/>
      <c r="I29" s="122"/>
      <c r="J29" s="122">
        <v>32</v>
      </c>
      <c r="K29" s="122">
        <v>29</v>
      </c>
      <c r="L29" s="122"/>
      <c r="M29" s="122"/>
      <c r="N29" s="122">
        <v>1.03</v>
      </c>
      <c r="O29" s="122">
        <v>2.06</v>
      </c>
      <c r="P29" s="122"/>
      <c r="Q29" s="122"/>
    </row>
    <row r="30" spans="1:17" ht="22.8" x14ac:dyDescent="0.25">
      <c r="A30" s="55">
        <v>2</v>
      </c>
      <c r="B30" s="97" t="s">
        <v>960</v>
      </c>
      <c r="C30" s="94" t="s">
        <v>961</v>
      </c>
      <c r="D30" s="59" t="s">
        <v>71</v>
      </c>
      <c r="E30" s="120">
        <v>0.02</v>
      </c>
      <c r="F30" s="121">
        <v>3444.75</v>
      </c>
      <c r="G30" s="121">
        <v>886.17</v>
      </c>
      <c r="H30" s="121">
        <v>492.2</v>
      </c>
      <c r="I30" s="122"/>
      <c r="J30" s="122">
        <v>69</v>
      </c>
      <c r="K30" s="122">
        <v>18</v>
      </c>
      <c r="L30" s="122">
        <v>10</v>
      </c>
      <c r="M30" s="122"/>
      <c r="N30" s="122">
        <v>65.400000000000006</v>
      </c>
      <c r="O30" s="122">
        <v>1.31</v>
      </c>
      <c r="P30" s="122"/>
      <c r="Q30" s="122"/>
    </row>
    <row r="31" spans="1:17" ht="34.200000000000003" x14ac:dyDescent="0.25">
      <c r="A31" s="55">
        <v>3</v>
      </c>
      <c r="B31" s="97" t="s">
        <v>91</v>
      </c>
      <c r="C31" s="94" t="s">
        <v>1380</v>
      </c>
      <c r="D31" s="59" t="s">
        <v>22</v>
      </c>
      <c r="E31" s="120">
        <v>2</v>
      </c>
      <c r="F31" s="121">
        <v>15.88</v>
      </c>
      <c r="G31" s="121">
        <v>14.39</v>
      </c>
      <c r="H31" s="122"/>
      <c r="I31" s="122"/>
      <c r="J31" s="122">
        <v>32</v>
      </c>
      <c r="K31" s="122">
        <v>29</v>
      </c>
      <c r="L31" s="122"/>
      <c r="M31" s="122"/>
      <c r="N31" s="122">
        <v>1.03</v>
      </c>
      <c r="O31" s="122">
        <v>2.06</v>
      </c>
      <c r="P31" s="122"/>
      <c r="Q31" s="122"/>
    </row>
    <row r="32" spans="1:17" x14ac:dyDescent="0.25">
      <c r="A32" s="55">
        <v>4</v>
      </c>
      <c r="B32" s="97" t="s">
        <v>1381</v>
      </c>
      <c r="C32" s="94" t="s">
        <v>1382</v>
      </c>
      <c r="D32" s="59" t="s">
        <v>236</v>
      </c>
      <c r="E32" s="120">
        <v>2E-3</v>
      </c>
      <c r="F32" s="121">
        <v>19756.97</v>
      </c>
      <c r="G32" s="121">
        <v>15176</v>
      </c>
      <c r="H32" s="121">
        <v>3865.21</v>
      </c>
      <c r="I32" s="122"/>
      <c r="J32" s="122">
        <v>40</v>
      </c>
      <c r="K32" s="122">
        <v>30</v>
      </c>
      <c r="L32" s="122">
        <v>8</v>
      </c>
      <c r="M32" s="122"/>
      <c r="N32" s="122">
        <v>1120</v>
      </c>
      <c r="O32" s="122">
        <v>2.2400000000000002</v>
      </c>
      <c r="P32" s="122"/>
      <c r="Q32" s="122"/>
    </row>
    <row r="33" spans="1:17" ht="45.6" x14ac:dyDescent="0.25">
      <c r="A33" s="55">
        <v>5</v>
      </c>
      <c r="B33" s="97" t="s">
        <v>93</v>
      </c>
      <c r="C33" s="94" t="s">
        <v>1383</v>
      </c>
      <c r="D33" s="59" t="s">
        <v>22</v>
      </c>
      <c r="E33" s="120">
        <v>2</v>
      </c>
      <c r="F33" s="121">
        <v>60.7</v>
      </c>
      <c r="G33" s="121">
        <v>38.07</v>
      </c>
      <c r="H33" s="121">
        <v>12.01</v>
      </c>
      <c r="I33" s="122"/>
      <c r="J33" s="122">
        <v>121</v>
      </c>
      <c r="K33" s="122">
        <v>76</v>
      </c>
      <c r="L33" s="122">
        <v>24</v>
      </c>
      <c r="M33" s="122"/>
      <c r="N33" s="122">
        <v>3.09</v>
      </c>
      <c r="O33" s="122">
        <v>6.18</v>
      </c>
      <c r="P33" s="122"/>
      <c r="Q33" s="122"/>
    </row>
    <row r="34" spans="1:17" ht="22.8" x14ac:dyDescent="0.25">
      <c r="A34" s="55">
        <v>7</v>
      </c>
      <c r="B34" s="97" t="s">
        <v>1384</v>
      </c>
      <c r="C34" s="94" t="s">
        <v>1385</v>
      </c>
      <c r="D34" s="59" t="s">
        <v>22</v>
      </c>
      <c r="E34" s="120">
        <v>1</v>
      </c>
      <c r="F34" s="121">
        <v>159.05000000000001</v>
      </c>
      <c r="G34" s="121">
        <v>64.27</v>
      </c>
      <c r="H34" s="121">
        <v>13.7</v>
      </c>
      <c r="I34" s="121">
        <v>0.73</v>
      </c>
      <c r="J34" s="122">
        <v>159</v>
      </c>
      <c r="K34" s="122">
        <v>64</v>
      </c>
      <c r="L34" s="122">
        <v>14</v>
      </c>
      <c r="M34" s="122">
        <v>1</v>
      </c>
      <c r="N34" s="122">
        <v>5.15</v>
      </c>
      <c r="O34" s="122">
        <v>5.15</v>
      </c>
      <c r="P34" s="122">
        <v>0.04</v>
      </c>
      <c r="Q34" s="122">
        <v>0.04</v>
      </c>
    </row>
    <row r="35" spans="1:17" ht="34.200000000000003" x14ac:dyDescent="0.25">
      <c r="A35" s="55">
        <v>8</v>
      </c>
      <c r="B35" s="97" t="s">
        <v>91</v>
      </c>
      <c r="C35" s="94" t="s">
        <v>1386</v>
      </c>
      <c r="D35" s="59" t="s">
        <v>22</v>
      </c>
      <c r="E35" s="120">
        <v>2</v>
      </c>
      <c r="F35" s="121">
        <v>15.88</v>
      </c>
      <c r="G35" s="121">
        <v>14.39</v>
      </c>
      <c r="H35" s="122"/>
      <c r="I35" s="122"/>
      <c r="J35" s="122">
        <v>32</v>
      </c>
      <c r="K35" s="122">
        <v>29</v>
      </c>
      <c r="L35" s="122"/>
      <c r="M35" s="122"/>
      <c r="N35" s="122">
        <v>1.03</v>
      </c>
      <c r="O35" s="122">
        <v>2.06</v>
      </c>
      <c r="P35" s="122"/>
      <c r="Q35" s="122"/>
    </row>
    <row r="36" spans="1:17" ht="22.8" x14ac:dyDescent="0.25">
      <c r="A36" s="55">
        <v>9</v>
      </c>
      <c r="B36" s="97" t="s">
        <v>960</v>
      </c>
      <c r="C36" s="94" t="s">
        <v>961</v>
      </c>
      <c r="D36" s="59" t="s">
        <v>71</v>
      </c>
      <c r="E36" s="120">
        <v>0.02</v>
      </c>
      <c r="F36" s="121">
        <v>3444.75</v>
      </c>
      <c r="G36" s="121">
        <v>886.17</v>
      </c>
      <c r="H36" s="121">
        <v>492.2</v>
      </c>
      <c r="I36" s="122"/>
      <c r="J36" s="122">
        <v>69</v>
      </c>
      <c r="K36" s="122">
        <v>18</v>
      </c>
      <c r="L36" s="122">
        <v>10</v>
      </c>
      <c r="M36" s="122"/>
      <c r="N36" s="122">
        <v>65.400000000000006</v>
      </c>
      <c r="O36" s="122">
        <v>1.31</v>
      </c>
      <c r="P36" s="122"/>
      <c r="Q36" s="122"/>
    </row>
    <row r="37" spans="1:17" ht="34.200000000000003" x14ac:dyDescent="0.25">
      <c r="A37" s="55">
        <v>10</v>
      </c>
      <c r="B37" s="97" t="s">
        <v>155</v>
      </c>
      <c r="C37" s="94" t="s">
        <v>1387</v>
      </c>
      <c r="D37" s="59" t="s">
        <v>22</v>
      </c>
      <c r="E37" s="120">
        <v>1</v>
      </c>
      <c r="F37" s="121">
        <v>8.41</v>
      </c>
      <c r="G37" s="121">
        <v>7.26</v>
      </c>
      <c r="H37" s="122"/>
      <c r="I37" s="122"/>
      <c r="J37" s="122">
        <v>8</v>
      </c>
      <c r="K37" s="122">
        <v>7</v>
      </c>
      <c r="L37" s="122"/>
      <c r="M37" s="122"/>
      <c r="N37" s="122">
        <v>0.52</v>
      </c>
      <c r="O37" s="122">
        <v>0.52</v>
      </c>
      <c r="P37" s="122"/>
      <c r="Q37" s="122"/>
    </row>
    <row r="38" spans="1:17" ht="22.8" x14ac:dyDescent="0.25">
      <c r="A38" s="55">
        <v>11</v>
      </c>
      <c r="B38" s="97" t="s">
        <v>102</v>
      </c>
      <c r="C38" s="94" t="s">
        <v>1388</v>
      </c>
      <c r="D38" s="59" t="s">
        <v>22</v>
      </c>
      <c r="E38" s="120">
        <v>1</v>
      </c>
      <c r="F38" s="121">
        <v>34.200000000000003</v>
      </c>
      <c r="G38" s="121">
        <v>6.41</v>
      </c>
      <c r="H38" s="121">
        <v>7.18</v>
      </c>
      <c r="I38" s="121">
        <v>0.81</v>
      </c>
      <c r="J38" s="122">
        <v>34</v>
      </c>
      <c r="K38" s="122">
        <v>6</v>
      </c>
      <c r="L38" s="122">
        <v>7</v>
      </c>
      <c r="M38" s="122">
        <v>1</v>
      </c>
      <c r="N38" s="122">
        <v>0.52</v>
      </c>
      <c r="O38" s="122">
        <v>0.52</v>
      </c>
      <c r="P38" s="122">
        <v>0.06</v>
      </c>
      <c r="Q38" s="122">
        <v>0.06</v>
      </c>
    </row>
    <row r="39" spans="1:17" ht="45.6" x14ac:dyDescent="0.25">
      <c r="A39" s="55">
        <v>12</v>
      </c>
      <c r="B39" s="97" t="s">
        <v>155</v>
      </c>
      <c r="C39" s="94" t="s">
        <v>1389</v>
      </c>
      <c r="D39" s="59" t="s">
        <v>22</v>
      </c>
      <c r="E39" s="120">
        <v>1</v>
      </c>
      <c r="F39" s="121">
        <v>8.41</v>
      </c>
      <c r="G39" s="121">
        <v>7.26</v>
      </c>
      <c r="H39" s="122"/>
      <c r="I39" s="122"/>
      <c r="J39" s="122">
        <v>8</v>
      </c>
      <c r="K39" s="122">
        <v>7</v>
      </c>
      <c r="L39" s="122"/>
      <c r="M39" s="122"/>
      <c r="N39" s="122">
        <v>0.52</v>
      </c>
      <c r="O39" s="122">
        <v>0.52</v>
      </c>
      <c r="P39" s="122"/>
      <c r="Q39" s="122"/>
    </row>
    <row r="40" spans="1:17" ht="34.200000000000003" x14ac:dyDescent="0.25">
      <c r="A40" s="55">
        <v>13</v>
      </c>
      <c r="B40" s="97" t="s">
        <v>91</v>
      </c>
      <c r="C40" s="94" t="s">
        <v>1390</v>
      </c>
      <c r="D40" s="59" t="s">
        <v>22</v>
      </c>
      <c r="E40" s="120">
        <v>1</v>
      </c>
      <c r="F40" s="121">
        <v>15.88</v>
      </c>
      <c r="G40" s="121">
        <v>14.39</v>
      </c>
      <c r="H40" s="122"/>
      <c r="I40" s="122"/>
      <c r="J40" s="122">
        <v>16</v>
      </c>
      <c r="K40" s="122">
        <v>14</v>
      </c>
      <c r="L40" s="122"/>
      <c r="M40" s="122"/>
      <c r="N40" s="122">
        <v>1.03</v>
      </c>
      <c r="O40" s="122">
        <v>1.03</v>
      </c>
      <c r="P40" s="122"/>
      <c r="Q40" s="122"/>
    </row>
    <row r="41" spans="1:17" x14ac:dyDescent="0.25">
      <c r="A41" s="55">
        <v>14</v>
      </c>
      <c r="B41" s="97" t="s">
        <v>1381</v>
      </c>
      <c r="C41" s="94" t="s">
        <v>1382</v>
      </c>
      <c r="D41" s="59" t="s">
        <v>236</v>
      </c>
      <c r="E41" s="120">
        <v>1E-3</v>
      </c>
      <c r="F41" s="121">
        <v>19756.97</v>
      </c>
      <c r="G41" s="121">
        <v>15176</v>
      </c>
      <c r="H41" s="121">
        <v>3865.21</v>
      </c>
      <c r="I41" s="122"/>
      <c r="J41" s="122">
        <v>20</v>
      </c>
      <c r="K41" s="122">
        <v>15</v>
      </c>
      <c r="L41" s="122">
        <v>4</v>
      </c>
      <c r="M41" s="122"/>
      <c r="N41" s="122">
        <v>1120</v>
      </c>
      <c r="O41" s="122">
        <v>1.1200000000000001</v>
      </c>
      <c r="P41" s="122"/>
      <c r="Q41" s="122"/>
    </row>
    <row r="42" spans="1:17" x14ac:dyDescent="0.25">
      <c r="A42" s="273" t="s">
        <v>85</v>
      </c>
      <c r="B42" s="274"/>
      <c r="C42" s="274"/>
      <c r="D42" s="274"/>
      <c r="E42" s="274"/>
      <c r="F42" s="274"/>
      <c r="G42" s="274"/>
      <c r="H42" s="274"/>
      <c r="I42" s="274"/>
      <c r="J42" s="121">
        <v>640</v>
      </c>
      <c r="K42" s="121">
        <v>342</v>
      </c>
      <c r="L42" s="121">
        <v>77</v>
      </c>
      <c r="M42" s="121">
        <v>2</v>
      </c>
      <c r="N42" s="122"/>
      <c r="O42" s="121">
        <v>26.08</v>
      </c>
      <c r="P42" s="122"/>
      <c r="Q42" s="121">
        <v>0.1</v>
      </c>
    </row>
    <row r="43" spans="1:17" x14ac:dyDescent="0.25">
      <c r="A43" s="273" t="s">
        <v>30</v>
      </c>
      <c r="B43" s="274"/>
      <c r="C43" s="274"/>
      <c r="D43" s="274"/>
      <c r="E43" s="274"/>
      <c r="F43" s="274"/>
      <c r="G43" s="274"/>
      <c r="H43" s="274"/>
      <c r="I43" s="274"/>
      <c r="J43" s="121">
        <v>275</v>
      </c>
      <c r="K43" s="122"/>
      <c r="L43" s="122"/>
      <c r="M43" s="122"/>
      <c r="N43" s="122"/>
      <c r="O43" s="122"/>
      <c r="P43" s="122"/>
      <c r="Q43" s="122"/>
    </row>
    <row r="44" spans="1:17" x14ac:dyDescent="0.25">
      <c r="A44" s="273" t="s">
        <v>31</v>
      </c>
      <c r="B44" s="274"/>
      <c r="C44" s="274"/>
      <c r="D44" s="274"/>
      <c r="E44" s="274"/>
      <c r="F44" s="274"/>
      <c r="G44" s="274"/>
      <c r="H44" s="274"/>
      <c r="I44" s="274"/>
      <c r="J44" s="121">
        <v>206</v>
      </c>
      <c r="K44" s="122"/>
      <c r="L44" s="122"/>
      <c r="M44" s="122"/>
      <c r="N44" s="122"/>
      <c r="O44" s="122"/>
      <c r="P44" s="122"/>
      <c r="Q44" s="122"/>
    </row>
    <row r="45" spans="1:17" x14ac:dyDescent="0.25">
      <c r="A45" s="277" t="s">
        <v>390</v>
      </c>
      <c r="B45" s="274"/>
      <c r="C45" s="274"/>
      <c r="D45" s="274"/>
      <c r="E45" s="274"/>
      <c r="F45" s="274"/>
      <c r="G45" s="274"/>
      <c r="H45" s="274"/>
      <c r="I45" s="274"/>
      <c r="J45" s="130">
        <v>1121</v>
      </c>
      <c r="K45" s="122"/>
      <c r="L45" s="122"/>
      <c r="M45" s="122"/>
      <c r="N45" s="122"/>
      <c r="O45" s="130">
        <v>26.08</v>
      </c>
      <c r="P45" s="122"/>
      <c r="Q45" s="130">
        <v>0.1</v>
      </c>
    </row>
    <row r="46" spans="1:17" x14ac:dyDescent="0.25">
      <c r="A46" s="278" t="s">
        <v>604</v>
      </c>
      <c r="B46" s="274"/>
      <c r="C46" s="274"/>
      <c r="D46" s="274"/>
      <c r="E46" s="274"/>
      <c r="F46" s="274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</row>
    <row r="47" spans="1:17" ht="34.200000000000003" x14ac:dyDescent="0.25">
      <c r="A47" s="55">
        <v>15</v>
      </c>
      <c r="B47" s="97" t="s">
        <v>322</v>
      </c>
      <c r="C47" s="94" t="s">
        <v>1391</v>
      </c>
      <c r="D47" s="59" t="s">
        <v>602</v>
      </c>
      <c r="E47" s="120">
        <v>1</v>
      </c>
      <c r="F47" s="121">
        <v>257.83</v>
      </c>
      <c r="G47" s="122"/>
      <c r="H47" s="122"/>
      <c r="I47" s="122"/>
      <c r="J47" s="122">
        <v>258</v>
      </c>
      <c r="K47" s="122"/>
      <c r="L47" s="122"/>
      <c r="M47" s="122"/>
      <c r="N47" s="122"/>
      <c r="O47" s="122"/>
      <c r="P47" s="122"/>
      <c r="Q47" s="122"/>
    </row>
    <row r="48" spans="1:17" ht="22.8" x14ac:dyDescent="0.25">
      <c r="A48" s="55">
        <v>16</v>
      </c>
      <c r="B48" s="97" t="s">
        <v>322</v>
      </c>
      <c r="C48" s="94" t="s">
        <v>1392</v>
      </c>
      <c r="D48" s="59" t="s">
        <v>235</v>
      </c>
      <c r="E48" s="120">
        <v>1</v>
      </c>
      <c r="F48" s="121">
        <v>623.28</v>
      </c>
      <c r="G48" s="122"/>
      <c r="H48" s="122"/>
      <c r="I48" s="122"/>
      <c r="J48" s="122">
        <v>623</v>
      </c>
      <c r="K48" s="122"/>
      <c r="L48" s="122"/>
      <c r="M48" s="122"/>
      <c r="N48" s="122"/>
      <c r="O48" s="122"/>
      <c r="P48" s="122"/>
      <c r="Q48" s="122"/>
    </row>
    <row r="49" spans="1:17" ht="22.8" x14ac:dyDescent="0.25">
      <c r="A49" s="55">
        <v>17</v>
      </c>
      <c r="B49" s="97" t="s">
        <v>322</v>
      </c>
      <c r="C49" s="94" t="s">
        <v>1393</v>
      </c>
      <c r="D49" s="59" t="s">
        <v>235</v>
      </c>
      <c r="E49" s="120">
        <v>1</v>
      </c>
      <c r="F49" s="121">
        <v>623.28</v>
      </c>
      <c r="G49" s="122"/>
      <c r="H49" s="122"/>
      <c r="I49" s="122"/>
      <c r="J49" s="122">
        <v>623</v>
      </c>
      <c r="K49" s="122"/>
      <c r="L49" s="122"/>
      <c r="M49" s="122"/>
      <c r="N49" s="122"/>
      <c r="O49" s="122"/>
      <c r="P49" s="122"/>
      <c r="Q49" s="122"/>
    </row>
    <row r="50" spans="1:17" ht="22.8" x14ac:dyDescent="0.25">
      <c r="A50" s="55">
        <v>18</v>
      </c>
      <c r="B50" s="97" t="s">
        <v>322</v>
      </c>
      <c r="C50" s="94" t="s">
        <v>1394</v>
      </c>
      <c r="D50" s="59" t="s">
        <v>235</v>
      </c>
      <c r="E50" s="120">
        <v>2</v>
      </c>
      <c r="F50" s="121">
        <v>119.05</v>
      </c>
      <c r="G50" s="122"/>
      <c r="H50" s="122"/>
      <c r="I50" s="122"/>
      <c r="J50" s="122">
        <v>238</v>
      </c>
      <c r="K50" s="122"/>
      <c r="L50" s="122"/>
      <c r="M50" s="122"/>
      <c r="N50" s="122"/>
      <c r="O50" s="122"/>
      <c r="P50" s="122"/>
      <c r="Q50" s="122"/>
    </row>
    <row r="51" spans="1:17" ht="34.200000000000003" x14ac:dyDescent="0.25">
      <c r="A51" s="55">
        <v>19</v>
      </c>
      <c r="B51" s="97" t="s">
        <v>322</v>
      </c>
      <c r="C51" s="94" t="s">
        <v>1395</v>
      </c>
      <c r="D51" s="59" t="s">
        <v>235</v>
      </c>
      <c r="E51" s="120">
        <v>2</v>
      </c>
      <c r="F51" s="121">
        <v>3199.32</v>
      </c>
      <c r="G51" s="122"/>
      <c r="H51" s="122"/>
      <c r="I51" s="122"/>
      <c r="J51" s="122">
        <v>6399</v>
      </c>
      <c r="K51" s="122"/>
      <c r="L51" s="122"/>
      <c r="M51" s="122"/>
      <c r="N51" s="122"/>
      <c r="O51" s="122"/>
      <c r="P51" s="122"/>
      <c r="Q51" s="122"/>
    </row>
    <row r="52" spans="1:17" ht="22.8" x14ac:dyDescent="0.25">
      <c r="A52" s="55">
        <v>20</v>
      </c>
      <c r="B52" s="97" t="s">
        <v>322</v>
      </c>
      <c r="C52" s="94" t="s">
        <v>1396</v>
      </c>
      <c r="D52" s="59" t="s">
        <v>235</v>
      </c>
      <c r="E52" s="120">
        <v>1</v>
      </c>
      <c r="F52" s="121">
        <v>4842.76</v>
      </c>
      <c r="G52" s="122"/>
      <c r="H52" s="122"/>
      <c r="I52" s="122"/>
      <c r="J52" s="122">
        <v>4843</v>
      </c>
      <c r="K52" s="122"/>
      <c r="L52" s="122"/>
      <c r="M52" s="122"/>
      <c r="N52" s="122"/>
      <c r="O52" s="122"/>
      <c r="P52" s="122"/>
      <c r="Q52" s="122"/>
    </row>
    <row r="53" spans="1:17" ht="22.8" x14ac:dyDescent="0.25">
      <c r="A53" s="55">
        <v>21</v>
      </c>
      <c r="B53" s="97" t="s">
        <v>322</v>
      </c>
      <c r="C53" s="94" t="s">
        <v>1397</v>
      </c>
      <c r="D53" s="59" t="s">
        <v>235</v>
      </c>
      <c r="E53" s="120">
        <v>2</v>
      </c>
      <c r="F53" s="121">
        <v>448.4</v>
      </c>
      <c r="G53" s="122"/>
      <c r="H53" s="122"/>
      <c r="I53" s="122"/>
      <c r="J53" s="122">
        <v>897</v>
      </c>
      <c r="K53" s="122"/>
      <c r="L53" s="122"/>
      <c r="M53" s="122"/>
      <c r="N53" s="122"/>
      <c r="O53" s="122"/>
      <c r="P53" s="122"/>
      <c r="Q53" s="122"/>
    </row>
    <row r="54" spans="1:17" ht="22.8" x14ac:dyDescent="0.25">
      <c r="A54" s="55">
        <v>22</v>
      </c>
      <c r="B54" s="97" t="s">
        <v>322</v>
      </c>
      <c r="C54" s="94" t="s">
        <v>1398</v>
      </c>
      <c r="D54" s="59" t="s">
        <v>235</v>
      </c>
      <c r="E54" s="120">
        <v>1</v>
      </c>
      <c r="F54" s="121">
        <v>4004.7</v>
      </c>
      <c r="G54" s="122"/>
      <c r="H54" s="122"/>
      <c r="I54" s="122"/>
      <c r="J54" s="122">
        <v>4005</v>
      </c>
      <c r="K54" s="122"/>
      <c r="L54" s="122"/>
      <c r="M54" s="122"/>
      <c r="N54" s="122"/>
      <c r="O54" s="122"/>
      <c r="P54" s="122"/>
      <c r="Q54" s="122"/>
    </row>
    <row r="55" spans="1:17" ht="22.8" x14ac:dyDescent="0.25">
      <c r="A55" s="55">
        <v>23</v>
      </c>
      <c r="B55" s="97" t="s">
        <v>322</v>
      </c>
      <c r="C55" s="94" t="s">
        <v>1399</v>
      </c>
      <c r="D55" s="59" t="s">
        <v>235</v>
      </c>
      <c r="E55" s="120">
        <v>1</v>
      </c>
      <c r="F55" s="121">
        <v>570.59</v>
      </c>
      <c r="G55" s="122"/>
      <c r="H55" s="122"/>
      <c r="I55" s="122"/>
      <c r="J55" s="122">
        <v>571</v>
      </c>
      <c r="K55" s="122"/>
      <c r="L55" s="122"/>
      <c r="M55" s="122"/>
      <c r="N55" s="122"/>
      <c r="O55" s="122"/>
      <c r="P55" s="122"/>
      <c r="Q55" s="122"/>
    </row>
    <row r="56" spans="1:17" ht="13.2" customHeight="1" x14ac:dyDescent="0.25">
      <c r="A56" s="55">
        <v>24</v>
      </c>
      <c r="B56" s="97" t="s">
        <v>322</v>
      </c>
      <c r="C56" s="94" t="s">
        <v>1400</v>
      </c>
      <c r="D56" s="59" t="s">
        <v>235</v>
      </c>
      <c r="E56" s="120">
        <v>1</v>
      </c>
      <c r="F56" s="121">
        <v>521.27</v>
      </c>
      <c r="G56" s="122"/>
      <c r="H56" s="122"/>
      <c r="I56" s="122"/>
      <c r="J56" s="122">
        <v>521</v>
      </c>
      <c r="K56" s="122"/>
      <c r="L56" s="122"/>
      <c r="M56" s="122"/>
      <c r="N56" s="122"/>
      <c r="O56" s="122"/>
      <c r="P56" s="122"/>
      <c r="Q56" s="122"/>
    </row>
    <row r="57" spans="1:17" ht="13.2" customHeight="1" x14ac:dyDescent="0.25">
      <c r="A57" s="55">
        <v>25</v>
      </c>
      <c r="B57" s="97" t="s">
        <v>322</v>
      </c>
      <c r="C57" s="94" t="s">
        <v>1394</v>
      </c>
      <c r="D57" s="59" t="s">
        <v>235</v>
      </c>
      <c r="E57" s="120">
        <v>1</v>
      </c>
      <c r="F57" s="121">
        <v>119.05</v>
      </c>
      <c r="G57" s="122"/>
      <c r="H57" s="122"/>
      <c r="I57" s="122"/>
      <c r="J57" s="122">
        <v>119</v>
      </c>
      <c r="K57" s="122"/>
      <c r="L57" s="122"/>
      <c r="M57" s="122"/>
      <c r="N57" s="122"/>
      <c r="O57" s="122"/>
      <c r="P57" s="122"/>
      <c r="Q57" s="122"/>
    </row>
    <row r="58" spans="1:17" ht="13.2" customHeight="1" x14ac:dyDescent="0.25">
      <c r="A58" s="273" t="s">
        <v>85</v>
      </c>
      <c r="B58" s="274"/>
      <c r="C58" s="274"/>
      <c r="D58" s="274"/>
      <c r="E58" s="274"/>
      <c r="F58" s="274"/>
      <c r="G58" s="274"/>
      <c r="H58" s="274"/>
      <c r="I58" s="274"/>
      <c r="J58" s="121">
        <v>19097</v>
      </c>
      <c r="K58" s="122"/>
      <c r="L58" s="122"/>
      <c r="M58" s="122"/>
      <c r="N58" s="122"/>
      <c r="O58" s="122"/>
      <c r="P58" s="122"/>
      <c r="Q58" s="122"/>
    </row>
    <row r="59" spans="1:17" ht="13.2" customHeight="1" x14ac:dyDescent="0.25">
      <c r="A59" s="277" t="s">
        <v>627</v>
      </c>
      <c r="B59" s="274"/>
      <c r="C59" s="274"/>
      <c r="D59" s="274"/>
      <c r="E59" s="274"/>
      <c r="F59" s="274"/>
      <c r="G59" s="274"/>
      <c r="H59" s="274"/>
      <c r="I59" s="274"/>
      <c r="J59" s="130">
        <v>19097</v>
      </c>
      <c r="K59" s="122"/>
      <c r="L59" s="122"/>
      <c r="M59" s="122"/>
      <c r="N59" s="122"/>
      <c r="O59" s="122"/>
      <c r="P59" s="122"/>
      <c r="Q59" s="122"/>
    </row>
    <row r="60" spans="1:17" ht="13.2" customHeight="1" x14ac:dyDescent="0.25">
      <c r="A60" s="278" t="s">
        <v>1401</v>
      </c>
      <c r="B60" s="274"/>
      <c r="C60" s="274"/>
      <c r="D60" s="274"/>
      <c r="E60" s="274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</row>
    <row r="61" spans="1:17" ht="13.2" customHeight="1" x14ac:dyDescent="0.25">
      <c r="A61" s="55">
        <v>27</v>
      </c>
      <c r="B61" s="97" t="s">
        <v>1402</v>
      </c>
      <c r="C61" s="94" t="s">
        <v>1403</v>
      </c>
      <c r="D61" s="59" t="s">
        <v>72</v>
      </c>
      <c r="E61" s="129" t="s">
        <v>1404</v>
      </c>
      <c r="F61" s="121">
        <v>227</v>
      </c>
      <c r="G61" s="121">
        <v>62.28</v>
      </c>
      <c r="H61" s="121">
        <v>77.900000000000006</v>
      </c>
      <c r="I61" s="121">
        <v>34.54</v>
      </c>
      <c r="J61" s="122">
        <v>9</v>
      </c>
      <c r="K61" s="122">
        <v>2</v>
      </c>
      <c r="L61" s="122">
        <v>3</v>
      </c>
      <c r="M61" s="122">
        <v>1</v>
      </c>
      <c r="N61" s="122">
        <v>4.7</v>
      </c>
      <c r="O61" s="122">
        <v>0.19</v>
      </c>
      <c r="P61" s="122">
        <v>2.21</v>
      </c>
      <c r="Q61" s="122">
        <v>0.09</v>
      </c>
    </row>
    <row r="62" spans="1:17" ht="57" x14ac:dyDescent="0.25">
      <c r="A62" s="55">
        <v>28</v>
      </c>
      <c r="B62" s="97" t="s">
        <v>109</v>
      </c>
      <c r="C62" s="94" t="s">
        <v>1405</v>
      </c>
      <c r="D62" s="59" t="s">
        <v>72</v>
      </c>
      <c r="E62" s="129" t="s">
        <v>1406</v>
      </c>
      <c r="F62" s="121">
        <v>658.05</v>
      </c>
      <c r="G62" s="121">
        <v>74.33</v>
      </c>
      <c r="H62" s="121">
        <v>2.92</v>
      </c>
      <c r="I62" s="121">
        <v>0.18</v>
      </c>
      <c r="J62" s="122">
        <v>497</v>
      </c>
      <c r="K62" s="122">
        <v>56</v>
      </c>
      <c r="L62" s="122">
        <v>2</v>
      </c>
      <c r="M62" s="122"/>
      <c r="N62" s="122">
        <v>5.61</v>
      </c>
      <c r="O62" s="122">
        <v>4.24</v>
      </c>
      <c r="P62" s="122">
        <v>0.01</v>
      </c>
      <c r="Q62" s="122">
        <v>0.01</v>
      </c>
    </row>
    <row r="63" spans="1:17" ht="13.2" customHeight="1" x14ac:dyDescent="0.25">
      <c r="A63" s="55">
        <v>29</v>
      </c>
      <c r="B63" s="97" t="s">
        <v>1407</v>
      </c>
      <c r="C63" s="94" t="s">
        <v>1408</v>
      </c>
      <c r="D63" s="59" t="s">
        <v>72</v>
      </c>
      <c r="E63" s="129" t="s">
        <v>1409</v>
      </c>
      <c r="F63" s="121">
        <v>1131.6099999999999</v>
      </c>
      <c r="G63" s="121">
        <v>202.73</v>
      </c>
      <c r="H63" s="121">
        <v>704.04</v>
      </c>
      <c r="I63" s="121">
        <v>87.33</v>
      </c>
      <c r="J63" s="122">
        <v>1307</v>
      </c>
      <c r="K63" s="122">
        <v>234</v>
      </c>
      <c r="L63" s="122">
        <v>813</v>
      </c>
      <c r="M63" s="122">
        <v>101</v>
      </c>
      <c r="N63" s="122">
        <v>15.3</v>
      </c>
      <c r="O63" s="122">
        <v>17.670000000000002</v>
      </c>
      <c r="P63" s="122">
        <v>5.28</v>
      </c>
      <c r="Q63" s="122">
        <v>6.1</v>
      </c>
    </row>
    <row r="64" spans="1:17" ht="13.2" customHeight="1" x14ac:dyDescent="0.25">
      <c r="A64" s="55">
        <v>30</v>
      </c>
      <c r="B64" s="97" t="s">
        <v>1410</v>
      </c>
      <c r="C64" s="94" t="s">
        <v>1411</v>
      </c>
      <c r="D64" s="59" t="s">
        <v>73</v>
      </c>
      <c r="E64" s="120">
        <v>140</v>
      </c>
      <c r="F64" s="121" t="s">
        <v>1412</v>
      </c>
      <c r="G64" s="122"/>
      <c r="H64" s="122"/>
      <c r="I64" s="122"/>
      <c r="J64" s="122">
        <v>182</v>
      </c>
      <c r="K64" s="122"/>
      <c r="L64" s="122"/>
      <c r="M64" s="122"/>
      <c r="N64" s="122"/>
      <c r="O64" s="122"/>
      <c r="P64" s="122"/>
      <c r="Q64" s="122"/>
    </row>
    <row r="65" spans="1:17" ht="13.2" customHeight="1" x14ac:dyDescent="0.25">
      <c r="A65" s="55">
        <v>31</v>
      </c>
      <c r="B65" s="97" t="s">
        <v>1410</v>
      </c>
      <c r="C65" s="94" t="s">
        <v>1413</v>
      </c>
      <c r="D65" s="59" t="s">
        <v>73</v>
      </c>
      <c r="E65" s="120">
        <v>9</v>
      </c>
      <c r="F65" s="121" t="s">
        <v>1414</v>
      </c>
      <c r="G65" s="122"/>
      <c r="H65" s="122"/>
      <c r="I65" s="122"/>
      <c r="J65" s="122">
        <v>25</v>
      </c>
      <c r="K65" s="122"/>
      <c r="L65" s="122"/>
      <c r="M65" s="122"/>
      <c r="N65" s="122"/>
      <c r="O65" s="122"/>
      <c r="P65" s="122"/>
      <c r="Q65" s="122"/>
    </row>
    <row r="66" spans="1:17" ht="24" x14ac:dyDescent="0.25">
      <c r="A66" s="55">
        <v>32</v>
      </c>
      <c r="B66" s="97" t="s">
        <v>1410</v>
      </c>
      <c r="C66" s="94" t="s">
        <v>1415</v>
      </c>
      <c r="D66" s="59" t="s">
        <v>73</v>
      </c>
      <c r="E66" s="120">
        <v>36</v>
      </c>
      <c r="F66" s="121" t="s">
        <v>1416</v>
      </c>
      <c r="G66" s="122"/>
      <c r="H66" s="122"/>
      <c r="I66" s="122"/>
      <c r="J66" s="122">
        <v>83</v>
      </c>
      <c r="K66" s="122"/>
      <c r="L66" s="122"/>
      <c r="M66" s="122"/>
      <c r="N66" s="122"/>
      <c r="O66" s="122"/>
      <c r="P66" s="122"/>
      <c r="Q66" s="122"/>
    </row>
    <row r="67" spans="1:17" ht="13.2" customHeight="1" x14ac:dyDescent="0.25">
      <c r="A67" s="55">
        <v>33</v>
      </c>
      <c r="B67" s="97" t="s">
        <v>1417</v>
      </c>
      <c r="C67" s="94" t="s">
        <v>1418</v>
      </c>
      <c r="D67" s="59" t="s">
        <v>75</v>
      </c>
      <c r="E67" s="120">
        <v>6.0000000000000001E-3</v>
      </c>
      <c r="F67" s="121">
        <v>1522.13</v>
      </c>
      <c r="G67" s="122"/>
      <c r="H67" s="122"/>
      <c r="I67" s="122"/>
      <c r="J67" s="122">
        <v>9</v>
      </c>
      <c r="K67" s="122"/>
      <c r="L67" s="122"/>
      <c r="M67" s="122"/>
      <c r="N67" s="122"/>
      <c r="O67" s="122"/>
      <c r="P67" s="122"/>
      <c r="Q67" s="122"/>
    </row>
    <row r="68" spans="1:17" ht="13.2" customHeight="1" x14ac:dyDescent="0.25">
      <c r="A68" s="55">
        <v>34</v>
      </c>
      <c r="B68" s="97" t="s">
        <v>1419</v>
      </c>
      <c r="C68" s="94" t="s">
        <v>1420</v>
      </c>
      <c r="D68" s="59" t="s">
        <v>75</v>
      </c>
      <c r="E68" s="120">
        <v>4.0000000000000001E-3</v>
      </c>
      <c r="F68" s="121">
        <v>3388.19</v>
      </c>
      <c r="G68" s="122"/>
      <c r="H68" s="122"/>
      <c r="I68" s="122"/>
      <c r="J68" s="122">
        <v>14</v>
      </c>
      <c r="K68" s="122"/>
      <c r="L68" s="122"/>
      <c r="M68" s="122"/>
      <c r="N68" s="122"/>
      <c r="O68" s="122"/>
      <c r="P68" s="122"/>
      <c r="Q68" s="122"/>
    </row>
    <row r="69" spans="1:17" ht="13.2" customHeight="1" x14ac:dyDescent="0.25">
      <c r="A69" s="55">
        <v>35</v>
      </c>
      <c r="B69" s="97" t="s">
        <v>1421</v>
      </c>
      <c r="C69" s="94" t="s">
        <v>1422</v>
      </c>
      <c r="D69" s="59" t="s">
        <v>75</v>
      </c>
      <c r="E69" s="120">
        <v>3.5999999999999997E-2</v>
      </c>
      <c r="F69" s="121">
        <v>11784.75</v>
      </c>
      <c r="G69" s="122"/>
      <c r="H69" s="122"/>
      <c r="I69" s="122"/>
      <c r="J69" s="122">
        <v>424</v>
      </c>
      <c r="K69" s="122"/>
      <c r="L69" s="122"/>
      <c r="M69" s="122"/>
      <c r="N69" s="122"/>
      <c r="O69" s="122"/>
      <c r="P69" s="122"/>
      <c r="Q69" s="122"/>
    </row>
    <row r="70" spans="1:17" ht="13.2" customHeight="1" x14ac:dyDescent="0.25">
      <c r="A70" s="55">
        <v>36</v>
      </c>
      <c r="B70" s="97" t="s">
        <v>1423</v>
      </c>
      <c r="C70" s="94" t="s">
        <v>1424</v>
      </c>
      <c r="D70" s="59" t="s">
        <v>1425</v>
      </c>
      <c r="E70" s="120">
        <v>0.56000000000000005</v>
      </c>
      <c r="F70" s="121">
        <v>223.41</v>
      </c>
      <c r="G70" s="121">
        <v>160.12</v>
      </c>
      <c r="H70" s="122"/>
      <c r="I70" s="122"/>
      <c r="J70" s="122">
        <v>125</v>
      </c>
      <c r="K70" s="122">
        <v>90</v>
      </c>
      <c r="L70" s="122"/>
      <c r="M70" s="122"/>
      <c r="N70" s="122">
        <v>11.3</v>
      </c>
      <c r="O70" s="122">
        <v>6.33</v>
      </c>
      <c r="P70" s="122"/>
      <c r="Q70" s="122"/>
    </row>
    <row r="71" spans="1:17" ht="13.2" customHeight="1" x14ac:dyDescent="0.25">
      <c r="A71" s="55">
        <v>37</v>
      </c>
      <c r="B71" s="97" t="s">
        <v>128</v>
      </c>
      <c r="C71" s="94" t="s">
        <v>172</v>
      </c>
      <c r="D71" s="59" t="s">
        <v>72</v>
      </c>
      <c r="E71" s="120">
        <v>0.12</v>
      </c>
      <c r="F71" s="121">
        <v>1840.21</v>
      </c>
      <c r="G71" s="121">
        <v>498.2</v>
      </c>
      <c r="H71" s="121">
        <v>788.16</v>
      </c>
      <c r="I71" s="121">
        <v>202.95</v>
      </c>
      <c r="J71" s="122">
        <v>221</v>
      </c>
      <c r="K71" s="122">
        <v>60</v>
      </c>
      <c r="L71" s="122">
        <v>95</v>
      </c>
      <c r="M71" s="122">
        <v>24</v>
      </c>
      <c r="N71" s="122">
        <v>37.6</v>
      </c>
      <c r="O71" s="122">
        <v>4.51</v>
      </c>
      <c r="P71" s="122">
        <v>12.78</v>
      </c>
      <c r="Q71" s="122">
        <v>1.53</v>
      </c>
    </row>
    <row r="72" spans="1:17" ht="22.8" x14ac:dyDescent="0.25">
      <c r="A72" s="55">
        <v>38</v>
      </c>
      <c r="B72" s="97" t="s">
        <v>1227</v>
      </c>
      <c r="C72" s="94" t="s">
        <v>1228</v>
      </c>
      <c r="D72" s="59" t="s">
        <v>72</v>
      </c>
      <c r="E72" s="120">
        <v>0.04</v>
      </c>
      <c r="F72" s="121">
        <v>1392.25</v>
      </c>
      <c r="G72" s="121">
        <v>141.78</v>
      </c>
      <c r="H72" s="121">
        <v>242.87</v>
      </c>
      <c r="I72" s="121">
        <v>57.25</v>
      </c>
      <c r="J72" s="122">
        <v>56</v>
      </c>
      <c r="K72" s="122">
        <v>6</v>
      </c>
      <c r="L72" s="122">
        <v>10</v>
      </c>
      <c r="M72" s="122">
        <v>2</v>
      </c>
      <c r="N72" s="122">
        <v>10.7</v>
      </c>
      <c r="O72" s="122">
        <v>0.43</v>
      </c>
      <c r="P72" s="122">
        <v>3.61</v>
      </c>
      <c r="Q72" s="122">
        <v>0.14000000000000001</v>
      </c>
    </row>
    <row r="73" spans="1:17" ht="34.200000000000003" x14ac:dyDescent="0.25">
      <c r="A73" s="55">
        <v>39</v>
      </c>
      <c r="B73" s="97" t="s">
        <v>101</v>
      </c>
      <c r="C73" s="94" t="s">
        <v>1248</v>
      </c>
      <c r="D73" s="59" t="s">
        <v>72</v>
      </c>
      <c r="E73" s="120">
        <v>5.0000000000000001E-3</v>
      </c>
      <c r="F73" s="121">
        <v>3009.12</v>
      </c>
      <c r="G73" s="121">
        <v>549.88</v>
      </c>
      <c r="H73" s="121">
        <v>1234.04</v>
      </c>
      <c r="I73" s="121">
        <v>433.04</v>
      </c>
      <c r="J73" s="122">
        <v>15</v>
      </c>
      <c r="K73" s="122">
        <v>3</v>
      </c>
      <c r="L73" s="122">
        <v>6</v>
      </c>
      <c r="M73" s="122">
        <v>2</v>
      </c>
      <c r="N73" s="122">
        <v>41.5</v>
      </c>
      <c r="O73" s="122">
        <v>0.21</v>
      </c>
      <c r="P73" s="122">
        <v>27.6</v>
      </c>
      <c r="Q73" s="122">
        <v>0.14000000000000001</v>
      </c>
    </row>
    <row r="74" spans="1:17" ht="34.200000000000003" x14ac:dyDescent="0.25">
      <c r="A74" s="55">
        <v>40</v>
      </c>
      <c r="B74" s="97" t="s">
        <v>80</v>
      </c>
      <c r="C74" s="94" t="s">
        <v>1252</v>
      </c>
      <c r="D74" s="59" t="s">
        <v>72</v>
      </c>
      <c r="E74" s="120">
        <v>0.75</v>
      </c>
      <c r="F74" s="121">
        <v>2435.1999999999998</v>
      </c>
      <c r="G74" s="121">
        <v>315.35000000000002</v>
      </c>
      <c r="H74" s="121">
        <v>611.58000000000004</v>
      </c>
      <c r="I74" s="121">
        <v>248.83</v>
      </c>
      <c r="J74" s="122">
        <v>1826</v>
      </c>
      <c r="K74" s="122">
        <v>237</v>
      </c>
      <c r="L74" s="122">
        <v>459</v>
      </c>
      <c r="M74" s="122">
        <v>187</v>
      </c>
      <c r="N74" s="122">
        <v>23.8</v>
      </c>
      <c r="O74" s="122">
        <v>17.850000000000001</v>
      </c>
      <c r="P74" s="122">
        <v>15.91</v>
      </c>
      <c r="Q74" s="122">
        <v>11.93</v>
      </c>
    </row>
    <row r="75" spans="1:17" ht="22.8" x14ac:dyDescent="0.25">
      <c r="A75" s="55">
        <v>41</v>
      </c>
      <c r="B75" s="97" t="s">
        <v>1426</v>
      </c>
      <c r="C75" s="94" t="s">
        <v>1427</v>
      </c>
      <c r="D75" s="59" t="s">
        <v>73</v>
      </c>
      <c r="E75" s="120">
        <v>12</v>
      </c>
      <c r="F75" s="121">
        <v>6.8</v>
      </c>
      <c r="G75" s="122"/>
      <c r="H75" s="122"/>
      <c r="I75" s="122"/>
      <c r="J75" s="122">
        <v>82</v>
      </c>
      <c r="K75" s="122"/>
      <c r="L75" s="122"/>
      <c r="M75" s="122"/>
      <c r="N75" s="122"/>
      <c r="O75" s="122"/>
      <c r="P75" s="122"/>
      <c r="Q75" s="122"/>
    </row>
    <row r="76" spans="1:17" ht="22.8" x14ac:dyDescent="0.25">
      <c r="A76" s="55">
        <v>42</v>
      </c>
      <c r="B76" s="97" t="s">
        <v>1428</v>
      </c>
      <c r="C76" s="94" t="s">
        <v>1429</v>
      </c>
      <c r="D76" s="59" t="s">
        <v>21</v>
      </c>
      <c r="E76" s="120">
        <v>2</v>
      </c>
      <c r="F76" s="121">
        <v>7.34</v>
      </c>
      <c r="G76" s="122"/>
      <c r="H76" s="122"/>
      <c r="I76" s="122"/>
      <c r="J76" s="122">
        <v>15</v>
      </c>
      <c r="K76" s="122"/>
      <c r="L76" s="122"/>
      <c r="M76" s="122"/>
      <c r="N76" s="122"/>
      <c r="O76" s="122"/>
      <c r="P76" s="122"/>
      <c r="Q76" s="122"/>
    </row>
    <row r="77" spans="1:17" ht="22.8" x14ac:dyDescent="0.25">
      <c r="A77" s="55">
        <v>43</v>
      </c>
      <c r="B77" s="97" t="s">
        <v>1430</v>
      </c>
      <c r="C77" s="94" t="s">
        <v>1431</v>
      </c>
      <c r="D77" s="59" t="s">
        <v>21</v>
      </c>
      <c r="E77" s="120">
        <v>2</v>
      </c>
      <c r="F77" s="121">
        <v>13.05</v>
      </c>
      <c r="G77" s="122"/>
      <c r="H77" s="122"/>
      <c r="I77" s="122"/>
      <c r="J77" s="122">
        <v>26</v>
      </c>
      <c r="K77" s="122"/>
      <c r="L77" s="122"/>
      <c r="M77" s="122"/>
      <c r="N77" s="122"/>
      <c r="O77" s="122"/>
      <c r="P77" s="122"/>
      <c r="Q77" s="122"/>
    </row>
    <row r="78" spans="1:17" ht="34.200000000000003" customHeight="1" x14ac:dyDescent="0.25">
      <c r="A78" s="55">
        <v>44</v>
      </c>
      <c r="B78" s="97" t="s">
        <v>1432</v>
      </c>
      <c r="C78" s="94" t="s">
        <v>1433</v>
      </c>
      <c r="D78" s="59" t="s">
        <v>21</v>
      </c>
      <c r="E78" s="120">
        <v>10</v>
      </c>
      <c r="F78" s="121">
        <v>2.91</v>
      </c>
      <c r="G78" s="122"/>
      <c r="H78" s="122"/>
      <c r="I78" s="122"/>
      <c r="J78" s="122">
        <v>29</v>
      </c>
      <c r="K78" s="122"/>
      <c r="L78" s="122"/>
      <c r="M78" s="122"/>
      <c r="N78" s="122"/>
      <c r="O78" s="122"/>
      <c r="P78" s="122"/>
      <c r="Q78" s="122"/>
    </row>
    <row r="79" spans="1:17" ht="34.200000000000003" customHeight="1" x14ac:dyDescent="0.25">
      <c r="A79" s="55">
        <v>45</v>
      </c>
      <c r="B79" s="97" t="s">
        <v>1434</v>
      </c>
      <c r="C79" s="94" t="s">
        <v>1435</v>
      </c>
      <c r="D79" s="59" t="s">
        <v>21</v>
      </c>
      <c r="E79" s="120">
        <v>1</v>
      </c>
      <c r="F79" s="121">
        <v>7.33</v>
      </c>
      <c r="G79" s="122"/>
      <c r="H79" s="122"/>
      <c r="I79" s="122"/>
      <c r="J79" s="122">
        <v>7</v>
      </c>
      <c r="K79" s="122"/>
      <c r="L79" s="122"/>
      <c r="M79" s="122"/>
      <c r="N79" s="122"/>
      <c r="O79" s="122"/>
      <c r="P79" s="122"/>
      <c r="Q79" s="122"/>
    </row>
    <row r="80" spans="1:17" x14ac:dyDescent="0.25">
      <c r="A80" s="55">
        <v>46</v>
      </c>
      <c r="B80" s="97" t="s">
        <v>1436</v>
      </c>
      <c r="C80" s="94" t="s">
        <v>1437</v>
      </c>
      <c r="D80" s="59" t="s">
        <v>21</v>
      </c>
      <c r="E80" s="120">
        <v>3</v>
      </c>
      <c r="F80" s="121">
        <v>13.78</v>
      </c>
      <c r="G80" s="122"/>
      <c r="H80" s="122"/>
      <c r="I80" s="122"/>
      <c r="J80" s="122">
        <v>41</v>
      </c>
      <c r="K80" s="122"/>
      <c r="L80" s="122"/>
      <c r="M80" s="122"/>
      <c r="N80" s="122"/>
      <c r="O80" s="122"/>
      <c r="P80" s="122"/>
      <c r="Q80" s="122"/>
    </row>
    <row r="81" spans="1:17" x14ac:dyDescent="0.25">
      <c r="A81" s="55">
        <v>47</v>
      </c>
      <c r="B81" s="97" t="s">
        <v>1438</v>
      </c>
      <c r="C81" s="94" t="s">
        <v>1439</v>
      </c>
      <c r="D81" s="59" t="s">
        <v>73</v>
      </c>
      <c r="E81" s="120">
        <v>12</v>
      </c>
      <c r="F81" s="121">
        <v>8.61</v>
      </c>
      <c r="G81" s="122"/>
      <c r="H81" s="122"/>
      <c r="I81" s="122"/>
      <c r="J81" s="122">
        <v>103</v>
      </c>
      <c r="K81" s="122"/>
      <c r="L81" s="122"/>
      <c r="M81" s="122"/>
      <c r="N81" s="122"/>
      <c r="O81" s="122"/>
      <c r="P81" s="122"/>
      <c r="Q81" s="122"/>
    </row>
    <row r="82" spans="1:17" ht="45.6" customHeight="1" x14ac:dyDescent="0.25">
      <c r="A82" s="55">
        <v>48</v>
      </c>
      <c r="B82" s="97" t="s">
        <v>1440</v>
      </c>
      <c r="C82" s="94" t="s">
        <v>1441</v>
      </c>
      <c r="D82" s="59" t="s">
        <v>21</v>
      </c>
      <c r="E82" s="120">
        <v>11</v>
      </c>
      <c r="F82" s="121">
        <v>6</v>
      </c>
      <c r="G82" s="122"/>
      <c r="H82" s="122"/>
      <c r="I82" s="122"/>
      <c r="J82" s="122">
        <v>66</v>
      </c>
      <c r="K82" s="122"/>
      <c r="L82" s="122"/>
      <c r="M82" s="122"/>
      <c r="N82" s="122"/>
      <c r="O82" s="122"/>
      <c r="P82" s="122"/>
      <c r="Q82" s="122"/>
    </row>
    <row r="83" spans="1:17" x14ac:dyDescent="0.25">
      <c r="A83" s="55">
        <v>49</v>
      </c>
      <c r="B83" s="97" t="s">
        <v>1442</v>
      </c>
      <c r="C83" s="94" t="s">
        <v>1443</v>
      </c>
      <c r="D83" s="59" t="s">
        <v>74</v>
      </c>
      <c r="E83" s="120">
        <v>3</v>
      </c>
      <c r="F83" s="121">
        <v>4.5</v>
      </c>
      <c r="G83" s="122"/>
      <c r="H83" s="122"/>
      <c r="I83" s="122"/>
      <c r="J83" s="122">
        <v>14</v>
      </c>
      <c r="K83" s="122"/>
      <c r="L83" s="122"/>
      <c r="M83" s="122"/>
      <c r="N83" s="122"/>
      <c r="O83" s="122"/>
      <c r="P83" s="122"/>
      <c r="Q83" s="122"/>
    </row>
    <row r="84" spans="1:17" ht="34.200000000000003" customHeight="1" x14ac:dyDescent="0.25">
      <c r="A84" s="55">
        <v>50</v>
      </c>
      <c r="B84" s="97" t="s">
        <v>1444</v>
      </c>
      <c r="C84" s="94" t="s">
        <v>1445</v>
      </c>
      <c r="D84" s="59" t="s">
        <v>21</v>
      </c>
      <c r="E84" s="120">
        <v>1</v>
      </c>
      <c r="F84" s="121">
        <v>59.78</v>
      </c>
      <c r="G84" s="122"/>
      <c r="H84" s="122"/>
      <c r="I84" s="122"/>
      <c r="J84" s="122">
        <v>60</v>
      </c>
      <c r="K84" s="122"/>
      <c r="L84" s="122"/>
      <c r="M84" s="122"/>
      <c r="N84" s="122"/>
      <c r="O84" s="122"/>
      <c r="P84" s="122"/>
      <c r="Q84" s="122"/>
    </row>
    <row r="85" spans="1:17" x14ac:dyDescent="0.25">
      <c r="A85" s="55">
        <v>51</v>
      </c>
      <c r="B85" s="97" t="s">
        <v>1255</v>
      </c>
      <c r="C85" s="94" t="s">
        <v>1256</v>
      </c>
      <c r="D85" s="59" t="s">
        <v>73</v>
      </c>
      <c r="E85" s="120">
        <v>75</v>
      </c>
      <c r="F85" s="121">
        <v>10.01</v>
      </c>
      <c r="G85" s="122"/>
      <c r="H85" s="122"/>
      <c r="I85" s="122"/>
      <c r="J85" s="122">
        <v>751</v>
      </c>
      <c r="K85" s="122"/>
      <c r="L85" s="122"/>
      <c r="M85" s="122"/>
      <c r="N85" s="122"/>
      <c r="O85" s="122"/>
      <c r="P85" s="122"/>
      <c r="Q85" s="122"/>
    </row>
    <row r="86" spans="1:17" ht="22.8" x14ac:dyDescent="0.25">
      <c r="A86" s="55">
        <v>52</v>
      </c>
      <c r="B86" s="97" t="s">
        <v>1446</v>
      </c>
      <c r="C86" s="94" t="s">
        <v>1447</v>
      </c>
      <c r="D86" s="59" t="s">
        <v>21</v>
      </c>
      <c r="E86" s="120">
        <v>1</v>
      </c>
      <c r="F86" s="121">
        <v>36.68</v>
      </c>
      <c r="G86" s="122"/>
      <c r="H86" s="122"/>
      <c r="I86" s="122"/>
      <c r="J86" s="122">
        <v>37</v>
      </c>
      <c r="K86" s="122"/>
      <c r="L86" s="122"/>
      <c r="M86" s="122"/>
      <c r="N86" s="122"/>
      <c r="O86" s="122"/>
      <c r="P86" s="122"/>
      <c r="Q86" s="122"/>
    </row>
    <row r="87" spans="1:17" ht="57" x14ac:dyDescent="0.25">
      <c r="A87" s="55">
        <v>53</v>
      </c>
      <c r="B87" s="97" t="s">
        <v>1250</v>
      </c>
      <c r="C87" s="94" t="s">
        <v>1251</v>
      </c>
      <c r="D87" s="59" t="s">
        <v>73</v>
      </c>
      <c r="E87" s="120">
        <v>0.5</v>
      </c>
      <c r="F87" s="121">
        <v>32.130000000000003</v>
      </c>
      <c r="G87" s="122"/>
      <c r="H87" s="122"/>
      <c r="I87" s="122"/>
      <c r="J87" s="122">
        <v>16</v>
      </c>
      <c r="K87" s="122"/>
      <c r="L87" s="122"/>
      <c r="M87" s="122"/>
      <c r="N87" s="122"/>
      <c r="O87" s="122"/>
      <c r="P87" s="122"/>
      <c r="Q87" s="122"/>
    </row>
    <row r="88" spans="1:17" x14ac:dyDescent="0.25">
      <c r="A88" s="273" t="s">
        <v>85</v>
      </c>
      <c r="B88" s="274"/>
      <c r="C88" s="274"/>
      <c r="D88" s="274"/>
      <c r="E88" s="274"/>
      <c r="F88" s="274"/>
      <c r="G88" s="274"/>
      <c r="H88" s="274"/>
      <c r="I88" s="274"/>
      <c r="J88" s="121">
        <v>6040</v>
      </c>
      <c r="K88" s="121">
        <v>688</v>
      </c>
      <c r="L88" s="121">
        <v>1388</v>
      </c>
      <c r="M88" s="121">
        <v>317</v>
      </c>
      <c r="N88" s="122"/>
      <c r="O88" s="121">
        <v>51.43</v>
      </c>
      <c r="P88" s="122"/>
      <c r="Q88" s="121">
        <v>19.940000000000001</v>
      </c>
    </row>
    <row r="89" spans="1:17" x14ac:dyDescent="0.25">
      <c r="A89" s="273" t="s">
        <v>30</v>
      </c>
      <c r="B89" s="274"/>
      <c r="C89" s="274"/>
      <c r="D89" s="274"/>
      <c r="E89" s="274"/>
      <c r="F89" s="274"/>
      <c r="G89" s="274"/>
      <c r="H89" s="274"/>
      <c r="I89" s="274"/>
      <c r="J89" s="121">
        <v>941</v>
      </c>
      <c r="K89" s="122"/>
      <c r="L89" s="122"/>
      <c r="M89" s="122"/>
      <c r="N89" s="122"/>
      <c r="O89" s="122"/>
      <c r="P89" s="122"/>
      <c r="Q89" s="122"/>
    </row>
    <row r="90" spans="1:17" x14ac:dyDescent="0.25">
      <c r="A90" s="273" t="s">
        <v>31</v>
      </c>
      <c r="B90" s="274"/>
      <c r="C90" s="274"/>
      <c r="D90" s="274"/>
      <c r="E90" s="274"/>
      <c r="F90" s="274"/>
      <c r="G90" s="274"/>
      <c r="H90" s="274"/>
      <c r="I90" s="274"/>
      <c r="J90" s="121">
        <v>649</v>
      </c>
      <c r="K90" s="122"/>
      <c r="L90" s="122"/>
      <c r="M90" s="122"/>
      <c r="N90" s="122"/>
      <c r="O90" s="122"/>
      <c r="P90" s="122"/>
      <c r="Q90" s="122"/>
    </row>
    <row r="91" spans="1:17" x14ac:dyDescent="0.25">
      <c r="A91" s="277" t="s">
        <v>1448</v>
      </c>
      <c r="B91" s="274"/>
      <c r="C91" s="274"/>
      <c r="D91" s="274"/>
      <c r="E91" s="274"/>
      <c r="F91" s="274"/>
      <c r="G91" s="274"/>
      <c r="H91" s="274"/>
      <c r="I91" s="274"/>
      <c r="J91" s="130">
        <v>7630</v>
      </c>
      <c r="K91" s="122"/>
      <c r="L91" s="122"/>
      <c r="M91" s="122"/>
      <c r="N91" s="122"/>
      <c r="O91" s="130">
        <v>51.43</v>
      </c>
      <c r="P91" s="122"/>
      <c r="Q91" s="130">
        <v>19.940000000000001</v>
      </c>
    </row>
    <row r="92" spans="1:17" x14ac:dyDescent="0.25">
      <c r="A92" s="275" t="s">
        <v>77</v>
      </c>
      <c r="B92" s="276"/>
      <c r="C92" s="276"/>
      <c r="D92" s="276"/>
      <c r="E92" s="276"/>
      <c r="F92" s="276"/>
      <c r="G92" s="276"/>
      <c r="H92" s="276"/>
      <c r="I92" s="276"/>
      <c r="J92" s="276"/>
      <c r="K92" s="276"/>
      <c r="L92" s="276"/>
      <c r="M92" s="276"/>
      <c r="N92" s="276"/>
      <c r="O92" s="276"/>
      <c r="P92" s="276"/>
      <c r="Q92" s="276"/>
    </row>
    <row r="93" spans="1:17" x14ac:dyDescent="0.25">
      <c r="A93" s="273" t="s">
        <v>29</v>
      </c>
      <c r="B93" s="274"/>
      <c r="C93" s="274"/>
      <c r="D93" s="274"/>
      <c r="E93" s="274"/>
      <c r="F93" s="274"/>
      <c r="G93" s="274"/>
      <c r="H93" s="274"/>
      <c r="I93" s="274"/>
      <c r="J93" s="121">
        <v>25777</v>
      </c>
      <c r="K93" s="121">
        <v>1030</v>
      </c>
      <c r="L93" s="121">
        <v>1465</v>
      </c>
      <c r="M93" s="121">
        <v>319</v>
      </c>
      <c r="N93" s="122"/>
      <c r="O93" s="121">
        <v>77.510000000000005</v>
      </c>
      <c r="P93" s="122"/>
      <c r="Q93" s="121">
        <v>20.04</v>
      </c>
    </row>
    <row r="94" spans="1:17" ht="13.2" customHeight="1" x14ac:dyDescent="0.25">
      <c r="A94" s="273" t="s">
        <v>30</v>
      </c>
      <c r="B94" s="274"/>
      <c r="C94" s="274"/>
      <c r="D94" s="274"/>
      <c r="E94" s="274"/>
      <c r="F94" s="274"/>
      <c r="G94" s="274"/>
      <c r="H94" s="274"/>
      <c r="I94" s="274"/>
      <c r="J94" s="121">
        <v>1216</v>
      </c>
      <c r="K94" s="122"/>
      <c r="L94" s="122"/>
      <c r="M94" s="122"/>
      <c r="N94" s="122"/>
      <c r="O94" s="122"/>
      <c r="P94" s="122"/>
      <c r="Q94" s="122"/>
    </row>
    <row r="95" spans="1:17" ht="13.2" customHeight="1" x14ac:dyDescent="0.25">
      <c r="A95" s="273" t="s">
        <v>31</v>
      </c>
      <c r="B95" s="274"/>
      <c r="C95" s="274"/>
      <c r="D95" s="274"/>
      <c r="E95" s="274"/>
      <c r="F95" s="274"/>
      <c r="G95" s="274"/>
      <c r="H95" s="274"/>
      <c r="I95" s="274"/>
      <c r="J95" s="121">
        <v>855</v>
      </c>
      <c r="K95" s="122"/>
      <c r="L95" s="122"/>
      <c r="M95" s="122"/>
      <c r="N95" s="122"/>
      <c r="O95" s="122"/>
      <c r="P95" s="122"/>
      <c r="Q95" s="122"/>
    </row>
    <row r="96" spans="1:17" x14ac:dyDescent="0.25">
      <c r="A96" s="277" t="s">
        <v>32</v>
      </c>
      <c r="B96" s="274"/>
      <c r="C96" s="274"/>
      <c r="D96" s="274"/>
      <c r="E96" s="274"/>
      <c r="F96" s="274"/>
      <c r="G96" s="274"/>
      <c r="H96" s="274"/>
      <c r="I96" s="274"/>
      <c r="J96" s="122"/>
      <c r="K96" s="122"/>
      <c r="L96" s="122"/>
      <c r="M96" s="122"/>
      <c r="N96" s="122"/>
      <c r="O96" s="122"/>
      <c r="P96" s="122"/>
      <c r="Q96" s="122"/>
    </row>
    <row r="97" spans="1:17" ht="13.2" customHeight="1" x14ac:dyDescent="0.25">
      <c r="A97" s="273" t="s">
        <v>49</v>
      </c>
      <c r="B97" s="274"/>
      <c r="C97" s="274"/>
      <c r="D97" s="274"/>
      <c r="E97" s="274"/>
      <c r="F97" s="274"/>
      <c r="G97" s="274"/>
      <c r="H97" s="274"/>
      <c r="I97" s="274"/>
      <c r="J97" s="121">
        <v>8751</v>
      </c>
      <c r="K97" s="122"/>
      <c r="L97" s="122"/>
      <c r="M97" s="122"/>
      <c r="N97" s="122"/>
      <c r="O97" s="121">
        <v>77.510000000000005</v>
      </c>
      <c r="P97" s="122"/>
      <c r="Q97" s="121">
        <v>20.04</v>
      </c>
    </row>
    <row r="98" spans="1:17" ht="13.2" customHeight="1" x14ac:dyDescent="0.25">
      <c r="A98" s="273" t="s">
        <v>86</v>
      </c>
      <c r="B98" s="274"/>
      <c r="C98" s="274"/>
      <c r="D98" s="274"/>
      <c r="E98" s="274"/>
      <c r="F98" s="274"/>
      <c r="G98" s="274"/>
      <c r="H98" s="274"/>
      <c r="I98" s="274"/>
      <c r="J98" s="121">
        <v>19097</v>
      </c>
      <c r="K98" s="122"/>
      <c r="L98" s="122"/>
      <c r="M98" s="122"/>
      <c r="N98" s="122"/>
      <c r="O98" s="122"/>
      <c r="P98" s="122"/>
      <c r="Q98" s="122"/>
    </row>
    <row r="99" spans="1:17" ht="13.2" customHeight="1" x14ac:dyDescent="0.25">
      <c r="A99" s="273" t="s">
        <v>33</v>
      </c>
      <c r="B99" s="274"/>
      <c r="C99" s="274"/>
      <c r="D99" s="274"/>
      <c r="E99" s="274"/>
      <c r="F99" s="274"/>
      <c r="G99" s="274"/>
      <c r="H99" s="274"/>
      <c r="I99" s="274"/>
      <c r="J99" s="121">
        <v>27848</v>
      </c>
      <c r="K99" s="122"/>
      <c r="L99" s="122"/>
      <c r="M99" s="122"/>
      <c r="N99" s="122"/>
      <c r="O99" s="121">
        <v>77.510000000000005</v>
      </c>
      <c r="P99" s="122"/>
      <c r="Q99" s="121">
        <v>20.04</v>
      </c>
    </row>
    <row r="100" spans="1:17" ht="13.2" customHeight="1" x14ac:dyDescent="0.25">
      <c r="A100" s="273" t="s">
        <v>34</v>
      </c>
      <c r="B100" s="274"/>
      <c r="C100" s="274"/>
      <c r="D100" s="274"/>
      <c r="E100" s="274"/>
      <c r="F100" s="274"/>
      <c r="G100" s="274"/>
      <c r="H100" s="274"/>
      <c r="I100" s="274"/>
      <c r="J100" s="122"/>
      <c r="K100" s="122"/>
      <c r="L100" s="122"/>
      <c r="M100" s="122"/>
      <c r="N100" s="122"/>
      <c r="O100" s="122"/>
      <c r="P100" s="122"/>
      <c r="Q100" s="122"/>
    </row>
    <row r="101" spans="1:17" ht="13.2" customHeight="1" x14ac:dyDescent="0.25">
      <c r="A101" s="273" t="s">
        <v>35</v>
      </c>
      <c r="B101" s="274"/>
      <c r="C101" s="274"/>
      <c r="D101" s="274"/>
      <c r="E101" s="274"/>
      <c r="F101" s="274"/>
      <c r="G101" s="274"/>
      <c r="H101" s="274"/>
      <c r="I101" s="274"/>
      <c r="J101" s="121">
        <v>4185</v>
      </c>
      <c r="K101" s="122"/>
      <c r="L101" s="122"/>
      <c r="M101" s="122"/>
      <c r="N101" s="122"/>
      <c r="O101" s="122"/>
      <c r="P101" s="122"/>
      <c r="Q101" s="122"/>
    </row>
    <row r="102" spans="1:17" ht="13.2" customHeight="1" x14ac:dyDescent="0.25">
      <c r="A102" s="273" t="s">
        <v>36</v>
      </c>
      <c r="B102" s="274"/>
      <c r="C102" s="274"/>
      <c r="D102" s="274"/>
      <c r="E102" s="274"/>
      <c r="F102" s="274"/>
      <c r="G102" s="274"/>
      <c r="H102" s="274"/>
      <c r="I102" s="274"/>
      <c r="J102" s="121">
        <v>1465</v>
      </c>
      <c r="K102" s="122"/>
      <c r="L102" s="122"/>
      <c r="M102" s="122"/>
      <c r="N102" s="122"/>
      <c r="O102" s="122"/>
      <c r="P102" s="122"/>
      <c r="Q102" s="122"/>
    </row>
    <row r="103" spans="1:17" ht="13.2" customHeight="1" x14ac:dyDescent="0.25">
      <c r="A103" s="273" t="s">
        <v>37</v>
      </c>
      <c r="B103" s="274"/>
      <c r="C103" s="274"/>
      <c r="D103" s="274"/>
      <c r="E103" s="274"/>
      <c r="F103" s="274"/>
      <c r="G103" s="274"/>
      <c r="H103" s="274"/>
      <c r="I103" s="274"/>
      <c r="J103" s="121">
        <v>1349</v>
      </c>
      <c r="K103" s="122"/>
      <c r="L103" s="122"/>
      <c r="M103" s="122"/>
      <c r="N103" s="122"/>
      <c r="O103" s="122"/>
      <c r="P103" s="122"/>
      <c r="Q103" s="122"/>
    </row>
    <row r="104" spans="1:17" x14ac:dyDescent="0.25">
      <c r="A104" s="273" t="s">
        <v>87</v>
      </c>
      <c r="B104" s="274"/>
      <c r="C104" s="274"/>
      <c r="D104" s="274"/>
      <c r="E104" s="274"/>
      <c r="F104" s="274"/>
      <c r="G104" s="274"/>
      <c r="H104" s="274"/>
      <c r="I104" s="274"/>
      <c r="J104" s="121">
        <v>19097</v>
      </c>
      <c r="K104" s="122"/>
      <c r="L104" s="122"/>
      <c r="M104" s="122"/>
      <c r="N104" s="122"/>
      <c r="O104" s="122"/>
      <c r="P104" s="122"/>
      <c r="Q104" s="122"/>
    </row>
    <row r="105" spans="1:17" ht="13.2" customHeight="1" x14ac:dyDescent="0.25">
      <c r="A105" s="273" t="s">
        <v>38</v>
      </c>
      <c r="B105" s="274"/>
      <c r="C105" s="274"/>
      <c r="D105" s="274"/>
      <c r="E105" s="274"/>
      <c r="F105" s="274"/>
      <c r="G105" s="274"/>
      <c r="H105" s="274"/>
      <c r="I105" s="274"/>
      <c r="J105" s="121">
        <v>1216</v>
      </c>
      <c r="K105" s="122"/>
      <c r="L105" s="122"/>
      <c r="M105" s="122"/>
      <c r="N105" s="122"/>
      <c r="O105" s="122"/>
      <c r="P105" s="122"/>
      <c r="Q105" s="122"/>
    </row>
    <row r="106" spans="1:17" ht="13.2" customHeight="1" x14ac:dyDescent="0.25">
      <c r="A106" s="273" t="s">
        <v>39</v>
      </c>
      <c r="B106" s="274"/>
      <c r="C106" s="274"/>
      <c r="D106" s="274"/>
      <c r="E106" s="274"/>
      <c r="F106" s="274"/>
      <c r="G106" s="274"/>
      <c r="H106" s="274"/>
      <c r="I106" s="274"/>
      <c r="J106" s="121">
        <v>855</v>
      </c>
      <c r="K106" s="122"/>
      <c r="L106" s="122"/>
      <c r="M106" s="122"/>
      <c r="N106" s="122"/>
      <c r="O106" s="122"/>
      <c r="P106" s="122"/>
      <c r="Q106" s="122"/>
    </row>
    <row r="107" spans="1:17" ht="13.2" customHeight="1" x14ac:dyDescent="0.25">
      <c r="A107" s="277" t="s">
        <v>40</v>
      </c>
      <c r="B107" s="274"/>
      <c r="C107" s="274"/>
      <c r="D107" s="274"/>
      <c r="E107" s="274"/>
      <c r="F107" s="274"/>
      <c r="G107" s="274"/>
      <c r="H107" s="274"/>
      <c r="I107" s="274"/>
      <c r="J107" s="130">
        <v>27848</v>
      </c>
      <c r="K107" s="122"/>
      <c r="L107" s="122"/>
      <c r="M107" s="122"/>
      <c r="N107" s="122"/>
      <c r="O107" s="130">
        <v>77.510000000000005</v>
      </c>
      <c r="P107" s="122"/>
      <c r="Q107" s="130">
        <v>20.04</v>
      </c>
    </row>
    <row r="108" spans="1:17" x14ac:dyDescent="0.25">
      <c r="A108" s="66"/>
      <c r="B108" s="48"/>
      <c r="C108" s="57"/>
      <c r="D108" s="96"/>
      <c r="E108" s="58"/>
      <c r="F108" s="131"/>
      <c r="G108" s="131"/>
      <c r="H108" s="131"/>
      <c r="I108" s="131"/>
      <c r="J108" s="131"/>
      <c r="K108" s="131"/>
      <c r="L108" s="131"/>
      <c r="M108" s="131"/>
      <c r="N108" s="131"/>
      <c r="O108" s="131"/>
      <c r="P108" s="131"/>
      <c r="Q108" s="131"/>
    </row>
    <row r="109" spans="1:17" ht="13.2" customHeight="1" x14ac:dyDescent="0.25">
      <c r="A109" s="66"/>
      <c r="B109" s="48"/>
      <c r="C109" s="57"/>
      <c r="D109" s="96"/>
      <c r="E109" s="58"/>
      <c r="F109" s="131"/>
      <c r="G109" s="131"/>
      <c r="H109" s="131"/>
      <c r="I109" s="131"/>
      <c r="J109" s="131"/>
      <c r="K109" s="131"/>
      <c r="L109" s="131"/>
      <c r="M109" s="131"/>
      <c r="N109" s="131"/>
      <c r="O109" s="131"/>
      <c r="P109" s="131"/>
      <c r="Q109" s="131"/>
    </row>
    <row r="110" spans="1:17" ht="13.2" customHeight="1" x14ac:dyDescent="0.25">
      <c r="A110" s="66"/>
      <c r="B110" s="48"/>
      <c r="C110" s="57"/>
      <c r="D110" s="96"/>
      <c r="E110" s="58"/>
      <c r="F110" s="131"/>
      <c r="G110" s="131"/>
      <c r="H110" s="131"/>
      <c r="I110" s="131"/>
      <c r="J110" s="131"/>
      <c r="K110" s="131"/>
      <c r="L110" s="131"/>
      <c r="M110" s="131"/>
      <c r="N110" s="131"/>
      <c r="O110" s="131"/>
      <c r="P110" s="131"/>
      <c r="Q110" s="131"/>
    </row>
    <row r="111" spans="1:17" ht="13.2" customHeight="1" x14ac:dyDescent="0.25">
      <c r="A111" s="286" t="s">
        <v>391</v>
      </c>
      <c r="B111" s="287"/>
      <c r="C111" s="287"/>
      <c r="D111" s="287"/>
      <c r="E111" s="287"/>
      <c r="F111" s="287"/>
      <c r="G111" s="287"/>
      <c r="H111" s="287"/>
      <c r="I111" s="287"/>
      <c r="J111" s="287"/>
      <c r="K111" s="287"/>
      <c r="L111" s="287"/>
      <c r="M111" s="287"/>
      <c r="N111" s="287"/>
      <c r="O111" s="287"/>
      <c r="P111" s="287"/>
      <c r="Q111" s="287"/>
    </row>
    <row r="112" spans="1:17" ht="13.2" customHeight="1" x14ac:dyDescent="0.25">
      <c r="A112" s="288" t="s">
        <v>90</v>
      </c>
      <c r="B112" s="287"/>
      <c r="C112" s="287"/>
      <c r="D112" s="287"/>
      <c r="E112" s="287"/>
      <c r="F112" s="287"/>
      <c r="G112" s="287"/>
      <c r="H112" s="287"/>
      <c r="I112" s="287"/>
      <c r="J112" s="287"/>
      <c r="K112" s="287"/>
      <c r="L112" s="287"/>
      <c r="M112" s="287"/>
      <c r="N112" s="287"/>
      <c r="O112" s="287"/>
      <c r="P112" s="287"/>
      <c r="Q112" s="287"/>
    </row>
    <row r="113" spans="1:17" x14ac:dyDescent="0.25">
      <c r="A113" s="66"/>
      <c r="B113" s="48"/>
      <c r="C113" s="57"/>
      <c r="D113" s="96"/>
      <c r="E113" s="58"/>
      <c r="F113" s="131"/>
      <c r="G113" s="131"/>
      <c r="H113" s="131"/>
      <c r="I113" s="131"/>
      <c r="J113" s="131"/>
      <c r="K113" s="131"/>
      <c r="L113" s="131"/>
      <c r="M113" s="131"/>
      <c r="N113" s="131"/>
      <c r="O113" s="131"/>
      <c r="P113" s="131"/>
      <c r="Q113" s="131"/>
    </row>
    <row r="114" spans="1:17" x14ac:dyDescent="0.25">
      <c r="A114" s="286" t="s">
        <v>392</v>
      </c>
      <c r="B114" s="287"/>
      <c r="C114" s="287"/>
      <c r="D114" s="287"/>
      <c r="E114" s="287"/>
      <c r="F114" s="287"/>
      <c r="G114" s="287"/>
      <c r="H114" s="287"/>
      <c r="I114" s="287"/>
      <c r="J114" s="287"/>
      <c r="K114" s="287"/>
      <c r="L114" s="287"/>
      <c r="M114" s="287"/>
      <c r="N114" s="287"/>
      <c r="O114" s="287"/>
      <c r="P114" s="287"/>
      <c r="Q114" s="287"/>
    </row>
    <row r="115" spans="1:17" x14ac:dyDescent="0.25">
      <c r="A115" s="288" t="s">
        <v>90</v>
      </c>
      <c r="B115" s="287"/>
      <c r="C115" s="287"/>
      <c r="D115" s="287"/>
      <c r="E115" s="287"/>
      <c r="F115" s="287"/>
      <c r="G115" s="287"/>
      <c r="H115" s="287"/>
      <c r="I115" s="287"/>
      <c r="J115" s="287"/>
      <c r="K115" s="287"/>
      <c r="L115" s="287"/>
      <c r="M115" s="287"/>
      <c r="N115" s="287"/>
      <c r="O115" s="287"/>
      <c r="P115" s="287"/>
      <c r="Q115" s="287"/>
    </row>
    <row r="116" spans="1:17" ht="13.2" customHeight="1" x14ac:dyDescent="0.25">
      <c r="A116" s="66"/>
      <c r="B116" s="48"/>
      <c r="C116" s="57"/>
      <c r="D116" s="96"/>
      <c r="E116" s="58"/>
      <c r="F116" s="131"/>
      <c r="G116" s="131"/>
      <c r="H116" s="131"/>
      <c r="I116" s="131"/>
      <c r="J116" s="131"/>
      <c r="K116" s="131"/>
      <c r="L116" s="131"/>
      <c r="M116" s="131"/>
      <c r="N116" s="131"/>
      <c r="O116" s="131"/>
      <c r="P116" s="131"/>
      <c r="Q116" s="131"/>
    </row>
    <row r="117" spans="1:17" x14ac:dyDescent="0.25">
      <c r="A117" s="289" t="s">
        <v>90</v>
      </c>
      <c r="B117" s="287"/>
      <c r="C117" s="287"/>
      <c r="D117" s="287"/>
      <c r="E117" s="287"/>
      <c r="F117" s="287"/>
      <c r="G117" s="287"/>
      <c r="H117" s="287"/>
      <c r="I117" s="287"/>
      <c r="J117" s="287"/>
      <c r="K117" s="287"/>
      <c r="L117" s="287"/>
      <c r="M117" s="287"/>
      <c r="N117" s="287"/>
      <c r="O117" s="287"/>
      <c r="P117" s="287"/>
      <c r="Q117" s="287"/>
    </row>
    <row r="118" spans="1:17" x14ac:dyDescent="0.25">
      <c r="A118" s="86"/>
      <c r="B118" s="87"/>
      <c r="C118" s="88"/>
      <c r="D118" s="89"/>
      <c r="E118" s="90"/>
      <c r="F118" s="91"/>
      <c r="G118" s="91"/>
      <c r="H118" s="91"/>
      <c r="I118" s="91"/>
      <c r="J118" s="91"/>
      <c r="K118" s="91"/>
      <c r="L118" s="91"/>
      <c r="M118" s="91"/>
      <c r="N118" s="91"/>
      <c r="O118" s="91"/>
      <c r="P118" s="91"/>
      <c r="Q118" s="91"/>
    </row>
    <row r="119" spans="1:17" x14ac:dyDescent="0.25">
      <c r="A119" s="290" t="s">
        <v>179</v>
      </c>
      <c r="B119" s="287"/>
      <c r="C119" s="287"/>
      <c r="D119" s="287"/>
      <c r="E119" s="287"/>
      <c r="F119" s="287"/>
      <c r="G119" s="287"/>
      <c r="H119" s="287"/>
      <c r="I119" s="287"/>
      <c r="J119" s="287"/>
      <c r="K119" s="287"/>
      <c r="L119" s="287"/>
      <c r="M119" s="287"/>
      <c r="N119" s="287"/>
      <c r="O119" s="287"/>
      <c r="P119" s="287"/>
      <c r="Q119" s="287"/>
    </row>
    <row r="120" spans="1:17" x14ac:dyDescent="0.25">
      <c r="A120" s="289" t="s">
        <v>90</v>
      </c>
      <c r="B120" s="287"/>
      <c r="C120" s="287"/>
      <c r="D120" s="287"/>
      <c r="E120" s="287"/>
      <c r="F120" s="287"/>
      <c r="G120" s="287"/>
      <c r="H120" s="287"/>
      <c r="I120" s="287"/>
      <c r="J120" s="287"/>
      <c r="K120" s="287"/>
      <c r="L120" s="287"/>
      <c r="M120" s="287"/>
      <c r="N120" s="287"/>
      <c r="O120" s="287"/>
      <c r="P120" s="287"/>
      <c r="Q120" s="287"/>
    </row>
  </sheetData>
  <mergeCells count="56">
    <mergeCell ref="A104:I104"/>
    <mergeCell ref="A105:I105"/>
    <mergeCell ref="A106:I106"/>
    <mergeCell ref="A107:I107"/>
    <mergeCell ref="A111:Q111"/>
    <mergeCell ref="A99:I99"/>
    <mergeCell ref="A100:I100"/>
    <mergeCell ref="A101:I101"/>
    <mergeCell ref="A102:I102"/>
    <mergeCell ref="A103:I103"/>
    <mergeCell ref="A28:Q28"/>
    <mergeCell ref="A42:I42"/>
    <mergeCell ref="A43:I43"/>
    <mergeCell ref="A44:I44"/>
    <mergeCell ref="A45:I45"/>
    <mergeCell ref="Q24:Q26"/>
    <mergeCell ref="F25:F26"/>
    <mergeCell ref="G25:I25"/>
    <mergeCell ref="J25:J26"/>
    <mergeCell ref="K25:M25"/>
    <mergeCell ref="F24:I24"/>
    <mergeCell ref="J24:M24"/>
    <mergeCell ref="N24:N26"/>
    <mergeCell ref="O24:O26"/>
    <mergeCell ref="P24:P26"/>
    <mergeCell ref="A24:A26"/>
    <mergeCell ref="B24:B26"/>
    <mergeCell ref="C24:C26"/>
    <mergeCell ref="D24:D26"/>
    <mergeCell ref="E24:E26"/>
    <mergeCell ref="J16:K16"/>
    <mergeCell ref="J17:K17"/>
    <mergeCell ref="J18:K18"/>
    <mergeCell ref="J19:K19"/>
    <mergeCell ref="J20:K20"/>
    <mergeCell ref="A46:Q46"/>
    <mergeCell ref="A58:I58"/>
    <mergeCell ref="A59:I59"/>
    <mergeCell ref="A92:Q92"/>
    <mergeCell ref="A93:I93"/>
    <mergeCell ref="A60:Q60"/>
    <mergeCell ref="A88:I88"/>
    <mergeCell ref="A89:I89"/>
    <mergeCell ref="A90:I90"/>
    <mergeCell ref="A91:I91"/>
    <mergeCell ref="A94:I94"/>
    <mergeCell ref="A95:I95"/>
    <mergeCell ref="A96:I96"/>
    <mergeCell ref="A97:I97"/>
    <mergeCell ref="A98:I98"/>
    <mergeCell ref="A117:Q117"/>
    <mergeCell ref="A119:Q119"/>
    <mergeCell ref="A120:Q120"/>
    <mergeCell ref="A112:Q112"/>
    <mergeCell ref="A114:Q114"/>
    <mergeCell ref="A115:Q11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53"/>
  <sheetViews>
    <sheetView topLeftCell="A55" workbookViewId="0">
      <selection activeCell="E25" sqref="E25:E27"/>
    </sheetView>
  </sheetViews>
  <sheetFormatPr defaultRowHeight="13.2" x14ac:dyDescent="0.25"/>
  <cols>
    <col min="2" max="2" width="22.6640625" customWidth="1"/>
    <col min="3" max="3" width="35.109375" customWidth="1"/>
  </cols>
  <sheetData>
    <row r="1" spans="1:17" x14ac:dyDescent="0.25">
      <c r="A1" s="50" t="s">
        <v>27</v>
      </c>
      <c r="B1" s="48"/>
      <c r="C1" s="102"/>
      <c r="D1" s="103"/>
      <c r="E1" s="51"/>
      <c r="F1" s="104"/>
      <c r="G1" s="104"/>
      <c r="H1" s="104"/>
      <c r="I1" s="104"/>
      <c r="J1" s="104"/>
      <c r="K1" s="104"/>
      <c r="L1" s="104"/>
      <c r="M1" s="52" t="s">
        <v>28</v>
      </c>
      <c r="N1" s="49"/>
      <c r="O1" s="104"/>
      <c r="P1" s="104"/>
      <c r="Q1" s="104"/>
    </row>
    <row r="2" spans="1:17" x14ac:dyDescent="0.25">
      <c r="A2" s="53"/>
      <c r="B2" s="48"/>
      <c r="C2" s="102"/>
      <c r="D2" s="103"/>
      <c r="E2" s="51"/>
      <c r="F2" s="104"/>
      <c r="G2" s="104"/>
      <c r="H2" s="104"/>
      <c r="I2" s="104"/>
      <c r="J2" s="104"/>
      <c r="K2" s="104"/>
      <c r="L2" s="104"/>
      <c r="M2" s="53"/>
      <c r="N2" s="49"/>
      <c r="O2" s="104"/>
      <c r="P2" s="104"/>
      <c r="Q2" s="104"/>
    </row>
    <row r="3" spans="1:17" x14ac:dyDescent="0.25">
      <c r="A3" s="53"/>
      <c r="B3" s="48"/>
      <c r="C3" s="102"/>
      <c r="D3" s="103"/>
      <c r="E3" s="51"/>
      <c r="F3" s="104"/>
      <c r="G3" s="104"/>
      <c r="H3" s="104"/>
      <c r="I3" s="104"/>
      <c r="J3" s="104"/>
      <c r="K3" s="104"/>
      <c r="L3" s="104"/>
      <c r="M3" s="53"/>
      <c r="N3" s="49"/>
      <c r="O3" s="104"/>
      <c r="P3" s="104"/>
      <c r="Q3" s="104"/>
    </row>
    <row r="4" spans="1:17" x14ac:dyDescent="0.25">
      <c r="A4" s="53" t="s">
        <v>68</v>
      </c>
      <c r="B4" s="48"/>
      <c r="C4" s="102"/>
      <c r="D4" s="103"/>
      <c r="E4" s="51"/>
      <c r="F4" s="104"/>
      <c r="G4" s="104"/>
      <c r="H4" s="104"/>
      <c r="I4" s="104"/>
      <c r="J4" s="104"/>
      <c r="K4" s="104"/>
      <c r="L4" s="104"/>
      <c r="M4" s="53" t="s">
        <v>68</v>
      </c>
      <c r="N4" s="49"/>
      <c r="O4" s="104"/>
      <c r="P4" s="104"/>
      <c r="Q4" s="104"/>
    </row>
    <row r="5" spans="1:17" x14ac:dyDescent="0.25">
      <c r="A5" s="53" t="s">
        <v>240</v>
      </c>
      <c r="B5" s="48"/>
      <c r="C5" s="102"/>
      <c r="D5" s="103"/>
      <c r="E5" s="51"/>
      <c r="F5" s="104"/>
      <c r="G5" s="104"/>
      <c r="H5" s="104"/>
      <c r="I5" s="104"/>
      <c r="J5" s="104"/>
      <c r="K5" s="104"/>
      <c r="L5" s="104"/>
      <c r="M5" s="54" t="s">
        <v>241</v>
      </c>
      <c r="N5" s="49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51" t="s">
        <v>242</v>
      </c>
      <c r="I6" s="104"/>
      <c r="J6" s="106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02"/>
      <c r="D7" s="103"/>
      <c r="E7" s="107"/>
      <c r="F7" s="108"/>
      <c r="G7" s="108"/>
      <c r="H7" s="67" t="s">
        <v>23</v>
      </c>
      <c r="I7" s="67"/>
      <c r="J7" s="109"/>
      <c r="K7" s="104"/>
      <c r="L7" s="104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51"/>
      <c r="B9" s="53"/>
      <c r="C9" s="102"/>
      <c r="D9" s="103"/>
      <c r="E9" s="105"/>
      <c r="F9" s="104"/>
      <c r="G9" s="104"/>
      <c r="H9" s="110" t="s">
        <v>1453</v>
      </c>
      <c r="I9" s="110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03"/>
      <c r="E10" s="105"/>
      <c r="F10" s="104"/>
      <c r="G10" s="104"/>
      <c r="H10" s="51" t="s">
        <v>55</v>
      </c>
      <c r="I10" s="51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03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51"/>
      <c r="B12" s="53"/>
      <c r="C12" s="111" t="s">
        <v>24</v>
      </c>
      <c r="D12" s="112" t="s">
        <v>1454</v>
      </c>
      <c r="E12" s="113"/>
      <c r="F12" s="104"/>
      <c r="G12" s="104"/>
      <c r="H12" s="51"/>
      <c r="I12" s="104"/>
      <c r="J12" s="104"/>
      <c r="K12" s="106"/>
      <c r="L12" s="106"/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03"/>
      <c r="E13" s="114"/>
      <c r="F13" s="108"/>
      <c r="G13" s="108"/>
      <c r="H13" s="67" t="s">
        <v>54</v>
      </c>
      <c r="I13" s="67"/>
      <c r="J13" s="108"/>
      <c r="K13" s="109"/>
      <c r="L13" s="104"/>
      <c r="M13" s="104"/>
      <c r="N13" s="104"/>
      <c r="O13" s="104"/>
      <c r="P13" s="104"/>
      <c r="Q13" s="104"/>
    </row>
    <row r="14" spans="1:17" x14ac:dyDescent="0.25">
      <c r="A14" s="115"/>
      <c r="B14" s="116"/>
      <c r="C14" s="102"/>
      <c r="D14" s="103"/>
      <c r="E14" s="105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1455</v>
      </c>
      <c r="E15" s="51"/>
      <c r="F15" s="104"/>
      <c r="G15" s="104"/>
      <c r="H15" s="104"/>
      <c r="I15" s="113"/>
      <c r="J15" s="113"/>
      <c r="K15" s="104"/>
      <c r="L15" s="104"/>
      <c r="M15" s="104"/>
      <c r="N15" s="104"/>
      <c r="O15" s="104"/>
      <c r="P15" s="104"/>
      <c r="Q15" s="104"/>
    </row>
    <row r="16" spans="1:17" x14ac:dyDescent="0.25">
      <c r="A16" s="51"/>
      <c r="B16" s="53"/>
      <c r="C16" s="102"/>
      <c r="D16" s="113" t="s">
        <v>43</v>
      </c>
      <c r="E16" s="51"/>
      <c r="F16" s="104"/>
      <c r="G16" s="104"/>
      <c r="H16" s="104"/>
      <c r="I16" s="113"/>
      <c r="J16" s="284" t="s">
        <v>1456</v>
      </c>
      <c r="K16" s="285"/>
      <c r="L16" s="54" t="s">
        <v>53</v>
      </c>
      <c r="M16" s="104"/>
      <c r="N16" s="104"/>
      <c r="O16" s="104"/>
      <c r="P16" s="104"/>
      <c r="Q16" s="104"/>
    </row>
    <row r="17" spans="1:17" x14ac:dyDescent="0.25">
      <c r="A17" s="51"/>
      <c r="B17" s="53"/>
      <c r="C17" s="102"/>
      <c r="D17" s="113" t="s">
        <v>57</v>
      </c>
      <c r="E17" s="51"/>
      <c r="F17" s="104"/>
      <c r="G17" s="104"/>
      <c r="H17" s="104"/>
      <c r="I17" s="113"/>
      <c r="J17" s="284" t="s">
        <v>1457</v>
      </c>
      <c r="K17" s="285"/>
      <c r="L17" s="54" t="s">
        <v>53</v>
      </c>
      <c r="M17" s="104"/>
      <c r="N17" s="104"/>
      <c r="O17" s="104"/>
      <c r="P17" s="104"/>
      <c r="Q17" s="104"/>
    </row>
    <row r="18" spans="1:17" x14ac:dyDescent="0.25">
      <c r="A18" s="51"/>
      <c r="B18" s="53"/>
      <c r="C18" s="102"/>
      <c r="D18" s="113" t="s">
        <v>44</v>
      </c>
      <c r="E18" s="51"/>
      <c r="F18" s="104"/>
      <c r="G18" s="104"/>
      <c r="H18" s="104"/>
      <c r="I18" s="113"/>
      <c r="J18" s="284" t="s">
        <v>1458</v>
      </c>
      <c r="K18" s="285"/>
      <c r="L18" s="54" t="s">
        <v>53</v>
      </c>
      <c r="M18" s="104"/>
      <c r="N18" s="104"/>
      <c r="O18" s="104"/>
      <c r="P18" s="104"/>
      <c r="Q18" s="104"/>
    </row>
    <row r="19" spans="1:17" x14ac:dyDescent="0.25">
      <c r="A19" s="51"/>
      <c r="B19" s="53"/>
      <c r="C19" s="102"/>
      <c r="D19" s="113" t="s">
        <v>84</v>
      </c>
      <c r="E19" s="51"/>
      <c r="F19" s="104"/>
      <c r="G19" s="104"/>
      <c r="H19" s="104"/>
      <c r="I19" s="113"/>
      <c r="J19" s="284" t="s">
        <v>1459</v>
      </c>
      <c r="K19" s="285"/>
      <c r="L19" s="54" t="s">
        <v>53</v>
      </c>
      <c r="M19" s="104"/>
      <c r="N19" s="104"/>
      <c r="O19" s="104"/>
      <c r="P19" s="104"/>
      <c r="Q19" s="104"/>
    </row>
    <row r="20" spans="1:17" x14ac:dyDescent="0.25">
      <c r="A20" s="51"/>
      <c r="B20" s="53"/>
      <c r="C20" s="102"/>
      <c r="D20" s="113" t="s">
        <v>249</v>
      </c>
      <c r="E20" s="51"/>
      <c r="F20" s="104"/>
      <c r="G20" s="104"/>
      <c r="H20" s="104"/>
      <c r="I20" s="113"/>
      <c r="J20" s="284" t="s">
        <v>1460</v>
      </c>
      <c r="K20" s="285"/>
      <c r="L20" s="54" t="s">
        <v>53</v>
      </c>
      <c r="M20" s="104"/>
      <c r="N20" s="104"/>
      <c r="O20" s="104"/>
      <c r="P20" s="104"/>
      <c r="Q20" s="104"/>
    </row>
    <row r="21" spans="1:17" x14ac:dyDescent="0.25">
      <c r="A21" s="51"/>
      <c r="B21" s="53"/>
      <c r="C21" s="102"/>
      <c r="D21" s="113" t="s">
        <v>41</v>
      </c>
      <c r="E21" s="51"/>
      <c r="F21" s="104"/>
      <c r="G21" s="104"/>
      <c r="H21" s="104"/>
      <c r="I21" s="113"/>
      <c r="J21" s="284" t="s">
        <v>1461</v>
      </c>
      <c r="K21" s="285"/>
      <c r="L21" s="54" t="s">
        <v>42</v>
      </c>
      <c r="M21" s="104"/>
      <c r="N21" s="104"/>
      <c r="O21" s="104"/>
      <c r="P21" s="104"/>
      <c r="Q21" s="104"/>
    </row>
    <row r="22" spans="1:17" x14ac:dyDescent="0.25">
      <c r="A22" s="51"/>
      <c r="B22" s="53"/>
      <c r="C22" s="102"/>
      <c r="D22" s="117" t="s">
        <v>160</v>
      </c>
      <c r="E22" s="51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</row>
    <row r="23" spans="1:17" x14ac:dyDescent="0.25">
      <c r="A23" s="51"/>
      <c r="B23" s="53"/>
      <c r="C23" s="102"/>
      <c r="D23" s="103"/>
      <c r="E23" s="51"/>
      <c r="F23" s="104"/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</row>
    <row r="24" spans="1:17" x14ac:dyDescent="0.25">
      <c r="A24" s="66"/>
      <c r="B24" s="48"/>
      <c r="C24" s="57"/>
      <c r="D24" s="96"/>
      <c r="E24" s="58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</row>
    <row r="25" spans="1:17" ht="13.2" customHeight="1" x14ac:dyDescent="0.25">
      <c r="A25" s="279" t="s">
        <v>25</v>
      </c>
      <c r="B25" s="281" t="s">
        <v>161</v>
      </c>
      <c r="C25" s="279" t="s">
        <v>67</v>
      </c>
      <c r="D25" s="279" t="s">
        <v>66</v>
      </c>
      <c r="E25" s="279" t="s">
        <v>65</v>
      </c>
      <c r="F25" s="279" t="s">
        <v>52</v>
      </c>
      <c r="G25" s="280"/>
      <c r="H25" s="280"/>
      <c r="I25" s="280"/>
      <c r="J25" s="279" t="s">
        <v>51</v>
      </c>
      <c r="K25" s="280"/>
      <c r="L25" s="280"/>
      <c r="M25" s="280"/>
      <c r="N25" s="279" t="s">
        <v>64</v>
      </c>
      <c r="O25" s="279" t="s">
        <v>63</v>
      </c>
      <c r="P25" s="279" t="s">
        <v>252</v>
      </c>
      <c r="Q25" s="279" t="s">
        <v>253</v>
      </c>
    </row>
    <row r="26" spans="1:17" ht="13.2" customHeight="1" x14ac:dyDescent="0.25">
      <c r="A26" s="280"/>
      <c r="B26" s="282"/>
      <c r="C26" s="283"/>
      <c r="D26" s="279"/>
      <c r="E26" s="280"/>
      <c r="F26" s="279" t="s">
        <v>26</v>
      </c>
      <c r="G26" s="279" t="s">
        <v>62</v>
      </c>
      <c r="H26" s="280"/>
      <c r="I26" s="280"/>
      <c r="J26" s="279" t="s">
        <v>26</v>
      </c>
      <c r="K26" s="279" t="s">
        <v>62</v>
      </c>
      <c r="L26" s="280"/>
      <c r="M26" s="280"/>
      <c r="N26" s="279"/>
      <c r="O26" s="279"/>
      <c r="P26" s="279"/>
      <c r="Q26" s="279"/>
    </row>
    <row r="27" spans="1:17" x14ac:dyDescent="0.25">
      <c r="A27" s="280"/>
      <c r="B27" s="282"/>
      <c r="C27" s="283"/>
      <c r="D27" s="279"/>
      <c r="E27" s="280"/>
      <c r="F27" s="280"/>
      <c r="G27" s="95" t="s">
        <v>61</v>
      </c>
      <c r="H27" s="95" t="s">
        <v>60</v>
      </c>
      <c r="I27" s="95" t="s">
        <v>59</v>
      </c>
      <c r="J27" s="280"/>
      <c r="K27" s="95" t="s">
        <v>61</v>
      </c>
      <c r="L27" s="95" t="s">
        <v>60</v>
      </c>
      <c r="M27" s="95" t="s">
        <v>59</v>
      </c>
      <c r="N27" s="279"/>
      <c r="O27" s="279"/>
      <c r="P27" s="279"/>
      <c r="Q27" s="279"/>
    </row>
    <row r="28" spans="1:17" x14ac:dyDescent="0.25">
      <c r="A28" s="55">
        <v>1</v>
      </c>
      <c r="B28" s="65">
        <v>2</v>
      </c>
      <c r="C28" s="95">
        <v>3</v>
      </c>
      <c r="D28" s="95">
        <v>4</v>
      </c>
      <c r="E28" s="55">
        <v>5</v>
      </c>
      <c r="F28" s="64">
        <v>6</v>
      </c>
      <c r="G28" s="64">
        <v>7</v>
      </c>
      <c r="H28" s="64">
        <v>8</v>
      </c>
      <c r="I28" s="64">
        <v>9</v>
      </c>
      <c r="J28" s="64">
        <v>10</v>
      </c>
      <c r="K28" s="64">
        <v>11</v>
      </c>
      <c r="L28" s="64">
        <v>12</v>
      </c>
      <c r="M28" s="64">
        <v>13</v>
      </c>
      <c r="N28" s="64">
        <v>14</v>
      </c>
      <c r="O28" s="64">
        <v>15</v>
      </c>
      <c r="P28" s="64">
        <v>16</v>
      </c>
      <c r="Q28" s="64">
        <v>17</v>
      </c>
    </row>
    <row r="29" spans="1:17" ht="13.2" customHeight="1" x14ac:dyDescent="0.25">
      <c r="A29" s="278" t="s">
        <v>1462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</row>
    <row r="30" spans="1:17" ht="34.200000000000003" x14ac:dyDescent="0.25">
      <c r="A30" s="55">
        <v>1</v>
      </c>
      <c r="B30" s="97" t="s">
        <v>1463</v>
      </c>
      <c r="C30" s="94" t="s">
        <v>1464</v>
      </c>
      <c r="D30" s="59" t="s">
        <v>22</v>
      </c>
      <c r="E30" s="120">
        <v>1</v>
      </c>
      <c r="F30" s="121">
        <v>117.52</v>
      </c>
      <c r="G30" s="121">
        <v>102.02</v>
      </c>
      <c r="H30" s="121">
        <v>0.46</v>
      </c>
      <c r="I30" s="122"/>
      <c r="J30" s="122">
        <v>118</v>
      </c>
      <c r="K30" s="122">
        <v>102</v>
      </c>
      <c r="L30" s="122"/>
      <c r="M30" s="122"/>
      <c r="N30" s="122">
        <v>7.2</v>
      </c>
      <c r="O30" s="122">
        <v>7.2</v>
      </c>
      <c r="P30" s="122"/>
      <c r="Q30" s="122"/>
    </row>
    <row r="31" spans="1:17" ht="22.8" x14ac:dyDescent="0.25">
      <c r="A31" s="55">
        <v>2</v>
      </c>
      <c r="B31" s="97" t="s">
        <v>1465</v>
      </c>
      <c r="C31" s="94" t="s">
        <v>167</v>
      </c>
      <c r="D31" s="59" t="s">
        <v>22</v>
      </c>
      <c r="E31" s="120">
        <v>1</v>
      </c>
      <c r="F31" s="121">
        <v>97.17</v>
      </c>
      <c r="G31" s="121">
        <v>84.04</v>
      </c>
      <c r="H31" s="121">
        <v>0.49</v>
      </c>
      <c r="I31" s="122"/>
      <c r="J31" s="122">
        <v>97</v>
      </c>
      <c r="K31" s="122">
        <v>84</v>
      </c>
      <c r="L31" s="122"/>
      <c r="M31" s="122"/>
      <c r="N31" s="122">
        <v>5.76</v>
      </c>
      <c r="O31" s="122">
        <v>5.76</v>
      </c>
      <c r="P31" s="122"/>
      <c r="Q31" s="122"/>
    </row>
    <row r="32" spans="1:17" ht="22.8" x14ac:dyDescent="0.25">
      <c r="A32" s="55">
        <v>25</v>
      </c>
      <c r="B32" s="97" t="s">
        <v>157</v>
      </c>
      <c r="C32" s="94" t="s">
        <v>1466</v>
      </c>
      <c r="D32" s="59" t="s">
        <v>22</v>
      </c>
      <c r="E32" s="129" t="s">
        <v>1467</v>
      </c>
      <c r="F32" s="121">
        <v>126.21</v>
      </c>
      <c r="G32" s="121">
        <v>116.72</v>
      </c>
      <c r="H32" s="121">
        <v>0.37</v>
      </c>
      <c r="I32" s="122"/>
      <c r="J32" s="122">
        <v>252</v>
      </c>
      <c r="K32" s="122">
        <v>233</v>
      </c>
      <c r="L32" s="122">
        <v>1</v>
      </c>
      <c r="M32" s="122"/>
      <c r="N32" s="122">
        <v>8</v>
      </c>
      <c r="O32" s="122">
        <v>16</v>
      </c>
      <c r="P32" s="122"/>
      <c r="Q32" s="122"/>
    </row>
    <row r="33" spans="1:17" ht="34.200000000000003" x14ac:dyDescent="0.25">
      <c r="A33" s="55">
        <v>3</v>
      </c>
      <c r="B33" s="97" t="s">
        <v>1468</v>
      </c>
      <c r="C33" s="94" t="s">
        <v>166</v>
      </c>
      <c r="D33" s="59" t="s">
        <v>22</v>
      </c>
      <c r="E33" s="120">
        <v>12</v>
      </c>
      <c r="F33" s="121">
        <v>86.32</v>
      </c>
      <c r="G33" s="121">
        <v>78.05</v>
      </c>
      <c r="H33" s="121">
        <v>0.37</v>
      </c>
      <c r="I33" s="122"/>
      <c r="J33" s="122">
        <v>1036</v>
      </c>
      <c r="K33" s="122">
        <v>937</v>
      </c>
      <c r="L33" s="122">
        <v>4</v>
      </c>
      <c r="M33" s="122"/>
      <c r="N33" s="122">
        <v>5.76</v>
      </c>
      <c r="O33" s="122">
        <v>69.12</v>
      </c>
      <c r="P33" s="122"/>
      <c r="Q33" s="122"/>
    </row>
    <row r="34" spans="1:17" x14ac:dyDescent="0.25">
      <c r="A34" s="55">
        <v>5</v>
      </c>
      <c r="B34" s="97" t="s">
        <v>1469</v>
      </c>
      <c r="C34" s="94" t="s">
        <v>1470</v>
      </c>
      <c r="D34" s="59" t="s">
        <v>22</v>
      </c>
      <c r="E34" s="120">
        <v>12</v>
      </c>
      <c r="F34" s="121">
        <v>8.84</v>
      </c>
      <c r="G34" s="121">
        <v>4.74</v>
      </c>
      <c r="H34" s="121">
        <v>1.08</v>
      </c>
      <c r="I34" s="122"/>
      <c r="J34" s="122">
        <v>106</v>
      </c>
      <c r="K34" s="122">
        <v>57</v>
      </c>
      <c r="L34" s="122">
        <v>13</v>
      </c>
      <c r="M34" s="122"/>
      <c r="N34" s="122">
        <v>0.35</v>
      </c>
      <c r="O34" s="122">
        <v>4.2</v>
      </c>
      <c r="P34" s="122"/>
      <c r="Q34" s="122"/>
    </row>
    <row r="35" spans="1:17" ht="57" x14ac:dyDescent="0.25">
      <c r="A35" s="55">
        <v>26</v>
      </c>
      <c r="B35" s="97" t="s">
        <v>1410</v>
      </c>
      <c r="C35" s="94" t="s">
        <v>1471</v>
      </c>
      <c r="D35" s="59" t="s">
        <v>235</v>
      </c>
      <c r="E35" s="120">
        <v>12</v>
      </c>
      <c r="F35" s="121" t="s">
        <v>1472</v>
      </c>
      <c r="G35" s="122"/>
      <c r="H35" s="122"/>
      <c r="I35" s="122"/>
      <c r="J35" s="122">
        <v>48</v>
      </c>
      <c r="K35" s="122"/>
      <c r="L35" s="122"/>
      <c r="M35" s="122"/>
      <c r="N35" s="122"/>
      <c r="O35" s="122"/>
      <c r="P35" s="122"/>
      <c r="Q35" s="122"/>
    </row>
    <row r="36" spans="1:17" ht="34.200000000000003" x14ac:dyDescent="0.25">
      <c r="A36" s="55">
        <v>4</v>
      </c>
      <c r="B36" s="97" t="s">
        <v>156</v>
      </c>
      <c r="C36" s="94" t="s">
        <v>1473</v>
      </c>
      <c r="D36" s="59" t="s">
        <v>22</v>
      </c>
      <c r="E36" s="120">
        <v>1</v>
      </c>
      <c r="F36" s="121">
        <v>28.38</v>
      </c>
      <c r="G36" s="121">
        <v>22.76</v>
      </c>
      <c r="H36" s="121">
        <v>0.46</v>
      </c>
      <c r="I36" s="122"/>
      <c r="J36" s="122">
        <v>28</v>
      </c>
      <c r="K36" s="122">
        <v>23</v>
      </c>
      <c r="L36" s="122"/>
      <c r="M36" s="122"/>
      <c r="N36" s="122">
        <v>1.68</v>
      </c>
      <c r="O36" s="122">
        <v>1.68</v>
      </c>
      <c r="P36" s="122"/>
      <c r="Q36" s="122"/>
    </row>
    <row r="37" spans="1:17" x14ac:dyDescent="0.25">
      <c r="A37" s="55">
        <v>6</v>
      </c>
      <c r="B37" s="97" t="s">
        <v>154</v>
      </c>
      <c r="C37" s="94" t="s">
        <v>1474</v>
      </c>
      <c r="D37" s="59" t="s">
        <v>21</v>
      </c>
      <c r="E37" s="120">
        <v>10</v>
      </c>
      <c r="F37" s="121">
        <v>1.19</v>
      </c>
      <c r="G37" s="122"/>
      <c r="H37" s="122"/>
      <c r="I37" s="122"/>
      <c r="J37" s="122">
        <v>12</v>
      </c>
      <c r="K37" s="122"/>
      <c r="L37" s="122"/>
      <c r="M37" s="122"/>
      <c r="N37" s="122"/>
      <c r="O37" s="122"/>
      <c r="P37" s="122"/>
      <c r="Q37" s="122"/>
    </row>
    <row r="38" spans="1:17" ht="22.8" x14ac:dyDescent="0.25">
      <c r="A38" s="55">
        <v>7</v>
      </c>
      <c r="B38" s="97" t="s">
        <v>1475</v>
      </c>
      <c r="C38" s="94" t="s">
        <v>1476</v>
      </c>
      <c r="D38" s="59" t="s">
        <v>22</v>
      </c>
      <c r="E38" s="120">
        <v>8</v>
      </c>
      <c r="F38" s="121">
        <v>57.07</v>
      </c>
      <c r="G38" s="121">
        <v>51.77</v>
      </c>
      <c r="H38" s="121">
        <v>0.26</v>
      </c>
      <c r="I38" s="122"/>
      <c r="J38" s="122">
        <v>457</v>
      </c>
      <c r="K38" s="122">
        <v>414</v>
      </c>
      <c r="L38" s="122">
        <v>2</v>
      </c>
      <c r="M38" s="122"/>
      <c r="N38" s="122">
        <v>3.6</v>
      </c>
      <c r="O38" s="122">
        <v>28.8</v>
      </c>
      <c r="P38" s="122"/>
      <c r="Q38" s="122"/>
    </row>
    <row r="39" spans="1:17" ht="40.200000000000003" x14ac:dyDescent="0.25">
      <c r="A39" s="55">
        <v>8</v>
      </c>
      <c r="B39" s="97" t="s">
        <v>1477</v>
      </c>
      <c r="C39" s="94" t="s">
        <v>1478</v>
      </c>
      <c r="D39" s="59" t="s">
        <v>21</v>
      </c>
      <c r="E39" s="120">
        <v>8</v>
      </c>
      <c r="F39" s="121">
        <v>26.18</v>
      </c>
      <c r="G39" s="122"/>
      <c r="H39" s="122"/>
      <c r="I39" s="122"/>
      <c r="J39" s="122">
        <v>209</v>
      </c>
      <c r="K39" s="122"/>
      <c r="L39" s="122"/>
      <c r="M39" s="122"/>
      <c r="N39" s="122"/>
      <c r="O39" s="122"/>
      <c r="P39" s="122"/>
      <c r="Q39" s="122"/>
    </row>
    <row r="40" spans="1:17" x14ac:dyDescent="0.25">
      <c r="A40" s="55">
        <v>9</v>
      </c>
      <c r="B40" s="97" t="s">
        <v>1331</v>
      </c>
      <c r="C40" s="94" t="s">
        <v>1332</v>
      </c>
      <c r="D40" s="59" t="s">
        <v>71</v>
      </c>
      <c r="E40" s="120">
        <v>0.02</v>
      </c>
      <c r="F40" s="121">
        <v>2523.44</v>
      </c>
      <c r="G40" s="121">
        <v>1371.85</v>
      </c>
      <c r="H40" s="121">
        <v>556.95000000000005</v>
      </c>
      <c r="I40" s="121">
        <v>20.38</v>
      </c>
      <c r="J40" s="122">
        <v>50</v>
      </c>
      <c r="K40" s="122">
        <v>27</v>
      </c>
      <c r="L40" s="122">
        <v>11</v>
      </c>
      <c r="M40" s="122"/>
      <c r="N40" s="122">
        <v>98.2</v>
      </c>
      <c r="O40" s="122">
        <v>1.96</v>
      </c>
      <c r="P40" s="122">
        <v>1.1200000000000001</v>
      </c>
      <c r="Q40" s="122">
        <v>0.02</v>
      </c>
    </row>
    <row r="41" spans="1:17" ht="22.8" x14ac:dyDescent="0.25">
      <c r="A41" s="55">
        <v>11</v>
      </c>
      <c r="B41" s="97" t="s">
        <v>1227</v>
      </c>
      <c r="C41" s="94" t="s">
        <v>1228</v>
      </c>
      <c r="D41" s="59" t="s">
        <v>72</v>
      </c>
      <c r="E41" s="120">
        <v>0.02</v>
      </c>
      <c r="F41" s="121">
        <v>1392.25</v>
      </c>
      <c r="G41" s="121">
        <v>141.78</v>
      </c>
      <c r="H41" s="121">
        <v>242.87</v>
      </c>
      <c r="I41" s="121">
        <v>57.25</v>
      </c>
      <c r="J41" s="122">
        <v>28</v>
      </c>
      <c r="K41" s="122">
        <v>3</v>
      </c>
      <c r="L41" s="122">
        <v>5</v>
      </c>
      <c r="M41" s="122">
        <v>1</v>
      </c>
      <c r="N41" s="122">
        <v>10.7</v>
      </c>
      <c r="O41" s="122">
        <v>0.21</v>
      </c>
      <c r="P41" s="122">
        <v>3.61</v>
      </c>
      <c r="Q41" s="122">
        <v>7.0000000000000007E-2</v>
      </c>
    </row>
    <row r="42" spans="1:17" ht="40.200000000000003" x14ac:dyDescent="0.25">
      <c r="A42" s="55">
        <v>12</v>
      </c>
      <c r="B42" s="97" t="s">
        <v>1479</v>
      </c>
      <c r="C42" s="94" t="s">
        <v>1480</v>
      </c>
      <c r="D42" s="59" t="s">
        <v>73</v>
      </c>
      <c r="E42" s="120">
        <v>2</v>
      </c>
      <c r="F42" s="121">
        <v>9.75</v>
      </c>
      <c r="G42" s="122"/>
      <c r="H42" s="122"/>
      <c r="I42" s="122"/>
      <c r="J42" s="122">
        <v>20</v>
      </c>
      <c r="K42" s="122"/>
      <c r="L42" s="122"/>
      <c r="M42" s="122"/>
      <c r="N42" s="122"/>
      <c r="O42" s="122"/>
      <c r="P42" s="122"/>
      <c r="Q42" s="122"/>
    </row>
    <row r="43" spans="1:17" ht="24" x14ac:dyDescent="0.25">
      <c r="A43" s="55">
        <v>13</v>
      </c>
      <c r="B43" s="97" t="s">
        <v>322</v>
      </c>
      <c r="C43" s="94" t="s">
        <v>1481</v>
      </c>
      <c r="D43" s="59" t="s">
        <v>235</v>
      </c>
      <c r="E43" s="120">
        <v>10</v>
      </c>
      <c r="F43" s="121" t="s">
        <v>1482</v>
      </c>
      <c r="G43" s="122"/>
      <c r="H43" s="122"/>
      <c r="I43" s="122"/>
      <c r="J43" s="122">
        <v>19</v>
      </c>
      <c r="K43" s="122"/>
      <c r="L43" s="122"/>
      <c r="M43" s="122"/>
      <c r="N43" s="122"/>
      <c r="O43" s="122"/>
      <c r="P43" s="122"/>
      <c r="Q43" s="122"/>
    </row>
    <row r="44" spans="1:17" ht="22.8" x14ac:dyDescent="0.25">
      <c r="A44" s="55">
        <v>14</v>
      </c>
      <c r="B44" s="97" t="s">
        <v>94</v>
      </c>
      <c r="C44" s="94" t="s">
        <v>169</v>
      </c>
      <c r="D44" s="59" t="s">
        <v>170</v>
      </c>
      <c r="E44" s="120">
        <v>1.7</v>
      </c>
      <c r="F44" s="121">
        <v>798.84</v>
      </c>
      <c r="G44" s="121">
        <v>168.02</v>
      </c>
      <c r="H44" s="121">
        <v>544.80999999999995</v>
      </c>
      <c r="I44" s="121">
        <v>57.87</v>
      </c>
      <c r="J44" s="122">
        <v>1358</v>
      </c>
      <c r="K44" s="122">
        <v>286</v>
      </c>
      <c r="L44" s="122">
        <v>926</v>
      </c>
      <c r="M44" s="122">
        <v>98</v>
      </c>
      <c r="N44" s="122">
        <v>12.4</v>
      </c>
      <c r="O44" s="122">
        <v>21.08</v>
      </c>
      <c r="P44" s="122">
        <v>3.39</v>
      </c>
      <c r="Q44" s="122">
        <v>5.76</v>
      </c>
    </row>
    <row r="45" spans="1:17" ht="45.6" x14ac:dyDescent="0.25">
      <c r="A45" s="55">
        <v>10</v>
      </c>
      <c r="B45" s="97" t="s">
        <v>1483</v>
      </c>
      <c r="C45" s="94" t="s">
        <v>1484</v>
      </c>
      <c r="D45" s="59" t="s">
        <v>72</v>
      </c>
      <c r="E45" s="129" t="s">
        <v>1485</v>
      </c>
      <c r="F45" s="121">
        <v>4032.86</v>
      </c>
      <c r="G45" s="121">
        <v>683.7</v>
      </c>
      <c r="H45" s="121">
        <v>957.86</v>
      </c>
      <c r="I45" s="121">
        <v>390.47</v>
      </c>
      <c r="J45" s="122">
        <v>6775</v>
      </c>
      <c r="K45" s="122">
        <v>1149</v>
      </c>
      <c r="L45" s="122">
        <v>1609</v>
      </c>
      <c r="M45" s="122">
        <v>656</v>
      </c>
      <c r="N45" s="122">
        <v>51.6</v>
      </c>
      <c r="O45" s="122">
        <v>86.69</v>
      </c>
      <c r="P45" s="122">
        <v>24.95</v>
      </c>
      <c r="Q45" s="122">
        <v>41.92</v>
      </c>
    </row>
    <row r="46" spans="1:17" ht="57" x14ac:dyDescent="0.25">
      <c r="A46" s="55">
        <v>15</v>
      </c>
      <c r="B46" s="97" t="s">
        <v>1407</v>
      </c>
      <c r="C46" s="94" t="s">
        <v>1408</v>
      </c>
      <c r="D46" s="59" t="s">
        <v>72</v>
      </c>
      <c r="E46" s="129" t="s">
        <v>1486</v>
      </c>
      <c r="F46" s="121">
        <v>1131.6099999999999</v>
      </c>
      <c r="G46" s="121">
        <v>202.73</v>
      </c>
      <c r="H46" s="121">
        <v>704.04</v>
      </c>
      <c r="I46" s="121">
        <v>87.33</v>
      </c>
      <c r="J46" s="122">
        <v>23</v>
      </c>
      <c r="K46" s="122">
        <v>4</v>
      </c>
      <c r="L46" s="122">
        <v>14</v>
      </c>
      <c r="M46" s="122">
        <v>2</v>
      </c>
      <c r="N46" s="122">
        <v>15.3</v>
      </c>
      <c r="O46" s="122">
        <v>0.31</v>
      </c>
      <c r="P46" s="122">
        <v>5.28</v>
      </c>
      <c r="Q46" s="122">
        <v>0.11</v>
      </c>
    </row>
    <row r="47" spans="1:17" ht="24" x14ac:dyDescent="0.25">
      <c r="A47" s="55">
        <v>16</v>
      </c>
      <c r="B47" s="97" t="s">
        <v>1410</v>
      </c>
      <c r="C47" s="94" t="s">
        <v>1487</v>
      </c>
      <c r="D47" s="59" t="s">
        <v>73</v>
      </c>
      <c r="E47" s="120">
        <v>170</v>
      </c>
      <c r="F47" s="121" t="s">
        <v>1488</v>
      </c>
      <c r="G47" s="122"/>
      <c r="H47" s="122"/>
      <c r="I47" s="122"/>
      <c r="J47" s="122">
        <v>733</v>
      </c>
      <c r="K47" s="122"/>
      <c r="L47" s="122"/>
      <c r="M47" s="122"/>
      <c r="N47" s="122"/>
      <c r="O47" s="122"/>
      <c r="P47" s="122"/>
      <c r="Q47" s="122"/>
    </row>
    <row r="48" spans="1:17" x14ac:dyDescent="0.25">
      <c r="A48" s="273" t="s">
        <v>85</v>
      </c>
      <c r="B48" s="274"/>
      <c r="C48" s="274"/>
      <c r="D48" s="274"/>
      <c r="E48" s="274"/>
      <c r="F48" s="274"/>
      <c r="G48" s="274"/>
      <c r="H48" s="274"/>
      <c r="I48" s="274"/>
      <c r="J48" s="121">
        <v>11369</v>
      </c>
      <c r="K48" s="121">
        <v>3319</v>
      </c>
      <c r="L48" s="121">
        <v>2585</v>
      </c>
      <c r="M48" s="121">
        <v>757</v>
      </c>
      <c r="N48" s="122"/>
      <c r="O48" s="121">
        <v>243.01</v>
      </c>
      <c r="P48" s="122"/>
      <c r="Q48" s="121">
        <v>47.88</v>
      </c>
    </row>
    <row r="49" spans="1:17" x14ac:dyDescent="0.25">
      <c r="A49" s="273" t="s">
        <v>30</v>
      </c>
      <c r="B49" s="274"/>
      <c r="C49" s="274"/>
      <c r="D49" s="274"/>
      <c r="E49" s="274"/>
      <c r="F49" s="274"/>
      <c r="G49" s="274"/>
      <c r="H49" s="274"/>
      <c r="I49" s="274"/>
      <c r="J49" s="121">
        <v>3595</v>
      </c>
      <c r="K49" s="122"/>
      <c r="L49" s="122"/>
      <c r="M49" s="122"/>
      <c r="N49" s="122"/>
      <c r="O49" s="122"/>
      <c r="P49" s="122"/>
      <c r="Q49" s="122"/>
    </row>
    <row r="50" spans="1:17" x14ac:dyDescent="0.25">
      <c r="A50" s="273" t="s">
        <v>31</v>
      </c>
      <c r="B50" s="274"/>
      <c r="C50" s="274"/>
      <c r="D50" s="274"/>
      <c r="E50" s="274"/>
      <c r="F50" s="274"/>
      <c r="G50" s="274"/>
      <c r="H50" s="274"/>
      <c r="I50" s="274"/>
      <c r="J50" s="121">
        <v>2557</v>
      </c>
      <c r="K50" s="122"/>
      <c r="L50" s="122"/>
      <c r="M50" s="122"/>
      <c r="N50" s="122"/>
      <c r="O50" s="122"/>
      <c r="P50" s="122"/>
      <c r="Q50" s="122"/>
    </row>
    <row r="51" spans="1:17" x14ac:dyDescent="0.25">
      <c r="A51" s="277" t="s">
        <v>1489</v>
      </c>
      <c r="B51" s="274"/>
      <c r="C51" s="274"/>
      <c r="D51" s="274"/>
      <c r="E51" s="274"/>
      <c r="F51" s="274"/>
      <c r="G51" s="274"/>
      <c r="H51" s="274"/>
      <c r="I51" s="274"/>
      <c r="J51" s="130">
        <v>17521</v>
      </c>
      <c r="K51" s="122"/>
      <c r="L51" s="122"/>
      <c r="M51" s="122"/>
      <c r="N51" s="122"/>
      <c r="O51" s="130">
        <v>243.01</v>
      </c>
      <c r="P51" s="122"/>
      <c r="Q51" s="130">
        <v>47.88</v>
      </c>
    </row>
    <row r="52" spans="1:17" x14ac:dyDescent="0.25">
      <c r="A52" s="278" t="s">
        <v>604</v>
      </c>
      <c r="B52" s="274"/>
      <c r="C52" s="274"/>
      <c r="D52" s="274"/>
      <c r="E52" s="274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</row>
    <row r="53" spans="1:17" ht="22.8" x14ac:dyDescent="0.25">
      <c r="A53" s="55">
        <v>17</v>
      </c>
      <c r="B53" s="97" t="s">
        <v>322</v>
      </c>
      <c r="C53" s="94" t="s">
        <v>1490</v>
      </c>
      <c r="D53" s="59" t="s">
        <v>235</v>
      </c>
      <c r="E53" s="120">
        <v>1</v>
      </c>
      <c r="F53" s="121">
        <v>367.69</v>
      </c>
      <c r="G53" s="122"/>
      <c r="H53" s="122"/>
      <c r="I53" s="122"/>
      <c r="J53" s="122">
        <v>368</v>
      </c>
      <c r="K53" s="122"/>
      <c r="L53" s="122"/>
      <c r="M53" s="122"/>
      <c r="N53" s="122"/>
      <c r="O53" s="122"/>
      <c r="P53" s="122"/>
      <c r="Q53" s="122"/>
    </row>
    <row r="54" spans="1:17" ht="22.8" x14ac:dyDescent="0.25">
      <c r="A54" s="55">
        <v>18</v>
      </c>
      <c r="B54" s="97" t="s">
        <v>322</v>
      </c>
      <c r="C54" s="94" t="s">
        <v>1491</v>
      </c>
      <c r="D54" s="59" t="s">
        <v>235</v>
      </c>
      <c r="E54" s="120">
        <v>1</v>
      </c>
      <c r="F54" s="121">
        <v>139.22999999999999</v>
      </c>
      <c r="G54" s="122"/>
      <c r="H54" s="122"/>
      <c r="I54" s="122"/>
      <c r="J54" s="122">
        <v>139</v>
      </c>
      <c r="K54" s="122"/>
      <c r="L54" s="122"/>
      <c r="M54" s="122"/>
      <c r="N54" s="122"/>
      <c r="O54" s="122"/>
      <c r="P54" s="122"/>
      <c r="Q54" s="122"/>
    </row>
    <row r="55" spans="1:17" ht="34.200000000000003" x14ac:dyDescent="0.25">
      <c r="A55" s="55">
        <v>19</v>
      </c>
      <c r="B55" s="97" t="s">
        <v>322</v>
      </c>
      <c r="C55" s="94" t="s">
        <v>1492</v>
      </c>
      <c r="D55" s="59" t="s">
        <v>235</v>
      </c>
      <c r="E55" s="120">
        <v>1</v>
      </c>
      <c r="F55" s="121">
        <v>1129.98</v>
      </c>
      <c r="G55" s="122"/>
      <c r="H55" s="122"/>
      <c r="I55" s="122"/>
      <c r="J55" s="122">
        <v>1130</v>
      </c>
      <c r="K55" s="122"/>
      <c r="L55" s="122"/>
      <c r="M55" s="122"/>
      <c r="N55" s="122"/>
      <c r="O55" s="122"/>
      <c r="P55" s="122"/>
      <c r="Q55" s="122"/>
    </row>
    <row r="56" spans="1:17" ht="22.8" x14ac:dyDescent="0.25">
      <c r="A56" s="55">
        <v>20</v>
      </c>
      <c r="B56" s="97" t="s">
        <v>322</v>
      </c>
      <c r="C56" s="94" t="s">
        <v>1493</v>
      </c>
      <c r="D56" s="59" t="s">
        <v>235</v>
      </c>
      <c r="E56" s="120">
        <v>1</v>
      </c>
      <c r="F56" s="121">
        <v>96.41</v>
      </c>
      <c r="G56" s="122"/>
      <c r="H56" s="122"/>
      <c r="I56" s="122"/>
      <c r="J56" s="122">
        <v>96</v>
      </c>
      <c r="K56" s="122"/>
      <c r="L56" s="122"/>
      <c r="M56" s="122"/>
      <c r="N56" s="122"/>
      <c r="O56" s="122"/>
      <c r="P56" s="122"/>
      <c r="Q56" s="122"/>
    </row>
    <row r="57" spans="1:17" ht="34.200000000000003" x14ac:dyDescent="0.25">
      <c r="A57" s="55">
        <v>21</v>
      </c>
      <c r="B57" s="97" t="s">
        <v>322</v>
      </c>
      <c r="C57" s="94" t="s">
        <v>1494</v>
      </c>
      <c r="D57" s="59" t="s">
        <v>235</v>
      </c>
      <c r="E57" s="120">
        <v>12</v>
      </c>
      <c r="F57" s="121">
        <v>56.05</v>
      </c>
      <c r="G57" s="122"/>
      <c r="H57" s="122"/>
      <c r="I57" s="122"/>
      <c r="J57" s="122">
        <v>673</v>
      </c>
      <c r="K57" s="122"/>
      <c r="L57" s="122"/>
      <c r="M57" s="122"/>
      <c r="N57" s="122"/>
      <c r="O57" s="122"/>
      <c r="P57" s="122"/>
      <c r="Q57" s="122"/>
    </row>
    <row r="58" spans="1:17" ht="22.8" x14ac:dyDescent="0.25">
      <c r="A58" s="55">
        <v>22</v>
      </c>
      <c r="B58" s="97" t="s">
        <v>322</v>
      </c>
      <c r="C58" s="94" t="s">
        <v>1495</v>
      </c>
      <c r="D58" s="59" t="s">
        <v>235</v>
      </c>
      <c r="E58" s="120">
        <v>1</v>
      </c>
      <c r="F58" s="121">
        <v>27.54</v>
      </c>
      <c r="G58" s="122"/>
      <c r="H58" s="122"/>
      <c r="I58" s="122"/>
      <c r="J58" s="122">
        <v>28</v>
      </c>
      <c r="K58" s="122"/>
      <c r="L58" s="122"/>
      <c r="M58" s="122"/>
      <c r="N58" s="122"/>
      <c r="O58" s="122"/>
      <c r="P58" s="122"/>
      <c r="Q58" s="122"/>
    </row>
    <row r="59" spans="1:17" ht="22.8" x14ac:dyDescent="0.25">
      <c r="A59" s="55">
        <v>23</v>
      </c>
      <c r="B59" s="97" t="s">
        <v>322</v>
      </c>
      <c r="C59" s="94" t="s">
        <v>1496</v>
      </c>
      <c r="D59" s="59" t="s">
        <v>235</v>
      </c>
      <c r="E59" s="120">
        <v>2</v>
      </c>
      <c r="F59" s="121">
        <v>45.51</v>
      </c>
      <c r="G59" s="122"/>
      <c r="H59" s="122"/>
      <c r="I59" s="122"/>
      <c r="J59" s="122">
        <v>91</v>
      </c>
      <c r="K59" s="122"/>
      <c r="L59" s="122"/>
      <c r="M59" s="122"/>
      <c r="N59" s="122"/>
      <c r="O59" s="122"/>
      <c r="P59" s="122"/>
      <c r="Q59" s="122"/>
    </row>
    <row r="60" spans="1:17" ht="22.8" x14ac:dyDescent="0.25">
      <c r="A60" s="55">
        <v>24</v>
      </c>
      <c r="B60" s="97" t="s">
        <v>322</v>
      </c>
      <c r="C60" s="94" t="s">
        <v>1497</v>
      </c>
      <c r="D60" s="59" t="s">
        <v>235</v>
      </c>
      <c r="E60" s="120">
        <v>2</v>
      </c>
      <c r="F60" s="121">
        <v>51.57</v>
      </c>
      <c r="G60" s="122"/>
      <c r="H60" s="122"/>
      <c r="I60" s="122"/>
      <c r="J60" s="122">
        <v>103</v>
      </c>
      <c r="K60" s="122"/>
      <c r="L60" s="122"/>
      <c r="M60" s="122"/>
      <c r="N60" s="122"/>
      <c r="O60" s="122"/>
      <c r="P60" s="122"/>
      <c r="Q60" s="122"/>
    </row>
    <row r="61" spans="1:17" ht="13.2" customHeight="1" x14ac:dyDescent="0.25">
      <c r="A61" s="273" t="s">
        <v>85</v>
      </c>
      <c r="B61" s="274"/>
      <c r="C61" s="274"/>
      <c r="D61" s="274"/>
      <c r="E61" s="274"/>
      <c r="F61" s="274"/>
      <c r="G61" s="274"/>
      <c r="H61" s="274"/>
      <c r="I61" s="274"/>
      <c r="J61" s="121">
        <v>2628</v>
      </c>
      <c r="K61" s="122"/>
      <c r="L61" s="122"/>
      <c r="M61" s="122"/>
      <c r="N61" s="122"/>
      <c r="O61" s="122"/>
      <c r="P61" s="122"/>
      <c r="Q61" s="122"/>
    </row>
    <row r="62" spans="1:17" ht="13.2" customHeight="1" x14ac:dyDescent="0.25">
      <c r="A62" s="277" t="s">
        <v>627</v>
      </c>
      <c r="B62" s="274"/>
      <c r="C62" s="274"/>
      <c r="D62" s="274"/>
      <c r="E62" s="274"/>
      <c r="F62" s="274"/>
      <c r="G62" s="274"/>
      <c r="H62" s="274"/>
      <c r="I62" s="274"/>
      <c r="J62" s="130">
        <v>2628</v>
      </c>
      <c r="K62" s="122"/>
      <c r="L62" s="122"/>
      <c r="M62" s="122"/>
      <c r="N62" s="122"/>
      <c r="O62" s="122"/>
      <c r="P62" s="122"/>
      <c r="Q62" s="122"/>
    </row>
    <row r="63" spans="1:17" ht="13.2" customHeight="1" x14ac:dyDescent="0.25">
      <c r="A63" s="275" t="s">
        <v>77</v>
      </c>
      <c r="B63" s="276"/>
      <c r="C63" s="276"/>
      <c r="D63" s="276"/>
      <c r="E63" s="276"/>
      <c r="F63" s="276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</row>
    <row r="64" spans="1:17" ht="13.2" customHeight="1" x14ac:dyDescent="0.25">
      <c r="A64" s="273" t="s">
        <v>29</v>
      </c>
      <c r="B64" s="274"/>
      <c r="C64" s="274"/>
      <c r="D64" s="274"/>
      <c r="E64" s="274"/>
      <c r="F64" s="274"/>
      <c r="G64" s="274"/>
      <c r="H64" s="274"/>
      <c r="I64" s="274"/>
      <c r="J64" s="121">
        <v>13997</v>
      </c>
      <c r="K64" s="121">
        <v>3319</v>
      </c>
      <c r="L64" s="121">
        <v>2585</v>
      </c>
      <c r="M64" s="121">
        <v>757</v>
      </c>
      <c r="N64" s="122"/>
      <c r="O64" s="121">
        <v>243.01</v>
      </c>
      <c r="P64" s="122"/>
      <c r="Q64" s="121">
        <v>47.88</v>
      </c>
    </row>
    <row r="65" spans="1:17" ht="13.2" customHeight="1" x14ac:dyDescent="0.25">
      <c r="A65" s="273" t="s">
        <v>30</v>
      </c>
      <c r="B65" s="274"/>
      <c r="C65" s="274"/>
      <c r="D65" s="274"/>
      <c r="E65" s="274"/>
      <c r="F65" s="274"/>
      <c r="G65" s="274"/>
      <c r="H65" s="274"/>
      <c r="I65" s="274"/>
      <c r="J65" s="121">
        <v>3595</v>
      </c>
      <c r="K65" s="122"/>
      <c r="L65" s="122"/>
      <c r="M65" s="122"/>
      <c r="N65" s="122"/>
      <c r="O65" s="122"/>
      <c r="P65" s="122"/>
      <c r="Q65" s="122"/>
    </row>
    <row r="66" spans="1:17" ht="13.2" customHeight="1" x14ac:dyDescent="0.25">
      <c r="A66" s="273" t="s">
        <v>31</v>
      </c>
      <c r="B66" s="274"/>
      <c r="C66" s="274"/>
      <c r="D66" s="274"/>
      <c r="E66" s="274"/>
      <c r="F66" s="274"/>
      <c r="G66" s="274"/>
      <c r="H66" s="274"/>
      <c r="I66" s="274"/>
      <c r="J66" s="121">
        <v>2557</v>
      </c>
      <c r="K66" s="122"/>
      <c r="L66" s="122"/>
      <c r="M66" s="122"/>
      <c r="N66" s="122"/>
      <c r="O66" s="122"/>
      <c r="P66" s="122"/>
      <c r="Q66" s="122"/>
    </row>
    <row r="67" spans="1:17" x14ac:dyDescent="0.25">
      <c r="A67" s="277" t="s">
        <v>32</v>
      </c>
      <c r="B67" s="274"/>
      <c r="C67" s="274"/>
      <c r="D67" s="274"/>
      <c r="E67" s="274"/>
      <c r="F67" s="274"/>
      <c r="G67" s="274"/>
      <c r="H67" s="274"/>
      <c r="I67" s="274"/>
      <c r="J67" s="122"/>
      <c r="K67" s="122"/>
      <c r="L67" s="122"/>
      <c r="M67" s="122"/>
      <c r="N67" s="122"/>
      <c r="O67" s="122"/>
      <c r="P67" s="122"/>
      <c r="Q67" s="122"/>
    </row>
    <row r="68" spans="1:17" ht="13.2" customHeight="1" x14ac:dyDescent="0.25">
      <c r="A68" s="273" t="s">
        <v>56</v>
      </c>
      <c r="B68" s="274"/>
      <c r="C68" s="274"/>
      <c r="D68" s="274"/>
      <c r="E68" s="274"/>
      <c r="F68" s="274"/>
      <c r="G68" s="274"/>
      <c r="H68" s="274"/>
      <c r="I68" s="274"/>
      <c r="J68" s="121">
        <v>19</v>
      </c>
      <c r="K68" s="122"/>
      <c r="L68" s="122"/>
      <c r="M68" s="122"/>
      <c r="N68" s="122"/>
      <c r="O68" s="122"/>
      <c r="P68" s="122"/>
      <c r="Q68" s="122"/>
    </row>
    <row r="69" spans="1:17" ht="13.2" customHeight="1" x14ac:dyDescent="0.25">
      <c r="A69" s="273" t="s">
        <v>49</v>
      </c>
      <c r="B69" s="274"/>
      <c r="C69" s="274"/>
      <c r="D69" s="274"/>
      <c r="E69" s="274"/>
      <c r="F69" s="274"/>
      <c r="G69" s="274"/>
      <c r="H69" s="274"/>
      <c r="I69" s="274"/>
      <c r="J69" s="121">
        <v>17502</v>
      </c>
      <c r="K69" s="122"/>
      <c r="L69" s="122"/>
      <c r="M69" s="122"/>
      <c r="N69" s="122"/>
      <c r="O69" s="121">
        <v>243.01</v>
      </c>
      <c r="P69" s="122"/>
      <c r="Q69" s="121">
        <v>47.88</v>
      </c>
    </row>
    <row r="70" spans="1:17" ht="13.2" customHeight="1" x14ac:dyDescent="0.25">
      <c r="A70" s="273" t="s">
        <v>86</v>
      </c>
      <c r="B70" s="274"/>
      <c r="C70" s="274"/>
      <c r="D70" s="274"/>
      <c r="E70" s="274"/>
      <c r="F70" s="274"/>
      <c r="G70" s="274"/>
      <c r="H70" s="274"/>
      <c r="I70" s="274"/>
      <c r="J70" s="121">
        <v>2628</v>
      </c>
      <c r="K70" s="122"/>
      <c r="L70" s="122"/>
      <c r="M70" s="122"/>
      <c r="N70" s="122"/>
      <c r="O70" s="122"/>
      <c r="P70" s="122"/>
      <c r="Q70" s="122"/>
    </row>
    <row r="71" spans="1:17" x14ac:dyDescent="0.25">
      <c r="A71" s="273" t="s">
        <v>33</v>
      </c>
      <c r="B71" s="274"/>
      <c r="C71" s="274"/>
      <c r="D71" s="274"/>
      <c r="E71" s="274"/>
      <c r="F71" s="274"/>
      <c r="G71" s="274"/>
      <c r="H71" s="274"/>
      <c r="I71" s="274"/>
      <c r="J71" s="121">
        <v>20149</v>
      </c>
      <c r="K71" s="122"/>
      <c r="L71" s="122"/>
      <c r="M71" s="122"/>
      <c r="N71" s="122"/>
      <c r="O71" s="121">
        <v>243.01</v>
      </c>
      <c r="P71" s="122"/>
      <c r="Q71" s="121">
        <v>47.88</v>
      </c>
    </row>
    <row r="72" spans="1:17" ht="13.2" customHeight="1" x14ac:dyDescent="0.25">
      <c r="A72" s="273" t="s">
        <v>34</v>
      </c>
      <c r="B72" s="274"/>
      <c r="C72" s="274"/>
      <c r="D72" s="274"/>
      <c r="E72" s="274"/>
      <c r="F72" s="274"/>
      <c r="G72" s="274"/>
      <c r="H72" s="274"/>
      <c r="I72" s="274"/>
      <c r="J72" s="122"/>
      <c r="K72" s="122"/>
      <c r="L72" s="122"/>
      <c r="M72" s="122"/>
      <c r="N72" s="122"/>
      <c r="O72" s="122"/>
      <c r="P72" s="122"/>
      <c r="Q72" s="122"/>
    </row>
    <row r="73" spans="1:17" ht="13.2" customHeight="1" x14ac:dyDescent="0.25">
      <c r="A73" s="273" t="s">
        <v>35</v>
      </c>
      <c r="B73" s="274"/>
      <c r="C73" s="274"/>
      <c r="D73" s="274"/>
      <c r="E73" s="274"/>
      <c r="F73" s="274"/>
      <c r="G73" s="274"/>
      <c r="H73" s="274"/>
      <c r="I73" s="274"/>
      <c r="J73" s="121">
        <v>5465</v>
      </c>
      <c r="K73" s="122"/>
      <c r="L73" s="122"/>
      <c r="M73" s="122"/>
      <c r="N73" s="122"/>
      <c r="O73" s="122"/>
      <c r="P73" s="122"/>
      <c r="Q73" s="122"/>
    </row>
    <row r="74" spans="1:17" ht="13.2" customHeight="1" x14ac:dyDescent="0.25">
      <c r="A74" s="273" t="s">
        <v>36</v>
      </c>
      <c r="B74" s="274"/>
      <c r="C74" s="274"/>
      <c r="D74" s="274"/>
      <c r="E74" s="274"/>
      <c r="F74" s="274"/>
      <c r="G74" s="274"/>
      <c r="H74" s="274"/>
      <c r="I74" s="274"/>
      <c r="J74" s="121">
        <v>2585</v>
      </c>
      <c r="K74" s="122"/>
      <c r="L74" s="122"/>
      <c r="M74" s="122"/>
      <c r="N74" s="122"/>
      <c r="O74" s="122"/>
      <c r="P74" s="122"/>
      <c r="Q74" s="122"/>
    </row>
    <row r="75" spans="1:17" ht="13.2" customHeight="1" x14ac:dyDescent="0.25">
      <c r="A75" s="273" t="s">
        <v>37</v>
      </c>
      <c r="B75" s="274"/>
      <c r="C75" s="274"/>
      <c r="D75" s="274"/>
      <c r="E75" s="274"/>
      <c r="F75" s="274"/>
      <c r="G75" s="274"/>
      <c r="H75" s="274"/>
      <c r="I75" s="274"/>
      <c r="J75" s="121">
        <v>4076</v>
      </c>
      <c r="K75" s="122"/>
      <c r="L75" s="122"/>
      <c r="M75" s="122"/>
      <c r="N75" s="122"/>
      <c r="O75" s="122"/>
      <c r="P75" s="122"/>
      <c r="Q75" s="122"/>
    </row>
    <row r="76" spans="1:17" ht="13.2" customHeight="1" x14ac:dyDescent="0.25">
      <c r="A76" s="273" t="s">
        <v>87</v>
      </c>
      <c r="B76" s="274"/>
      <c r="C76" s="274"/>
      <c r="D76" s="274"/>
      <c r="E76" s="274"/>
      <c r="F76" s="274"/>
      <c r="G76" s="274"/>
      <c r="H76" s="274"/>
      <c r="I76" s="274"/>
      <c r="J76" s="121">
        <v>2628</v>
      </c>
      <c r="K76" s="122"/>
      <c r="L76" s="122"/>
      <c r="M76" s="122"/>
      <c r="N76" s="122"/>
      <c r="O76" s="122"/>
      <c r="P76" s="122"/>
      <c r="Q76" s="122"/>
    </row>
    <row r="77" spans="1:17" x14ac:dyDescent="0.25">
      <c r="A77" s="273" t="s">
        <v>38</v>
      </c>
      <c r="B77" s="274"/>
      <c r="C77" s="274"/>
      <c r="D77" s="274"/>
      <c r="E77" s="274"/>
      <c r="F77" s="274"/>
      <c r="G77" s="274"/>
      <c r="H77" s="274"/>
      <c r="I77" s="274"/>
      <c r="J77" s="121">
        <v>3595</v>
      </c>
      <c r="K77" s="122"/>
      <c r="L77" s="122"/>
      <c r="M77" s="122"/>
      <c r="N77" s="122"/>
      <c r="O77" s="122"/>
      <c r="P77" s="122"/>
      <c r="Q77" s="122"/>
    </row>
    <row r="78" spans="1:17" x14ac:dyDescent="0.25">
      <c r="A78" s="273" t="s">
        <v>39</v>
      </c>
      <c r="B78" s="274"/>
      <c r="C78" s="274"/>
      <c r="D78" s="274"/>
      <c r="E78" s="274"/>
      <c r="F78" s="274"/>
      <c r="G78" s="274"/>
      <c r="H78" s="274"/>
      <c r="I78" s="274"/>
      <c r="J78" s="121">
        <v>2557</v>
      </c>
      <c r="K78" s="122"/>
      <c r="L78" s="122"/>
      <c r="M78" s="122"/>
      <c r="N78" s="122"/>
      <c r="O78" s="122"/>
      <c r="P78" s="122"/>
      <c r="Q78" s="122"/>
    </row>
    <row r="79" spans="1:17" x14ac:dyDescent="0.25">
      <c r="A79" s="277" t="s">
        <v>40</v>
      </c>
      <c r="B79" s="274"/>
      <c r="C79" s="274"/>
      <c r="D79" s="274"/>
      <c r="E79" s="274"/>
      <c r="F79" s="274"/>
      <c r="G79" s="274"/>
      <c r="H79" s="274"/>
      <c r="I79" s="274"/>
      <c r="J79" s="130">
        <v>20149</v>
      </c>
      <c r="K79" s="122"/>
      <c r="L79" s="122"/>
      <c r="M79" s="122"/>
      <c r="N79" s="122"/>
      <c r="O79" s="130">
        <v>243.01</v>
      </c>
      <c r="P79" s="122"/>
      <c r="Q79" s="130">
        <v>47.88</v>
      </c>
    </row>
    <row r="80" spans="1:17" x14ac:dyDescent="0.25">
      <c r="A80" s="66"/>
      <c r="B80" s="48"/>
      <c r="C80" s="57"/>
      <c r="D80" s="96"/>
      <c r="E80" s="58"/>
      <c r="F80" s="131"/>
      <c r="G80" s="131"/>
      <c r="H80" s="131"/>
      <c r="I80" s="131"/>
      <c r="J80" s="131"/>
      <c r="K80" s="131"/>
      <c r="L80" s="131"/>
      <c r="M80" s="131"/>
      <c r="N80" s="131"/>
      <c r="O80" s="131"/>
      <c r="P80" s="131"/>
      <c r="Q80" s="131"/>
    </row>
    <row r="81" spans="1:17" x14ac:dyDescent="0.25">
      <c r="A81" s="66"/>
      <c r="B81" s="48"/>
      <c r="C81" s="57"/>
      <c r="D81" s="96"/>
      <c r="E81" s="58"/>
      <c r="F81" s="131"/>
      <c r="G81" s="131"/>
      <c r="H81" s="131"/>
      <c r="I81" s="131"/>
      <c r="J81" s="131"/>
      <c r="K81" s="131"/>
      <c r="L81" s="131"/>
      <c r="M81" s="131"/>
      <c r="N81" s="131"/>
      <c r="O81" s="131"/>
      <c r="P81" s="131"/>
      <c r="Q81" s="131"/>
    </row>
    <row r="82" spans="1:17" x14ac:dyDescent="0.25">
      <c r="A82" s="66"/>
      <c r="B82" s="48"/>
      <c r="C82" s="57"/>
      <c r="D82" s="96"/>
      <c r="E82" s="58"/>
      <c r="F82" s="131"/>
      <c r="G82" s="131"/>
      <c r="H82" s="131"/>
      <c r="I82" s="131"/>
      <c r="J82" s="131"/>
      <c r="K82" s="131"/>
      <c r="L82" s="131"/>
      <c r="M82" s="131"/>
      <c r="N82" s="131"/>
      <c r="O82" s="131"/>
      <c r="P82" s="131"/>
      <c r="Q82" s="131"/>
    </row>
    <row r="83" spans="1:17" ht="13.2" customHeight="1" x14ac:dyDescent="0.25">
      <c r="A83" s="286" t="s">
        <v>391</v>
      </c>
      <c r="B83" s="287"/>
      <c r="C83" s="287"/>
      <c r="D83" s="287"/>
      <c r="E83" s="287"/>
      <c r="F83" s="287"/>
      <c r="G83" s="287"/>
      <c r="H83" s="287"/>
      <c r="I83" s="287"/>
      <c r="J83" s="287"/>
      <c r="K83" s="287"/>
      <c r="L83" s="287"/>
      <c r="M83" s="287"/>
      <c r="N83" s="287"/>
      <c r="O83" s="287"/>
      <c r="P83" s="287"/>
      <c r="Q83" s="287"/>
    </row>
    <row r="84" spans="1:17" ht="13.2" customHeight="1" x14ac:dyDescent="0.25">
      <c r="A84" s="288" t="s">
        <v>90</v>
      </c>
      <c r="B84" s="287"/>
      <c r="C84" s="287"/>
      <c r="D84" s="287"/>
      <c r="E84" s="287"/>
      <c r="F84" s="287"/>
      <c r="G84" s="287"/>
      <c r="H84" s="287"/>
      <c r="I84" s="287"/>
      <c r="J84" s="287"/>
      <c r="K84" s="287"/>
      <c r="L84" s="287"/>
      <c r="M84" s="287"/>
      <c r="N84" s="287"/>
      <c r="O84" s="287"/>
      <c r="P84" s="287"/>
      <c r="Q84" s="287"/>
    </row>
    <row r="85" spans="1:17" ht="13.2" customHeight="1" x14ac:dyDescent="0.25">
      <c r="A85" s="66"/>
      <c r="B85" s="48"/>
      <c r="C85" s="57"/>
      <c r="D85" s="96"/>
      <c r="E85" s="58"/>
      <c r="F85" s="131"/>
      <c r="G85" s="131"/>
      <c r="H85" s="131"/>
      <c r="I85" s="131"/>
      <c r="J85" s="131"/>
      <c r="K85" s="131"/>
      <c r="L85" s="131"/>
      <c r="M85" s="131"/>
      <c r="N85" s="131"/>
      <c r="O85" s="131"/>
      <c r="P85" s="131"/>
      <c r="Q85" s="131"/>
    </row>
    <row r="86" spans="1:17" ht="13.2" customHeight="1" x14ac:dyDescent="0.25">
      <c r="A86" s="286" t="s">
        <v>392</v>
      </c>
      <c r="B86" s="287"/>
      <c r="C86" s="287"/>
      <c r="D86" s="287"/>
      <c r="E86" s="287"/>
      <c r="F86" s="287"/>
      <c r="G86" s="287"/>
      <c r="H86" s="287"/>
      <c r="I86" s="287"/>
      <c r="J86" s="287"/>
      <c r="K86" s="287"/>
      <c r="L86" s="287"/>
      <c r="M86" s="287"/>
      <c r="N86" s="287"/>
      <c r="O86" s="287"/>
      <c r="P86" s="287"/>
      <c r="Q86" s="287"/>
    </row>
    <row r="87" spans="1:17" ht="13.2" customHeight="1" x14ac:dyDescent="0.25">
      <c r="A87" s="288" t="s">
        <v>90</v>
      </c>
      <c r="B87" s="287"/>
      <c r="C87" s="287"/>
      <c r="D87" s="287"/>
      <c r="E87" s="287"/>
      <c r="F87" s="287"/>
      <c r="G87" s="287"/>
      <c r="H87" s="287"/>
      <c r="I87" s="287"/>
      <c r="J87" s="287"/>
      <c r="K87" s="287"/>
      <c r="L87" s="287"/>
      <c r="M87" s="287"/>
      <c r="N87" s="287"/>
      <c r="O87" s="287"/>
      <c r="P87" s="287"/>
      <c r="Q87" s="287"/>
    </row>
    <row r="88" spans="1:17" x14ac:dyDescent="0.25">
      <c r="A88" s="66"/>
      <c r="B88" s="48"/>
      <c r="C88" s="57"/>
      <c r="D88" s="96"/>
      <c r="E88" s="58"/>
      <c r="F88" s="131"/>
      <c r="G88" s="131"/>
      <c r="H88" s="131"/>
      <c r="I88" s="131"/>
      <c r="J88" s="131"/>
      <c r="K88" s="131"/>
      <c r="L88" s="131"/>
      <c r="M88" s="131"/>
      <c r="N88" s="131"/>
      <c r="O88" s="131"/>
      <c r="P88" s="131"/>
      <c r="Q88" s="131"/>
    </row>
    <row r="89" spans="1:17" ht="34.799999999999997" x14ac:dyDescent="0.25">
      <c r="A89" s="77">
        <v>39</v>
      </c>
      <c r="B89" s="79" t="s">
        <v>184</v>
      </c>
      <c r="C89" s="80" t="s">
        <v>185</v>
      </c>
      <c r="D89" s="78" t="s">
        <v>183</v>
      </c>
      <c r="E89" s="81">
        <v>0.03</v>
      </c>
      <c r="F89" s="82">
        <v>1027.4000000000001</v>
      </c>
      <c r="G89" s="82">
        <v>1027.4000000000001</v>
      </c>
      <c r="H89" s="83"/>
      <c r="I89" s="83"/>
      <c r="J89" s="83"/>
      <c r="K89" s="83">
        <v>31</v>
      </c>
      <c r="L89" s="83">
        <v>31</v>
      </c>
      <c r="M89" s="83"/>
      <c r="N89" s="83"/>
      <c r="O89" s="83">
        <v>97.2</v>
      </c>
      <c r="P89" s="83">
        <v>2.92</v>
      </c>
      <c r="Q89" s="83"/>
    </row>
    <row r="90" spans="1:17" ht="45.6" x14ac:dyDescent="0.25">
      <c r="A90" s="77">
        <v>40</v>
      </c>
      <c r="B90" s="79" t="s">
        <v>186</v>
      </c>
      <c r="C90" s="80" t="s">
        <v>187</v>
      </c>
      <c r="D90" s="78" t="s">
        <v>188</v>
      </c>
      <c r="E90" s="81">
        <v>5.4000000000000003E-3</v>
      </c>
      <c r="F90" s="82">
        <v>6443.25</v>
      </c>
      <c r="G90" s="83"/>
      <c r="H90" s="82">
        <v>6443.25</v>
      </c>
      <c r="I90" s="82">
        <v>755.7</v>
      </c>
      <c r="J90" s="83"/>
      <c r="K90" s="83">
        <v>35</v>
      </c>
      <c r="L90" s="83"/>
      <c r="M90" s="83">
        <v>35</v>
      </c>
      <c r="N90" s="83">
        <v>4</v>
      </c>
      <c r="O90" s="83"/>
      <c r="P90" s="83"/>
      <c r="Q90" s="83"/>
    </row>
    <row r="91" spans="1:17" ht="34.200000000000003" x14ac:dyDescent="0.25">
      <c r="A91" s="77">
        <v>41</v>
      </c>
      <c r="B91" s="79" t="s">
        <v>189</v>
      </c>
      <c r="C91" s="80" t="s">
        <v>190</v>
      </c>
      <c r="D91" s="78" t="s">
        <v>191</v>
      </c>
      <c r="E91" s="81">
        <v>10.422000000000001</v>
      </c>
      <c r="F91" s="82">
        <v>12.27</v>
      </c>
      <c r="G91" s="83"/>
      <c r="H91" s="82">
        <v>12.27</v>
      </c>
      <c r="I91" s="83"/>
      <c r="J91" s="83"/>
      <c r="K91" s="83">
        <v>128</v>
      </c>
      <c r="L91" s="83"/>
      <c r="M91" s="83">
        <v>128</v>
      </c>
      <c r="N91" s="83"/>
      <c r="O91" s="83"/>
      <c r="P91" s="83"/>
      <c r="Q91" s="83"/>
    </row>
    <row r="92" spans="1:17" ht="34.799999999999997" x14ac:dyDescent="0.25">
      <c r="A92" s="77">
        <v>42</v>
      </c>
      <c r="B92" s="79" t="s">
        <v>192</v>
      </c>
      <c r="C92" s="80" t="s">
        <v>193</v>
      </c>
      <c r="D92" s="78" t="s">
        <v>188</v>
      </c>
      <c r="E92" s="81">
        <v>5.4000000000000003E-3</v>
      </c>
      <c r="F92" s="82">
        <v>478.65</v>
      </c>
      <c r="G92" s="82">
        <v>40.11</v>
      </c>
      <c r="H92" s="82">
        <v>433.44</v>
      </c>
      <c r="I92" s="82">
        <v>67.17</v>
      </c>
      <c r="J92" s="83"/>
      <c r="K92" s="83">
        <v>3</v>
      </c>
      <c r="L92" s="83"/>
      <c r="M92" s="83">
        <v>2</v>
      </c>
      <c r="N92" s="83"/>
      <c r="O92" s="83">
        <v>3.65</v>
      </c>
      <c r="P92" s="83">
        <v>0.02</v>
      </c>
      <c r="Q92" s="83"/>
    </row>
    <row r="93" spans="1:17" ht="45.6" x14ac:dyDescent="0.25">
      <c r="A93" s="77">
        <v>43</v>
      </c>
      <c r="B93" s="79" t="s">
        <v>194</v>
      </c>
      <c r="C93" s="80" t="s">
        <v>195</v>
      </c>
      <c r="D93" s="78" t="s">
        <v>188</v>
      </c>
      <c r="E93" s="81">
        <v>4.1999999999999997E-3</v>
      </c>
      <c r="F93" s="82">
        <v>2346.08</v>
      </c>
      <c r="G93" s="83"/>
      <c r="H93" s="82">
        <v>2346.08</v>
      </c>
      <c r="I93" s="82">
        <v>372.24</v>
      </c>
      <c r="J93" s="83"/>
      <c r="K93" s="83">
        <v>10</v>
      </c>
      <c r="L93" s="83"/>
      <c r="M93" s="83">
        <v>10</v>
      </c>
      <c r="N93" s="83">
        <v>2</v>
      </c>
      <c r="O93" s="83"/>
      <c r="P93" s="83"/>
      <c r="Q93" s="83"/>
    </row>
    <row r="94" spans="1:17" ht="34.799999999999997" x14ac:dyDescent="0.25">
      <c r="A94" s="77">
        <v>44</v>
      </c>
      <c r="B94" s="79" t="s">
        <v>196</v>
      </c>
      <c r="C94" s="80" t="s">
        <v>197</v>
      </c>
      <c r="D94" s="78" t="s">
        <v>78</v>
      </c>
      <c r="E94" s="81">
        <v>4.2</v>
      </c>
      <c r="F94" s="82">
        <v>127.52</v>
      </c>
      <c r="G94" s="83"/>
      <c r="H94" s="83"/>
      <c r="I94" s="83"/>
      <c r="J94" s="83"/>
      <c r="K94" s="83">
        <v>536</v>
      </c>
      <c r="L94" s="83"/>
      <c r="M94" s="83"/>
      <c r="N94" s="83"/>
      <c r="O94" s="83"/>
      <c r="P94" s="83"/>
      <c r="Q94" s="83"/>
    </row>
    <row r="95" spans="1:17" x14ac:dyDescent="0.25">
      <c r="A95" s="291" t="s">
        <v>85</v>
      </c>
      <c r="B95" s="274"/>
      <c r="C95" s="274"/>
      <c r="D95" s="274"/>
      <c r="E95" s="274"/>
      <c r="F95" s="274"/>
      <c r="G95" s="274"/>
      <c r="H95" s="274"/>
      <c r="I95" s="274"/>
      <c r="J95" s="274"/>
      <c r="K95" s="82">
        <v>857</v>
      </c>
      <c r="L95" s="82">
        <v>145</v>
      </c>
      <c r="M95" s="82">
        <v>175</v>
      </c>
      <c r="N95" s="82">
        <v>6</v>
      </c>
      <c r="O95" s="83"/>
      <c r="P95" s="82">
        <v>13.36</v>
      </c>
      <c r="Q95" s="83"/>
    </row>
    <row r="96" spans="1:17" x14ac:dyDescent="0.25">
      <c r="A96" s="291" t="s">
        <v>30</v>
      </c>
      <c r="B96" s="274"/>
      <c r="C96" s="274"/>
      <c r="D96" s="274"/>
      <c r="E96" s="274"/>
      <c r="F96" s="274"/>
      <c r="G96" s="274"/>
      <c r="H96" s="274"/>
      <c r="I96" s="274"/>
      <c r="J96" s="274"/>
      <c r="K96" s="82">
        <v>122</v>
      </c>
      <c r="L96" s="83"/>
      <c r="M96" s="83"/>
      <c r="N96" s="83"/>
      <c r="O96" s="83"/>
      <c r="P96" s="83"/>
      <c r="Q96" s="83"/>
    </row>
    <row r="97" spans="1:17" x14ac:dyDescent="0.25">
      <c r="A97" s="291" t="s">
        <v>31</v>
      </c>
      <c r="B97" s="274"/>
      <c r="C97" s="274"/>
      <c r="D97" s="274"/>
      <c r="E97" s="274"/>
      <c r="F97" s="274"/>
      <c r="G97" s="274"/>
      <c r="H97" s="274"/>
      <c r="I97" s="274"/>
      <c r="J97" s="274"/>
      <c r="K97" s="82">
        <v>68</v>
      </c>
      <c r="L97" s="83"/>
      <c r="M97" s="83"/>
      <c r="N97" s="83"/>
      <c r="O97" s="83"/>
      <c r="P97" s="83"/>
      <c r="Q97" s="83"/>
    </row>
    <row r="98" spans="1:17" x14ac:dyDescent="0.25">
      <c r="A98" s="292" t="s">
        <v>129</v>
      </c>
      <c r="B98" s="274"/>
      <c r="C98" s="274"/>
      <c r="D98" s="274"/>
      <c r="E98" s="274"/>
      <c r="F98" s="274"/>
      <c r="G98" s="274"/>
      <c r="H98" s="274"/>
      <c r="I98" s="274"/>
      <c r="J98" s="274"/>
      <c r="K98" s="85">
        <v>1047</v>
      </c>
      <c r="L98" s="83"/>
      <c r="M98" s="83"/>
      <c r="N98" s="83"/>
      <c r="O98" s="83"/>
      <c r="P98" s="85">
        <v>13.36</v>
      </c>
      <c r="Q98" s="83"/>
    </row>
    <row r="99" spans="1:17" x14ac:dyDescent="0.25">
      <c r="A99" s="293" t="s">
        <v>198</v>
      </c>
      <c r="B99" s="274"/>
      <c r="C99" s="274"/>
      <c r="D99" s="274"/>
      <c r="E99" s="274"/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4"/>
    </row>
    <row r="100" spans="1:17" ht="34.799999999999997" x14ac:dyDescent="0.25">
      <c r="A100" s="77">
        <v>45</v>
      </c>
      <c r="B100" s="79" t="s">
        <v>199</v>
      </c>
      <c r="C100" s="80" t="s">
        <v>200</v>
      </c>
      <c r="D100" s="78" t="s">
        <v>201</v>
      </c>
      <c r="E100" s="81">
        <v>0.12</v>
      </c>
      <c r="F100" s="82">
        <v>1636.02</v>
      </c>
      <c r="G100" s="82">
        <v>117.4</v>
      </c>
      <c r="H100" s="82">
        <v>26.91</v>
      </c>
      <c r="I100" s="82">
        <v>5.47</v>
      </c>
      <c r="J100" s="83"/>
      <c r="K100" s="83">
        <v>196</v>
      </c>
      <c r="L100" s="83">
        <v>14</v>
      </c>
      <c r="M100" s="83">
        <v>3</v>
      </c>
      <c r="N100" s="83">
        <v>1</v>
      </c>
      <c r="O100" s="83">
        <v>10.199999999999999</v>
      </c>
      <c r="P100" s="83">
        <v>1.22</v>
      </c>
      <c r="Q100" s="83"/>
    </row>
    <row r="101" spans="1:17" ht="47.4" x14ac:dyDescent="0.25">
      <c r="A101" s="77">
        <v>46</v>
      </c>
      <c r="B101" s="79" t="s">
        <v>202</v>
      </c>
      <c r="C101" s="80" t="s">
        <v>203</v>
      </c>
      <c r="D101" s="78" t="s">
        <v>204</v>
      </c>
      <c r="E101" s="81">
        <v>4.2000000000000003E-2</v>
      </c>
      <c r="F101" s="82">
        <v>45604.08</v>
      </c>
      <c r="G101" s="82">
        <v>4639.62</v>
      </c>
      <c r="H101" s="82">
        <v>2412.61</v>
      </c>
      <c r="I101" s="82">
        <v>302.08</v>
      </c>
      <c r="J101" s="83"/>
      <c r="K101" s="83">
        <v>1915</v>
      </c>
      <c r="L101" s="83">
        <v>195</v>
      </c>
      <c r="M101" s="83">
        <v>101</v>
      </c>
      <c r="N101" s="83">
        <v>13</v>
      </c>
      <c r="O101" s="83">
        <v>318</v>
      </c>
      <c r="P101" s="83">
        <v>13.36</v>
      </c>
      <c r="Q101" s="83"/>
    </row>
    <row r="102" spans="1:17" ht="47.4" x14ac:dyDescent="0.25">
      <c r="A102" s="77">
        <v>47</v>
      </c>
      <c r="B102" s="79" t="s">
        <v>205</v>
      </c>
      <c r="C102" s="80" t="s">
        <v>206</v>
      </c>
      <c r="D102" s="78" t="s">
        <v>71</v>
      </c>
      <c r="E102" s="81">
        <v>0.14000000000000001</v>
      </c>
      <c r="F102" s="82">
        <v>12672.15</v>
      </c>
      <c r="G102" s="82">
        <v>11953.43</v>
      </c>
      <c r="H102" s="82">
        <v>441.05</v>
      </c>
      <c r="I102" s="82">
        <v>1.25</v>
      </c>
      <c r="J102" s="83"/>
      <c r="K102" s="83">
        <v>1774</v>
      </c>
      <c r="L102" s="83">
        <v>1673</v>
      </c>
      <c r="M102" s="83">
        <v>62</v>
      </c>
      <c r="N102" s="83"/>
      <c r="O102" s="83">
        <v>855.65</v>
      </c>
      <c r="P102" s="83">
        <v>119.79</v>
      </c>
      <c r="Q102" s="83"/>
    </row>
    <row r="103" spans="1:17" ht="24" x14ac:dyDescent="0.25">
      <c r="A103" s="77">
        <v>48</v>
      </c>
      <c r="B103" s="79" t="s">
        <v>180</v>
      </c>
      <c r="C103" s="80" t="s">
        <v>207</v>
      </c>
      <c r="D103" s="78" t="s">
        <v>22</v>
      </c>
      <c r="E103" s="81">
        <v>14</v>
      </c>
      <c r="F103" s="82">
        <v>1472.6</v>
      </c>
      <c r="G103" s="83"/>
      <c r="H103" s="83"/>
      <c r="I103" s="83"/>
      <c r="J103" s="83"/>
      <c r="K103" s="83">
        <v>20616</v>
      </c>
      <c r="L103" s="83"/>
      <c r="M103" s="83"/>
      <c r="N103" s="83"/>
      <c r="O103" s="83"/>
      <c r="P103" s="83"/>
      <c r="Q103" s="83"/>
    </row>
    <row r="104" spans="1:17" ht="68.400000000000006" x14ac:dyDescent="0.25">
      <c r="A104" s="77">
        <v>49</v>
      </c>
      <c r="B104" s="79" t="s">
        <v>208</v>
      </c>
      <c r="C104" s="80" t="s">
        <v>209</v>
      </c>
      <c r="D104" s="78" t="s">
        <v>210</v>
      </c>
      <c r="E104" s="84">
        <v>7.0000000000000007E-2</v>
      </c>
      <c r="F104" s="82">
        <v>9627.5300000000007</v>
      </c>
      <c r="G104" s="82">
        <v>1978.2</v>
      </c>
      <c r="H104" s="82">
        <v>4648.3500000000004</v>
      </c>
      <c r="I104" s="82">
        <v>327.60000000000002</v>
      </c>
      <c r="J104" s="83"/>
      <c r="K104" s="83">
        <v>674</v>
      </c>
      <c r="L104" s="83">
        <v>138</v>
      </c>
      <c r="M104" s="83">
        <v>325</v>
      </c>
      <c r="N104" s="83">
        <v>23</v>
      </c>
      <c r="O104" s="83">
        <v>180</v>
      </c>
      <c r="P104" s="83">
        <v>12.6</v>
      </c>
      <c r="Q104" s="83"/>
    </row>
    <row r="105" spans="1:17" ht="34.799999999999997" x14ac:dyDescent="0.25">
      <c r="A105" s="77">
        <v>50</v>
      </c>
      <c r="B105" s="79" t="s">
        <v>211</v>
      </c>
      <c r="C105" s="80" t="s">
        <v>212</v>
      </c>
      <c r="D105" s="78" t="s">
        <v>78</v>
      </c>
      <c r="E105" s="81">
        <v>7.14</v>
      </c>
      <c r="F105" s="82">
        <v>563.13</v>
      </c>
      <c r="G105" s="83"/>
      <c r="H105" s="83"/>
      <c r="I105" s="83"/>
      <c r="J105" s="83"/>
      <c r="K105" s="83">
        <v>4021</v>
      </c>
      <c r="L105" s="83"/>
      <c r="M105" s="83"/>
      <c r="N105" s="83"/>
      <c r="O105" s="83"/>
      <c r="P105" s="83"/>
      <c r="Q105" s="83"/>
    </row>
    <row r="106" spans="1:17" ht="68.400000000000006" x14ac:dyDescent="0.25">
      <c r="A106" s="77">
        <v>51</v>
      </c>
      <c r="B106" s="79" t="s">
        <v>213</v>
      </c>
      <c r="C106" s="80" t="s">
        <v>214</v>
      </c>
      <c r="D106" s="78" t="s">
        <v>210</v>
      </c>
      <c r="E106" s="81">
        <v>1.2E-2</v>
      </c>
      <c r="F106" s="82">
        <v>13887.65</v>
      </c>
      <c r="G106" s="82">
        <v>3944.56</v>
      </c>
      <c r="H106" s="82">
        <v>5922.19</v>
      </c>
      <c r="I106" s="82">
        <v>420.82</v>
      </c>
      <c r="J106" s="83"/>
      <c r="K106" s="83">
        <v>167</v>
      </c>
      <c r="L106" s="83">
        <v>47</v>
      </c>
      <c r="M106" s="83">
        <v>71</v>
      </c>
      <c r="N106" s="83">
        <v>5</v>
      </c>
      <c r="O106" s="83">
        <v>328.44</v>
      </c>
      <c r="P106" s="83">
        <v>3.94</v>
      </c>
      <c r="Q106" s="83"/>
    </row>
    <row r="107" spans="1:17" ht="34.799999999999997" x14ac:dyDescent="0.25">
      <c r="A107" s="77">
        <v>52</v>
      </c>
      <c r="B107" s="79" t="s">
        <v>211</v>
      </c>
      <c r="C107" s="80" t="s">
        <v>212</v>
      </c>
      <c r="D107" s="78" t="s">
        <v>78</v>
      </c>
      <c r="E107" s="81">
        <v>1.224</v>
      </c>
      <c r="F107" s="82">
        <v>563.13</v>
      </c>
      <c r="G107" s="83"/>
      <c r="H107" s="83"/>
      <c r="I107" s="83"/>
      <c r="J107" s="83"/>
      <c r="K107" s="83">
        <v>689</v>
      </c>
      <c r="L107" s="83"/>
      <c r="M107" s="83"/>
      <c r="N107" s="83"/>
      <c r="O107" s="83"/>
      <c r="P107" s="83"/>
      <c r="Q107" s="83"/>
    </row>
    <row r="108" spans="1:17" x14ac:dyDescent="0.25">
      <c r="A108" s="291" t="s">
        <v>85</v>
      </c>
      <c r="B108" s="274"/>
      <c r="C108" s="274"/>
      <c r="D108" s="274"/>
      <c r="E108" s="274"/>
      <c r="F108" s="274"/>
      <c r="G108" s="274"/>
      <c r="H108" s="274"/>
      <c r="I108" s="274"/>
      <c r="J108" s="274"/>
      <c r="K108" s="82">
        <v>30052</v>
      </c>
      <c r="L108" s="82">
        <v>2067</v>
      </c>
      <c r="M108" s="82">
        <v>562</v>
      </c>
      <c r="N108" s="82">
        <v>42</v>
      </c>
      <c r="O108" s="83"/>
      <c r="P108" s="82">
        <v>150.91</v>
      </c>
      <c r="Q108" s="83"/>
    </row>
    <row r="109" spans="1:17" x14ac:dyDescent="0.25">
      <c r="A109" s="291" t="s">
        <v>30</v>
      </c>
      <c r="B109" s="274"/>
      <c r="C109" s="274"/>
      <c r="D109" s="274"/>
      <c r="E109" s="274"/>
      <c r="F109" s="274"/>
      <c r="G109" s="274"/>
      <c r="H109" s="274"/>
      <c r="I109" s="274"/>
      <c r="J109" s="274"/>
      <c r="K109" s="82">
        <v>2689</v>
      </c>
      <c r="L109" s="83"/>
      <c r="M109" s="83"/>
      <c r="N109" s="83"/>
      <c r="O109" s="83"/>
      <c r="P109" s="83"/>
      <c r="Q109" s="83"/>
    </row>
    <row r="110" spans="1:17" x14ac:dyDescent="0.25">
      <c r="A110" s="291" t="s">
        <v>31</v>
      </c>
      <c r="B110" s="274"/>
      <c r="C110" s="274"/>
      <c r="D110" s="274"/>
      <c r="E110" s="274"/>
      <c r="F110" s="274"/>
      <c r="G110" s="274"/>
      <c r="H110" s="274"/>
      <c r="I110" s="274"/>
      <c r="J110" s="274"/>
      <c r="K110" s="82">
        <v>1758</v>
      </c>
      <c r="L110" s="83"/>
      <c r="M110" s="83"/>
      <c r="N110" s="83"/>
      <c r="O110" s="83"/>
      <c r="P110" s="83"/>
      <c r="Q110" s="83"/>
    </row>
    <row r="111" spans="1:17" x14ac:dyDescent="0.25">
      <c r="A111" s="292" t="s">
        <v>133</v>
      </c>
      <c r="B111" s="274"/>
      <c r="C111" s="274"/>
      <c r="D111" s="274"/>
      <c r="E111" s="274"/>
      <c r="F111" s="274"/>
      <c r="G111" s="274"/>
      <c r="H111" s="274"/>
      <c r="I111" s="274"/>
      <c r="J111" s="274"/>
      <c r="K111" s="85">
        <v>34499</v>
      </c>
      <c r="L111" s="83"/>
      <c r="M111" s="83"/>
      <c r="N111" s="83"/>
      <c r="O111" s="83"/>
      <c r="P111" s="85">
        <v>150.91</v>
      </c>
      <c r="Q111" s="83"/>
    </row>
    <row r="112" spans="1:17" x14ac:dyDescent="0.25">
      <c r="A112" s="293" t="s">
        <v>215</v>
      </c>
      <c r="B112" s="274"/>
      <c r="C112" s="274"/>
      <c r="D112" s="274"/>
      <c r="E112" s="274"/>
      <c r="F112" s="274"/>
      <c r="G112" s="274"/>
      <c r="H112" s="274"/>
      <c r="I112" s="274"/>
      <c r="J112" s="274"/>
      <c r="K112" s="274"/>
      <c r="L112" s="274"/>
      <c r="M112" s="274"/>
      <c r="N112" s="274"/>
      <c r="O112" s="274"/>
      <c r="P112" s="274"/>
      <c r="Q112" s="274"/>
    </row>
    <row r="113" spans="1:17" ht="24" x14ac:dyDescent="0.25">
      <c r="A113" s="77">
        <v>53</v>
      </c>
      <c r="B113" s="79" t="s">
        <v>173</v>
      </c>
      <c r="C113" s="80" t="s">
        <v>174</v>
      </c>
      <c r="D113" s="78" t="s">
        <v>22</v>
      </c>
      <c r="E113" s="81">
        <v>4</v>
      </c>
      <c r="F113" s="82">
        <v>177.1</v>
      </c>
      <c r="G113" s="83"/>
      <c r="H113" s="83"/>
      <c r="I113" s="83"/>
      <c r="J113" s="83"/>
      <c r="K113" s="83">
        <v>708</v>
      </c>
      <c r="L113" s="83"/>
      <c r="M113" s="83"/>
      <c r="N113" s="83"/>
      <c r="O113" s="83"/>
      <c r="P113" s="83"/>
      <c r="Q113" s="83"/>
    </row>
    <row r="114" spans="1:17" ht="22.8" x14ac:dyDescent="0.25">
      <c r="A114" s="77">
        <v>54</v>
      </c>
      <c r="B114" s="79" t="s">
        <v>216</v>
      </c>
      <c r="C114" s="80" t="s">
        <v>217</v>
      </c>
      <c r="D114" s="78" t="s">
        <v>181</v>
      </c>
      <c r="E114" s="81">
        <v>22</v>
      </c>
      <c r="F114" s="82">
        <v>636.44000000000005</v>
      </c>
      <c r="G114" s="83"/>
      <c r="H114" s="83"/>
      <c r="I114" s="83"/>
      <c r="J114" s="83"/>
      <c r="K114" s="83">
        <v>14002</v>
      </c>
      <c r="L114" s="83"/>
      <c r="M114" s="83"/>
      <c r="N114" s="83"/>
      <c r="O114" s="83"/>
      <c r="P114" s="83"/>
      <c r="Q114" s="83"/>
    </row>
    <row r="115" spans="1:17" ht="35.4" x14ac:dyDescent="0.25">
      <c r="A115" s="77">
        <v>55</v>
      </c>
      <c r="B115" s="79" t="s">
        <v>218</v>
      </c>
      <c r="C115" s="80" t="s">
        <v>219</v>
      </c>
      <c r="D115" s="78" t="s">
        <v>22</v>
      </c>
      <c r="E115" s="81">
        <v>307</v>
      </c>
      <c r="F115" s="82">
        <v>276.92</v>
      </c>
      <c r="G115" s="83"/>
      <c r="H115" s="83"/>
      <c r="I115" s="83"/>
      <c r="J115" s="83"/>
      <c r="K115" s="83">
        <v>85014</v>
      </c>
      <c r="L115" s="83"/>
      <c r="M115" s="83"/>
      <c r="N115" s="83"/>
      <c r="O115" s="83"/>
      <c r="P115" s="83"/>
      <c r="Q115" s="83"/>
    </row>
    <row r="116" spans="1:17" ht="68.400000000000006" x14ac:dyDescent="0.25">
      <c r="A116" s="77">
        <v>56</v>
      </c>
      <c r="B116" s="79" t="s">
        <v>220</v>
      </c>
      <c r="C116" s="80" t="s">
        <v>221</v>
      </c>
      <c r="D116" s="78" t="s">
        <v>75</v>
      </c>
      <c r="E116" s="81">
        <v>2.2549999999999999</v>
      </c>
      <c r="F116" s="82">
        <v>2784.61</v>
      </c>
      <c r="G116" s="83"/>
      <c r="H116" s="83"/>
      <c r="I116" s="83"/>
      <c r="J116" s="83"/>
      <c r="K116" s="83">
        <v>6279</v>
      </c>
      <c r="L116" s="83"/>
      <c r="M116" s="83"/>
      <c r="N116" s="83"/>
      <c r="O116" s="83"/>
      <c r="P116" s="83"/>
      <c r="Q116" s="83"/>
    </row>
    <row r="117" spans="1:17" ht="34.200000000000003" x14ac:dyDescent="0.25">
      <c r="A117" s="77">
        <v>57</v>
      </c>
      <c r="B117" s="79" t="s">
        <v>175</v>
      </c>
      <c r="C117" s="80" t="s">
        <v>222</v>
      </c>
      <c r="D117" s="78" t="s">
        <v>75</v>
      </c>
      <c r="E117" s="81">
        <v>1.865</v>
      </c>
      <c r="F117" s="82">
        <v>3332.28</v>
      </c>
      <c r="G117" s="83"/>
      <c r="H117" s="83"/>
      <c r="I117" s="83"/>
      <c r="J117" s="83"/>
      <c r="K117" s="83">
        <v>6215</v>
      </c>
      <c r="L117" s="83"/>
      <c r="M117" s="83"/>
      <c r="N117" s="83"/>
      <c r="O117" s="83"/>
      <c r="P117" s="83"/>
      <c r="Q117" s="83"/>
    </row>
    <row r="118" spans="1:17" ht="34.200000000000003" x14ac:dyDescent="0.25">
      <c r="A118" s="77">
        <v>58</v>
      </c>
      <c r="B118" s="79" t="s">
        <v>175</v>
      </c>
      <c r="C118" s="80" t="s">
        <v>223</v>
      </c>
      <c r="D118" s="78" t="s">
        <v>75</v>
      </c>
      <c r="E118" s="81">
        <v>4.4999999999999998E-2</v>
      </c>
      <c r="F118" s="82">
        <v>6290.3</v>
      </c>
      <c r="G118" s="83"/>
      <c r="H118" s="83"/>
      <c r="I118" s="83"/>
      <c r="J118" s="83"/>
      <c r="K118" s="83">
        <v>283</v>
      </c>
      <c r="L118" s="83"/>
      <c r="M118" s="83"/>
      <c r="N118" s="83"/>
      <c r="O118" s="83"/>
      <c r="P118" s="83"/>
      <c r="Q118" s="83"/>
    </row>
    <row r="119" spans="1:17" ht="22.8" x14ac:dyDescent="0.25">
      <c r="A119" s="77">
        <v>59</v>
      </c>
      <c r="B119" s="79" t="s">
        <v>175</v>
      </c>
      <c r="C119" s="80" t="s">
        <v>224</v>
      </c>
      <c r="D119" s="78" t="s">
        <v>75</v>
      </c>
      <c r="E119" s="81">
        <v>0.1</v>
      </c>
      <c r="F119" s="82">
        <v>5456.28</v>
      </c>
      <c r="G119" s="83"/>
      <c r="H119" s="83"/>
      <c r="I119" s="83"/>
      <c r="J119" s="83"/>
      <c r="K119" s="83">
        <v>546</v>
      </c>
      <c r="L119" s="83"/>
      <c r="M119" s="83"/>
      <c r="N119" s="83"/>
      <c r="O119" s="83"/>
      <c r="P119" s="83"/>
      <c r="Q119" s="83"/>
    </row>
    <row r="120" spans="1:17" ht="22.8" x14ac:dyDescent="0.25">
      <c r="A120" s="77">
        <v>60</v>
      </c>
      <c r="B120" s="79" t="s">
        <v>175</v>
      </c>
      <c r="C120" s="80" t="s">
        <v>225</v>
      </c>
      <c r="D120" s="78" t="s">
        <v>75</v>
      </c>
      <c r="E120" s="81">
        <v>0.02</v>
      </c>
      <c r="F120" s="82">
        <v>6463.16</v>
      </c>
      <c r="G120" s="83"/>
      <c r="H120" s="83"/>
      <c r="I120" s="83"/>
      <c r="J120" s="83"/>
      <c r="K120" s="83">
        <v>129</v>
      </c>
      <c r="L120" s="83"/>
      <c r="M120" s="83"/>
      <c r="N120" s="83"/>
      <c r="O120" s="83"/>
      <c r="P120" s="83"/>
      <c r="Q120" s="83"/>
    </row>
    <row r="121" spans="1:17" ht="22.8" x14ac:dyDescent="0.25">
      <c r="A121" s="77">
        <v>61</v>
      </c>
      <c r="B121" s="79" t="s">
        <v>176</v>
      </c>
      <c r="C121" s="80" t="s">
        <v>226</v>
      </c>
      <c r="D121" s="78" t="s">
        <v>73</v>
      </c>
      <c r="E121" s="81">
        <v>200</v>
      </c>
      <c r="F121" s="82">
        <v>1.56</v>
      </c>
      <c r="G121" s="83"/>
      <c r="H121" s="83"/>
      <c r="I121" s="83"/>
      <c r="J121" s="83"/>
      <c r="K121" s="83">
        <v>312</v>
      </c>
      <c r="L121" s="83"/>
      <c r="M121" s="83"/>
      <c r="N121" s="83"/>
      <c r="O121" s="83"/>
      <c r="P121" s="83"/>
      <c r="Q121" s="83"/>
    </row>
    <row r="122" spans="1:17" ht="45.6" x14ac:dyDescent="0.25">
      <c r="A122" s="77">
        <v>62</v>
      </c>
      <c r="B122" s="79" t="s">
        <v>227</v>
      </c>
      <c r="C122" s="80" t="s">
        <v>228</v>
      </c>
      <c r="D122" s="78" t="s">
        <v>75</v>
      </c>
      <c r="E122" s="81">
        <v>1.05</v>
      </c>
      <c r="F122" s="82">
        <v>14561</v>
      </c>
      <c r="G122" s="83"/>
      <c r="H122" s="83"/>
      <c r="I122" s="83"/>
      <c r="J122" s="83"/>
      <c r="K122" s="83">
        <v>15289</v>
      </c>
      <c r="L122" s="83"/>
      <c r="M122" s="83"/>
      <c r="N122" s="83"/>
      <c r="O122" s="83"/>
      <c r="P122" s="83"/>
      <c r="Q122" s="83"/>
    </row>
    <row r="123" spans="1:17" ht="34.799999999999997" x14ac:dyDescent="0.25">
      <c r="A123" s="77">
        <v>63</v>
      </c>
      <c r="B123" s="79" t="s">
        <v>229</v>
      </c>
      <c r="C123" s="80" t="s">
        <v>230</v>
      </c>
      <c r="D123" s="78" t="s">
        <v>75</v>
      </c>
      <c r="E123" s="81">
        <v>1.2E-2</v>
      </c>
      <c r="F123" s="82">
        <v>3390</v>
      </c>
      <c r="G123" s="83"/>
      <c r="H123" s="83"/>
      <c r="I123" s="83"/>
      <c r="J123" s="83"/>
      <c r="K123" s="83">
        <v>41</v>
      </c>
      <c r="L123" s="83"/>
      <c r="M123" s="83"/>
      <c r="N123" s="83"/>
      <c r="O123" s="83"/>
      <c r="P123" s="83"/>
      <c r="Q123" s="83"/>
    </row>
    <row r="124" spans="1:17" x14ac:dyDescent="0.25">
      <c r="A124" s="291" t="s">
        <v>85</v>
      </c>
      <c r="B124" s="274"/>
      <c r="C124" s="274"/>
      <c r="D124" s="274"/>
      <c r="E124" s="274"/>
      <c r="F124" s="274"/>
      <c r="G124" s="274"/>
      <c r="H124" s="274"/>
      <c r="I124" s="274"/>
      <c r="J124" s="274"/>
      <c r="K124" s="82">
        <v>128818</v>
      </c>
      <c r="L124" s="83"/>
      <c r="M124" s="83"/>
      <c r="N124" s="83"/>
      <c r="O124" s="83"/>
      <c r="P124" s="83"/>
      <c r="Q124" s="83"/>
    </row>
    <row r="125" spans="1:17" x14ac:dyDescent="0.25">
      <c r="A125" s="292" t="s">
        <v>231</v>
      </c>
      <c r="B125" s="274"/>
      <c r="C125" s="274"/>
      <c r="D125" s="274"/>
      <c r="E125" s="274"/>
      <c r="F125" s="274"/>
      <c r="G125" s="274"/>
      <c r="H125" s="274"/>
      <c r="I125" s="274"/>
      <c r="J125" s="274"/>
      <c r="K125" s="85">
        <v>128818</v>
      </c>
      <c r="L125" s="83"/>
      <c r="M125" s="83"/>
      <c r="N125" s="83"/>
      <c r="O125" s="83"/>
      <c r="P125" s="83"/>
      <c r="Q125" s="83"/>
    </row>
    <row r="126" spans="1:17" x14ac:dyDescent="0.25">
      <c r="A126" s="294" t="s">
        <v>77</v>
      </c>
      <c r="B126" s="276"/>
      <c r="C126" s="276"/>
      <c r="D126" s="276"/>
      <c r="E126" s="276"/>
      <c r="F126" s="276"/>
      <c r="G126" s="276"/>
      <c r="H126" s="276"/>
      <c r="I126" s="276"/>
      <c r="J126" s="276"/>
      <c r="K126" s="276"/>
      <c r="L126" s="276"/>
      <c r="M126" s="276"/>
      <c r="N126" s="276"/>
      <c r="O126" s="276"/>
      <c r="P126" s="276"/>
      <c r="Q126" s="276"/>
    </row>
    <row r="127" spans="1:17" x14ac:dyDescent="0.25">
      <c r="A127" s="291" t="s">
        <v>29</v>
      </c>
      <c r="B127" s="274"/>
      <c r="C127" s="274"/>
      <c r="D127" s="274"/>
      <c r="E127" s="274"/>
      <c r="F127" s="274"/>
      <c r="G127" s="274"/>
      <c r="H127" s="274"/>
      <c r="I127" s="274"/>
      <c r="J127" s="274"/>
      <c r="K127" s="82">
        <v>625927</v>
      </c>
      <c r="L127" s="82">
        <v>29335</v>
      </c>
      <c r="M127" s="82">
        <v>40654</v>
      </c>
      <c r="N127" s="82">
        <v>5250</v>
      </c>
      <c r="O127" s="83"/>
      <c r="P127" s="82">
        <v>2183.98</v>
      </c>
      <c r="Q127" s="83"/>
    </row>
    <row r="128" spans="1:17" x14ac:dyDescent="0.25">
      <c r="A128" s="291" t="s">
        <v>30</v>
      </c>
      <c r="B128" s="274"/>
      <c r="C128" s="274"/>
      <c r="D128" s="274"/>
      <c r="E128" s="274"/>
      <c r="F128" s="274"/>
      <c r="G128" s="274"/>
      <c r="H128" s="274"/>
      <c r="I128" s="274"/>
      <c r="J128" s="274"/>
      <c r="K128" s="82">
        <v>32093</v>
      </c>
      <c r="L128" s="83"/>
      <c r="M128" s="83"/>
      <c r="N128" s="83"/>
      <c r="O128" s="83"/>
      <c r="P128" s="83"/>
      <c r="Q128" s="83"/>
    </row>
    <row r="129" spans="1:17" x14ac:dyDescent="0.25">
      <c r="A129" s="291" t="s">
        <v>31</v>
      </c>
      <c r="B129" s="274"/>
      <c r="C129" s="274"/>
      <c r="D129" s="274"/>
      <c r="E129" s="274"/>
      <c r="F129" s="274"/>
      <c r="G129" s="274"/>
      <c r="H129" s="274"/>
      <c r="I129" s="274"/>
      <c r="J129" s="274"/>
      <c r="K129" s="82">
        <v>22271</v>
      </c>
      <c r="L129" s="83"/>
      <c r="M129" s="83"/>
      <c r="N129" s="83"/>
      <c r="O129" s="83"/>
      <c r="P129" s="83"/>
      <c r="Q129" s="83"/>
    </row>
    <row r="130" spans="1:17" x14ac:dyDescent="0.25">
      <c r="A130" s="292" t="s">
        <v>120</v>
      </c>
      <c r="B130" s="274"/>
      <c r="C130" s="274"/>
      <c r="D130" s="274"/>
      <c r="E130" s="274"/>
      <c r="F130" s="274"/>
      <c r="G130" s="274"/>
      <c r="H130" s="274"/>
      <c r="I130" s="274"/>
      <c r="J130" s="274"/>
      <c r="K130" s="85">
        <v>680291</v>
      </c>
      <c r="L130" s="83"/>
      <c r="M130" s="83"/>
      <c r="N130" s="83"/>
      <c r="O130" s="83"/>
      <c r="P130" s="85">
        <v>2183.98</v>
      </c>
      <c r="Q130" s="83"/>
    </row>
    <row r="131" spans="1:17" x14ac:dyDescent="0.25">
      <c r="A131" s="291" t="s">
        <v>56</v>
      </c>
      <c r="B131" s="274"/>
      <c r="C131" s="274"/>
      <c r="D131" s="274"/>
      <c r="E131" s="274"/>
      <c r="F131" s="274"/>
      <c r="G131" s="274"/>
      <c r="H131" s="274"/>
      <c r="I131" s="274"/>
      <c r="J131" s="274"/>
      <c r="K131" s="82">
        <v>165419</v>
      </c>
      <c r="L131" s="83"/>
      <c r="M131" s="83"/>
      <c r="N131" s="83"/>
      <c r="O131" s="83"/>
      <c r="P131" s="82">
        <v>207.42</v>
      </c>
      <c r="Q131" s="83"/>
    </row>
    <row r="132" spans="1:17" x14ac:dyDescent="0.25">
      <c r="A132" s="291" t="s">
        <v>49</v>
      </c>
      <c r="B132" s="274"/>
      <c r="C132" s="274"/>
      <c r="D132" s="274"/>
      <c r="E132" s="274"/>
      <c r="F132" s="274"/>
      <c r="G132" s="274"/>
      <c r="H132" s="274"/>
      <c r="I132" s="274"/>
      <c r="J132" s="274"/>
      <c r="K132" s="82">
        <v>146412</v>
      </c>
      <c r="L132" s="83"/>
      <c r="M132" s="83"/>
      <c r="N132" s="83"/>
      <c r="O132" s="83"/>
      <c r="P132" s="82">
        <v>1976.56</v>
      </c>
      <c r="Q132" s="83"/>
    </row>
    <row r="133" spans="1:17" x14ac:dyDescent="0.25">
      <c r="A133" s="291" t="s">
        <v>86</v>
      </c>
      <c r="B133" s="274"/>
      <c r="C133" s="274"/>
      <c r="D133" s="274"/>
      <c r="E133" s="274"/>
      <c r="F133" s="274"/>
      <c r="G133" s="274"/>
      <c r="H133" s="274"/>
      <c r="I133" s="274"/>
      <c r="J133" s="274"/>
      <c r="K133" s="82">
        <v>368460</v>
      </c>
      <c r="L133" s="83"/>
      <c r="M133" s="83"/>
      <c r="N133" s="83"/>
      <c r="O133" s="83"/>
      <c r="P133" s="83"/>
      <c r="Q133" s="83"/>
    </row>
    <row r="134" spans="1:17" x14ac:dyDescent="0.25">
      <c r="A134" s="291" t="s">
        <v>33</v>
      </c>
      <c r="B134" s="274"/>
      <c r="C134" s="274"/>
      <c r="D134" s="274"/>
      <c r="E134" s="274"/>
      <c r="F134" s="274"/>
      <c r="G134" s="274"/>
      <c r="H134" s="274"/>
      <c r="I134" s="274"/>
      <c r="J134" s="274"/>
      <c r="K134" s="82">
        <v>680291</v>
      </c>
      <c r="L134" s="83"/>
      <c r="M134" s="83"/>
      <c r="N134" s="83"/>
      <c r="O134" s="83"/>
      <c r="P134" s="82">
        <v>2183.98</v>
      </c>
      <c r="Q134" s="83"/>
    </row>
    <row r="135" spans="1:17" x14ac:dyDescent="0.25">
      <c r="A135" s="291" t="s">
        <v>34</v>
      </c>
      <c r="B135" s="274"/>
      <c r="C135" s="274"/>
      <c r="D135" s="274"/>
      <c r="E135" s="274"/>
      <c r="F135" s="274"/>
      <c r="G135" s="274"/>
      <c r="H135" s="274"/>
      <c r="I135" s="274"/>
      <c r="J135" s="274"/>
      <c r="K135" s="83"/>
      <c r="L135" s="83"/>
      <c r="M135" s="83"/>
      <c r="N135" s="83"/>
      <c r="O135" s="83"/>
      <c r="P135" s="83"/>
      <c r="Q135" s="83"/>
    </row>
    <row r="136" spans="1:17" x14ac:dyDescent="0.25">
      <c r="A136" s="291" t="s">
        <v>35</v>
      </c>
      <c r="B136" s="274"/>
      <c r="C136" s="274"/>
      <c r="D136" s="274"/>
      <c r="E136" s="274"/>
      <c r="F136" s="274"/>
      <c r="G136" s="274"/>
      <c r="H136" s="274"/>
      <c r="I136" s="274"/>
      <c r="J136" s="274"/>
      <c r="K136" s="82">
        <v>59653</v>
      </c>
      <c r="L136" s="83"/>
      <c r="M136" s="83"/>
      <c r="N136" s="83"/>
      <c r="O136" s="83"/>
      <c r="P136" s="83"/>
      <c r="Q136" s="83"/>
    </row>
    <row r="137" spans="1:17" x14ac:dyDescent="0.25">
      <c r="A137" s="291" t="s">
        <v>36</v>
      </c>
      <c r="B137" s="274"/>
      <c r="C137" s="274"/>
      <c r="D137" s="274"/>
      <c r="E137" s="274"/>
      <c r="F137" s="274"/>
      <c r="G137" s="274"/>
      <c r="H137" s="274"/>
      <c r="I137" s="274"/>
      <c r="J137" s="274"/>
      <c r="K137" s="82">
        <v>40654</v>
      </c>
      <c r="L137" s="83"/>
      <c r="M137" s="83"/>
      <c r="N137" s="83"/>
      <c r="O137" s="83"/>
      <c r="P137" s="83"/>
      <c r="Q137" s="83"/>
    </row>
    <row r="138" spans="1:17" x14ac:dyDescent="0.25">
      <c r="A138" s="291" t="s">
        <v>37</v>
      </c>
      <c r="B138" s="274"/>
      <c r="C138" s="274"/>
      <c r="D138" s="274"/>
      <c r="E138" s="274"/>
      <c r="F138" s="274"/>
      <c r="G138" s="274"/>
      <c r="H138" s="274"/>
      <c r="I138" s="274"/>
      <c r="J138" s="274"/>
      <c r="K138" s="82">
        <v>34585</v>
      </c>
      <c r="L138" s="83"/>
      <c r="M138" s="83"/>
      <c r="N138" s="83"/>
      <c r="O138" s="83"/>
      <c r="P138" s="83"/>
      <c r="Q138" s="83"/>
    </row>
    <row r="139" spans="1:17" x14ac:dyDescent="0.25">
      <c r="A139" s="291" t="s">
        <v>87</v>
      </c>
      <c r="B139" s="274"/>
      <c r="C139" s="274"/>
      <c r="D139" s="274"/>
      <c r="E139" s="274"/>
      <c r="F139" s="274"/>
      <c r="G139" s="274"/>
      <c r="H139" s="274"/>
      <c r="I139" s="274"/>
      <c r="J139" s="274"/>
      <c r="K139" s="82">
        <v>368460</v>
      </c>
      <c r="L139" s="83"/>
      <c r="M139" s="83"/>
      <c r="N139" s="83"/>
      <c r="O139" s="83"/>
      <c r="P139" s="83"/>
      <c r="Q139" s="83"/>
    </row>
    <row r="140" spans="1:17" x14ac:dyDescent="0.25">
      <c r="A140" s="291" t="s">
        <v>38</v>
      </c>
      <c r="B140" s="274"/>
      <c r="C140" s="274"/>
      <c r="D140" s="274"/>
      <c r="E140" s="274"/>
      <c r="F140" s="274"/>
      <c r="G140" s="274"/>
      <c r="H140" s="274"/>
      <c r="I140" s="274"/>
      <c r="J140" s="274"/>
      <c r="K140" s="82">
        <v>32093</v>
      </c>
      <c r="L140" s="83"/>
      <c r="M140" s="83"/>
      <c r="N140" s="83"/>
      <c r="O140" s="83"/>
      <c r="P140" s="83"/>
      <c r="Q140" s="83"/>
    </row>
    <row r="141" spans="1:17" x14ac:dyDescent="0.25">
      <c r="A141" s="291" t="s">
        <v>39</v>
      </c>
      <c r="B141" s="274"/>
      <c r="C141" s="274"/>
      <c r="D141" s="274"/>
      <c r="E141" s="274"/>
      <c r="F141" s="274"/>
      <c r="G141" s="274"/>
      <c r="H141" s="274"/>
      <c r="I141" s="274"/>
      <c r="J141" s="274"/>
      <c r="K141" s="82">
        <v>22271</v>
      </c>
      <c r="L141" s="83"/>
      <c r="M141" s="83"/>
      <c r="N141" s="83"/>
      <c r="O141" s="83"/>
      <c r="P141" s="83"/>
      <c r="Q141" s="83"/>
    </row>
    <row r="142" spans="1:17" x14ac:dyDescent="0.25">
      <c r="A142" s="292" t="s">
        <v>40</v>
      </c>
      <c r="B142" s="274"/>
      <c r="C142" s="274"/>
      <c r="D142" s="274"/>
      <c r="E142" s="274"/>
      <c r="F142" s="274"/>
      <c r="G142" s="274"/>
      <c r="H142" s="274"/>
      <c r="I142" s="274"/>
      <c r="J142" s="274"/>
      <c r="K142" s="85">
        <v>680291</v>
      </c>
      <c r="L142" s="83"/>
      <c r="M142" s="83"/>
      <c r="N142" s="83"/>
      <c r="O142" s="83"/>
      <c r="P142" s="85">
        <v>2183.98</v>
      </c>
      <c r="Q142" s="83"/>
    </row>
    <row r="143" spans="1:17" x14ac:dyDescent="0.25">
      <c r="A143" s="86"/>
      <c r="B143" s="87"/>
      <c r="C143" s="88"/>
      <c r="D143" s="89"/>
      <c r="E143" s="90"/>
      <c r="F143" s="91"/>
      <c r="G143" s="91"/>
      <c r="H143" s="91"/>
      <c r="I143" s="91"/>
      <c r="J143" s="91"/>
      <c r="K143" s="91"/>
      <c r="L143" s="91"/>
      <c r="M143" s="91"/>
      <c r="N143" s="91"/>
      <c r="O143" s="91"/>
      <c r="P143" s="91"/>
      <c r="Q143" s="91"/>
    </row>
    <row r="144" spans="1:17" x14ac:dyDescent="0.25">
      <c r="A144" s="86"/>
      <c r="B144" s="87"/>
      <c r="C144" s="88"/>
      <c r="D144" s="89"/>
      <c r="E144" s="90"/>
      <c r="F144" s="91"/>
      <c r="G144" s="91"/>
      <c r="H144" s="91"/>
      <c r="I144" s="91"/>
      <c r="J144" s="91"/>
      <c r="K144" s="91"/>
      <c r="L144" s="91"/>
      <c r="M144" s="91"/>
      <c r="N144" s="91"/>
      <c r="O144" s="91"/>
      <c r="P144" s="91"/>
      <c r="Q144" s="91"/>
    </row>
    <row r="145" spans="1:17" x14ac:dyDescent="0.25">
      <c r="A145" s="86"/>
      <c r="B145" s="87"/>
      <c r="C145" s="88"/>
      <c r="D145" s="89"/>
      <c r="E145" s="90"/>
      <c r="F145" s="91"/>
      <c r="G145" s="91"/>
      <c r="H145" s="91"/>
      <c r="I145" s="91"/>
      <c r="J145" s="91"/>
      <c r="K145" s="91"/>
      <c r="L145" s="91"/>
      <c r="M145" s="91"/>
      <c r="N145" s="91"/>
      <c r="O145" s="91"/>
      <c r="P145" s="91"/>
      <c r="Q145" s="91"/>
    </row>
    <row r="146" spans="1:17" x14ac:dyDescent="0.25">
      <c r="A146" s="290" t="s">
        <v>178</v>
      </c>
      <c r="B146" s="287"/>
      <c r="C146" s="287"/>
      <c r="D146" s="287"/>
      <c r="E146" s="287"/>
      <c r="F146" s="287"/>
      <c r="G146" s="287"/>
      <c r="H146" s="287"/>
      <c r="I146" s="287"/>
      <c r="J146" s="287"/>
      <c r="K146" s="287"/>
      <c r="L146" s="287"/>
      <c r="M146" s="287"/>
      <c r="N146" s="287"/>
      <c r="O146" s="287"/>
      <c r="P146" s="287"/>
      <c r="Q146" s="287"/>
    </row>
    <row r="147" spans="1:17" x14ac:dyDescent="0.25">
      <c r="A147" s="289" t="s">
        <v>90</v>
      </c>
      <c r="B147" s="287"/>
      <c r="C147" s="287"/>
      <c r="D147" s="287"/>
      <c r="E147" s="287"/>
      <c r="F147" s="287"/>
      <c r="G147" s="287"/>
      <c r="H147" s="287"/>
      <c r="I147" s="287"/>
      <c r="J147" s="287"/>
      <c r="K147" s="287"/>
      <c r="L147" s="287"/>
      <c r="M147" s="287"/>
      <c r="N147" s="287"/>
      <c r="O147" s="287"/>
      <c r="P147" s="287"/>
      <c r="Q147" s="287"/>
    </row>
    <row r="148" spans="1:17" x14ac:dyDescent="0.25">
      <c r="A148" s="86"/>
      <c r="B148" s="87"/>
      <c r="C148" s="88"/>
      <c r="D148" s="89"/>
      <c r="E148" s="90"/>
      <c r="F148" s="91"/>
      <c r="G148" s="91"/>
      <c r="H148" s="91"/>
      <c r="I148" s="91"/>
      <c r="J148" s="91"/>
      <c r="K148" s="91"/>
      <c r="L148" s="91"/>
      <c r="M148" s="91"/>
      <c r="N148" s="91"/>
      <c r="O148" s="91"/>
      <c r="P148" s="91"/>
      <c r="Q148" s="91"/>
    </row>
    <row r="149" spans="1:17" x14ac:dyDescent="0.25">
      <c r="A149" s="290" t="s">
        <v>179</v>
      </c>
      <c r="B149" s="287"/>
      <c r="C149" s="287"/>
      <c r="D149" s="287"/>
      <c r="E149" s="287"/>
      <c r="F149" s="287"/>
      <c r="G149" s="287"/>
      <c r="H149" s="287"/>
      <c r="I149" s="287"/>
      <c r="J149" s="287"/>
      <c r="K149" s="287"/>
      <c r="L149" s="287"/>
      <c r="M149" s="287"/>
      <c r="N149" s="287"/>
      <c r="O149" s="287"/>
      <c r="P149" s="287"/>
      <c r="Q149" s="287"/>
    </row>
    <row r="150" spans="1:17" x14ac:dyDescent="0.25">
      <c r="A150" s="289" t="s">
        <v>90</v>
      </c>
      <c r="B150" s="287"/>
      <c r="C150" s="287"/>
      <c r="D150" s="287"/>
      <c r="E150" s="287"/>
      <c r="F150" s="287"/>
      <c r="G150" s="287"/>
      <c r="H150" s="287"/>
      <c r="I150" s="287"/>
      <c r="J150" s="287"/>
      <c r="K150" s="287"/>
      <c r="L150" s="287"/>
      <c r="M150" s="287"/>
      <c r="N150" s="287"/>
      <c r="O150" s="287"/>
      <c r="P150" s="287"/>
      <c r="Q150" s="287"/>
    </row>
    <row r="151" spans="1:17" x14ac:dyDescent="0.25">
      <c r="A151" s="86"/>
      <c r="B151" s="87"/>
      <c r="C151" s="88"/>
      <c r="D151" s="89"/>
      <c r="E151" s="90"/>
      <c r="F151" s="91"/>
      <c r="G151" s="91"/>
      <c r="H151" s="91"/>
      <c r="I151" s="91"/>
      <c r="J151" s="91"/>
      <c r="K151" s="91"/>
      <c r="L151" s="91"/>
      <c r="M151" s="91"/>
      <c r="N151" s="91"/>
      <c r="O151" s="91"/>
      <c r="P151" s="91"/>
      <c r="Q151" s="91"/>
    </row>
    <row r="152" spans="1:17" x14ac:dyDescent="0.25">
      <c r="A152" s="86"/>
      <c r="B152" s="87"/>
      <c r="C152" s="88"/>
      <c r="D152" s="89"/>
      <c r="E152" s="90"/>
      <c r="F152" s="91"/>
      <c r="G152" s="91"/>
      <c r="H152" s="91"/>
      <c r="I152" s="91"/>
      <c r="J152" s="91"/>
      <c r="K152" s="91"/>
      <c r="L152" s="91"/>
      <c r="M152" s="91"/>
      <c r="N152" s="91"/>
      <c r="O152" s="91"/>
      <c r="P152" s="91"/>
      <c r="Q152" s="91"/>
    </row>
    <row r="153" spans="1:17" x14ac:dyDescent="0.25">
      <c r="A153" s="86"/>
      <c r="B153" s="87"/>
      <c r="C153" s="88"/>
      <c r="D153" s="89"/>
      <c r="E153" s="90"/>
      <c r="F153" s="91"/>
      <c r="G153" s="91"/>
      <c r="H153" s="91"/>
      <c r="I153" s="91"/>
      <c r="J153" s="91"/>
      <c r="K153" s="91"/>
      <c r="L153" s="91"/>
      <c r="M153" s="91"/>
      <c r="N153" s="91"/>
      <c r="O153" s="91"/>
      <c r="P153" s="91"/>
      <c r="Q153" s="91"/>
    </row>
  </sheetData>
  <mergeCells count="83">
    <mergeCell ref="A70:I70"/>
    <mergeCell ref="A71:I71"/>
    <mergeCell ref="A72:I72"/>
    <mergeCell ref="A73:I73"/>
    <mergeCell ref="A74:I74"/>
    <mergeCell ref="A65:I65"/>
    <mergeCell ref="A66:I66"/>
    <mergeCell ref="A67:I67"/>
    <mergeCell ref="A68:I68"/>
    <mergeCell ref="A69:I69"/>
    <mergeCell ref="A52:Q52"/>
    <mergeCell ref="A61:I61"/>
    <mergeCell ref="A62:I62"/>
    <mergeCell ref="A63:Q63"/>
    <mergeCell ref="A64:I64"/>
    <mergeCell ref="J21:K21"/>
    <mergeCell ref="J16:K16"/>
    <mergeCell ref="J17:K17"/>
    <mergeCell ref="J18:K18"/>
    <mergeCell ref="J19:K19"/>
    <mergeCell ref="J20:K20"/>
    <mergeCell ref="A25:A27"/>
    <mergeCell ref="B25:B27"/>
    <mergeCell ref="C25:C27"/>
    <mergeCell ref="D25:D27"/>
    <mergeCell ref="E25:E27"/>
    <mergeCell ref="O25:O27"/>
    <mergeCell ref="P25:P27"/>
    <mergeCell ref="Q25:Q27"/>
    <mergeCell ref="F26:F27"/>
    <mergeCell ref="G26:I26"/>
    <mergeCell ref="J26:J27"/>
    <mergeCell ref="F25:I25"/>
    <mergeCell ref="J25:M25"/>
    <mergeCell ref="N25:N27"/>
    <mergeCell ref="K26:M26"/>
    <mergeCell ref="A29:Q29"/>
    <mergeCell ref="A48:I48"/>
    <mergeCell ref="A49:I49"/>
    <mergeCell ref="A50:I50"/>
    <mergeCell ref="A51:I51"/>
    <mergeCell ref="A96:J96"/>
    <mergeCell ref="A87:Q87"/>
    <mergeCell ref="A95:J95"/>
    <mergeCell ref="A75:I75"/>
    <mergeCell ref="A76:I76"/>
    <mergeCell ref="A77:I77"/>
    <mergeCell ref="A78:I78"/>
    <mergeCell ref="A79:I79"/>
    <mergeCell ref="A83:Q83"/>
    <mergeCell ref="A84:Q84"/>
    <mergeCell ref="A86:Q86"/>
    <mergeCell ref="A127:J127"/>
    <mergeCell ref="A97:J97"/>
    <mergeCell ref="A98:J98"/>
    <mergeCell ref="A99:Q99"/>
    <mergeCell ref="A108:J108"/>
    <mergeCell ref="A109:J109"/>
    <mergeCell ref="A110:J110"/>
    <mergeCell ref="A111:J111"/>
    <mergeCell ref="A112:Q112"/>
    <mergeCell ref="A124:J124"/>
    <mergeCell ref="A125:J125"/>
    <mergeCell ref="A126:Q126"/>
    <mergeCell ref="A139:J139"/>
    <mergeCell ref="A128:J128"/>
    <mergeCell ref="A129:J129"/>
    <mergeCell ref="A130:J130"/>
    <mergeCell ref="A131:J131"/>
    <mergeCell ref="A132:J132"/>
    <mergeCell ref="A133:J133"/>
    <mergeCell ref="A134:J134"/>
    <mergeCell ref="A135:J135"/>
    <mergeCell ref="A136:J136"/>
    <mergeCell ref="A137:J137"/>
    <mergeCell ref="A138:J138"/>
    <mergeCell ref="A150:Q150"/>
    <mergeCell ref="A140:J140"/>
    <mergeCell ref="A141:J141"/>
    <mergeCell ref="A142:J142"/>
    <mergeCell ref="A146:Q146"/>
    <mergeCell ref="A147:Q147"/>
    <mergeCell ref="A149:Q14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42"/>
  <sheetViews>
    <sheetView topLeftCell="A37" workbookViewId="0">
      <selection activeCell="D12" sqref="D12"/>
    </sheetView>
  </sheetViews>
  <sheetFormatPr defaultRowHeight="13.2" x14ac:dyDescent="0.25"/>
  <cols>
    <col min="2" max="2" width="23.5546875" customWidth="1"/>
    <col min="3" max="3" width="32.33203125" customWidth="1"/>
  </cols>
  <sheetData>
    <row r="1" spans="1:17" x14ac:dyDescent="0.25">
      <c r="A1" s="50" t="s">
        <v>27</v>
      </c>
      <c r="B1" s="48"/>
      <c r="C1" s="102"/>
      <c r="D1" s="103"/>
      <c r="E1" s="51"/>
      <c r="F1" s="104"/>
      <c r="G1" s="104"/>
      <c r="H1" s="104"/>
      <c r="I1" s="104"/>
      <c r="J1" s="104"/>
      <c r="K1" s="104"/>
      <c r="L1" s="104"/>
      <c r="M1" s="52" t="s">
        <v>28</v>
      </c>
      <c r="N1" s="49"/>
      <c r="O1" s="104"/>
      <c r="P1" s="104"/>
      <c r="Q1" s="104"/>
    </row>
    <row r="2" spans="1:17" x14ac:dyDescent="0.25">
      <c r="A2" s="53"/>
      <c r="B2" s="48"/>
      <c r="C2" s="102"/>
      <c r="D2" s="103"/>
      <c r="E2" s="51"/>
      <c r="F2" s="104"/>
      <c r="G2" s="104"/>
      <c r="H2" s="104"/>
      <c r="I2" s="104"/>
      <c r="J2" s="104"/>
      <c r="K2" s="104"/>
      <c r="L2" s="104"/>
      <c r="M2" s="53"/>
      <c r="N2" s="49"/>
      <c r="O2" s="104"/>
      <c r="P2" s="104"/>
      <c r="Q2" s="104"/>
    </row>
    <row r="3" spans="1:17" x14ac:dyDescent="0.25">
      <c r="A3" s="53"/>
      <c r="B3" s="48"/>
      <c r="C3" s="102"/>
      <c r="D3" s="103"/>
      <c r="E3" s="51"/>
      <c r="F3" s="104"/>
      <c r="G3" s="104"/>
      <c r="H3" s="104"/>
      <c r="I3" s="104"/>
      <c r="J3" s="104"/>
      <c r="K3" s="104"/>
      <c r="L3" s="104"/>
      <c r="M3" s="53"/>
      <c r="N3" s="49"/>
      <c r="O3" s="104"/>
      <c r="P3" s="104"/>
      <c r="Q3" s="104"/>
    </row>
    <row r="4" spans="1:17" x14ac:dyDescent="0.25">
      <c r="A4" s="53" t="s">
        <v>68</v>
      </c>
      <c r="B4" s="48"/>
      <c r="C4" s="102"/>
      <c r="D4" s="103"/>
      <c r="E4" s="51"/>
      <c r="F4" s="104"/>
      <c r="G4" s="104"/>
      <c r="H4" s="104"/>
      <c r="I4" s="104"/>
      <c r="J4" s="104"/>
      <c r="K4" s="104"/>
      <c r="L4" s="104"/>
      <c r="M4" s="53" t="s">
        <v>68</v>
      </c>
      <c r="N4" s="49"/>
      <c r="O4" s="104"/>
      <c r="P4" s="104"/>
      <c r="Q4" s="104"/>
    </row>
    <row r="5" spans="1:17" x14ac:dyDescent="0.25">
      <c r="A5" s="53" t="s">
        <v>240</v>
      </c>
      <c r="B5" s="48"/>
      <c r="C5" s="102"/>
      <c r="D5" s="103"/>
      <c r="E5" s="51"/>
      <c r="F5" s="104"/>
      <c r="G5" s="104"/>
      <c r="H5" s="104"/>
      <c r="I5" s="104"/>
      <c r="J5" s="104"/>
      <c r="K5" s="104"/>
      <c r="L5" s="104"/>
      <c r="M5" s="54" t="s">
        <v>241</v>
      </c>
      <c r="N5" s="49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51" t="s">
        <v>242</v>
      </c>
      <c r="I6" s="104"/>
      <c r="J6" s="106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02"/>
      <c r="D7" s="103"/>
      <c r="E7" s="107"/>
      <c r="F7" s="108"/>
      <c r="G7" s="108"/>
      <c r="H7" s="67" t="s">
        <v>23</v>
      </c>
      <c r="I7" s="67"/>
      <c r="J7" s="109"/>
      <c r="K7" s="104"/>
      <c r="L7" s="104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51"/>
      <c r="B9" s="53"/>
      <c r="C9" s="102"/>
      <c r="D9" s="103"/>
      <c r="E9" s="105"/>
      <c r="F9" s="104"/>
      <c r="G9" s="104"/>
      <c r="H9" s="110" t="s">
        <v>1498</v>
      </c>
      <c r="I9" s="110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03"/>
      <c r="E10" s="105"/>
      <c r="F10" s="104"/>
      <c r="G10" s="104"/>
      <c r="H10" s="51" t="s">
        <v>55</v>
      </c>
      <c r="I10" s="51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03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51"/>
      <c r="B12" s="53"/>
      <c r="C12" s="111" t="s">
        <v>24</v>
      </c>
      <c r="D12" s="112" t="s">
        <v>1499</v>
      </c>
      <c r="E12" s="113"/>
      <c r="F12" s="104"/>
      <c r="G12" s="104"/>
      <c r="H12" s="51"/>
      <c r="I12" s="104"/>
      <c r="J12" s="104"/>
      <c r="K12" s="106"/>
      <c r="L12" s="106"/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03"/>
      <c r="E13" s="114"/>
      <c r="F13" s="108"/>
      <c r="G13" s="108"/>
      <c r="H13" s="67" t="s">
        <v>54</v>
      </c>
      <c r="I13" s="67"/>
      <c r="J13" s="108"/>
      <c r="K13" s="109"/>
      <c r="L13" s="104"/>
      <c r="M13" s="104"/>
      <c r="N13" s="104"/>
      <c r="O13" s="104"/>
      <c r="P13" s="104"/>
      <c r="Q13" s="104"/>
    </row>
    <row r="14" spans="1:17" x14ac:dyDescent="0.25">
      <c r="A14" s="115"/>
      <c r="B14" s="116"/>
      <c r="C14" s="102"/>
      <c r="D14" s="103"/>
      <c r="E14" s="105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1500</v>
      </c>
      <c r="E15" s="51"/>
      <c r="F15" s="104"/>
      <c r="G15" s="104"/>
      <c r="H15" s="104"/>
      <c r="I15" s="113"/>
      <c r="J15" s="113"/>
      <c r="K15" s="104"/>
      <c r="L15" s="104"/>
      <c r="M15" s="104"/>
      <c r="N15" s="104"/>
      <c r="O15" s="104"/>
      <c r="P15" s="104"/>
      <c r="Q15" s="104"/>
    </row>
    <row r="16" spans="1:17" x14ac:dyDescent="0.25">
      <c r="A16" s="51"/>
      <c r="B16" s="53"/>
      <c r="C16" s="102"/>
      <c r="D16" s="113" t="s">
        <v>124</v>
      </c>
      <c r="E16" s="51"/>
      <c r="F16" s="104"/>
      <c r="G16" s="104"/>
      <c r="H16" s="104"/>
      <c r="I16" s="113"/>
      <c r="J16" s="284" t="s">
        <v>1501</v>
      </c>
      <c r="K16" s="285"/>
      <c r="L16" s="54" t="s">
        <v>53</v>
      </c>
      <c r="M16" s="104"/>
      <c r="N16" s="104"/>
      <c r="O16" s="104"/>
      <c r="P16" s="104"/>
      <c r="Q16" s="104"/>
    </row>
    <row r="17" spans="1:17" x14ac:dyDescent="0.25">
      <c r="A17" s="51"/>
      <c r="B17" s="53"/>
      <c r="C17" s="102"/>
      <c r="D17" s="113" t="s">
        <v>249</v>
      </c>
      <c r="E17" s="51"/>
      <c r="F17" s="104"/>
      <c r="G17" s="104"/>
      <c r="H17" s="104"/>
      <c r="I17" s="113"/>
      <c r="J17" s="284" t="s">
        <v>1502</v>
      </c>
      <c r="K17" s="285"/>
      <c r="L17" s="54" t="s">
        <v>53</v>
      </c>
      <c r="M17" s="104"/>
      <c r="N17" s="104"/>
      <c r="O17" s="104"/>
      <c r="P17" s="104"/>
      <c r="Q17" s="104"/>
    </row>
    <row r="18" spans="1:17" x14ac:dyDescent="0.25">
      <c r="A18" s="51"/>
      <c r="B18" s="53"/>
      <c r="C18" s="102"/>
      <c r="D18" s="113" t="s">
        <v>41</v>
      </c>
      <c r="E18" s="51"/>
      <c r="F18" s="104"/>
      <c r="G18" s="104"/>
      <c r="H18" s="104"/>
      <c r="I18" s="113"/>
      <c r="J18" s="284" t="s">
        <v>1503</v>
      </c>
      <c r="K18" s="285"/>
      <c r="L18" s="54" t="s">
        <v>42</v>
      </c>
      <c r="M18" s="104"/>
      <c r="N18" s="104"/>
      <c r="O18" s="104"/>
      <c r="P18" s="104"/>
      <c r="Q18" s="104"/>
    </row>
    <row r="19" spans="1:17" x14ac:dyDescent="0.25">
      <c r="A19" s="51"/>
      <c r="B19" s="53"/>
      <c r="C19" s="102"/>
      <c r="D19" s="117" t="s">
        <v>160</v>
      </c>
      <c r="E19" s="51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</row>
    <row r="20" spans="1:17" x14ac:dyDescent="0.25">
      <c r="A20" s="51"/>
      <c r="B20" s="53"/>
      <c r="C20" s="102"/>
      <c r="D20" s="103"/>
      <c r="E20" s="51"/>
      <c r="F20" s="104"/>
      <c r="G20" s="104"/>
      <c r="H20" s="104"/>
      <c r="I20" s="104"/>
      <c r="J20" s="104"/>
      <c r="K20" s="104"/>
      <c r="L20" s="104"/>
      <c r="M20" s="104"/>
      <c r="N20" s="104"/>
      <c r="O20" s="104"/>
      <c r="P20" s="104"/>
      <c r="Q20" s="104"/>
    </row>
    <row r="21" spans="1:17" x14ac:dyDescent="0.25">
      <c r="A21" s="66"/>
      <c r="B21" s="48"/>
      <c r="C21" s="57"/>
      <c r="D21" s="96"/>
      <c r="E21" s="58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</row>
    <row r="22" spans="1:17" x14ac:dyDescent="0.25">
      <c r="A22" s="279" t="s">
        <v>25</v>
      </c>
      <c r="B22" s="281" t="s">
        <v>161</v>
      </c>
      <c r="C22" s="279" t="s">
        <v>67</v>
      </c>
      <c r="D22" s="279" t="s">
        <v>66</v>
      </c>
      <c r="E22" s="279" t="s">
        <v>65</v>
      </c>
      <c r="F22" s="279" t="s">
        <v>52</v>
      </c>
      <c r="G22" s="280"/>
      <c r="H22" s="280"/>
      <c r="I22" s="280"/>
      <c r="J22" s="279" t="s">
        <v>51</v>
      </c>
      <c r="K22" s="280"/>
      <c r="L22" s="280"/>
      <c r="M22" s="280"/>
      <c r="N22" s="279" t="s">
        <v>64</v>
      </c>
      <c r="O22" s="279" t="s">
        <v>63</v>
      </c>
      <c r="P22" s="279" t="s">
        <v>252</v>
      </c>
      <c r="Q22" s="279" t="s">
        <v>253</v>
      </c>
    </row>
    <row r="23" spans="1:17" x14ac:dyDescent="0.25">
      <c r="A23" s="280"/>
      <c r="B23" s="282"/>
      <c r="C23" s="283"/>
      <c r="D23" s="279"/>
      <c r="E23" s="280"/>
      <c r="F23" s="279" t="s">
        <v>26</v>
      </c>
      <c r="G23" s="279" t="s">
        <v>62</v>
      </c>
      <c r="H23" s="280"/>
      <c r="I23" s="280"/>
      <c r="J23" s="279" t="s">
        <v>26</v>
      </c>
      <c r="K23" s="279" t="s">
        <v>62</v>
      </c>
      <c r="L23" s="280"/>
      <c r="M23" s="280"/>
      <c r="N23" s="279"/>
      <c r="O23" s="279"/>
      <c r="P23" s="279"/>
      <c r="Q23" s="279"/>
    </row>
    <row r="24" spans="1:17" ht="13.2" customHeight="1" x14ac:dyDescent="0.25">
      <c r="A24" s="280"/>
      <c r="B24" s="282"/>
      <c r="C24" s="283"/>
      <c r="D24" s="279"/>
      <c r="E24" s="280"/>
      <c r="F24" s="280"/>
      <c r="G24" s="95" t="s">
        <v>61</v>
      </c>
      <c r="H24" s="95" t="s">
        <v>60</v>
      </c>
      <c r="I24" s="95" t="s">
        <v>59</v>
      </c>
      <c r="J24" s="280"/>
      <c r="K24" s="95" t="s">
        <v>61</v>
      </c>
      <c r="L24" s="95" t="s">
        <v>60</v>
      </c>
      <c r="M24" s="95" t="s">
        <v>59</v>
      </c>
      <c r="N24" s="279"/>
      <c r="O24" s="279"/>
      <c r="P24" s="279"/>
      <c r="Q24" s="279"/>
    </row>
    <row r="25" spans="1:17" ht="13.2" customHeight="1" x14ac:dyDescent="0.25">
      <c r="A25" s="55">
        <v>1</v>
      </c>
      <c r="B25" s="65">
        <v>2</v>
      </c>
      <c r="C25" s="95">
        <v>3</v>
      </c>
      <c r="D25" s="95">
        <v>4</v>
      </c>
      <c r="E25" s="55">
        <v>5</v>
      </c>
      <c r="F25" s="64">
        <v>6</v>
      </c>
      <c r="G25" s="64">
        <v>7</v>
      </c>
      <c r="H25" s="64">
        <v>8</v>
      </c>
      <c r="I25" s="64">
        <v>9</v>
      </c>
      <c r="J25" s="64">
        <v>10</v>
      </c>
      <c r="K25" s="64">
        <v>11</v>
      </c>
      <c r="L25" s="64">
        <v>12</v>
      </c>
      <c r="M25" s="64">
        <v>13</v>
      </c>
      <c r="N25" s="64">
        <v>14</v>
      </c>
      <c r="O25" s="64">
        <v>15</v>
      </c>
      <c r="P25" s="64">
        <v>16</v>
      </c>
      <c r="Q25" s="64">
        <v>17</v>
      </c>
    </row>
    <row r="26" spans="1:17" x14ac:dyDescent="0.25">
      <c r="A26" s="278" t="s">
        <v>254</v>
      </c>
      <c r="B26" s="274"/>
      <c r="C26" s="274"/>
      <c r="D26" s="274"/>
      <c r="E26" s="274"/>
      <c r="F26" s="274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</row>
    <row r="27" spans="1:17" ht="34.200000000000003" x14ac:dyDescent="0.25">
      <c r="A27" s="55">
        <v>1</v>
      </c>
      <c r="B27" s="97" t="s">
        <v>1504</v>
      </c>
      <c r="C27" s="94" t="s">
        <v>1505</v>
      </c>
      <c r="D27" s="59" t="s">
        <v>22</v>
      </c>
      <c r="E27" s="120">
        <v>1</v>
      </c>
      <c r="F27" s="121">
        <v>129.94999999999999</v>
      </c>
      <c r="G27" s="121">
        <v>47.64</v>
      </c>
      <c r="H27" s="121">
        <v>6.38</v>
      </c>
      <c r="I27" s="121">
        <v>0.36</v>
      </c>
      <c r="J27" s="122">
        <v>130</v>
      </c>
      <c r="K27" s="122">
        <v>48</v>
      </c>
      <c r="L27" s="122">
        <v>6</v>
      </c>
      <c r="M27" s="122"/>
      <c r="N27" s="122">
        <v>3.41</v>
      </c>
      <c r="O27" s="122">
        <v>3.41</v>
      </c>
      <c r="P27" s="122">
        <v>0.02</v>
      </c>
      <c r="Q27" s="122">
        <v>0.02</v>
      </c>
    </row>
    <row r="28" spans="1:17" ht="13.2" customHeight="1" x14ac:dyDescent="0.25">
      <c r="A28" s="55">
        <v>2</v>
      </c>
      <c r="B28" s="97" t="s">
        <v>322</v>
      </c>
      <c r="C28" s="94" t="s">
        <v>1506</v>
      </c>
      <c r="D28" s="59" t="s">
        <v>235</v>
      </c>
      <c r="E28" s="120">
        <v>1</v>
      </c>
      <c r="F28" s="121">
        <v>1426.91</v>
      </c>
      <c r="G28" s="122"/>
      <c r="H28" s="122"/>
      <c r="I28" s="122"/>
      <c r="J28" s="122">
        <v>1427</v>
      </c>
      <c r="K28" s="122"/>
      <c r="L28" s="122"/>
      <c r="M28" s="122"/>
      <c r="N28" s="122"/>
      <c r="O28" s="122"/>
      <c r="P28" s="122"/>
      <c r="Q28" s="122"/>
    </row>
    <row r="29" spans="1:17" ht="34.200000000000003" x14ac:dyDescent="0.25">
      <c r="A29" s="55">
        <v>3</v>
      </c>
      <c r="B29" s="97" t="s">
        <v>233</v>
      </c>
      <c r="C29" s="94" t="s">
        <v>1507</v>
      </c>
      <c r="D29" s="59" t="s">
        <v>22</v>
      </c>
      <c r="E29" s="120">
        <v>12</v>
      </c>
      <c r="F29" s="121">
        <v>283.70999999999998</v>
      </c>
      <c r="G29" s="121">
        <v>46.92</v>
      </c>
      <c r="H29" s="121">
        <v>213.1</v>
      </c>
      <c r="I29" s="121">
        <v>24.57</v>
      </c>
      <c r="J29" s="122">
        <v>3405</v>
      </c>
      <c r="K29" s="122">
        <v>563</v>
      </c>
      <c r="L29" s="122">
        <v>2557</v>
      </c>
      <c r="M29" s="122">
        <v>295</v>
      </c>
      <c r="N29" s="122">
        <v>3.41</v>
      </c>
      <c r="O29" s="122">
        <v>40.92</v>
      </c>
      <c r="P29" s="122">
        <v>1.35</v>
      </c>
      <c r="Q29" s="122">
        <v>16.2</v>
      </c>
    </row>
    <row r="30" spans="1:17" ht="42" x14ac:dyDescent="0.25">
      <c r="A30" s="55">
        <v>4</v>
      </c>
      <c r="B30" s="97" t="s">
        <v>322</v>
      </c>
      <c r="C30" s="94" t="s">
        <v>1508</v>
      </c>
      <c r="D30" s="59" t="s">
        <v>235</v>
      </c>
      <c r="E30" s="120">
        <v>12</v>
      </c>
      <c r="F30" s="121">
        <v>487.01</v>
      </c>
      <c r="G30" s="122"/>
      <c r="H30" s="122"/>
      <c r="I30" s="122"/>
      <c r="J30" s="122">
        <v>5844</v>
      </c>
      <c r="K30" s="122"/>
      <c r="L30" s="122"/>
      <c r="M30" s="122"/>
      <c r="N30" s="122"/>
      <c r="O30" s="122"/>
      <c r="P30" s="122"/>
      <c r="Q30" s="122"/>
    </row>
    <row r="31" spans="1:17" ht="22.8" x14ac:dyDescent="0.25">
      <c r="A31" s="55">
        <v>5</v>
      </c>
      <c r="B31" s="97" t="s">
        <v>1509</v>
      </c>
      <c r="C31" s="94" t="s">
        <v>1510</v>
      </c>
      <c r="D31" s="59" t="s">
        <v>22</v>
      </c>
      <c r="E31" s="120">
        <v>12</v>
      </c>
      <c r="F31" s="121">
        <v>140.13</v>
      </c>
      <c r="G31" s="121">
        <v>27.07</v>
      </c>
      <c r="H31" s="121">
        <v>61.94</v>
      </c>
      <c r="I31" s="121">
        <v>6.92</v>
      </c>
      <c r="J31" s="122">
        <v>1682</v>
      </c>
      <c r="K31" s="122">
        <v>325</v>
      </c>
      <c r="L31" s="122">
        <v>743</v>
      </c>
      <c r="M31" s="122">
        <v>83</v>
      </c>
      <c r="N31" s="122">
        <v>1.83</v>
      </c>
      <c r="O31" s="122">
        <v>21.96</v>
      </c>
      <c r="P31" s="122">
        <v>0.38</v>
      </c>
      <c r="Q31" s="122">
        <v>4.5599999999999996</v>
      </c>
    </row>
    <row r="32" spans="1:17" ht="13.2" customHeight="1" x14ac:dyDescent="0.25">
      <c r="A32" s="55">
        <v>6</v>
      </c>
      <c r="B32" s="97" t="s">
        <v>322</v>
      </c>
      <c r="C32" s="94" t="s">
        <v>1511</v>
      </c>
      <c r="D32" s="59" t="s">
        <v>235</v>
      </c>
      <c r="E32" s="120">
        <v>12</v>
      </c>
      <c r="F32" s="121">
        <v>401.24</v>
      </c>
      <c r="G32" s="122"/>
      <c r="H32" s="122"/>
      <c r="I32" s="122"/>
      <c r="J32" s="122">
        <v>4815</v>
      </c>
      <c r="K32" s="122"/>
      <c r="L32" s="122"/>
      <c r="M32" s="122"/>
      <c r="N32" s="122"/>
      <c r="O32" s="122"/>
      <c r="P32" s="122"/>
      <c r="Q32" s="122"/>
    </row>
    <row r="33" spans="1:17" ht="13.2" customHeight="1" x14ac:dyDescent="0.25">
      <c r="A33" s="55">
        <v>7</v>
      </c>
      <c r="B33" s="97" t="s">
        <v>322</v>
      </c>
      <c r="C33" s="94" t="s">
        <v>1512</v>
      </c>
      <c r="D33" s="59" t="s">
        <v>235</v>
      </c>
      <c r="E33" s="120">
        <v>12</v>
      </c>
      <c r="F33" s="121">
        <v>25.59</v>
      </c>
      <c r="G33" s="122"/>
      <c r="H33" s="122"/>
      <c r="I33" s="122"/>
      <c r="J33" s="122">
        <v>307</v>
      </c>
      <c r="K33" s="122"/>
      <c r="L33" s="122"/>
      <c r="M33" s="122"/>
      <c r="N33" s="122"/>
      <c r="O33" s="122"/>
      <c r="P33" s="122"/>
      <c r="Q33" s="122"/>
    </row>
    <row r="34" spans="1:17" ht="13.2" customHeight="1" x14ac:dyDescent="0.25">
      <c r="A34" s="55">
        <v>8</v>
      </c>
      <c r="B34" s="97" t="s">
        <v>94</v>
      </c>
      <c r="C34" s="94" t="s">
        <v>169</v>
      </c>
      <c r="D34" s="59" t="s">
        <v>170</v>
      </c>
      <c r="E34" s="120">
        <v>0.38</v>
      </c>
      <c r="F34" s="121">
        <v>798.84</v>
      </c>
      <c r="G34" s="121">
        <v>168.02</v>
      </c>
      <c r="H34" s="121">
        <v>544.80999999999995</v>
      </c>
      <c r="I34" s="121">
        <v>57.87</v>
      </c>
      <c r="J34" s="122">
        <v>304</v>
      </c>
      <c r="K34" s="122">
        <v>64</v>
      </c>
      <c r="L34" s="122">
        <v>207</v>
      </c>
      <c r="M34" s="122">
        <v>22</v>
      </c>
      <c r="N34" s="122">
        <v>12.4</v>
      </c>
      <c r="O34" s="122">
        <v>4.71</v>
      </c>
      <c r="P34" s="122">
        <v>3.39</v>
      </c>
      <c r="Q34" s="122">
        <v>1.29</v>
      </c>
    </row>
    <row r="35" spans="1:17" ht="13.2" customHeight="1" x14ac:dyDescent="0.25">
      <c r="A35" s="55">
        <v>9</v>
      </c>
      <c r="B35" s="97" t="s">
        <v>1513</v>
      </c>
      <c r="C35" s="94" t="s">
        <v>1514</v>
      </c>
      <c r="D35" s="59" t="s">
        <v>75</v>
      </c>
      <c r="E35" s="120">
        <v>0.02</v>
      </c>
      <c r="F35" s="121">
        <v>8753</v>
      </c>
      <c r="G35" s="122"/>
      <c r="H35" s="122"/>
      <c r="I35" s="122"/>
      <c r="J35" s="122">
        <v>175</v>
      </c>
      <c r="K35" s="122"/>
      <c r="L35" s="122"/>
      <c r="M35" s="122"/>
      <c r="N35" s="122"/>
      <c r="O35" s="122"/>
      <c r="P35" s="122"/>
      <c r="Q35" s="122"/>
    </row>
    <row r="36" spans="1:17" ht="13.2" customHeight="1" x14ac:dyDescent="0.25">
      <c r="A36" s="55">
        <v>10</v>
      </c>
      <c r="B36" s="97" t="s">
        <v>1515</v>
      </c>
      <c r="C36" s="94" t="s">
        <v>1516</v>
      </c>
      <c r="D36" s="59" t="s">
        <v>75</v>
      </c>
      <c r="E36" s="120">
        <v>3.0000000000000001E-3</v>
      </c>
      <c r="F36" s="121">
        <v>13740</v>
      </c>
      <c r="G36" s="122"/>
      <c r="H36" s="122"/>
      <c r="I36" s="122"/>
      <c r="J36" s="122">
        <v>41</v>
      </c>
      <c r="K36" s="122"/>
      <c r="L36" s="122"/>
      <c r="M36" s="122"/>
      <c r="N36" s="122"/>
      <c r="O36" s="122"/>
      <c r="P36" s="122"/>
      <c r="Q36" s="122"/>
    </row>
    <row r="37" spans="1:17" ht="13.2" customHeight="1" x14ac:dyDescent="0.25">
      <c r="A37" s="55">
        <v>11</v>
      </c>
      <c r="B37" s="97" t="s">
        <v>1517</v>
      </c>
      <c r="C37" s="94" t="s">
        <v>1518</v>
      </c>
      <c r="D37" s="59" t="s">
        <v>75</v>
      </c>
      <c r="E37" s="120">
        <v>1.4999999999999999E-2</v>
      </c>
      <c r="F37" s="121">
        <v>8137.01</v>
      </c>
      <c r="G37" s="122"/>
      <c r="H37" s="122"/>
      <c r="I37" s="122"/>
      <c r="J37" s="122">
        <v>122</v>
      </c>
      <c r="K37" s="122"/>
      <c r="L37" s="122"/>
      <c r="M37" s="122"/>
      <c r="N37" s="122"/>
      <c r="O37" s="122"/>
      <c r="P37" s="122"/>
      <c r="Q37" s="122"/>
    </row>
    <row r="38" spans="1:17" ht="13.2" customHeight="1" x14ac:dyDescent="0.25">
      <c r="A38" s="55">
        <v>14</v>
      </c>
      <c r="B38" s="97" t="s">
        <v>1519</v>
      </c>
      <c r="C38" s="94" t="s">
        <v>1520</v>
      </c>
      <c r="D38" s="59" t="s">
        <v>72</v>
      </c>
      <c r="E38" s="129" t="s">
        <v>1521</v>
      </c>
      <c r="F38" s="121">
        <v>3947.41</v>
      </c>
      <c r="G38" s="121">
        <v>459.78</v>
      </c>
      <c r="H38" s="121">
        <v>240.22</v>
      </c>
      <c r="I38" s="121">
        <v>4</v>
      </c>
      <c r="J38" s="122">
        <v>3947</v>
      </c>
      <c r="K38" s="122">
        <v>460</v>
      </c>
      <c r="L38" s="122">
        <v>240</v>
      </c>
      <c r="M38" s="122">
        <v>4</v>
      </c>
      <c r="N38" s="122">
        <v>34.700000000000003</v>
      </c>
      <c r="O38" s="122">
        <v>34.700000000000003</v>
      </c>
      <c r="P38" s="122">
        <v>0.22</v>
      </c>
      <c r="Q38" s="122">
        <v>0.22</v>
      </c>
    </row>
    <row r="39" spans="1:17" ht="13.2" customHeight="1" x14ac:dyDescent="0.25">
      <c r="A39" s="55">
        <v>12</v>
      </c>
      <c r="B39" s="97" t="s">
        <v>1241</v>
      </c>
      <c r="C39" s="94" t="s">
        <v>1242</v>
      </c>
      <c r="D39" s="59" t="s">
        <v>73</v>
      </c>
      <c r="E39" s="120">
        <v>100</v>
      </c>
      <c r="F39" s="121">
        <v>6.55</v>
      </c>
      <c r="G39" s="122"/>
      <c r="H39" s="122"/>
      <c r="I39" s="122"/>
      <c r="J39" s="122">
        <v>655</v>
      </c>
      <c r="K39" s="122"/>
      <c r="L39" s="122"/>
      <c r="M39" s="122"/>
      <c r="N39" s="122"/>
      <c r="O39" s="122"/>
      <c r="P39" s="122"/>
      <c r="Q39" s="122"/>
    </row>
    <row r="40" spans="1:17" ht="13.2" customHeight="1" x14ac:dyDescent="0.25">
      <c r="A40" s="55">
        <v>13</v>
      </c>
      <c r="B40" s="97" t="s">
        <v>1522</v>
      </c>
      <c r="C40" s="94" t="s">
        <v>177</v>
      </c>
      <c r="D40" s="59" t="s">
        <v>21</v>
      </c>
      <c r="E40" s="120">
        <v>14</v>
      </c>
      <c r="F40" s="121">
        <v>20.82</v>
      </c>
      <c r="G40" s="122"/>
      <c r="H40" s="122"/>
      <c r="I40" s="122"/>
      <c r="J40" s="122">
        <v>291</v>
      </c>
      <c r="K40" s="122"/>
      <c r="L40" s="122"/>
      <c r="M40" s="122"/>
      <c r="N40" s="122"/>
      <c r="O40" s="122"/>
      <c r="P40" s="122"/>
      <c r="Q40" s="122"/>
    </row>
    <row r="41" spans="1:17" x14ac:dyDescent="0.25">
      <c r="A41" s="273" t="s">
        <v>85</v>
      </c>
      <c r="B41" s="274"/>
      <c r="C41" s="274"/>
      <c r="D41" s="274"/>
      <c r="E41" s="274"/>
      <c r="F41" s="274"/>
      <c r="G41" s="274"/>
      <c r="H41" s="274"/>
      <c r="I41" s="274"/>
      <c r="J41" s="121">
        <v>23145</v>
      </c>
      <c r="K41" s="121">
        <v>1460</v>
      </c>
      <c r="L41" s="121">
        <v>3753</v>
      </c>
      <c r="M41" s="121">
        <v>404</v>
      </c>
      <c r="N41" s="122"/>
      <c r="O41" s="121">
        <v>105.7</v>
      </c>
      <c r="P41" s="122"/>
      <c r="Q41" s="121">
        <v>22.29</v>
      </c>
    </row>
    <row r="42" spans="1:17" ht="13.2" customHeight="1" x14ac:dyDescent="0.25">
      <c r="A42" s="273" t="s">
        <v>30</v>
      </c>
      <c r="B42" s="274"/>
      <c r="C42" s="274"/>
      <c r="D42" s="274"/>
      <c r="E42" s="274"/>
      <c r="F42" s="274"/>
      <c r="G42" s="274"/>
      <c r="H42" s="274"/>
      <c r="I42" s="274"/>
      <c r="J42" s="121">
        <v>1771</v>
      </c>
      <c r="K42" s="122"/>
      <c r="L42" s="122"/>
      <c r="M42" s="122"/>
      <c r="N42" s="122"/>
      <c r="O42" s="122"/>
      <c r="P42" s="122"/>
      <c r="Q42" s="122"/>
    </row>
    <row r="43" spans="1:17" ht="13.2" customHeight="1" x14ac:dyDescent="0.25">
      <c r="A43" s="273" t="s">
        <v>31</v>
      </c>
      <c r="B43" s="274"/>
      <c r="C43" s="274"/>
      <c r="D43" s="274"/>
      <c r="E43" s="274"/>
      <c r="F43" s="274"/>
      <c r="G43" s="274"/>
      <c r="H43" s="274"/>
      <c r="I43" s="274"/>
      <c r="J43" s="121">
        <v>1212</v>
      </c>
      <c r="K43" s="122"/>
      <c r="L43" s="122"/>
      <c r="M43" s="122"/>
      <c r="N43" s="122"/>
      <c r="O43" s="122"/>
      <c r="P43" s="122"/>
      <c r="Q43" s="122"/>
    </row>
    <row r="44" spans="1:17" x14ac:dyDescent="0.25">
      <c r="A44" s="277" t="s">
        <v>390</v>
      </c>
      <c r="B44" s="274"/>
      <c r="C44" s="274"/>
      <c r="D44" s="274"/>
      <c r="E44" s="274"/>
      <c r="F44" s="274"/>
      <c r="G44" s="274"/>
      <c r="H44" s="274"/>
      <c r="I44" s="274"/>
      <c r="J44" s="130">
        <v>26128</v>
      </c>
      <c r="K44" s="122"/>
      <c r="L44" s="122"/>
      <c r="M44" s="122"/>
      <c r="N44" s="122"/>
      <c r="O44" s="130">
        <v>105.7</v>
      </c>
      <c r="P44" s="122"/>
      <c r="Q44" s="130">
        <v>22.29</v>
      </c>
    </row>
    <row r="45" spans="1:17" ht="13.2" customHeight="1" x14ac:dyDescent="0.25">
      <c r="A45" s="275" t="s">
        <v>77</v>
      </c>
      <c r="B45" s="276"/>
      <c r="C45" s="276"/>
      <c r="D45" s="276"/>
      <c r="E45" s="276"/>
      <c r="F45" s="276"/>
      <c r="G45" s="276"/>
      <c r="H45" s="276"/>
      <c r="I45" s="276"/>
      <c r="J45" s="276"/>
      <c r="K45" s="276"/>
      <c r="L45" s="276"/>
      <c r="M45" s="276"/>
      <c r="N45" s="276"/>
      <c r="O45" s="276"/>
      <c r="P45" s="276"/>
      <c r="Q45" s="276"/>
    </row>
    <row r="46" spans="1:17" ht="13.2" customHeight="1" x14ac:dyDescent="0.25">
      <c r="A46" s="273" t="s">
        <v>29</v>
      </c>
      <c r="B46" s="274"/>
      <c r="C46" s="274"/>
      <c r="D46" s="274"/>
      <c r="E46" s="274"/>
      <c r="F46" s="274"/>
      <c r="G46" s="274"/>
      <c r="H46" s="274"/>
      <c r="I46" s="274"/>
      <c r="J46" s="121">
        <v>23145</v>
      </c>
      <c r="K46" s="121">
        <v>1460</v>
      </c>
      <c r="L46" s="121">
        <v>3753</v>
      </c>
      <c r="M46" s="121">
        <v>404</v>
      </c>
      <c r="N46" s="122"/>
      <c r="O46" s="121">
        <v>105.7</v>
      </c>
      <c r="P46" s="122"/>
      <c r="Q46" s="121">
        <v>22.29</v>
      </c>
    </row>
    <row r="47" spans="1:17" ht="13.2" customHeight="1" x14ac:dyDescent="0.25">
      <c r="A47" s="273" t="s">
        <v>30</v>
      </c>
      <c r="B47" s="274"/>
      <c r="C47" s="274"/>
      <c r="D47" s="274"/>
      <c r="E47" s="274"/>
      <c r="F47" s="274"/>
      <c r="G47" s="274"/>
      <c r="H47" s="274"/>
      <c r="I47" s="274"/>
      <c r="J47" s="121">
        <v>1771</v>
      </c>
      <c r="K47" s="122"/>
      <c r="L47" s="122"/>
      <c r="M47" s="122"/>
      <c r="N47" s="122"/>
      <c r="O47" s="122"/>
      <c r="P47" s="122"/>
      <c r="Q47" s="122"/>
    </row>
    <row r="48" spans="1:17" ht="13.2" customHeight="1" x14ac:dyDescent="0.25">
      <c r="A48" s="273" t="s">
        <v>31</v>
      </c>
      <c r="B48" s="274"/>
      <c r="C48" s="274"/>
      <c r="D48" s="274"/>
      <c r="E48" s="274"/>
      <c r="F48" s="274"/>
      <c r="G48" s="274"/>
      <c r="H48" s="274"/>
      <c r="I48" s="274"/>
      <c r="J48" s="121">
        <v>1212</v>
      </c>
      <c r="K48" s="122"/>
      <c r="L48" s="122"/>
      <c r="M48" s="122"/>
      <c r="N48" s="122"/>
      <c r="O48" s="122"/>
      <c r="P48" s="122"/>
      <c r="Q48" s="122"/>
    </row>
    <row r="49" spans="1:17" x14ac:dyDescent="0.25">
      <c r="A49" s="277" t="s">
        <v>32</v>
      </c>
      <c r="B49" s="274"/>
      <c r="C49" s="274"/>
      <c r="D49" s="274"/>
      <c r="E49" s="274"/>
      <c r="F49" s="274"/>
      <c r="G49" s="274"/>
      <c r="H49" s="274"/>
      <c r="I49" s="274"/>
      <c r="J49" s="122"/>
      <c r="K49" s="122"/>
      <c r="L49" s="122"/>
      <c r="M49" s="122"/>
      <c r="N49" s="122"/>
      <c r="O49" s="122"/>
      <c r="P49" s="122"/>
      <c r="Q49" s="122"/>
    </row>
    <row r="50" spans="1:17" x14ac:dyDescent="0.25">
      <c r="A50" s="273" t="s">
        <v>33</v>
      </c>
      <c r="B50" s="274"/>
      <c r="C50" s="274"/>
      <c r="D50" s="274"/>
      <c r="E50" s="274"/>
      <c r="F50" s="274"/>
      <c r="G50" s="274"/>
      <c r="H50" s="274"/>
      <c r="I50" s="274"/>
      <c r="J50" s="121">
        <v>26128</v>
      </c>
      <c r="K50" s="122"/>
      <c r="L50" s="122"/>
      <c r="M50" s="122"/>
      <c r="N50" s="122"/>
      <c r="O50" s="121">
        <v>105.7</v>
      </c>
      <c r="P50" s="122"/>
      <c r="Q50" s="121">
        <v>22.29</v>
      </c>
    </row>
    <row r="51" spans="1:17" x14ac:dyDescent="0.25">
      <c r="A51" s="273" t="s">
        <v>34</v>
      </c>
      <c r="B51" s="274"/>
      <c r="C51" s="274"/>
      <c r="D51" s="274"/>
      <c r="E51" s="274"/>
      <c r="F51" s="274"/>
      <c r="G51" s="274"/>
      <c r="H51" s="274"/>
      <c r="I51" s="274"/>
      <c r="J51" s="122"/>
      <c r="K51" s="122"/>
      <c r="L51" s="122"/>
      <c r="M51" s="122"/>
      <c r="N51" s="122"/>
      <c r="O51" s="122"/>
      <c r="P51" s="122"/>
      <c r="Q51" s="122"/>
    </row>
    <row r="52" spans="1:17" x14ac:dyDescent="0.25">
      <c r="A52" s="273" t="s">
        <v>35</v>
      </c>
      <c r="B52" s="274"/>
      <c r="C52" s="274"/>
      <c r="D52" s="274"/>
      <c r="E52" s="274"/>
      <c r="F52" s="274"/>
      <c r="G52" s="274"/>
      <c r="H52" s="274"/>
      <c r="I52" s="274"/>
      <c r="J52" s="121">
        <v>17932</v>
      </c>
      <c r="K52" s="122"/>
      <c r="L52" s="122"/>
      <c r="M52" s="122"/>
      <c r="N52" s="122"/>
      <c r="O52" s="122"/>
      <c r="P52" s="122"/>
      <c r="Q52" s="122"/>
    </row>
    <row r="53" spans="1:17" x14ac:dyDescent="0.25">
      <c r="A53" s="273" t="s">
        <v>36</v>
      </c>
      <c r="B53" s="274"/>
      <c r="C53" s="274"/>
      <c r="D53" s="274"/>
      <c r="E53" s="274"/>
      <c r="F53" s="274"/>
      <c r="G53" s="274"/>
      <c r="H53" s="274"/>
      <c r="I53" s="274"/>
      <c r="J53" s="121">
        <v>3753</v>
      </c>
      <c r="K53" s="122"/>
      <c r="L53" s="122"/>
      <c r="M53" s="122"/>
      <c r="N53" s="122"/>
      <c r="O53" s="122"/>
      <c r="P53" s="122"/>
      <c r="Q53" s="122"/>
    </row>
    <row r="54" spans="1:17" x14ac:dyDescent="0.25">
      <c r="A54" s="273" t="s">
        <v>37</v>
      </c>
      <c r="B54" s="274"/>
      <c r="C54" s="274"/>
      <c r="D54" s="274"/>
      <c r="E54" s="274"/>
      <c r="F54" s="274"/>
      <c r="G54" s="274"/>
      <c r="H54" s="274"/>
      <c r="I54" s="274"/>
      <c r="J54" s="121">
        <v>1864</v>
      </c>
      <c r="K54" s="122"/>
      <c r="L54" s="122"/>
      <c r="M54" s="122"/>
      <c r="N54" s="122"/>
      <c r="O54" s="122"/>
      <c r="P54" s="122"/>
      <c r="Q54" s="122"/>
    </row>
    <row r="55" spans="1:17" x14ac:dyDescent="0.25">
      <c r="A55" s="273" t="s">
        <v>38</v>
      </c>
      <c r="B55" s="274"/>
      <c r="C55" s="274"/>
      <c r="D55" s="274"/>
      <c r="E55" s="274"/>
      <c r="F55" s="274"/>
      <c r="G55" s="274"/>
      <c r="H55" s="274"/>
      <c r="I55" s="274"/>
      <c r="J55" s="121">
        <v>1771</v>
      </c>
      <c r="K55" s="122"/>
      <c r="L55" s="122"/>
      <c r="M55" s="122"/>
      <c r="N55" s="122"/>
      <c r="O55" s="122"/>
      <c r="P55" s="122"/>
      <c r="Q55" s="122"/>
    </row>
    <row r="56" spans="1:17" x14ac:dyDescent="0.25">
      <c r="A56" s="273" t="s">
        <v>39</v>
      </c>
      <c r="B56" s="274"/>
      <c r="C56" s="274"/>
      <c r="D56" s="274"/>
      <c r="E56" s="274"/>
      <c r="F56" s="274"/>
      <c r="G56" s="274"/>
      <c r="H56" s="274"/>
      <c r="I56" s="274"/>
      <c r="J56" s="121">
        <v>1212</v>
      </c>
      <c r="K56" s="122"/>
      <c r="L56" s="122"/>
      <c r="M56" s="122"/>
      <c r="N56" s="122"/>
      <c r="O56" s="122"/>
      <c r="P56" s="122"/>
      <c r="Q56" s="122"/>
    </row>
    <row r="57" spans="1:17" x14ac:dyDescent="0.25">
      <c r="A57" s="277" t="s">
        <v>40</v>
      </c>
      <c r="B57" s="274"/>
      <c r="C57" s="274"/>
      <c r="D57" s="274"/>
      <c r="E57" s="274"/>
      <c r="F57" s="274"/>
      <c r="G57" s="274"/>
      <c r="H57" s="274"/>
      <c r="I57" s="274"/>
      <c r="J57" s="130">
        <v>26128</v>
      </c>
      <c r="K57" s="122"/>
      <c r="L57" s="122"/>
      <c r="M57" s="122"/>
      <c r="N57" s="122"/>
      <c r="O57" s="130">
        <v>105.7</v>
      </c>
      <c r="P57" s="122"/>
      <c r="Q57" s="130">
        <v>22.29</v>
      </c>
    </row>
    <row r="58" spans="1:17" x14ac:dyDescent="0.25">
      <c r="A58" s="66"/>
      <c r="B58" s="48"/>
      <c r="C58" s="57"/>
      <c r="D58" s="96"/>
      <c r="E58" s="58"/>
      <c r="F58" s="131"/>
      <c r="G58" s="131"/>
      <c r="H58" s="131"/>
      <c r="I58" s="131"/>
      <c r="J58" s="131"/>
      <c r="K58" s="131"/>
      <c r="L58" s="131"/>
      <c r="M58" s="131"/>
      <c r="N58" s="131"/>
      <c r="O58" s="131"/>
      <c r="P58" s="131"/>
      <c r="Q58" s="131"/>
    </row>
    <row r="59" spans="1:17" x14ac:dyDescent="0.25">
      <c r="A59" s="66"/>
      <c r="B59" s="48"/>
      <c r="C59" s="57"/>
      <c r="D59" s="96"/>
      <c r="E59" s="58"/>
      <c r="F59" s="131"/>
      <c r="G59" s="131"/>
      <c r="H59" s="131"/>
      <c r="I59" s="131"/>
      <c r="J59" s="131"/>
      <c r="K59" s="131"/>
      <c r="L59" s="131"/>
      <c r="M59" s="131"/>
      <c r="N59" s="131"/>
      <c r="O59" s="131"/>
      <c r="P59" s="131"/>
      <c r="Q59" s="131"/>
    </row>
    <row r="60" spans="1:17" ht="13.2" customHeight="1" x14ac:dyDescent="0.25">
      <c r="A60" s="66"/>
      <c r="B60" s="48"/>
      <c r="C60" s="57"/>
      <c r="D60" s="96"/>
      <c r="E60" s="58"/>
      <c r="F60" s="131"/>
      <c r="G60" s="131"/>
      <c r="H60" s="131"/>
      <c r="I60" s="131"/>
      <c r="J60" s="131"/>
      <c r="K60" s="131"/>
      <c r="L60" s="131"/>
      <c r="M60" s="131"/>
      <c r="N60" s="131"/>
      <c r="O60" s="131"/>
      <c r="P60" s="131"/>
      <c r="Q60" s="131"/>
    </row>
    <row r="61" spans="1:17" ht="13.2" customHeight="1" x14ac:dyDescent="0.25">
      <c r="A61" s="286" t="s">
        <v>391</v>
      </c>
      <c r="B61" s="287"/>
      <c r="C61" s="287"/>
      <c r="D61" s="287"/>
      <c r="E61" s="287"/>
      <c r="F61" s="287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</row>
    <row r="62" spans="1:17" ht="13.2" customHeight="1" x14ac:dyDescent="0.25">
      <c r="A62" s="288" t="s">
        <v>90</v>
      </c>
      <c r="B62" s="287"/>
      <c r="C62" s="287"/>
      <c r="D62" s="287"/>
      <c r="E62" s="287"/>
      <c r="F62" s="287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</row>
    <row r="63" spans="1:17" ht="13.2" customHeight="1" x14ac:dyDescent="0.25">
      <c r="A63" s="66"/>
      <c r="B63" s="48"/>
      <c r="C63" s="57"/>
      <c r="D63" s="96"/>
      <c r="E63" s="58"/>
      <c r="F63" s="131"/>
      <c r="G63" s="131"/>
      <c r="H63" s="131"/>
      <c r="I63" s="131"/>
      <c r="J63" s="131"/>
      <c r="K63" s="131"/>
      <c r="L63" s="131"/>
      <c r="M63" s="131"/>
      <c r="N63" s="131"/>
      <c r="O63" s="131"/>
      <c r="P63" s="131"/>
      <c r="Q63" s="131"/>
    </row>
    <row r="64" spans="1:17" ht="13.2" customHeight="1" x14ac:dyDescent="0.25">
      <c r="A64" s="286" t="s">
        <v>392</v>
      </c>
      <c r="B64" s="287"/>
      <c r="C64" s="287"/>
      <c r="D64" s="287"/>
      <c r="E64" s="287"/>
      <c r="F64" s="287"/>
      <c r="G64" s="287"/>
      <c r="H64" s="287"/>
      <c r="I64" s="287"/>
      <c r="J64" s="287"/>
      <c r="K64" s="287"/>
      <c r="L64" s="287"/>
      <c r="M64" s="287"/>
      <c r="N64" s="287"/>
      <c r="O64" s="287"/>
      <c r="P64" s="287"/>
      <c r="Q64" s="287"/>
    </row>
    <row r="65" spans="1:17" ht="13.2" customHeight="1" x14ac:dyDescent="0.25">
      <c r="A65" s="288" t="s">
        <v>90</v>
      </c>
      <c r="B65" s="287"/>
      <c r="C65" s="287"/>
      <c r="D65" s="287"/>
      <c r="E65" s="287"/>
      <c r="F65" s="287"/>
      <c r="G65" s="287"/>
      <c r="H65" s="287"/>
      <c r="I65" s="287"/>
      <c r="J65" s="287"/>
      <c r="K65" s="287"/>
      <c r="L65" s="287"/>
      <c r="M65" s="287"/>
      <c r="N65" s="287"/>
      <c r="O65" s="287"/>
      <c r="P65" s="287"/>
      <c r="Q65" s="287"/>
    </row>
    <row r="66" spans="1:17" ht="13.2" customHeight="1" x14ac:dyDescent="0.25">
      <c r="A66" s="66"/>
      <c r="B66" s="48"/>
      <c r="C66" s="57"/>
      <c r="D66" s="96"/>
      <c r="E66" s="58"/>
      <c r="F66" s="131"/>
      <c r="G66" s="131"/>
      <c r="H66" s="131"/>
      <c r="I66" s="131"/>
      <c r="J66" s="131"/>
      <c r="K66" s="131"/>
      <c r="L66" s="131"/>
      <c r="M66" s="131"/>
      <c r="N66" s="131"/>
      <c r="O66" s="131"/>
      <c r="P66" s="131"/>
      <c r="Q66" s="131"/>
    </row>
    <row r="67" spans="1:17" ht="13.2" customHeight="1" x14ac:dyDescent="0.25">
      <c r="A67" s="66"/>
      <c r="B67" s="48"/>
      <c r="C67" s="57"/>
      <c r="D67" s="96"/>
      <c r="E67" s="58"/>
      <c r="F67" s="131"/>
      <c r="G67" s="131"/>
      <c r="H67" s="131"/>
      <c r="I67" s="131"/>
      <c r="J67" s="131"/>
      <c r="K67" s="131"/>
      <c r="L67" s="131"/>
      <c r="M67" s="131"/>
      <c r="N67" s="131"/>
      <c r="O67" s="131"/>
      <c r="P67" s="131"/>
      <c r="Q67" s="131"/>
    </row>
    <row r="92" ht="13.2" customHeight="1" x14ac:dyDescent="0.25"/>
    <row r="93" ht="13.2" customHeight="1" x14ac:dyDescent="0.25"/>
    <row r="94" ht="13.2" customHeight="1" x14ac:dyDescent="0.25"/>
    <row r="103" ht="13.2" customHeight="1" x14ac:dyDescent="0.25"/>
    <row r="104" ht="13.2" customHeight="1" x14ac:dyDescent="0.25"/>
    <row r="105" ht="13.2" customHeight="1" x14ac:dyDescent="0.25"/>
    <row r="106" ht="13.2" customHeight="1" x14ac:dyDescent="0.25"/>
    <row r="107" ht="13.2" customHeight="1" x14ac:dyDescent="0.25"/>
    <row r="108" ht="13.2" customHeight="1" x14ac:dyDescent="0.25"/>
    <row r="109" ht="13.2" customHeight="1" x14ac:dyDescent="0.25"/>
    <row r="111" ht="13.2" customHeight="1" x14ac:dyDescent="0.25"/>
    <row r="112" ht="13.2" customHeight="1" x14ac:dyDescent="0.25"/>
    <row r="113" ht="13.2" customHeight="1" x14ac:dyDescent="0.25"/>
    <row r="114" ht="13.2" customHeight="1" x14ac:dyDescent="0.25"/>
    <row r="115" ht="13.2" customHeight="1" x14ac:dyDescent="0.25"/>
    <row r="116" ht="13.2" customHeight="1" x14ac:dyDescent="0.25"/>
    <row r="117" ht="13.2" customHeight="1" x14ac:dyDescent="0.25"/>
    <row r="118" ht="13.2" customHeight="1" x14ac:dyDescent="0.25"/>
    <row r="119" ht="13.2" customHeight="1" x14ac:dyDescent="0.25"/>
    <row r="120" ht="13.2" customHeight="1" x14ac:dyDescent="0.25"/>
    <row r="121" ht="13.2" customHeight="1" x14ac:dyDescent="0.25"/>
    <row r="123" ht="13.2" customHeight="1" x14ac:dyDescent="0.25"/>
    <row r="125" ht="13.2" customHeight="1" x14ac:dyDescent="0.25"/>
    <row r="126" ht="13.2" customHeight="1" x14ac:dyDescent="0.25"/>
    <row r="127" ht="13.2" customHeight="1" x14ac:dyDescent="0.25"/>
    <row r="129" spans="1:17" ht="13.2" customHeight="1" x14ac:dyDescent="0.25"/>
    <row r="130" spans="1:17" ht="13.2" customHeight="1" x14ac:dyDescent="0.25"/>
    <row r="131" spans="1:17" ht="13.2" customHeight="1" x14ac:dyDescent="0.25"/>
    <row r="135" spans="1:17" ht="13.2" customHeight="1" x14ac:dyDescent="0.25"/>
    <row r="136" spans="1:17" ht="13.2" customHeight="1" x14ac:dyDescent="0.25"/>
    <row r="138" spans="1:17" ht="13.2" customHeight="1" x14ac:dyDescent="0.25"/>
    <row r="139" spans="1:17" ht="13.2" customHeight="1" x14ac:dyDescent="0.25"/>
    <row r="140" spans="1:17" x14ac:dyDescent="0.25">
      <c r="A140" s="86"/>
      <c r="B140" s="87"/>
      <c r="C140" s="88"/>
      <c r="D140" s="89"/>
      <c r="E140" s="90"/>
      <c r="F140" s="91"/>
      <c r="G140" s="91"/>
      <c r="H140" s="91"/>
      <c r="I140" s="91"/>
      <c r="J140" s="91"/>
      <c r="K140" s="92"/>
      <c r="L140" s="91"/>
      <c r="M140" s="91"/>
      <c r="N140" s="91"/>
      <c r="O140" s="91"/>
      <c r="P140" s="91"/>
      <c r="Q140" s="91"/>
    </row>
    <row r="141" spans="1:17" x14ac:dyDescent="0.25">
      <c r="A141" s="86"/>
      <c r="B141" s="87"/>
      <c r="C141" s="88"/>
      <c r="D141" s="89"/>
      <c r="E141" s="90"/>
      <c r="F141" s="91"/>
      <c r="G141" s="91"/>
      <c r="H141" s="91"/>
      <c r="I141" s="91"/>
      <c r="J141" s="91"/>
      <c r="K141" s="92"/>
      <c r="L141" s="91"/>
      <c r="M141" s="91"/>
      <c r="N141" s="91"/>
      <c r="O141" s="91"/>
      <c r="P141" s="91"/>
      <c r="Q141" s="91"/>
    </row>
    <row r="142" spans="1:17" x14ac:dyDescent="0.25">
      <c r="A142" s="86"/>
      <c r="B142" s="87"/>
      <c r="C142" s="88"/>
      <c r="D142" s="89"/>
      <c r="E142" s="90"/>
      <c r="F142" s="91"/>
      <c r="G142" s="91"/>
      <c r="H142" s="91"/>
      <c r="I142" s="91"/>
      <c r="J142" s="91"/>
      <c r="K142" s="92"/>
      <c r="L142" s="91"/>
      <c r="M142" s="91"/>
      <c r="N142" s="91"/>
      <c r="O142" s="91"/>
      <c r="P142" s="91"/>
      <c r="Q142" s="91"/>
    </row>
  </sheetData>
  <mergeCells count="40">
    <mergeCell ref="A61:Q61"/>
    <mergeCell ref="A26:Q26"/>
    <mergeCell ref="A41:I41"/>
    <mergeCell ref="A42:I42"/>
    <mergeCell ref="A43:I43"/>
    <mergeCell ref="A44:I44"/>
    <mergeCell ref="Q22:Q24"/>
    <mergeCell ref="F23:F24"/>
    <mergeCell ref="G23:I23"/>
    <mergeCell ref="J23:J24"/>
    <mergeCell ref="K23:M23"/>
    <mergeCell ref="N22:N24"/>
    <mergeCell ref="O22:O24"/>
    <mergeCell ref="P22:P24"/>
    <mergeCell ref="J16:K16"/>
    <mergeCell ref="J17:K17"/>
    <mergeCell ref="J18:K18"/>
    <mergeCell ref="A22:A24"/>
    <mergeCell ref="B22:B24"/>
    <mergeCell ref="C22:C24"/>
    <mergeCell ref="D22:D24"/>
    <mergeCell ref="E22:E24"/>
    <mergeCell ref="F22:I22"/>
    <mergeCell ref="J22:M22"/>
    <mergeCell ref="A64:Q64"/>
    <mergeCell ref="A65:Q65"/>
    <mergeCell ref="A45:Q45"/>
    <mergeCell ref="A46:I46"/>
    <mergeCell ref="A47:I47"/>
    <mergeCell ref="A48:I48"/>
    <mergeCell ref="A62:Q62"/>
    <mergeCell ref="A49:I49"/>
    <mergeCell ref="A50:I50"/>
    <mergeCell ref="A51:I51"/>
    <mergeCell ref="A52:I52"/>
    <mergeCell ref="A53:I53"/>
    <mergeCell ref="A54:I54"/>
    <mergeCell ref="A55:I55"/>
    <mergeCell ref="A56:I56"/>
    <mergeCell ref="A57:I5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51"/>
  <sheetViews>
    <sheetView topLeftCell="A118" workbookViewId="0">
      <selection activeCell="D12" sqref="D12"/>
    </sheetView>
  </sheetViews>
  <sheetFormatPr defaultRowHeight="13.2" x14ac:dyDescent="0.25"/>
  <cols>
    <col min="2" max="2" width="18.33203125" customWidth="1"/>
    <col min="3" max="3" width="27.6640625" customWidth="1"/>
  </cols>
  <sheetData>
    <row r="1" spans="1:17" x14ac:dyDescent="0.25">
      <c r="A1" s="50" t="s">
        <v>27</v>
      </c>
      <c r="B1" s="48"/>
      <c r="C1" s="102"/>
      <c r="D1" s="103"/>
      <c r="E1" s="51"/>
      <c r="F1" s="104"/>
      <c r="G1" s="104"/>
      <c r="H1" s="104"/>
      <c r="I1" s="104"/>
      <c r="J1" s="104"/>
      <c r="K1" s="104"/>
      <c r="L1" s="104"/>
      <c r="M1" s="52" t="s">
        <v>28</v>
      </c>
      <c r="N1" s="49"/>
      <c r="O1" s="104"/>
      <c r="P1" s="104"/>
      <c r="Q1" s="104"/>
    </row>
    <row r="2" spans="1:17" x14ac:dyDescent="0.25">
      <c r="A2" s="53"/>
      <c r="B2" s="48"/>
      <c r="C2" s="102"/>
      <c r="D2" s="103"/>
      <c r="E2" s="51"/>
      <c r="F2" s="104"/>
      <c r="G2" s="104"/>
      <c r="H2" s="104"/>
      <c r="I2" s="104"/>
      <c r="J2" s="104"/>
      <c r="K2" s="104"/>
      <c r="L2" s="104"/>
      <c r="M2" s="53"/>
      <c r="N2" s="49"/>
      <c r="O2" s="104"/>
      <c r="P2" s="104"/>
      <c r="Q2" s="104"/>
    </row>
    <row r="3" spans="1:17" x14ac:dyDescent="0.25">
      <c r="A3" s="53"/>
      <c r="B3" s="48"/>
      <c r="C3" s="102"/>
      <c r="D3" s="103"/>
      <c r="E3" s="51"/>
      <c r="F3" s="104"/>
      <c r="G3" s="104"/>
      <c r="H3" s="104"/>
      <c r="I3" s="104"/>
      <c r="J3" s="104"/>
      <c r="K3" s="104"/>
      <c r="L3" s="104"/>
      <c r="M3" s="53"/>
      <c r="N3" s="49"/>
      <c r="O3" s="104"/>
      <c r="P3" s="104"/>
      <c r="Q3" s="104"/>
    </row>
    <row r="4" spans="1:17" x14ac:dyDescent="0.25">
      <c r="A4" s="53" t="s">
        <v>68</v>
      </c>
      <c r="B4" s="48"/>
      <c r="C4" s="102"/>
      <c r="D4" s="103"/>
      <c r="E4" s="51"/>
      <c r="F4" s="104"/>
      <c r="G4" s="104"/>
      <c r="H4" s="104"/>
      <c r="I4" s="104"/>
      <c r="J4" s="104"/>
      <c r="K4" s="104"/>
      <c r="L4" s="104"/>
      <c r="M4" s="53" t="s">
        <v>68</v>
      </c>
      <c r="N4" s="49"/>
      <c r="O4" s="104"/>
      <c r="P4" s="104"/>
      <c r="Q4" s="104"/>
    </row>
    <row r="5" spans="1:17" x14ac:dyDescent="0.25">
      <c r="A5" s="53" t="s">
        <v>240</v>
      </c>
      <c r="B5" s="48"/>
      <c r="C5" s="102"/>
      <c r="D5" s="103"/>
      <c r="E5" s="51"/>
      <c r="F5" s="104"/>
      <c r="G5" s="104"/>
      <c r="H5" s="104"/>
      <c r="I5" s="104"/>
      <c r="J5" s="104"/>
      <c r="K5" s="104"/>
      <c r="L5" s="104"/>
      <c r="M5" s="54" t="s">
        <v>241</v>
      </c>
      <c r="N5" s="49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51" t="s">
        <v>242</v>
      </c>
      <c r="I6" s="104"/>
      <c r="J6" s="106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02"/>
      <c r="D7" s="103"/>
      <c r="E7" s="107"/>
      <c r="F7" s="108"/>
      <c r="G7" s="108"/>
      <c r="H7" s="67" t="s">
        <v>23</v>
      </c>
      <c r="I7" s="67"/>
      <c r="J7" s="109"/>
      <c r="K7" s="104"/>
      <c r="L7" s="104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51"/>
      <c r="B9" s="53"/>
      <c r="C9" s="102"/>
      <c r="D9" s="103"/>
      <c r="E9" s="105"/>
      <c r="F9" s="104"/>
      <c r="G9" s="104"/>
      <c r="H9" s="110" t="s">
        <v>1523</v>
      </c>
      <c r="I9" s="110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03"/>
      <c r="E10" s="105"/>
      <c r="F10" s="104"/>
      <c r="G10" s="104"/>
      <c r="H10" s="51" t="s">
        <v>55</v>
      </c>
      <c r="I10" s="51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03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51"/>
      <c r="B12" s="53"/>
      <c r="C12" s="111" t="s">
        <v>24</v>
      </c>
      <c r="D12" s="112" t="s">
        <v>1524</v>
      </c>
      <c r="E12" s="113"/>
      <c r="F12" s="104"/>
      <c r="G12" s="104"/>
      <c r="H12" s="51"/>
      <c r="I12" s="104"/>
      <c r="J12" s="104"/>
      <c r="K12" s="106"/>
      <c r="L12" s="106"/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03"/>
      <c r="E13" s="114"/>
      <c r="F13" s="108"/>
      <c r="G13" s="108"/>
      <c r="H13" s="67" t="s">
        <v>54</v>
      </c>
      <c r="I13" s="67"/>
      <c r="J13" s="108"/>
      <c r="K13" s="109"/>
      <c r="L13" s="104"/>
      <c r="M13" s="104"/>
      <c r="N13" s="104"/>
      <c r="O13" s="104"/>
      <c r="P13" s="104"/>
      <c r="Q13" s="104"/>
    </row>
    <row r="14" spans="1:17" x14ac:dyDescent="0.25">
      <c r="A14" s="115"/>
      <c r="B14" s="116"/>
      <c r="C14" s="102"/>
      <c r="D14" s="103"/>
      <c r="E14" s="105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1525</v>
      </c>
      <c r="E15" s="51"/>
      <c r="F15" s="104"/>
      <c r="G15" s="104"/>
      <c r="H15" s="104"/>
      <c r="I15" s="113"/>
      <c r="J15" s="113"/>
      <c r="K15" s="104"/>
      <c r="L15" s="104"/>
      <c r="M15" s="104"/>
      <c r="N15" s="104"/>
      <c r="O15" s="104"/>
      <c r="P15" s="104"/>
      <c r="Q15" s="104"/>
    </row>
    <row r="16" spans="1:17" x14ac:dyDescent="0.25">
      <c r="A16" s="51"/>
      <c r="B16" s="53"/>
      <c r="C16" s="102"/>
      <c r="D16" s="113" t="s">
        <v>43</v>
      </c>
      <c r="E16" s="51"/>
      <c r="F16" s="104"/>
      <c r="G16" s="104"/>
      <c r="H16" s="104"/>
      <c r="I16" s="113"/>
      <c r="J16" s="284" t="s">
        <v>1526</v>
      </c>
      <c r="K16" s="285"/>
      <c r="L16" s="54" t="s">
        <v>53</v>
      </c>
      <c r="M16" s="104"/>
      <c r="N16" s="104"/>
      <c r="O16" s="104"/>
      <c r="P16" s="104"/>
      <c r="Q16" s="104"/>
    </row>
    <row r="17" spans="1:17" x14ac:dyDescent="0.25">
      <c r="A17" s="51"/>
      <c r="B17" s="53"/>
      <c r="C17" s="102"/>
      <c r="D17" s="113" t="s">
        <v>57</v>
      </c>
      <c r="E17" s="51"/>
      <c r="F17" s="104"/>
      <c r="G17" s="104"/>
      <c r="H17" s="104"/>
      <c r="I17" s="113"/>
      <c r="J17" s="284" t="s">
        <v>1527</v>
      </c>
      <c r="K17" s="285"/>
      <c r="L17" s="54" t="s">
        <v>53</v>
      </c>
      <c r="M17" s="104"/>
      <c r="N17" s="104"/>
      <c r="O17" s="104"/>
      <c r="P17" s="104"/>
      <c r="Q17" s="104"/>
    </row>
    <row r="18" spans="1:17" x14ac:dyDescent="0.25">
      <c r="A18" s="51"/>
      <c r="B18" s="53"/>
      <c r="C18" s="102"/>
      <c r="D18" s="113" t="s">
        <v>44</v>
      </c>
      <c r="E18" s="51"/>
      <c r="F18" s="104"/>
      <c r="G18" s="104"/>
      <c r="H18" s="104"/>
      <c r="I18" s="113"/>
      <c r="J18" s="284" t="s">
        <v>1528</v>
      </c>
      <c r="K18" s="285"/>
      <c r="L18" s="54" t="s">
        <v>53</v>
      </c>
      <c r="M18" s="104"/>
      <c r="N18" s="104"/>
      <c r="O18" s="104"/>
      <c r="P18" s="104"/>
      <c r="Q18" s="104"/>
    </row>
    <row r="19" spans="1:17" x14ac:dyDescent="0.25">
      <c r="A19" s="51"/>
      <c r="B19" s="53"/>
      <c r="C19" s="102"/>
      <c r="D19" s="113" t="s">
        <v>84</v>
      </c>
      <c r="E19" s="51"/>
      <c r="F19" s="104"/>
      <c r="G19" s="104"/>
      <c r="H19" s="104"/>
      <c r="I19" s="113"/>
      <c r="J19" s="284" t="s">
        <v>1529</v>
      </c>
      <c r="K19" s="285"/>
      <c r="L19" s="54" t="s">
        <v>53</v>
      </c>
      <c r="M19" s="104"/>
      <c r="N19" s="104"/>
      <c r="O19" s="104"/>
      <c r="P19" s="104"/>
      <c r="Q19" s="104"/>
    </row>
    <row r="20" spans="1:17" x14ac:dyDescent="0.25">
      <c r="A20" s="51"/>
      <c r="B20" s="53"/>
      <c r="C20" s="102"/>
      <c r="D20" s="113" t="s">
        <v>249</v>
      </c>
      <c r="E20" s="51"/>
      <c r="F20" s="104"/>
      <c r="G20" s="104"/>
      <c r="H20" s="104"/>
      <c r="I20" s="113"/>
      <c r="J20" s="284" t="s">
        <v>1530</v>
      </c>
      <c r="K20" s="285"/>
      <c r="L20" s="54" t="s">
        <v>53</v>
      </c>
      <c r="M20" s="104"/>
      <c r="N20" s="104"/>
      <c r="O20" s="104"/>
      <c r="P20" s="104"/>
      <c r="Q20" s="104"/>
    </row>
    <row r="21" spans="1:17" x14ac:dyDescent="0.25">
      <c r="A21" s="51"/>
      <c r="B21" s="53"/>
      <c r="C21" s="102"/>
      <c r="D21" s="113" t="s">
        <v>41</v>
      </c>
      <c r="E21" s="51"/>
      <c r="F21" s="104"/>
      <c r="G21" s="104"/>
      <c r="H21" s="104"/>
      <c r="I21" s="113"/>
      <c r="J21" s="284" t="s">
        <v>1531</v>
      </c>
      <c r="K21" s="285"/>
      <c r="L21" s="54" t="s">
        <v>42</v>
      </c>
      <c r="M21" s="104"/>
      <c r="N21" s="104"/>
      <c r="O21" s="104"/>
      <c r="P21" s="104"/>
      <c r="Q21" s="104"/>
    </row>
    <row r="22" spans="1:17" x14ac:dyDescent="0.25">
      <c r="A22" s="51"/>
      <c r="B22" s="53"/>
      <c r="C22" s="102"/>
      <c r="D22" s="117" t="s">
        <v>160</v>
      </c>
      <c r="E22" s="51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</row>
    <row r="23" spans="1:17" x14ac:dyDescent="0.25">
      <c r="A23" s="51"/>
      <c r="B23" s="53"/>
      <c r="C23" s="102"/>
      <c r="D23" s="103"/>
      <c r="E23" s="51"/>
      <c r="F23" s="104"/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</row>
    <row r="24" spans="1:17" x14ac:dyDescent="0.25">
      <c r="A24" s="66"/>
      <c r="B24" s="48"/>
      <c r="C24" s="57"/>
      <c r="D24" s="96"/>
      <c r="E24" s="58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</row>
    <row r="25" spans="1:17" x14ac:dyDescent="0.25">
      <c r="A25" s="279" t="s">
        <v>25</v>
      </c>
      <c r="B25" s="281" t="s">
        <v>161</v>
      </c>
      <c r="C25" s="279" t="s">
        <v>67</v>
      </c>
      <c r="D25" s="279" t="s">
        <v>66</v>
      </c>
      <c r="E25" s="279" t="s">
        <v>65</v>
      </c>
      <c r="F25" s="279" t="s">
        <v>52</v>
      </c>
      <c r="G25" s="280"/>
      <c r="H25" s="280"/>
      <c r="I25" s="280"/>
      <c r="J25" s="279" t="s">
        <v>51</v>
      </c>
      <c r="K25" s="280"/>
      <c r="L25" s="280"/>
      <c r="M25" s="280"/>
      <c r="N25" s="279" t="s">
        <v>64</v>
      </c>
      <c r="O25" s="279" t="s">
        <v>63</v>
      </c>
      <c r="P25" s="279" t="s">
        <v>252</v>
      </c>
      <c r="Q25" s="279" t="s">
        <v>253</v>
      </c>
    </row>
    <row r="26" spans="1:17" x14ac:dyDescent="0.25">
      <c r="A26" s="280"/>
      <c r="B26" s="282"/>
      <c r="C26" s="283"/>
      <c r="D26" s="279"/>
      <c r="E26" s="280"/>
      <c r="F26" s="279" t="s">
        <v>26</v>
      </c>
      <c r="G26" s="279" t="s">
        <v>62</v>
      </c>
      <c r="H26" s="280"/>
      <c r="I26" s="280"/>
      <c r="J26" s="279" t="s">
        <v>26</v>
      </c>
      <c r="K26" s="279" t="s">
        <v>62</v>
      </c>
      <c r="L26" s="280"/>
      <c r="M26" s="280"/>
      <c r="N26" s="279"/>
      <c r="O26" s="279"/>
      <c r="P26" s="279"/>
      <c r="Q26" s="279"/>
    </row>
    <row r="27" spans="1:17" x14ac:dyDescent="0.25">
      <c r="A27" s="280"/>
      <c r="B27" s="282"/>
      <c r="C27" s="283"/>
      <c r="D27" s="279"/>
      <c r="E27" s="280"/>
      <c r="F27" s="280"/>
      <c r="G27" s="95" t="s">
        <v>61</v>
      </c>
      <c r="H27" s="95" t="s">
        <v>60</v>
      </c>
      <c r="I27" s="95" t="s">
        <v>59</v>
      </c>
      <c r="J27" s="280"/>
      <c r="K27" s="95" t="s">
        <v>61</v>
      </c>
      <c r="L27" s="95" t="s">
        <v>60</v>
      </c>
      <c r="M27" s="95" t="s">
        <v>59</v>
      </c>
      <c r="N27" s="279"/>
      <c r="O27" s="279"/>
      <c r="P27" s="279"/>
      <c r="Q27" s="279"/>
    </row>
    <row r="28" spans="1:17" x14ac:dyDescent="0.25">
      <c r="A28" s="55">
        <v>1</v>
      </c>
      <c r="B28" s="65">
        <v>2</v>
      </c>
      <c r="C28" s="95">
        <v>3</v>
      </c>
      <c r="D28" s="95">
        <v>4</v>
      </c>
      <c r="E28" s="55">
        <v>5</v>
      </c>
      <c r="F28" s="64">
        <v>6</v>
      </c>
      <c r="G28" s="64">
        <v>7</v>
      </c>
      <c r="H28" s="64">
        <v>8</v>
      </c>
      <c r="I28" s="64">
        <v>9</v>
      </c>
      <c r="J28" s="64">
        <v>10</v>
      </c>
      <c r="K28" s="64">
        <v>11</v>
      </c>
      <c r="L28" s="64">
        <v>12</v>
      </c>
      <c r="M28" s="64">
        <v>13</v>
      </c>
      <c r="N28" s="64">
        <v>14</v>
      </c>
      <c r="O28" s="64">
        <v>15</v>
      </c>
      <c r="P28" s="64">
        <v>16</v>
      </c>
      <c r="Q28" s="64">
        <v>17</v>
      </c>
    </row>
    <row r="29" spans="1:17" x14ac:dyDescent="0.25">
      <c r="A29" s="278" t="s">
        <v>1532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</row>
    <row r="30" spans="1:17" ht="45.6" x14ac:dyDescent="0.25">
      <c r="A30" s="55">
        <v>1</v>
      </c>
      <c r="B30" s="97" t="s">
        <v>118</v>
      </c>
      <c r="C30" s="94" t="s">
        <v>182</v>
      </c>
      <c r="D30" s="59" t="s">
        <v>183</v>
      </c>
      <c r="E30" s="120">
        <v>0.33</v>
      </c>
      <c r="F30" s="121">
        <v>2725.52</v>
      </c>
      <c r="G30" s="121">
        <v>2725.52</v>
      </c>
      <c r="H30" s="122"/>
      <c r="I30" s="122"/>
      <c r="J30" s="122">
        <v>899</v>
      </c>
      <c r="K30" s="122">
        <v>899</v>
      </c>
      <c r="L30" s="122"/>
      <c r="M30" s="122"/>
      <c r="N30" s="122">
        <v>248</v>
      </c>
      <c r="O30" s="122">
        <v>81.84</v>
      </c>
      <c r="P30" s="122"/>
      <c r="Q30" s="122"/>
    </row>
    <row r="31" spans="1:17" ht="22.8" x14ac:dyDescent="0.25">
      <c r="A31" s="55">
        <v>2</v>
      </c>
      <c r="B31" s="97" t="s">
        <v>119</v>
      </c>
      <c r="C31" s="94" t="s">
        <v>185</v>
      </c>
      <c r="D31" s="59" t="s">
        <v>183</v>
      </c>
      <c r="E31" s="120">
        <v>0.26</v>
      </c>
      <c r="F31" s="121">
        <v>1027.4000000000001</v>
      </c>
      <c r="G31" s="121">
        <v>1027.4000000000001</v>
      </c>
      <c r="H31" s="122"/>
      <c r="I31" s="122"/>
      <c r="J31" s="122">
        <v>267</v>
      </c>
      <c r="K31" s="122">
        <v>267</v>
      </c>
      <c r="L31" s="122"/>
      <c r="M31" s="122"/>
      <c r="N31" s="122">
        <v>97.2</v>
      </c>
      <c r="O31" s="122">
        <v>25.27</v>
      </c>
      <c r="P31" s="122"/>
      <c r="Q31" s="122"/>
    </row>
    <row r="32" spans="1:17" ht="57" x14ac:dyDescent="0.25">
      <c r="A32" s="55">
        <v>46</v>
      </c>
      <c r="B32" s="97" t="s">
        <v>1533</v>
      </c>
      <c r="C32" s="94" t="s">
        <v>1534</v>
      </c>
      <c r="D32" s="59" t="s">
        <v>1535</v>
      </c>
      <c r="E32" s="129" t="s">
        <v>1536</v>
      </c>
      <c r="F32" s="121">
        <v>780.65</v>
      </c>
      <c r="G32" s="121">
        <v>780.65</v>
      </c>
      <c r="H32" s="122"/>
      <c r="I32" s="122"/>
      <c r="J32" s="122">
        <v>39</v>
      </c>
      <c r="K32" s="122">
        <v>39</v>
      </c>
      <c r="L32" s="122"/>
      <c r="M32" s="122"/>
      <c r="N32" s="122">
        <v>65</v>
      </c>
      <c r="O32" s="122">
        <v>3.25</v>
      </c>
      <c r="P32" s="122"/>
      <c r="Q32" s="122"/>
    </row>
    <row r="33" spans="1:17" x14ac:dyDescent="0.25">
      <c r="A33" s="273" t="s">
        <v>85</v>
      </c>
      <c r="B33" s="274"/>
      <c r="C33" s="274"/>
      <c r="D33" s="274"/>
      <c r="E33" s="274"/>
      <c r="F33" s="274"/>
      <c r="G33" s="274"/>
      <c r="H33" s="274"/>
      <c r="I33" s="274"/>
      <c r="J33" s="121">
        <v>1205</v>
      </c>
      <c r="K33" s="121">
        <v>1205</v>
      </c>
      <c r="L33" s="122"/>
      <c r="M33" s="122"/>
      <c r="N33" s="122"/>
      <c r="O33" s="121">
        <v>110.36</v>
      </c>
      <c r="P33" s="122"/>
      <c r="Q33" s="122"/>
    </row>
    <row r="34" spans="1:17" x14ac:dyDescent="0.25">
      <c r="A34" s="273" t="s">
        <v>30</v>
      </c>
      <c r="B34" s="274"/>
      <c r="C34" s="274"/>
      <c r="D34" s="274"/>
      <c r="E34" s="274"/>
      <c r="F34" s="274"/>
      <c r="G34" s="274"/>
      <c r="H34" s="274"/>
      <c r="I34" s="274"/>
      <c r="J34" s="121">
        <v>970</v>
      </c>
      <c r="K34" s="122"/>
      <c r="L34" s="122"/>
      <c r="M34" s="122"/>
      <c r="N34" s="122"/>
      <c r="O34" s="122"/>
      <c r="P34" s="122"/>
      <c r="Q34" s="122"/>
    </row>
    <row r="35" spans="1:17" x14ac:dyDescent="0.25">
      <c r="A35" s="273" t="s">
        <v>31</v>
      </c>
      <c r="B35" s="274"/>
      <c r="C35" s="274"/>
      <c r="D35" s="274"/>
      <c r="E35" s="274"/>
      <c r="F35" s="274"/>
      <c r="G35" s="274"/>
      <c r="H35" s="274"/>
      <c r="I35" s="274"/>
      <c r="J35" s="121">
        <v>545</v>
      </c>
      <c r="K35" s="122"/>
      <c r="L35" s="122"/>
      <c r="M35" s="122"/>
      <c r="N35" s="122"/>
      <c r="O35" s="122"/>
      <c r="P35" s="122"/>
      <c r="Q35" s="122"/>
    </row>
    <row r="36" spans="1:17" x14ac:dyDescent="0.25">
      <c r="A36" s="277" t="s">
        <v>1537</v>
      </c>
      <c r="B36" s="274"/>
      <c r="C36" s="274"/>
      <c r="D36" s="274"/>
      <c r="E36" s="274"/>
      <c r="F36" s="274"/>
      <c r="G36" s="274"/>
      <c r="H36" s="274"/>
      <c r="I36" s="274"/>
      <c r="J36" s="130">
        <v>2720</v>
      </c>
      <c r="K36" s="122"/>
      <c r="L36" s="122"/>
      <c r="M36" s="122"/>
      <c r="N36" s="122"/>
      <c r="O36" s="130">
        <v>110.36</v>
      </c>
      <c r="P36" s="122"/>
      <c r="Q36" s="122"/>
    </row>
    <row r="37" spans="1:17" x14ac:dyDescent="0.25">
      <c r="A37" s="278" t="s">
        <v>1538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</row>
    <row r="38" spans="1:17" x14ac:dyDescent="0.25">
      <c r="A38" s="273" t="s">
        <v>1539</v>
      </c>
      <c r="B38" s="274"/>
      <c r="C38" s="274"/>
      <c r="D38" s="274"/>
      <c r="E38" s="274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</row>
    <row r="39" spans="1:17" ht="22.8" x14ac:dyDescent="0.25">
      <c r="A39" s="55">
        <v>4</v>
      </c>
      <c r="B39" s="97" t="s">
        <v>113</v>
      </c>
      <c r="C39" s="94" t="s">
        <v>1540</v>
      </c>
      <c r="D39" s="59" t="s">
        <v>170</v>
      </c>
      <c r="E39" s="120">
        <v>0.55000000000000004</v>
      </c>
      <c r="F39" s="121">
        <v>1549.97</v>
      </c>
      <c r="G39" s="121">
        <v>89.84</v>
      </c>
      <c r="H39" s="121">
        <v>1458.33</v>
      </c>
      <c r="I39" s="121">
        <v>90.82</v>
      </c>
      <c r="J39" s="122">
        <v>852</v>
      </c>
      <c r="K39" s="122">
        <v>49</v>
      </c>
      <c r="L39" s="122">
        <v>802</v>
      </c>
      <c r="M39" s="122">
        <v>50</v>
      </c>
      <c r="N39" s="122">
        <v>6.63</v>
      </c>
      <c r="O39" s="122">
        <v>3.65</v>
      </c>
      <c r="P39" s="122">
        <v>4.99</v>
      </c>
      <c r="Q39" s="122">
        <v>2.74</v>
      </c>
    </row>
    <row r="40" spans="1:17" ht="34.200000000000003" x14ac:dyDescent="0.25">
      <c r="A40" s="55">
        <v>5</v>
      </c>
      <c r="B40" s="97" t="s">
        <v>114</v>
      </c>
      <c r="C40" s="94" t="s">
        <v>1541</v>
      </c>
      <c r="D40" s="59" t="s">
        <v>170</v>
      </c>
      <c r="E40" s="120">
        <v>0.55000000000000004</v>
      </c>
      <c r="F40" s="121">
        <v>452.33</v>
      </c>
      <c r="G40" s="121">
        <v>33.74</v>
      </c>
      <c r="H40" s="121">
        <v>417.92</v>
      </c>
      <c r="I40" s="121">
        <v>26.03</v>
      </c>
      <c r="J40" s="122">
        <v>249</v>
      </c>
      <c r="K40" s="122">
        <v>19</v>
      </c>
      <c r="L40" s="122">
        <v>230</v>
      </c>
      <c r="M40" s="122">
        <v>14</v>
      </c>
      <c r="N40" s="122">
        <v>2.4900000000000002</v>
      </c>
      <c r="O40" s="122">
        <v>1.37</v>
      </c>
      <c r="P40" s="122">
        <v>1.43</v>
      </c>
      <c r="Q40" s="122">
        <v>0.79</v>
      </c>
    </row>
    <row r="41" spans="1:17" ht="22.8" x14ac:dyDescent="0.25">
      <c r="A41" s="55">
        <v>6</v>
      </c>
      <c r="B41" s="97" t="s">
        <v>116</v>
      </c>
      <c r="C41" s="94" t="s">
        <v>1542</v>
      </c>
      <c r="D41" s="59" t="s">
        <v>170</v>
      </c>
      <c r="E41" s="120">
        <v>0.55000000000000004</v>
      </c>
      <c r="F41" s="121">
        <v>1329.11</v>
      </c>
      <c r="G41" s="121">
        <v>88.21</v>
      </c>
      <c r="H41" s="121">
        <v>1239.1400000000001</v>
      </c>
      <c r="I41" s="121">
        <v>77.17</v>
      </c>
      <c r="J41" s="122">
        <v>731</v>
      </c>
      <c r="K41" s="122">
        <v>49</v>
      </c>
      <c r="L41" s="122">
        <v>682</v>
      </c>
      <c r="M41" s="122">
        <v>42</v>
      </c>
      <c r="N41" s="122">
        <v>6.51</v>
      </c>
      <c r="O41" s="122">
        <v>3.58</v>
      </c>
      <c r="P41" s="122">
        <v>4.24</v>
      </c>
      <c r="Q41" s="122">
        <v>2.33</v>
      </c>
    </row>
    <row r="42" spans="1:17" ht="34.200000000000003" x14ac:dyDescent="0.25">
      <c r="A42" s="55">
        <v>7</v>
      </c>
      <c r="B42" s="97" t="s">
        <v>117</v>
      </c>
      <c r="C42" s="94" t="s">
        <v>1543</v>
      </c>
      <c r="D42" s="59" t="s">
        <v>170</v>
      </c>
      <c r="E42" s="120">
        <v>0.55000000000000004</v>
      </c>
      <c r="F42" s="121">
        <v>789.31</v>
      </c>
      <c r="G42" s="121">
        <v>46.07</v>
      </c>
      <c r="H42" s="121">
        <v>742.32</v>
      </c>
      <c r="I42" s="121">
        <v>46.23</v>
      </c>
      <c r="J42" s="122">
        <v>434</v>
      </c>
      <c r="K42" s="122">
        <v>25</v>
      </c>
      <c r="L42" s="122">
        <v>408</v>
      </c>
      <c r="M42" s="122">
        <v>25</v>
      </c>
      <c r="N42" s="122">
        <v>3.4</v>
      </c>
      <c r="O42" s="122">
        <v>1.87</v>
      </c>
      <c r="P42" s="122">
        <v>2.54</v>
      </c>
      <c r="Q42" s="122">
        <v>1.4</v>
      </c>
    </row>
    <row r="43" spans="1:17" ht="22.8" x14ac:dyDescent="0.25">
      <c r="A43" s="55">
        <v>8</v>
      </c>
      <c r="B43" s="97" t="s">
        <v>113</v>
      </c>
      <c r="C43" s="94" t="s">
        <v>1540</v>
      </c>
      <c r="D43" s="59" t="s">
        <v>170</v>
      </c>
      <c r="E43" s="120">
        <v>0.23</v>
      </c>
      <c r="F43" s="121">
        <v>1549.97</v>
      </c>
      <c r="G43" s="121">
        <v>89.84</v>
      </c>
      <c r="H43" s="121">
        <v>1458.33</v>
      </c>
      <c r="I43" s="121">
        <v>90.82</v>
      </c>
      <c r="J43" s="122">
        <v>356</v>
      </c>
      <c r="K43" s="122">
        <v>21</v>
      </c>
      <c r="L43" s="122">
        <v>335</v>
      </c>
      <c r="M43" s="122">
        <v>21</v>
      </c>
      <c r="N43" s="122">
        <v>6.63</v>
      </c>
      <c r="O43" s="122">
        <v>1.52</v>
      </c>
      <c r="P43" s="122">
        <v>4.99</v>
      </c>
      <c r="Q43" s="122">
        <v>1.1499999999999999</v>
      </c>
    </row>
    <row r="44" spans="1:17" ht="53.4" x14ac:dyDescent="0.25">
      <c r="A44" s="55">
        <v>9</v>
      </c>
      <c r="B44" s="97" t="s">
        <v>114</v>
      </c>
      <c r="C44" s="94" t="s">
        <v>1544</v>
      </c>
      <c r="D44" s="59" t="s">
        <v>170</v>
      </c>
      <c r="E44" s="120">
        <v>0.23</v>
      </c>
      <c r="F44" s="121">
        <v>904.66</v>
      </c>
      <c r="G44" s="121">
        <v>67.48</v>
      </c>
      <c r="H44" s="121">
        <v>835.84</v>
      </c>
      <c r="I44" s="121">
        <v>52.06</v>
      </c>
      <c r="J44" s="122">
        <v>208</v>
      </c>
      <c r="K44" s="122">
        <v>16</v>
      </c>
      <c r="L44" s="122">
        <v>192</v>
      </c>
      <c r="M44" s="122">
        <v>12</v>
      </c>
      <c r="N44" s="122">
        <v>4.9800000000000004</v>
      </c>
      <c r="O44" s="122">
        <v>1.1499999999999999</v>
      </c>
      <c r="P44" s="122">
        <v>2.86</v>
      </c>
      <c r="Q44" s="122">
        <v>0.66</v>
      </c>
    </row>
    <row r="45" spans="1:17" ht="22.8" x14ac:dyDescent="0.25">
      <c r="A45" s="55">
        <v>10</v>
      </c>
      <c r="B45" s="97" t="s">
        <v>116</v>
      </c>
      <c r="C45" s="94" t="s">
        <v>1542</v>
      </c>
      <c r="D45" s="59" t="s">
        <v>170</v>
      </c>
      <c r="E45" s="120">
        <v>0.23</v>
      </c>
      <c r="F45" s="121">
        <v>1329.11</v>
      </c>
      <c r="G45" s="121">
        <v>88.21</v>
      </c>
      <c r="H45" s="121">
        <v>1239.1400000000001</v>
      </c>
      <c r="I45" s="121">
        <v>77.17</v>
      </c>
      <c r="J45" s="122">
        <v>306</v>
      </c>
      <c r="K45" s="122">
        <v>20</v>
      </c>
      <c r="L45" s="122">
        <v>285</v>
      </c>
      <c r="M45" s="122">
        <v>18</v>
      </c>
      <c r="N45" s="122">
        <v>6.51</v>
      </c>
      <c r="O45" s="122">
        <v>1.5</v>
      </c>
      <c r="P45" s="122">
        <v>4.24</v>
      </c>
      <c r="Q45" s="122">
        <v>0.98</v>
      </c>
    </row>
    <row r="46" spans="1:17" ht="53.4" x14ac:dyDescent="0.25">
      <c r="A46" s="55">
        <v>11</v>
      </c>
      <c r="B46" s="97" t="s">
        <v>117</v>
      </c>
      <c r="C46" s="94" t="s">
        <v>1545</v>
      </c>
      <c r="D46" s="59" t="s">
        <v>170</v>
      </c>
      <c r="E46" s="120">
        <v>0.23</v>
      </c>
      <c r="F46" s="121">
        <v>1578.62</v>
      </c>
      <c r="G46" s="121">
        <v>92.14</v>
      </c>
      <c r="H46" s="121">
        <v>1484.64</v>
      </c>
      <c r="I46" s="121">
        <v>92.46</v>
      </c>
      <c r="J46" s="122">
        <v>363</v>
      </c>
      <c r="K46" s="122">
        <v>21</v>
      </c>
      <c r="L46" s="122">
        <v>341</v>
      </c>
      <c r="M46" s="122">
        <v>21</v>
      </c>
      <c r="N46" s="122">
        <v>6.8</v>
      </c>
      <c r="O46" s="122">
        <v>1.56</v>
      </c>
      <c r="P46" s="122">
        <v>5.08</v>
      </c>
      <c r="Q46" s="122">
        <v>1.17</v>
      </c>
    </row>
    <row r="47" spans="1:17" ht="34.200000000000003" x14ac:dyDescent="0.25">
      <c r="A47" s="55">
        <v>12</v>
      </c>
      <c r="B47" s="97" t="s">
        <v>1546</v>
      </c>
      <c r="C47" s="94" t="s">
        <v>1547</v>
      </c>
      <c r="D47" s="59" t="s">
        <v>236</v>
      </c>
      <c r="E47" s="120">
        <v>0.80800000000000005</v>
      </c>
      <c r="F47" s="121">
        <v>937.63</v>
      </c>
      <c r="G47" s="122"/>
      <c r="H47" s="122"/>
      <c r="I47" s="122"/>
      <c r="J47" s="122">
        <v>758</v>
      </c>
      <c r="K47" s="122"/>
      <c r="L47" s="122"/>
      <c r="M47" s="122"/>
      <c r="N47" s="122"/>
      <c r="O47" s="122"/>
      <c r="P47" s="122"/>
      <c r="Q47" s="122"/>
    </row>
    <row r="48" spans="1:17" ht="34.200000000000003" x14ac:dyDescent="0.25">
      <c r="A48" s="55">
        <v>16</v>
      </c>
      <c r="B48" s="97" t="s">
        <v>115</v>
      </c>
      <c r="C48" s="94" t="s">
        <v>1548</v>
      </c>
      <c r="D48" s="59" t="s">
        <v>170</v>
      </c>
      <c r="E48" s="120">
        <v>0.18</v>
      </c>
      <c r="F48" s="121">
        <v>1606.72</v>
      </c>
      <c r="G48" s="121">
        <v>295.39</v>
      </c>
      <c r="H48" s="121">
        <v>1194.52</v>
      </c>
      <c r="I48" s="121">
        <v>113.96</v>
      </c>
      <c r="J48" s="122">
        <v>289</v>
      </c>
      <c r="K48" s="122">
        <v>53</v>
      </c>
      <c r="L48" s="122">
        <v>215</v>
      </c>
      <c r="M48" s="122">
        <v>21</v>
      </c>
      <c r="N48" s="122">
        <v>21.8</v>
      </c>
      <c r="O48" s="122">
        <v>3.92</v>
      </c>
      <c r="P48" s="122">
        <v>6.61</v>
      </c>
      <c r="Q48" s="122">
        <v>1.19</v>
      </c>
    </row>
    <row r="49" spans="1:17" ht="30.6" x14ac:dyDescent="0.25">
      <c r="A49" s="55">
        <v>14</v>
      </c>
      <c r="B49" s="97" t="s">
        <v>322</v>
      </c>
      <c r="C49" s="94" t="s">
        <v>1549</v>
      </c>
      <c r="D49" s="59" t="s">
        <v>73</v>
      </c>
      <c r="E49" s="120">
        <v>180</v>
      </c>
      <c r="F49" s="121">
        <v>146.88</v>
      </c>
      <c r="G49" s="122"/>
      <c r="H49" s="122"/>
      <c r="I49" s="122"/>
      <c r="J49" s="122">
        <v>26438</v>
      </c>
      <c r="K49" s="122"/>
      <c r="L49" s="122"/>
      <c r="M49" s="122"/>
      <c r="N49" s="122"/>
      <c r="O49" s="122"/>
      <c r="P49" s="122"/>
      <c r="Q49" s="122"/>
    </row>
    <row r="50" spans="1:17" ht="45.6" x14ac:dyDescent="0.25">
      <c r="A50" s="55">
        <v>27</v>
      </c>
      <c r="B50" s="97" t="s">
        <v>1550</v>
      </c>
      <c r="C50" s="94" t="s">
        <v>1551</v>
      </c>
      <c r="D50" s="59" t="s">
        <v>204</v>
      </c>
      <c r="E50" s="129" t="s">
        <v>1552</v>
      </c>
      <c r="F50" s="121">
        <v>173516.17</v>
      </c>
      <c r="G50" s="121">
        <v>6828.12</v>
      </c>
      <c r="H50" s="121">
        <v>8953.76</v>
      </c>
      <c r="I50" s="121">
        <v>1103.72</v>
      </c>
      <c r="J50" s="122">
        <v>7808</v>
      </c>
      <c r="K50" s="122">
        <v>307</v>
      </c>
      <c r="L50" s="122">
        <v>403</v>
      </c>
      <c r="M50" s="122">
        <v>50</v>
      </c>
      <c r="N50" s="122">
        <v>468</v>
      </c>
      <c r="O50" s="122">
        <v>21.06</v>
      </c>
      <c r="P50" s="122">
        <v>72.47</v>
      </c>
      <c r="Q50" s="122">
        <v>3.26</v>
      </c>
    </row>
    <row r="51" spans="1:17" x14ac:dyDescent="0.25">
      <c r="A51" s="273" t="s">
        <v>1553</v>
      </c>
      <c r="B51" s="274"/>
      <c r="C51" s="274"/>
      <c r="D51" s="274"/>
      <c r="E51" s="274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</row>
    <row r="52" spans="1:17" ht="22.8" x14ac:dyDescent="0.25">
      <c r="A52" s="55">
        <v>45</v>
      </c>
      <c r="B52" s="97" t="s">
        <v>113</v>
      </c>
      <c r="C52" s="94" t="s">
        <v>1540</v>
      </c>
      <c r="D52" s="59" t="s">
        <v>170</v>
      </c>
      <c r="E52" s="120">
        <v>0.65</v>
      </c>
      <c r="F52" s="121">
        <v>1549.97</v>
      </c>
      <c r="G52" s="121">
        <v>89.84</v>
      </c>
      <c r="H52" s="121">
        <v>1458.33</v>
      </c>
      <c r="I52" s="121">
        <v>90.82</v>
      </c>
      <c r="J52" s="122">
        <v>1007</v>
      </c>
      <c r="K52" s="122">
        <v>58</v>
      </c>
      <c r="L52" s="122">
        <v>948</v>
      </c>
      <c r="M52" s="122">
        <v>59</v>
      </c>
      <c r="N52" s="122">
        <v>6.63</v>
      </c>
      <c r="O52" s="122">
        <v>4.3099999999999996</v>
      </c>
      <c r="P52" s="122">
        <v>4.99</v>
      </c>
      <c r="Q52" s="122">
        <v>3.24</v>
      </c>
    </row>
    <row r="53" spans="1:17" ht="22.8" x14ac:dyDescent="0.25">
      <c r="A53" s="55">
        <v>47</v>
      </c>
      <c r="B53" s="97" t="s">
        <v>116</v>
      </c>
      <c r="C53" s="94" t="s">
        <v>1542</v>
      </c>
      <c r="D53" s="59" t="s">
        <v>170</v>
      </c>
      <c r="E53" s="120">
        <v>0.65</v>
      </c>
      <c r="F53" s="121">
        <v>1329.11</v>
      </c>
      <c r="G53" s="121">
        <v>88.21</v>
      </c>
      <c r="H53" s="121">
        <v>1239.1400000000001</v>
      </c>
      <c r="I53" s="121">
        <v>77.17</v>
      </c>
      <c r="J53" s="122">
        <v>864</v>
      </c>
      <c r="K53" s="122">
        <v>57</v>
      </c>
      <c r="L53" s="122">
        <v>805</v>
      </c>
      <c r="M53" s="122">
        <v>50</v>
      </c>
      <c r="N53" s="122">
        <v>6.51</v>
      </c>
      <c r="O53" s="122">
        <v>4.2300000000000004</v>
      </c>
      <c r="P53" s="122">
        <v>4.24</v>
      </c>
      <c r="Q53" s="122">
        <v>2.76</v>
      </c>
    </row>
    <row r="54" spans="1:17" ht="34.200000000000003" x14ac:dyDescent="0.25">
      <c r="A54" s="55">
        <v>15</v>
      </c>
      <c r="B54" s="97" t="s">
        <v>1546</v>
      </c>
      <c r="C54" s="94" t="s">
        <v>1547</v>
      </c>
      <c r="D54" s="59" t="s">
        <v>236</v>
      </c>
      <c r="E54" s="120">
        <v>0.56000000000000005</v>
      </c>
      <c r="F54" s="121">
        <v>937.63</v>
      </c>
      <c r="G54" s="122"/>
      <c r="H54" s="122"/>
      <c r="I54" s="122"/>
      <c r="J54" s="122">
        <v>525</v>
      </c>
      <c r="K54" s="122"/>
      <c r="L54" s="122"/>
      <c r="M54" s="122"/>
      <c r="N54" s="122"/>
      <c r="O54" s="122"/>
      <c r="P54" s="122"/>
      <c r="Q54" s="122"/>
    </row>
    <row r="55" spans="1:17" ht="34.200000000000003" x14ac:dyDescent="0.25">
      <c r="A55" s="55">
        <v>13</v>
      </c>
      <c r="B55" s="97" t="s">
        <v>1554</v>
      </c>
      <c r="C55" s="94" t="s">
        <v>1555</v>
      </c>
      <c r="D55" s="59" t="s">
        <v>170</v>
      </c>
      <c r="E55" s="120">
        <v>0.7</v>
      </c>
      <c r="F55" s="121">
        <v>1111.52</v>
      </c>
      <c r="G55" s="121">
        <v>192.41</v>
      </c>
      <c r="H55" s="121">
        <v>804.36</v>
      </c>
      <c r="I55" s="121">
        <v>75.77</v>
      </c>
      <c r="J55" s="122">
        <v>778</v>
      </c>
      <c r="K55" s="122">
        <v>135</v>
      </c>
      <c r="L55" s="122">
        <v>563</v>
      </c>
      <c r="M55" s="122">
        <v>53</v>
      </c>
      <c r="N55" s="122">
        <v>14.2</v>
      </c>
      <c r="O55" s="122">
        <v>9.94</v>
      </c>
      <c r="P55" s="122">
        <v>4.3899999999999997</v>
      </c>
      <c r="Q55" s="122">
        <v>3.07</v>
      </c>
    </row>
    <row r="56" spans="1:17" ht="57" x14ac:dyDescent="0.25">
      <c r="A56" s="55">
        <v>58</v>
      </c>
      <c r="B56" s="97" t="s">
        <v>1556</v>
      </c>
      <c r="C56" s="94" t="s">
        <v>1557</v>
      </c>
      <c r="D56" s="59" t="s">
        <v>75</v>
      </c>
      <c r="E56" s="120">
        <v>7.0000000000000007E-2</v>
      </c>
      <c r="F56" s="121">
        <v>135883</v>
      </c>
      <c r="G56" s="122"/>
      <c r="H56" s="122"/>
      <c r="I56" s="122"/>
      <c r="J56" s="122">
        <v>9512</v>
      </c>
      <c r="K56" s="122"/>
      <c r="L56" s="122"/>
      <c r="M56" s="122"/>
      <c r="N56" s="122"/>
      <c r="O56" s="122"/>
      <c r="P56" s="122"/>
      <c r="Q56" s="122"/>
    </row>
    <row r="57" spans="1:17" ht="57" x14ac:dyDescent="0.25">
      <c r="A57" s="55">
        <v>48</v>
      </c>
      <c r="B57" s="97" t="s">
        <v>1558</v>
      </c>
      <c r="C57" s="94" t="s">
        <v>1559</v>
      </c>
      <c r="D57" s="59" t="s">
        <v>22</v>
      </c>
      <c r="E57" s="120">
        <v>2</v>
      </c>
      <c r="F57" s="121">
        <v>198.9</v>
      </c>
      <c r="G57" s="121">
        <v>133.74</v>
      </c>
      <c r="H57" s="121">
        <v>17.54</v>
      </c>
      <c r="I57" s="121">
        <v>1.0900000000000001</v>
      </c>
      <c r="J57" s="122">
        <v>398</v>
      </c>
      <c r="K57" s="122">
        <v>267</v>
      </c>
      <c r="L57" s="122">
        <v>35</v>
      </c>
      <c r="M57" s="122">
        <v>2</v>
      </c>
      <c r="N57" s="122">
        <v>9.8699999999999992</v>
      </c>
      <c r="O57" s="122">
        <v>19.739999999999998</v>
      </c>
      <c r="P57" s="122">
        <v>0.06</v>
      </c>
      <c r="Q57" s="122">
        <v>0.12</v>
      </c>
    </row>
    <row r="58" spans="1:17" ht="91.2" x14ac:dyDescent="0.25">
      <c r="A58" s="55">
        <v>55</v>
      </c>
      <c r="B58" s="97" t="s">
        <v>1560</v>
      </c>
      <c r="C58" s="94" t="s">
        <v>1561</v>
      </c>
      <c r="D58" s="59" t="s">
        <v>162</v>
      </c>
      <c r="E58" s="120">
        <v>2</v>
      </c>
      <c r="F58" s="121">
        <v>675.4</v>
      </c>
      <c r="G58" s="122"/>
      <c r="H58" s="122"/>
      <c r="I58" s="122"/>
      <c r="J58" s="122">
        <v>1351</v>
      </c>
      <c r="K58" s="122"/>
      <c r="L58" s="122"/>
      <c r="M58" s="122"/>
      <c r="N58" s="122"/>
      <c r="O58" s="122"/>
      <c r="P58" s="122"/>
      <c r="Q58" s="122"/>
    </row>
    <row r="59" spans="1:17" x14ac:dyDescent="0.25">
      <c r="A59" s="273" t="s">
        <v>85</v>
      </c>
      <c r="B59" s="274"/>
      <c r="C59" s="274"/>
      <c r="D59" s="274"/>
      <c r="E59" s="274"/>
      <c r="F59" s="274"/>
      <c r="G59" s="274"/>
      <c r="H59" s="274"/>
      <c r="I59" s="274"/>
      <c r="J59" s="121">
        <v>53227</v>
      </c>
      <c r="K59" s="121">
        <v>1097</v>
      </c>
      <c r="L59" s="121">
        <v>6244</v>
      </c>
      <c r="M59" s="121">
        <v>438</v>
      </c>
      <c r="N59" s="122"/>
      <c r="O59" s="121">
        <v>79.400000000000006</v>
      </c>
      <c r="P59" s="122"/>
      <c r="Q59" s="121">
        <v>24.86</v>
      </c>
    </row>
    <row r="60" spans="1:17" x14ac:dyDescent="0.25">
      <c r="A60" s="273" t="s">
        <v>30</v>
      </c>
      <c r="B60" s="274"/>
      <c r="C60" s="274"/>
      <c r="D60" s="274"/>
      <c r="E60" s="274"/>
      <c r="F60" s="274"/>
      <c r="G60" s="274"/>
      <c r="H60" s="274"/>
      <c r="I60" s="274"/>
      <c r="J60" s="121">
        <v>1583</v>
      </c>
      <c r="K60" s="122"/>
      <c r="L60" s="122"/>
      <c r="M60" s="122"/>
      <c r="N60" s="122"/>
      <c r="O60" s="122"/>
      <c r="P60" s="122"/>
      <c r="Q60" s="122"/>
    </row>
    <row r="61" spans="1:17" x14ac:dyDescent="0.25">
      <c r="A61" s="273" t="s">
        <v>31</v>
      </c>
      <c r="B61" s="274"/>
      <c r="C61" s="274"/>
      <c r="D61" s="274"/>
      <c r="E61" s="274"/>
      <c r="F61" s="274"/>
      <c r="G61" s="274"/>
      <c r="H61" s="274"/>
      <c r="I61" s="274"/>
      <c r="J61" s="121">
        <v>1084</v>
      </c>
      <c r="K61" s="122"/>
      <c r="L61" s="122"/>
      <c r="M61" s="122"/>
      <c r="N61" s="122"/>
      <c r="O61" s="122"/>
      <c r="P61" s="122"/>
      <c r="Q61" s="122"/>
    </row>
    <row r="62" spans="1:17" x14ac:dyDescent="0.25">
      <c r="A62" s="277" t="s">
        <v>1562</v>
      </c>
      <c r="B62" s="274"/>
      <c r="C62" s="274"/>
      <c r="D62" s="274"/>
      <c r="E62" s="274"/>
      <c r="F62" s="274"/>
      <c r="G62" s="274"/>
      <c r="H62" s="274"/>
      <c r="I62" s="274"/>
      <c r="J62" s="130">
        <v>55894</v>
      </c>
      <c r="K62" s="122"/>
      <c r="L62" s="122"/>
      <c r="M62" s="122"/>
      <c r="N62" s="122"/>
      <c r="O62" s="130">
        <v>79.400000000000006</v>
      </c>
      <c r="P62" s="122"/>
      <c r="Q62" s="130">
        <v>24.86</v>
      </c>
    </row>
    <row r="63" spans="1:17" x14ac:dyDescent="0.25">
      <c r="A63" s="278" t="s">
        <v>1563</v>
      </c>
      <c r="B63" s="274"/>
      <c r="C63" s="274"/>
      <c r="D63" s="274"/>
      <c r="E63" s="274"/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</row>
    <row r="64" spans="1:17" ht="32.4" x14ac:dyDescent="0.25">
      <c r="A64" s="55">
        <v>38</v>
      </c>
      <c r="B64" s="97" t="s">
        <v>1564</v>
      </c>
      <c r="C64" s="94" t="s">
        <v>1565</v>
      </c>
      <c r="D64" s="59" t="s">
        <v>74</v>
      </c>
      <c r="E64" s="129" t="s">
        <v>1566</v>
      </c>
      <c r="F64" s="121">
        <v>211.61</v>
      </c>
      <c r="G64" s="121">
        <v>109.84</v>
      </c>
      <c r="H64" s="121">
        <v>63.7</v>
      </c>
      <c r="I64" s="121">
        <v>2.5499999999999998</v>
      </c>
      <c r="J64" s="122">
        <v>212</v>
      </c>
      <c r="K64" s="122">
        <v>110</v>
      </c>
      <c r="L64" s="122">
        <v>64</v>
      </c>
      <c r="M64" s="122">
        <v>3</v>
      </c>
      <c r="N64" s="122">
        <v>8.2899999999999991</v>
      </c>
      <c r="O64" s="122">
        <v>8.2899999999999991</v>
      </c>
      <c r="P64" s="122">
        <v>0.14000000000000001</v>
      </c>
      <c r="Q64" s="122">
        <v>0.14000000000000001</v>
      </c>
    </row>
    <row r="65" spans="1:17" ht="30.6" x14ac:dyDescent="0.25">
      <c r="A65" s="123" t="s">
        <v>288</v>
      </c>
      <c r="B65" s="124" t="s">
        <v>1567</v>
      </c>
      <c r="C65" s="125" t="s">
        <v>237</v>
      </c>
      <c r="D65" s="123" t="s">
        <v>191</v>
      </c>
      <c r="E65" s="126" t="s">
        <v>1568</v>
      </c>
      <c r="F65" s="127">
        <v>5721.78</v>
      </c>
      <c r="G65" s="122"/>
      <c r="H65" s="122"/>
      <c r="I65" s="122"/>
      <c r="J65" s="128">
        <v>463.46</v>
      </c>
      <c r="K65" s="122"/>
      <c r="L65" s="122"/>
      <c r="M65" s="122"/>
      <c r="N65" s="122"/>
      <c r="O65" s="122"/>
      <c r="P65" s="122"/>
      <c r="Q65" s="122"/>
    </row>
    <row r="66" spans="1:17" ht="34.200000000000003" x14ac:dyDescent="0.25">
      <c r="A66" s="55">
        <v>42</v>
      </c>
      <c r="B66" s="97" t="s">
        <v>1569</v>
      </c>
      <c r="C66" s="94" t="s">
        <v>1570</v>
      </c>
      <c r="D66" s="59" t="s">
        <v>191</v>
      </c>
      <c r="E66" s="129" t="s">
        <v>1571</v>
      </c>
      <c r="F66" s="121">
        <v>5637</v>
      </c>
      <c r="G66" s="122"/>
      <c r="H66" s="122"/>
      <c r="I66" s="122"/>
      <c r="J66" s="122">
        <v>451</v>
      </c>
      <c r="K66" s="122"/>
      <c r="L66" s="122"/>
      <c r="M66" s="122"/>
      <c r="N66" s="122"/>
      <c r="O66" s="122"/>
      <c r="P66" s="122"/>
      <c r="Q66" s="122"/>
    </row>
    <row r="67" spans="1:17" ht="45.6" x14ac:dyDescent="0.25">
      <c r="A67" s="55">
        <v>39</v>
      </c>
      <c r="B67" s="97" t="s">
        <v>1572</v>
      </c>
      <c r="C67" s="94" t="s">
        <v>1573</v>
      </c>
      <c r="D67" s="59" t="s">
        <v>72</v>
      </c>
      <c r="E67" s="129" t="s">
        <v>1574</v>
      </c>
      <c r="F67" s="121">
        <v>1744</v>
      </c>
      <c r="G67" s="121">
        <v>282.23</v>
      </c>
      <c r="H67" s="121">
        <v>103.2</v>
      </c>
      <c r="I67" s="121">
        <v>4.55</v>
      </c>
      <c r="J67" s="122">
        <v>87</v>
      </c>
      <c r="K67" s="122">
        <v>14</v>
      </c>
      <c r="L67" s="122">
        <v>5</v>
      </c>
      <c r="M67" s="122"/>
      <c r="N67" s="122">
        <v>21.3</v>
      </c>
      <c r="O67" s="122">
        <v>1.07</v>
      </c>
      <c r="P67" s="122">
        <v>0.25</v>
      </c>
      <c r="Q67" s="122">
        <v>0.01</v>
      </c>
    </row>
    <row r="68" spans="1:17" x14ac:dyDescent="0.25">
      <c r="A68" s="55">
        <v>21</v>
      </c>
      <c r="B68" s="97" t="s">
        <v>1575</v>
      </c>
      <c r="C68" s="94" t="s">
        <v>1576</v>
      </c>
      <c r="D68" s="59" t="s">
        <v>191</v>
      </c>
      <c r="E68" s="120">
        <v>7.0000000000000007E-2</v>
      </c>
      <c r="F68" s="121">
        <v>7649.3</v>
      </c>
      <c r="G68" s="122"/>
      <c r="H68" s="122"/>
      <c r="I68" s="122"/>
      <c r="J68" s="122">
        <v>535</v>
      </c>
      <c r="K68" s="122"/>
      <c r="L68" s="122"/>
      <c r="M68" s="122"/>
      <c r="N68" s="122"/>
      <c r="O68" s="122"/>
      <c r="P68" s="122"/>
      <c r="Q68" s="122"/>
    </row>
    <row r="69" spans="1:17" x14ac:dyDescent="0.25">
      <c r="A69" s="273" t="s">
        <v>85</v>
      </c>
      <c r="B69" s="274"/>
      <c r="C69" s="274"/>
      <c r="D69" s="274"/>
      <c r="E69" s="274"/>
      <c r="F69" s="274"/>
      <c r="G69" s="274"/>
      <c r="H69" s="274"/>
      <c r="I69" s="274"/>
      <c r="J69" s="121">
        <v>1285</v>
      </c>
      <c r="K69" s="121">
        <v>124</v>
      </c>
      <c r="L69" s="121">
        <v>69</v>
      </c>
      <c r="M69" s="121">
        <v>3</v>
      </c>
      <c r="N69" s="122"/>
      <c r="O69" s="121">
        <v>9.36</v>
      </c>
      <c r="P69" s="122"/>
      <c r="Q69" s="121">
        <v>0.15</v>
      </c>
    </row>
    <row r="70" spans="1:17" x14ac:dyDescent="0.25">
      <c r="A70" s="273" t="s">
        <v>30</v>
      </c>
      <c r="B70" s="274"/>
      <c r="C70" s="274"/>
      <c r="D70" s="274"/>
      <c r="E70" s="274"/>
      <c r="F70" s="274"/>
      <c r="G70" s="274"/>
      <c r="H70" s="274"/>
      <c r="I70" s="274"/>
      <c r="J70" s="121">
        <v>121</v>
      </c>
      <c r="K70" s="122"/>
      <c r="L70" s="122"/>
      <c r="M70" s="122"/>
      <c r="N70" s="122"/>
      <c r="O70" s="122"/>
      <c r="P70" s="122"/>
      <c r="Q70" s="122"/>
    </row>
    <row r="71" spans="1:17" x14ac:dyDescent="0.25">
      <c r="A71" s="273" t="s">
        <v>31</v>
      </c>
      <c r="B71" s="274"/>
      <c r="C71" s="274"/>
      <c r="D71" s="274"/>
      <c r="E71" s="274"/>
      <c r="F71" s="274"/>
      <c r="G71" s="274"/>
      <c r="H71" s="274"/>
      <c r="I71" s="274"/>
      <c r="J71" s="121">
        <v>83</v>
      </c>
      <c r="K71" s="122"/>
      <c r="L71" s="122"/>
      <c r="M71" s="122"/>
      <c r="N71" s="122"/>
      <c r="O71" s="122"/>
      <c r="P71" s="122"/>
      <c r="Q71" s="122"/>
    </row>
    <row r="72" spans="1:17" x14ac:dyDescent="0.25">
      <c r="A72" s="277" t="s">
        <v>1577</v>
      </c>
      <c r="B72" s="274"/>
      <c r="C72" s="274"/>
      <c r="D72" s="274"/>
      <c r="E72" s="274"/>
      <c r="F72" s="274"/>
      <c r="G72" s="274"/>
      <c r="H72" s="274"/>
      <c r="I72" s="274"/>
      <c r="J72" s="130">
        <v>1489</v>
      </c>
      <c r="K72" s="122"/>
      <c r="L72" s="122"/>
      <c r="M72" s="122"/>
      <c r="N72" s="122"/>
      <c r="O72" s="130">
        <v>9.36</v>
      </c>
      <c r="P72" s="122"/>
      <c r="Q72" s="130">
        <v>0.15</v>
      </c>
    </row>
    <row r="73" spans="1:17" x14ac:dyDescent="0.25">
      <c r="A73" s="278" t="s">
        <v>1578</v>
      </c>
      <c r="B73" s="274"/>
      <c r="C73" s="274"/>
      <c r="D73" s="274"/>
      <c r="E73" s="274"/>
      <c r="F73" s="274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</row>
    <row r="74" spans="1:17" ht="34.200000000000003" x14ac:dyDescent="0.25">
      <c r="A74" s="55">
        <v>33</v>
      </c>
      <c r="B74" s="97" t="s">
        <v>1579</v>
      </c>
      <c r="C74" s="94" t="s">
        <v>1580</v>
      </c>
      <c r="D74" s="59" t="s">
        <v>22</v>
      </c>
      <c r="E74" s="120">
        <v>2</v>
      </c>
      <c r="F74" s="121">
        <v>1812.16</v>
      </c>
      <c r="G74" s="121">
        <v>291.33</v>
      </c>
      <c r="H74" s="121">
        <v>687.28</v>
      </c>
      <c r="I74" s="121">
        <v>60.06</v>
      </c>
      <c r="J74" s="122">
        <v>3624</v>
      </c>
      <c r="K74" s="122">
        <v>583</v>
      </c>
      <c r="L74" s="122">
        <v>1375</v>
      </c>
      <c r="M74" s="122">
        <v>120</v>
      </c>
      <c r="N74" s="122">
        <v>21.5</v>
      </c>
      <c r="O74" s="122">
        <v>43</v>
      </c>
      <c r="P74" s="122">
        <v>3.3</v>
      </c>
      <c r="Q74" s="122">
        <v>6.6</v>
      </c>
    </row>
    <row r="75" spans="1:17" ht="45.6" x14ac:dyDescent="0.25">
      <c r="A75" s="55">
        <v>49</v>
      </c>
      <c r="B75" s="97" t="s">
        <v>1581</v>
      </c>
      <c r="C75" s="94" t="s">
        <v>1582</v>
      </c>
      <c r="D75" s="59" t="s">
        <v>22</v>
      </c>
      <c r="E75" s="120">
        <v>6</v>
      </c>
      <c r="F75" s="121">
        <v>92.59</v>
      </c>
      <c r="G75" s="121">
        <v>27.83</v>
      </c>
      <c r="H75" s="121">
        <v>0.5</v>
      </c>
      <c r="I75" s="122"/>
      <c r="J75" s="122">
        <v>556</v>
      </c>
      <c r="K75" s="122">
        <v>167</v>
      </c>
      <c r="L75" s="122">
        <v>3</v>
      </c>
      <c r="M75" s="122"/>
      <c r="N75" s="122">
        <v>1.83</v>
      </c>
      <c r="O75" s="122">
        <v>10.98</v>
      </c>
      <c r="P75" s="122"/>
      <c r="Q75" s="122"/>
    </row>
    <row r="76" spans="1:17" ht="30.6" x14ac:dyDescent="0.25">
      <c r="A76" s="55">
        <v>50</v>
      </c>
      <c r="B76" s="97" t="s">
        <v>322</v>
      </c>
      <c r="C76" s="94" t="s">
        <v>1583</v>
      </c>
      <c r="D76" s="59" t="s">
        <v>235</v>
      </c>
      <c r="E76" s="120">
        <v>6</v>
      </c>
      <c r="F76" s="121">
        <v>35.28</v>
      </c>
      <c r="G76" s="122"/>
      <c r="H76" s="122"/>
      <c r="I76" s="122"/>
      <c r="J76" s="122">
        <v>212</v>
      </c>
      <c r="K76" s="122"/>
      <c r="L76" s="122"/>
      <c r="M76" s="122"/>
      <c r="N76" s="122"/>
      <c r="O76" s="122"/>
      <c r="P76" s="122"/>
      <c r="Q76" s="122"/>
    </row>
    <row r="77" spans="1:17" ht="45.6" x14ac:dyDescent="0.25">
      <c r="A77" s="55">
        <v>36</v>
      </c>
      <c r="B77" s="97" t="s">
        <v>1584</v>
      </c>
      <c r="C77" s="94" t="s">
        <v>1585</v>
      </c>
      <c r="D77" s="59" t="s">
        <v>1586</v>
      </c>
      <c r="E77" s="129" t="s">
        <v>1587</v>
      </c>
      <c r="F77" s="121">
        <v>16.52</v>
      </c>
      <c r="G77" s="121">
        <v>2.2000000000000002</v>
      </c>
      <c r="H77" s="121">
        <v>0.18</v>
      </c>
      <c r="I77" s="122"/>
      <c r="J77" s="122">
        <v>367</v>
      </c>
      <c r="K77" s="122">
        <v>49</v>
      </c>
      <c r="L77" s="122">
        <v>4</v>
      </c>
      <c r="M77" s="122"/>
      <c r="N77" s="122">
        <v>0.17</v>
      </c>
      <c r="O77" s="122">
        <v>3.77</v>
      </c>
      <c r="P77" s="122"/>
      <c r="Q77" s="122"/>
    </row>
    <row r="78" spans="1:17" ht="42" x14ac:dyDescent="0.25">
      <c r="A78" s="55">
        <v>37</v>
      </c>
      <c r="B78" s="97" t="s">
        <v>322</v>
      </c>
      <c r="C78" s="94" t="s">
        <v>1588</v>
      </c>
      <c r="D78" s="59" t="s">
        <v>235</v>
      </c>
      <c r="E78" s="120">
        <v>6</v>
      </c>
      <c r="F78" s="121">
        <v>37.22</v>
      </c>
      <c r="G78" s="122"/>
      <c r="H78" s="122"/>
      <c r="I78" s="122"/>
      <c r="J78" s="122">
        <v>223</v>
      </c>
      <c r="K78" s="122"/>
      <c r="L78" s="122"/>
      <c r="M78" s="122"/>
      <c r="N78" s="122"/>
      <c r="O78" s="122"/>
      <c r="P78" s="122"/>
      <c r="Q78" s="122"/>
    </row>
    <row r="79" spans="1:17" ht="45.6" x14ac:dyDescent="0.25">
      <c r="A79" s="55">
        <v>35</v>
      </c>
      <c r="B79" s="97" t="s">
        <v>1589</v>
      </c>
      <c r="C79" s="94" t="s">
        <v>1590</v>
      </c>
      <c r="D79" s="59" t="s">
        <v>22</v>
      </c>
      <c r="E79" s="120">
        <v>1</v>
      </c>
      <c r="F79" s="121">
        <v>298.48</v>
      </c>
      <c r="G79" s="121">
        <v>84.6</v>
      </c>
      <c r="H79" s="121">
        <v>4.97</v>
      </c>
      <c r="I79" s="121">
        <v>0.18</v>
      </c>
      <c r="J79" s="122">
        <v>298</v>
      </c>
      <c r="K79" s="122">
        <v>85</v>
      </c>
      <c r="L79" s="122">
        <v>5</v>
      </c>
      <c r="M79" s="122"/>
      <c r="N79" s="122">
        <v>5.64</v>
      </c>
      <c r="O79" s="122">
        <v>5.64</v>
      </c>
      <c r="P79" s="122">
        <v>0.01</v>
      </c>
      <c r="Q79" s="122">
        <v>0.01</v>
      </c>
    </row>
    <row r="80" spans="1:17" ht="53.4" x14ac:dyDescent="0.25">
      <c r="A80" s="55">
        <v>30</v>
      </c>
      <c r="B80" s="97" t="s">
        <v>322</v>
      </c>
      <c r="C80" s="94" t="s">
        <v>1591</v>
      </c>
      <c r="D80" s="59" t="s">
        <v>235</v>
      </c>
      <c r="E80" s="120">
        <v>1</v>
      </c>
      <c r="F80" s="121">
        <v>35712.99</v>
      </c>
      <c r="G80" s="122"/>
      <c r="H80" s="122"/>
      <c r="I80" s="122"/>
      <c r="J80" s="122">
        <v>35713</v>
      </c>
      <c r="K80" s="122"/>
      <c r="L80" s="122"/>
      <c r="M80" s="122"/>
      <c r="N80" s="122"/>
      <c r="O80" s="122"/>
      <c r="P80" s="122"/>
      <c r="Q80" s="122"/>
    </row>
    <row r="81" spans="1:17" ht="22.8" x14ac:dyDescent="0.25">
      <c r="A81" s="55">
        <v>31</v>
      </c>
      <c r="B81" s="97" t="s">
        <v>1592</v>
      </c>
      <c r="C81" s="94" t="s">
        <v>1593</v>
      </c>
      <c r="D81" s="59" t="s">
        <v>22</v>
      </c>
      <c r="E81" s="120">
        <v>2</v>
      </c>
      <c r="F81" s="121">
        <v>68.489999999999995</v>
      </c>
      <c r="G81" s="121">
        <v>32.93</v>
      </c>
      <c r="H81" s="121">
        <v>14.51</v>
      </c>
      <c r="I81" s="121">
        <v>1.07</v>
      </c>
      <c r="J81" s="122">
        <v>137</v>
      </c>
      <c r="K81" s="122">
        <v>66</v>
      </c>
      <c r="L81" s="122">
        <v>29</v>
      </c>
      <c r="M81" s="122">
        <v>2</v>
      </c>
      <c r="N81" s="122">
        <v>2.4300000000000002</v>
      </c>
      <c r="O81" s="122">
        <v>4.8600000000000003</v>
      </c>
      <c r="P81" s="122">
        <v>0.06</v>
      </c>
      <c r="Q81" s="122">
        <v>0.12</v>
      </c>
    </row>
    <row r="82" spans="1:17" ht="22.8" x14ac:dyDescent="0.25">
      <c r="A82" s="55">
        <v>53</v>
      </c>
      <c r="B82" s="97" t="s">
        <v>1594</v>
      </c>
      <c r="C82" s="94" t="s">
        <v>1595</v>
      </c>
      <c r="D82" s="59" t="s">
        <v>22</v>
      </c>
      <c r="E82" s="120">
        <v>2</v>
      </c>
      <c r="F82" s="121">
        <v>15.65</v>
      </c>
      <c r="G82" s="121">
        <v>12.15</v>
      </c>
      <c r="H82" s="121">
        <v>2.92</v>
      </c>
      <c r="I82" s="121">
        <v>0.18</v>
      </c>
      <c r="J82" s="122">
        <v>31</v>
      </c>
      <c r="K82" s="122">
        <v>24</v>
      </c>
      <c r="L82" s="122">
        <v>6</v>
      </c>
      <c r="M82" s="122"/>
      <c r="N82" s="122">
        <v>0.87</v>
      </c>
      <c r="O82" s="122">
        <v>1.74</v>
      </c>
      <c r="P82" s="122">
        <v>0.01</v>
      </c>
      <c r="Q82" s="122">
        <v>0.02</v>
      </c>
    </row>
    <row r="83" spans="1:17" ht="34.200000000000003" x14ac:dyDescent="0.25">
      <c r="A83" s="55">
        <v>54</v>
      </c>
      <c r="B83" s="97" t="s">
        <v>1596</v>
      </c>
      <c r="C83" s="94" t="s">
        <v>1597</v>
      </c>
      <c r="D83" s="59" t="s">
        <v>21</v>
      </c>
      <c r="E83" s="120">
        <v>2</v>
      </c>
      <c r="F83" s="121">
        <v>1734</v>
      </c>
      <c r="G83" s="122"/>
      <c r="H83" s="122"/>
      <c r="I83" s="122"/>
      <c r="J83" s="122">
        <v>3468</v>
      </c>
      <c r="K83" s="122"/>
      <c r="L83" s="122"/>
      <c r="M83" s="122"/>
      <c r="N83" s="122"/>
      <c r="O83" s="122"/>
      <c r="P83" s="122"/>
      <c r="Q83" s="122"/>
    </row>
    <row r="84" spans="1:17" ht="45.6" x14ac:dyDescent="0.25">
      <c r="A84" s="55">
        <v>32</v>
      </c>
      <c r="B84" s="97" t="s">
        <v>1598</v>
      </c>
      <c r="C84" s="94" t="s">
        <v>1599</v>
      </c>
      <c r="D84" s="59" t="s">
        <v>163</v>
      </c>
      <c r="E84" s="120">
        <v>2</v>
      </c>
      <c r="F84" s="121">
        <v>97.99</v>
      </c>
      <c r="G84" s="121">
        <v>35.229999999999997</v>
      </c>
      <c r="H84" s="121">
        <v>49.68</v>
      </c>
      <c r="I84" s="121">
        <v>3.09</v>
      </c>
      <c r="J84" s="122">
        <v>196</v>
      </c>
      <c r="K84" s="122">
        <v>70</v>
      </c>
      <c r="L84" s="122">
        <v>99</v>
      </c>
      <c r="M84" s="122">
        <v>6</v>
      </c>
      <c r="N84" s="122">
        <v>2.6</v>
      </c>
      <c r="O84" s="122">
        <v>5.2</v>
      </c>
      <c r="P84" s="122">
        <v>0.17</v>
      </c>
      <c r="Q84" s="122">
        <v>0.34</v>
      </c>
    </row>
    <row r="85" spans="1:17" ht="68.400000000000006" x14ac:dyDescent="0.25">
      <c r="A85" s="55">
        <v>51</v>
      </c>
      <c r="B85" s="97" t="s">
        <v>1600</v>
      </c>
      <c r="C85" s="94" t="s">
        <v>1601</v>
      </c>
      <c r="D85" s="59" t="s">
        <v>22</v>
      </c>
      <c r="E85" s="120">
        <v>2</v>
      </c>
      <c r="F85" s="121">
        <v>261.95</v>
      </c>
      <c r="G85" s="121">
        <v>64.2</v>
      </c>
      <c r="H85" s="121">
        <v>1.23</v>
      </c>
      <c r="I85" s="122"/>
      <c r="J85" s="122">
        <v>524</v>
      </c>
      <c r="K85" s="122">
        <v>128</v>
      </c>
      <c r="L85" s="122">
        <v>2</v>
      </c>
      <c r="M85" s="122"/>
      <c r="N85" s="122">
        <v>4.28</v>
      </c>
      <c r="O85" s="122">
        <v>8.56</v>
      </c>
      <c r="P85" s="122"/>
      <c r="Q85" s="122"/>
    </row>
    <row r="86" spans="1:17" ht="42" x14ac:dyDescent="0.25">
      <c r="A86" s="55">
        <v>52</v>
      </c>
      <c r="B86" s="97" t="s">
        <v>322</v>
      </c>
      <c r="C86" s="94" t="s">
        <v>1602</v>
      </c>
      <c r="D86" s="59" t="s">
        <v>235</v>
      </c>
      <c r="E86" s="120">
        <v>2</v>
      </c>
      <c r="F86" s="121">
        <v>125.94</v>
      </c>
      <c r="G86" s="122"/>
      <c r="H86" s="122"/>
      <c r="I86" s="122"/>
      <c r="J86" s="122">
        <v>252</v>
      </c>
      <c r="K86" s="122"/>
      <c r="L86" s="122"/>
      <c r="M86" s="122"/>
      <c r="N86" s="122"/>
      <c r="O86" s="122"/>
      <c r="P86" s="122"/>
      <c r="Q86" s="122"/>
    </row>
    <row r="87" spans="1:17" ht="45.6" x14ac:dyDescent="0.25">
      <c r="A87" s="55">
        <v>56</v>
      </c>
      <c r="B87" s="97" t="s">
        <v>1603</v>
      </c>
      <c r="C87" s="94" t="s">
        <v>1604</v>
      </c>
      <c r="D87" s="59" t="s">
        <v>22</v>
      </c>
      <c r="E87" s="120">
        <v>1</v>
      </c>
      <c r="F87" s="121">
        <v>138.43</v>
      </c>
      <c r="G87" s="121">
        <v>35.869999999999997</v>
      </c>
      <c r="H87" s="121">
        <v>4.34</v>
      </c>
      <c r="I87" s="121">
        <v>0.18</v>
      </c>
      <c r="J87" s="122">
        <v>138</v>
      </c>
      <c r="K87" s="122">
        <v>36</v>
      </c>
      <c r="L87" s="122">
        <v>4</v>
      </c>
      <c r="M87" s="122"/>
      <c r="N87" s="122">
        <v>2.74</v>
      </c>
      <c r="O87" s="122">
        <v>2.74</v>
      </c>
      <c r="P87" s="122">
        <v>0.01</v>
      </c>
      <c r="Q87" s="122">
        <v>0.01</v>
      </c>
    </row>
    <row r="88" spans="1:17" ht="30.6" x14ac:dyDescent="0.25">
      <c r="A88" s="55">
        <v>57</v>
      </c>
      <c r="B88" s="97" t="s">
        <v>322</v>
      </c>
      <c r="C88" s="94" t="s">
        <v>1605</v>
      </c>
      <c r="D88" s="59" t="s">
        <v>235</v>
      </c>
      <c r="E88" s="120">
        <v>1</v>
      </c>
      <c r="F88" s="121">
        <v>104.38</v>
      </c>
      <c r="G88" s="122"/>
      <c r="H88" s="122"/>
      <c r="I88" s="122"/>
      <c r="J88" s="122">
        <v>104</v>
      </c>
      <c r="K88" s="122"/>
      <c r="L88" s="122"/>
      <c r="M88" s="122"/>
      <c r="N88" s="122"/>
      <c r="O88" s="122"/>
      <c r="P88" s="122"/>
      <c r="Q88" s="122"/>
    </row>
    <row r="89" spans="1:17" ht="34.200000000000003" x14ac:dyDescent="0.25">
      <c r="A89" s="55">
        <v>22</v>
      </c>
      <c r="B89" s="97" t="s">
        <v>1606</v>
      </c>
      <c r="C89" s="94" t="s">
        <v>1607</v>
      </c>
      <c r="D89" s="59" t="s">
        <v>22</v>
      </c>
      <c r="E89" s="120">
        <v>1</v>
      </c>
      <c r="F89" s="121">
        <v>146.54</v>
      </c>
      <c r="G89" s="121">
        <v>33.11</v>
      </c>
      <c r="H89" s="121">
        <v>107.57</v>
      </c>
      <c r="I89" s="121">
        <v>7.93</v>
      </c>
      <c r="J89" s="122">
        <v>147</v>
      </c>
      <c r="K89" s="122">
        <v>33</v>
      </c>
      <c r="L89" s="122">
        <v>108</v>
      </c>
      <c r="M89" s="122">
        <v>8</v>
      </c>
      <c r="N89" s="122">
        <v>2.37</v>
      </c>
      <c r="O89" s="122">
        <v>2.37</v>
      </c>
      <c r="P89" s="122">
        <v>0.48</v>
      </c>
      <c r="Q89" s="122">
        <v>0.48</v>
      </c>
    </row>
    <row r="90" spans="1:17" ht="30.6" x14ac:dyDescent="0.25">
      <c r="A90" s="55">
        <v>43</v>
      </c>
      <c r="B90" s="97" t="s">
        <v>322</v>
      </c>
      <c r="C90" s="94" t="s">
        <v>1608</v>
      </c>
      <c r="D90" s="59" t="s">
        <v>235</v>
      </c>
      <c r="E90" s="120">
        <v>1</v>
      </c>
      <c r="F90" s="121">
        <v>133.51</v>
      </c>
      <c r="G90" s="122"/>
      <c r="H90" s="122"/>
      <c r="I90" s="122"/>
      <c r="J90" s="122">
        <v>134</v>
      </c>
      <c r="K90" s="122"/>
      <c r="L90" s="122"/>
      <c r="M90" s="122"/>
      <c r="N90" s="122"/>
      <c r="O90" s="122"/>
      <c r="P90" s="122"/>
      <c r="Q90" s="122"/>
    </row>
    <row r="91" spans="1:17" x14ac:dyDescent="0.25">
      <c r="A91" s="55">
        <v>44</v>
      </c>
      <c r="B91" s="97" t="s">
        <v>1361</v>
      </c>
      <c r="C91" s="94" t="s">
        <v>1362</v>
      </c>
      <c r="D91" s="59" t="s">
        <v>22</v>
      </c>
      <c r="E91" s="120">
        <v>1</v>
      </c>
      <c r="F91" s="121">
        <v>7.32</v>
      </c>
      <c r="G91" s="121">
        <v>6.88</v>
      </c>
      <c r="H91" s="122"/>
      <c r="I91" s="122"/>
      <c r="J91" s="122">
        <v>7</v>
      </c>
      <c r="K91" s="122">
        <v>7</v>
      </c>
      <c r="L91" s="122"/>
      <c r="M91" s="122"/>
      <c r="N91" s="122">
        <v>0.5</v>
      </c>
      <c r="O91" s="122">
        <v>0.5</v>
      </c>
      <c r="P91" s="122"/>
      <c r="Q91" s="122"/>
    </row>
    <row r="92" spans="1:17" ht="42" x14ac:dyDescent="0.25">
      <c r="A92" s="55">
        <v>68</v>
      </c>
      <c r="B92" s="97" t="s">
        <v>322</v>
      </c>
      <c r="C92" s="94" t="s">
        <v>1609</v>
      </c>
      <c r="D92" s="59" t="s">
        <v>235</v>
      </c>
      <c r="E92" s="120">
        <v>1</v>
      </c>
      <c r="F92" s="121">
        <v>62.04</v>
      </c>
      <c r="G92" s="122"/>
      <c r="H92" s="122"/>
      <c r="I92" s="122"/>
      <c r="J92" s="122">
        <v>62</v>
      </c>
      <c r="K92" s="122"/>
      <c r="L92" s="122"/>
      <c r="M92" s="122"/>
      <c r="N92" s="122"/>
      <c r="O92" s="122"/>
      <c r="P92" s="122"/>
      <c r="Q92" s="122"/>
    </row>
    <row r="93" spans="1:17" x14ac:dyDescent="0.25">
      <c r="A93" s="273" t="s">
        <v>1610</v>
      </c>
      <c r="B93" s="274"/>
      <c r="C93" s="274"/>
      <c r="D93" s="274"/>
      <c r="E93" s="274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</row>
    <row r="94" spans="1:17" ht="45.6" x14ac:dyDescent="0.25">
      <c r="A94" s="55">
        <v>18</v>
      </c>
      <c r="B94" s="97" t="s">
        <v>110</v>
      </c>
      <c r="C94" s="94" t="s">
        <v>1611</v>
      </c>
      <c r="D94" s="59" t="s">
        <v>72</v>
      </c>
      <c r="E94" s="120">
        <v>0.45</v>
      </c>
      <c r="F94" s="121">
        <v>3549</v>
      </c>
      <c r="G94" s="121">
        <v>628.04999999999995</v>
      </c>
      <c r="H94" s="121">
        <v>1373.2</v>
      </c>
      <c r="I94" s="121">
        <v>497.53</v>
      </c>
      <c r="J94" s="122">
        <v>1597</v>
      </c>
      <c r="K94" s="122">
        <v>283</v>
      </c>
      <c r="L94" s="122">
        <v>618</v>
      </c>
      <c r="M94" s="122">
        <v>224</v>
      </c>
      <c r="N94" s="122">
        <v>47.4</v>
      </c>
      <c r="O94" s="122">
        <v>21.33</v>
      </c>
      <c r="P94" s="122">
        <v>31.71</v>
      </c>
      <c r="Q94" s="122">
        <v>14.27</v>
      </c>
    </row>
    <row r="95" spans="1:17" ht="68.400000000000006" x14ac:dyDescent="0.25">
      <c r="A95" s="55">
        <v>59</v>
      </c>
      <c r="B95" s="97" t="s">
        <v>1612</v>
      </c>
      <c r="C95" s="94" t="s">
        <v>1613</v>
      </c>
      <c r="D95" s="59" t="s">
        <v>73</v>
      </c>
      <c r="E95" s="120">
        <v>45</v>
      </c>
      <c r="F95" s="121">
        <v>36.78</v>
      </c>
      <c r="G95" s="122"/>
      <c r="H95" s="122"/>
      <c r="I95" s="122"/>
      <c r="J95" s="122">
        <v>1655</v>
      </c>
      <c r="K95" s="122"/>
      <c r="L95" s="122"/>
      <c r="M95" s="122"/>
      <c r="N95" s="122"/>
      <c r="O95" s="122"/>
      <c r="P95" s="122"/>
      <c r="Q95" s="122"/>
    </row>
    <row r="96" spans="1:17" ht="68.400000000000006" x14ac:dyDescent="0.25">
      <c r="A96" s="55">
        <v>61</v>
      </c>
      <c r="B96" s="97" t="s">
        <v>1614</v>
      </c>
      <c r="C96" s="94" t="s">
        <v>1615</v>
      </c>
      <c r="D96" s="59" t="s">
        <v>72</v>
      </c>
      <c r="E96" s="129" t="s">
        <v>1616</v>
      </c>
      <c r="F96" s="121">
        <v>676.59</v>
      </c>
      <c r="G96" s="121">
        <v>89.31</v>
      </c>
      <c r="H96" s="121">
        <v>5.85</v>
      </c>
      <c r="I96" s="121">
        <v>0.36</v>
      </c>
      <c r="J96" s="122">
        <v>304</v>
      </c>
      <c r="K96" s="122">
        <v>40</v>
      </c>
      <c r="L96" s="122">
        <v>3</v>
      </c>
      <c r="M96" s="122"/>
      <c r="N96" s="122">
        <v>6.74</v>
      </c>
      <c r="O96" s="122">
        <v>3.03</v>
      </c>
      <c r="P96" s="122">
        <v>0.02</v>
      </c>
      <c r="Q96" s="122">
        <v>0.01</v>
      </c>
    </row>
    <row r="97" spans="1:17" ht="79.8" x14ac:dyDescent="0.25">
      <c r="A97" s="55">
        <v>63</v>
      </c>
      <c r="B97" s="97" t="s">
        <v>1617</v>
      </c>
      <c r="C97" s="94" t="s">
        <v>1618</v>
      </c>
      <c r="D97" s="59" t="s">
        <v>72</v>
      </c>
      <c r="E97" s="120">
        <v>0.3</v>
      </c>
      <c r="F97" s="121">
        <v>1163.28</v>
      </c>
      <c r="G97" s="121">
        <v>186.83</v>
      </c>
      <c r="H97" s="121">
        <v>623.47</v>
      </c>
      <c r="I97" s="121">
        <v>79.7</v>
      </c>
      <c r="J97" s="122">
        <v>349</v>
      </c>
      <c r="K97" s="122">
        <v>56</v>
      </c>
      <c r="L97" s="122">
        <v>187</v>
      </c>
      <c r="M97" s="122">
        <v>24</v>
      </c>
      <c r="N97" s="122">
        <v>14.1</v>
      </c>
      <c r="O97" s="122">
        <v>4.2300000000000004</v>
      </c>
      <c r="P97" s="122">
        <v>4.83</v>
      </c>
      <c r="Q97" s="122">
        <v>1.45</v>
      </c>
    </row>
    <row r="98" spans="1:17" ht="68.400000000000006" x14ac:dyDescent="0.25">
      <c r="A98" s="55">
        <v>17</v>
      </c>
      <c r="B98" s="97" t="s">
        <v>1619</v>
      </c>
      <c r="C98" s="94" t="s">
        <v>1620</v>
      </c>
      <c r="D98" s="59" t="s">
        <v>75</v>
      </c>
      <c r="E98" s="120">
        <v>7.0000000000000007E-2</v>
      </c>
      <c r="F98" s="121">
        <v>8414.99</v>
      </c>
      <c r="G98" s="122"/>
      <c r="H98" s="122"/>
      <c r="I98" s="122"/>
      <c r="J98" s="122">
        <v>589</v>
      </c>
      <c r="K98" s="122"/>
      <c r="L98" s="122"/>
      <c r="M98" s="122"/>
      <c r="N98" s="122"/>
      <c r="O98" s="122"/>
      <c r="P98" s="122"/>
      <c r="Q98" s="122"/>
    </row>
    <row r="99" spans="1:17" ht="68.400000000000006" x14ac:dyDescent="0.25">
      <c r="A99" s="55">
        <v>67</v>
      </c>
      <c r="B99" s="97" t="s">
        <v>1621</v>
      </c>
      <c r="C99" s="94" t="s">
        <v>1622</v>
      </c>
      <c r="D99" s="59" t="s">
        <v>75</v>
      </c>
      <c r="E99" s="129" t="s">
        <v>1623</v>
      </c>
      <c r="F99" s="121">
        <v>10382</v>
      </c>
      <c r="G99" s="122"/>
      <c r="H99" s="122"/>
      <c r="I99" s="122"/>
      <c r="J99" s="122">
        <v>104</v>
      </c>
      <c r="K99" s="122"/>
      <c r="L99" s="122"/>
      <c r="M99" s="122"/>
      <c r="N99" s="122"/>
      <c r="O99" s="122"/>
      <c r="P99" s="122"/>
      <c r="Q99" s="122"/>
    </row>
    <row r="100" spans="1:17" x14ac:dyDescent="0.25">
      <c r="A100" s="273" t="s">
        <v>85</v>
      </c>
      <c r="B100" s="274"/>
      <c r="C100" s="274"/>
      <c r="D100" s="274"/>
      <c r="E100" s="274"/>
      <c r="F100" s="274"/>
      <c r="G100" s="274"/>
      <c r="H100" s="274"/>
      <c r="I100" s="274"/>
      <c r="J100" s="121">
        <v>50791</v>
      </c>
      <c r="K100" s="121">
        <v>1627</v>
      </c>
      <c r="L100" s="121">
        <v>2443</v>
      </c>
      <c r="M100" s="121">
        <v>384</v>
      </c>
      <c r="N100" s="122"/>
      <c r="O100" s="121">
        <v>117.95</v>
      </c>
      <c r="P100" s="122"/>
      <c r="Q100" s="121">
        <v>23.31</v>
      </c>
    </row>
    <row r="101" spans="1:17" x14ac:dyDescent="0.25">
      <c r="A101" s="273" t="s">
        <v>232</v>
      </c>
      <c r="B101" s="274"/>
      <c r="C101" s="274"/>
      <c r="D101" s="274"/>
      <c r="E101" s="274"/>
      <c r="F101" s="274"/>
      <c r="G101" s="274"/>
      <c r="H101" s="274"/>
      <c r="I101" s="274"/>
      <c r="J101" s="121">
        <v>51605</v>
      </c>
      <c r="K101" s="121">
        <v>1952</v>
      </c>
      <c r="L101" s="121">
        <v>2932</v>
      </c>
      <c r="M101" s="121">
        <v>461</v>
      </c>
      <c r="N101" s="122"/>
      <c r="O101" s="121">
        <v>141.54</v>
      </c>
      <c r="P101" s="122"/>
      <c r="Q101" s="121">
        <v>27.97</v>
      </c>
    </row>
    <row r="102" spans="1:17" x14ac:dyDescent="0.25">
      <c r="A102" s="273" t="s">
        <v>50</v>
      </c>
      <c r="B102" s="274"/>
      <c r="C102" s="274"/>
      <c r="D102" s="274"/>
      <c r="E102" s="274"/>
      <c r="F102" s="274"/>
      <c r="G102" s="274"/>
      <c r="H102" s="274"/>
      <c r="I102" s="274"/>
      <c r="J102" s="122"/>
      <c r="K102" s="122"/>
      <c r="L102" s="122"/>
      <c r="M102" s="122"/>
      <c r="N102" s="122"/>
      <c r="O102" s="122"/>
      <c r="P102" s="122"/>
      <c r="Q102" s="122"/>
    </row>
    <row r="103" spans="1:17" x14ac:dyDescent="0.25">
      <c r="A103" s="273" t="s">
        <v>1624</v>
      </c>
      <c r="B103" s="274"/>
      <c r="C103" s="274"/>
      <c r="D103" s="274"/>
      <c r="E103" s="274"/>
      <c r="F103" s="274"/>
      <c r="G103" s="274"/>
      <c r="H103" s="274"/>
      <c r="I103" s="274"/>
      <c r="J103" s="121">
        <v>814</v>
      </c>
      <c r="K103" s="121">
        <v>325</v>
      </c>
      <c r="L103" s="121">
        <v>489</v>
      </c>
      <c r="M103" s="121">
        <v>77</v>
      </c>
      <c r="N103" s="122"/>
      <c r="O103" s="121">
        <v>23.59</v>
      </c>
      <c r="P103" s="122"/>
      <c r="Q103" s="121">
        <v>4.6619999999999999</v>
      </c>
    </row>
    <row r="104" spans="1:17" x14ac:dyDescent="0.25">
      <c r="A104" s="273" t="s">
        <v>30</v>
      </c>
      <c r="B104" s="274"/>
      <c r="C104" s="274"/>
      <c r="D104" s="274"/>
      <c r="E104" s="274"/>
      <c r="F104" s="274"/>
      <c r="G104" s="274"/>
      <c r="H104" s="274"/>
      <c r="I104" s="274"/>
      <c r="J104" s="121">
        <v>2291</v>
      </c>
      <c r="K104" s="122"/>
      <c r="L104" s="122"/>
      <c r="M104" s="122"/>
      <c r="N104" s="122"/>
      <c r="O104" s="122"/>
      <c r="P104" s="122"/>
      <c r="Q104" s="122"/>
    </row>
    <row r="105" spans="1:17" x14ac:dyDescent="0.25">
      <c r="A105" s="273" t="s">
        <v>31</v>
      </c>
      <c r="B105" s="274"/>
      <c r="C105" s="274"/>
      <c r="D105" s="274"/>
      <c r="E105" s="274"/>
      <c r="F105" s="274"/>
      <c r="G105" s="274"/>
      <c r="H105" s="274"/>
      <c r="I105" s="274"/>
      <c r="J105" s="121">
        <v>1568</v>
      </c>
      <c r="K105" s="122"/>
      <c r="L105" s="122"/>
      <c r="M105" s="122"/>
      <c r="N105" s="122"/>
      <c r="O105" s="122"/>
      <c r="P105" s="122"/>
      <c r="Q105" s="122"/>
    </row>
    <row r="106" spans="1:17" x14ac:dyDescent="0.25">
      <c r="A106" s="277" t="s">
        <v>1625</v>
      </c>
      <c r="B106" s="274"/>
      <c r="C106" s="274"/>
      <c r="D106" s="274"/>
      <c r="E106" s="274"/>
      <c r="F106" s="274"/>
      <c r="G106" s="274"/>
      <c r="H106" s="274"/>
      <c r="I106" s="274"/>
      <c r="J106" s="130">
        <v>55464</v>
      </c>
      <c r="K106" s="122"/>
      <c r="L106" s="122"/>
      <c r="M106" s="122"/>
      <c r="N106" s="122"/>
      <c r="O106" s="130">
        <v>141.54</v>
      </c>
      <c r="P106" s="122"/>
      <c r="Q106" s="130">
        <v>27.97</v>
      </c>
    </row>
    <row r="107" spans="1:17" x14ac:dyDescent="0.25">
      <c r="A107" s="278" t="s">
        <v>1015</v>
      </c>
      <c r="B107" s="274"/>
      <c r="C107" s="274"/>
      <c r="D107" s="274"/>
      <c r="E107" s="274"/>
      <c r="F107" s="274"/>
      <c r="G107" s="274"/>
      <c r="H107" s="274"/>
      <c r="I107" s="274"/>
      <c r="J107" s="274"/>
      <c r="K107" s="274"/>
      <c r="L107" s="274"/>
      <c r="M107" s="274"/>
      <c r="N107" s="274"/>
      <c r="O107" s="274"/>
      <c r="P107" s="274"/>
      <c r="Q107" s="274"/>
    </row>
    <row r="108" spans="1:17" ht="34.200000000000003" x14ac:dyDescent="0.25">
      <c r="A108" s="55">
        <v>40</v>
      </c>
      <c r="B108" s="97" t="s">
        <v>322</v>
      </c>
      <c r="C108" s="94" t="s">
        <v>1626</v>
      </c>
      <c r="D108" s="59" t="s">
        <v>235</v>
      </c>
      <c r="E108" s="120">
        <v>2</v>
      </c>
      <c r="F108" s="121">
        <v>22420.2</v>
      </c>
      <c r="G108" s="122"/>
      <c r="H108" s="122"/>
      <c r="I108" s="122"/>
      <c r="J108" s="122">
        <v>44840</v>
      </c>
      <c r="K108" s="122"/>
      <c r="L108" s="122"/>
      <c r="M108" s="122"/>
      <c r="N108" s="122"/>
      <c r="O108" s="122"/>
      <c r="P108" s="122"/>
      <c r="Q108" s="122"/>
    </row>
    <row r="109" spans="1:17" ht="22.8" x14ac:dyDescent="0.25">
      <c r="A109" s="55">
        <v>41</v>
      </c>
      <c r="B109" s="97" t="s">
        <v>322</v>
      </c>
      <c r="C109" s="94" t="s">
        <v>1627</v>
      </c>
      <c r="D109" s="59" t="s">
        <v>235</v>
      </c>
      <c r="E109" s="120">
        <v>2</v>
      </c>
      <c r="F109" s="121">
        <v>74.92</v>
      </c>
      <c r="G109" s="122"/>
      <c r="H109" s="122"/>
      <c r="I109" s="122"/>
      <c r="J109" s="122">
        <v>150</v>
      </c>
      <c r="K109" s="122"/>
      <c r="L109" s="122"/>
      <c r="M109" s="122"/>
      <c r="N109" s="122"/>
      <c r="O109" s="122"/>
      <c r="P109" s="122"/>
      <c r="Q109" s="122"/>
    </row>
    <row r="110" spans="1:17" ht="45.6" x14ac:dyDescent="0.25">
      <c r="A110" s="55">
        <v>34</v>
      </c>
      <c r="B110" s="97" t="s">
        <v>322</v>
      </c>
      <c r="C110" s="94" t="s">
        <v>1628</v>
      </c>
      <c r="D110" s="59" t="s">
        <v>235</v>
      </c>
      <c r="E110" s="120">
        <v>2</v>
      </c>
      <c r="F110" s="121" t="s">
        <v>1629</v>
      </c>
      <c r="G110" s="122"/>
      <c r="H110" s="122"/>
      <c r="I110" s="122"/>
      <c r="J110" s="122">
        <v>33077</v>
      </c>
      <c r="K110" s="122"/>
      <c r="L110" s="122"/>
      <c r="M110" s="122"/>
      <c r="N110" s="122"/>
      <c r="O110" s="122"/>
      <c r="P110" s="122"/>
      <c r="Q110" s="122"/>
    </row>
    <row r="111" spans="1:17" x14ac:dyDescent="0.25">
      <c r="A111" s="273" t="s">
        <v>85</v>
      </c>
      <c r="B111" s="274"/>
      <c r="C111" s="274"/>
      <c r="D111" s="274"/>
      <c r="E111" s="274"/>
      <c r="F111" s="274"/>
      <c r="G111" s="274"/>
      <c r="H111" s="274"/>
      <c r="I111" s="274"/>
      <c r="J111" s="121">
        <v>78067</v>
      </c>
      <c r="K111" s="122"/>
      <c r="L111" s="122"/>
      <c r="M111" s="122"/>
      <c r="N111" s="122"/>
      <c r="O111" s="122"/>
      <c r="P111" s="122"/>
      <c r="Q111" s="122"/>
    </row>
    <row r="112" spans="1:17" x14ac:dyDescent="0.25">
      <c r="A112" s="277" t="s">
        <v>1017</v>
      </c>
      <c r="B112" s="274"/>
      <c r="C112" s="274"/>
      <c r="D112" s="274"/>
      <c r="E112" s="274"/>
      <c r="F112" s="274"/>
      <c r="G112" s="274"/>
      <c r="H112" s="274"/>
      <c r="I112" s="274"/>
      <c r="J112" s="130">
        <v>78067</v>
      </c>
      <c r="K112" s="122"/>
      <c r="L112" s="122"/>
      <c r="M112" s="122"/>
      <c r="N112" s="122"/>
      <c r="O112" s="122"/>
      <c r="P112" s="122"/>
      <c r="Q112" s="122"/>
    </row>
    <row r="113" spans="1:17" x14ac:dyDescent="0.25">
      <c r="A113" s="278" t="s">
        <v>1630</v>
      </c>
      <c r="B113" s="274"/>
      <c r="C113" s="274"/>
      <c r="D113" s="274"/>
      <c r="E113" s="274"/>
      <c r="F113" s="274"/>
      <c r="G113" s="274"/>
      <c r="H113" s="274"/>
      <c r="I113" s="274"/>
      <c r="J113" s="274"/>
      <c r="K113" s="274"/>
      <c r="L113" s="274"/>
      <c r="M113" s="274"/>
      <c r="N113" s="274"/>
      <c r="O113" s="274"/>
      <c r="P113" s="274"/>
      <c r="Q113" s="274"/>
    </row>
    <row r="114" spans="1:17" ht="91.8" x14ac:dyDescent="0.25">
      <c r="A114" s="55">
        <v>64</v>
      </c>
      <c r="B114" s="97" t="s">
        <v>1579</v>
      </c>
      <c r="C114" s="94" t="s">
        <v>1631</v>
      </c>
      <c r="D114" s="59" t="s">
        <v>22</v>
      </c>
      <c r="E114" s="120">
        <v>2</v>
      </c>
      <c r="F114" s="121">
        <v>293.58</v>
      </c>
      <c r="G114" s="121">
        <v>87.4</v>
      </c>
      <c r="H114" s="121">
        <v>206.18</v>
      </c>
      <c r="I114" s="121">
        <v>18.02</v>
      </c>
      <c r="J114" s="122">
        <v>587</v>
      </c>
      <c r="K114" s="122">
        <v>175</v>
      </c>
      <c r="L114" s="122">
        <v>412</v>
      </c>
      <c r="M114" s="122">
        <v>36</v>
      </c>
      <c r="N114" s="122">
        <v>6.45</v>
      </c>
      <c r="O114" s="122">
        <v>12.9</v>
      </c>
      <c r="P114" s="122">
        <v>0.99</v>
      </c>
      <c r="Q114" s="122">
        <v>1.98</v>
      </c>
    </row>
    <row r="115" spans="1:17" ht="106.8" x14ac:dyDescent="0.25">
      <c r="A115" s="55">
        <v>60</v>
      </c>
      <c r="B115" s="97" t="s">
        <v>1632</v>
      </c>
      <c r="C115" s="94" t="s">
        <v>1633</v>
      </c>
      <c r="D115" s="59" t="s">
        <v>22</v>
      </c>
      <c r="E115" s="120">
        <v>1</v>
      </c>
      <c r="F115" s="121">
        <v>44.98</v>
      </c>
      <c r="G115" s="121">
        <v>42.15</v>
      </c>
      <c r="H115" s="121">
        <v>0.79</v>
      </c>
      <c r="I115" s="122"/>
      <c r="J115" s="122">
        <v>45</v>
      </c>
      <c r="K115" s="122">
        <v>42</v>
      </c>
      <c r="L115" s="122">
        <v>1</v>
      </c>
      <c r="M115" s="122"/>
      <c r="N115" s="122">
        <v>2.81</v>
      </c>
      <c r="O115" s="122">
        <v>2.81</v>
      </c>
      <c r="P115" s="122"/>
      <c r="Q115" s="122"/>
    </row>
    <row r="116" spans="1:17" ht="103.2" x14ac:dyDescent="0.25">
      <c r="A116" s="55">
        <v>65</v>
      </c>
      <c r="B116" s="97" t="s">
        <v>1581</v>
      </c>
      <c r="C116" s="94" t="s">
        <v>1634</v>
      </c>
      <c r="D116" s="59" t="s">
        <v>22</v>
      </c>
      <c r="E116" s="120">
        <v>6</v>
      </c>
      <c r="F116" s="121">
        <v>8.5</v>
      </c>
      <c r="G116" s="121">
        <v>8.35</v>
      </c>
      <c r="H116" s="121">
        <v>0.15</v>
      </c>
      <c r="I116" s="122"/>
      <c r="J116" s="122">
        <v>51</v>
      </c>
      <c r="K116" s="122">
        <v>50</v>
      </c>
      <c r="L116" s="122">
        <v>1</v>
      </c>
      <c r="M116" s="122"/>
      <c r="N116" s="122">
        <v>0.55000000000000004</v>
      </c>
      <c r="O116" s="122">
        <v>3.3</v>
      </c>
      <c r="P116" s="122"/>
      <c r="Q116" s="122"/>
    </row>
    <row r="117" spans="1:17" ht="93.6" x14ac:dyDescent="0.25">
      <c r="A117" s="55">
        <v>66</v>
      </c>
      <c r="B117" s="97" t="s">
        <v>1584</v>
      </c>
      <c r="C117" s="94" t="s">
        <v>1635</v>
      </c>
      <c r="D117" s="59" t="s">
        <v>1586</v>
      </c>
      <c r="E117" s="129" t="s">
        <v>1587</v>
      </c>
      <c r="F117" s="121">
        <v>0.71</v>
      </c>
      <c r="G117" s="121">
        <v>0.66</v>
      </c>
      <c r="H117" s="121">
        <v>0.05</v>
      </c>
      <c r="I117" s="122"/>
      <c r="J117" s="122">
        <v>16</v>
      </c>
      <c r="K117" s="122">
        <v>15</v>
      </c>
      <c r="L117" s="122">
        <v>1</v>
      </c>
      <c r="M117" s="122"/>
      <c r="N117" s="122">
        <v>0.05</v>
      </c>
      <c r="O117" s="122">
        <v>1.1100000000000001</v>
      </c>
      <c r="P117" s="122"/>
      <c r="Q117" s="122"/>
    </row>
    <row r="118" spans="1:17" ht="103.2" x14ac:dyDescent="0.25">
      <c r="A118" s="55">
        <v>62</v>
      </c>
      <c r="B118" s="97" t="s">
        <v>1636</v>
      </c>
      <c r="C118" s="94" t="s">
        <v>1637</v>
      </c>
      <c r="D118" s="59" t="s">
        <v>22</v>
      </c>
      <c r="E118" s="120">
        <v>2</v>
      </c>
      <c r="F118" s="121">
        <v>13.46</v>
      </c>
      <c r="G118" s="121">
        <v>12.09</v>
      </c>
      <c r="H118" s="121">
        <v>1.37</v>
      </c>
      <c r="I118" s="121">
        <v>0.05</v>
      </c>
      <c r="J118" s="122">
        <v>27</v>
      </c>
      <c r="K118" s="122">
        <v>24</v>
      </c>
      <c r="L118" s="122">
        <v>3</v>
      </c>
      <c r="M118" s="122"/>
      <c r="N118" s="122">
        <v>0.83</v>
      </c>
      <c r="O118" s="122">
        <v>1.66</v>
      </c>
      <c r="P118" s="122"/>
      <c r="Q118" s="122"/>
    </row>
    <row r="119" spans="1:17" x14ac:dyDescent="0.25">
      <c r="A119" s="273" t="s">
        <v>85</v>
      </c>
      <c r="B119" s="274"/>
      <c r="C119" s="274"/>
      <c r="D119" s="274"/>
      <c r="E119" s="274"/>
      <c r="F119" s="274"/>
      <c r="G119" s="274"/>
      <c r="H119" s="274"/>
      <c r="I119" s="274"/>
      <c r="J119" s="121">
        <v>726</v>
      </c>
      <c r="K119" s="121">
        <v>306</v>
      </c>
      <c r="L119" s="121">
        <v>418</v>
      </c>
      <c r="M119" s="121">
        <v>36</v>
      </c>
      <c r="N119" s="122"/>
      <c r="O119" s="121">
        <v>21.78</v>
      </c>
      <c r="P119" s="122"/>
      <c r="Q119" s="121">
        <v>1.98</v>
      </c>
    </row>
    <row r="120" spans="1:17" x14ac:dyDescent="0.25">
      <c r="A120" s="273" t="s">
        <v>30</v>
      </c>
      <c r="B120" s="274"/>
      <c r="C120" s="274"/>
      <c r="D120" s="274"/>
      <c r="E120" s="274"/>
      <c r="F120" s="274"/>
      <c r="G120" s="274"/>
      <c r="H120" s="274"/>
      <c r="I120" s="274"/>
      <c r="J120" s="121">
        <v>325</v>
      </c>
      <c r="K120" s="122"/>
      <c r="L120" s="122"/>
      <c r="M120" s="122"/>
      <c r="N120" s="122"/>
      <c r="O120" s="122"/>
      <c r="P120" s="122"/>
      <c r="Q120" s="122"/>
    </row>
    <row r="121" spans="1:17" x14ac:dyDescent="0.25">
      <c r="A121" s="273" t="s">
        <v>31</v>
      </c>
      <c r="B121" s="274"/>
      <c r="C121" s="274"/>
      <c r="D121" s="274"/>
      <c r="E121" s="274"/>
      <c r="F121" s="274"/>
      <c r="G121" s="274"/>
      <c r="H121" s="274"/>
      <c r="I121" s="274"/>
      <c r="J121" s="121">
        <v>222</v>
      </c>
      <c r="K121" s="122"/>
      <c r="L121" s="122"/>
      <c r="M121" s="122"/>
      <c r="N121" s="122"/>
      <c r="O121" s="122"/>
      <c r="P121" s="122"/>
      <c r="Q121" s="122"/>
    </row>
    <row r="122" spans="1:17" x14ac:dyDescent="0.25">
      <c r="A122" s="277" t="s">
        <v>1638</v>
      </c>
      <c r="B122" s="274"/>
      <c r="C122" s="274"/>
      <c r="D122" s="274"/>
      <c r="E122" s="274"/>
      <c r="F122" s="274"/>
      <c r="G122" s="274"/>
      <c r="H122" s="274"/>
      <c r="I122" s="274"/>
      <c r="J122" s="130">
        <v>1273</v>
      </c>
      <c r="K122" s="122"/>
      <c r="L122" s="122"/>
      <c r="M122" s="122"/>
      <c r="N122" s="122"/>
      <c r="O122" s="130">
        <v>21.78</v>
      </c>
      <c r="P122" s="122"/>
      <c r="Q122" s="130">
        <v>1.98</v>
      </c>
    </row>
    <row r="123" spans="1:17" x14ac:dyDescent="0.25">
      <c r="A123" s="275" t="s">
        <v>77</v>
      </c>
      <c r="B123" s="276"/>
      <c r="C123" s="276"/>
      <c r="D123" s="276"/>
      <c r="E123" s="276"/>
      <c r="F123" s="276"/>
      <c r="G123" s="276"/>
      <c r="H123" s="276"/>
      <c r="I123" s="276"/>
      <c r="J123" s="276"/>
      <c r="K123" s="276"/>
      <c r="L123" s="276"/>
      <c r="M123" s="276"/>
      <c r="N123" s="276"/>
      <c r="O123" s="276"/>
      <c r="P123" s="276"/>
      <c r="Q123" s="276"/>
    </row>
    <row r="124" spans="1:17" x14ac:dyDescent="0.25">
      <c r="A124" s="273" t="s">
        <v>29</v>
      </c>
      <c r="B124" s="274"/>
      <c r="C124" s="274"/>
      <c r="D124" s="274"/>
      <c r="E124" s="274"/>
      <c r="F124" s="274"/>
      <c r="G124" s="274"/>
      <c r="H124" s="274"/>
      <c r="I124" s="274"/>
      <c r="J124" s="121">
        <v>185301</v>
      </c>
      <c r="K124" s="121">
        <v>4359</v>
      </c>
      <c r="L124" s="121">
        <v>9174</v>
      </c>
      <c r="M124" s="121">
        <v>861</v>
      </c>
      <c r="N124" s="122"/>
      <c r="O124" s="121">
        <v>338.85</v>
      </c>
      <c r="P124" s="122"/>
      <c r="Q124" s="121">
        <v>50.3</v>
      </c>
    </row>
    <row r="125" spans="1:17" x14ac:dyDescent="0.25">
      <c r="A125" s="273" t="s">
        <v>1639</v>
      </c>
      <c r="B125" s="274"/>
      <c r="C125" s="274"/>
      <c r="D125" s="274"/>
      <c r="E125" s="274"/>
      <c r="F125" s="274"/>
      <c r="G125" s="274"/>
      <c r="H125" s="274"/>
      <c r="I125" s="274"/>
      <c r="J125" s="121">
        <v>186115</v>
      </c>
      <c r="K125" s="121">
        <v>4684</v>
      </c>
      <c r="L125" s="121">
        <v>9663</v>
      </c>
      <c r="M125" s="121">
        <v>938</v>
      </c>
      <c r="N125" s="122"/>
      <c r="O125" s="121">
        <v>362.44</v>
      </c>
      <c r="P125" s="122"/>
      <c r="Q125" s="121">
        <v>54.96</v>
      </c>
    </row>
    <row r="126" spans="1:17" x14ac:dyDescent="0.25">
      <c r="A126" s="273" t="s">
        <v>30</v>
      </c>
      <c r="B126" s="274"/>
      <c r="C126" s="274"/>
      <c r="D126" s="274"/>
      <c r="E126" s="274"/>
      <c r="F126" s="274"/>
      <c r="G126" s="274"/>
      <c r="H126" s="274"/>
      <c r="I126" s="274"/>
      <c r="J126" s="121">
        <v>5289</v>
      </c>
      <c r="K126" s="122"/>
      <c r="L126" s="122"/>
      <c r="M126" s="122"/>
      <c r="N126" s="122"/>
      <c r="O126" s="122"/>
      <c r="P126" s="122"/>
      <c r="Q126" s="122"/>
    </row>
    <row r="127" spans="1:17" x14ac:dyDescent="0.25">
      <c r="A127" s="273" t="s">
        <v>31</v>
      </c>
      <c r="B127" s="274"/>
      <c r="C127" s="274"/>
      <c r="D127" s="274"/>
      <c r="E127" s="274"/>
      <c r="F127" s="274"/>
      <c r="G127" s="274"/>
      <c r="H127" s="274"/>
      <c r="I127" s="274"/>
      <c r="J127" s="121">
        <v>3502</v>
      </c>
      <c r="K127" s="122"/>
      <c r="L127" s="122"/>
      <c r="M127" s="122"/>
      <c r="N127" s="122"/>
      <c r="O127" s="122"/>
      <c r="P127" s="122"/>
      <c r="Q127" s="122"/>
    </row>
    <row r="128" spans="1:17" x14ac:dyDescent="0.25">
      <c r="A128" s="277" t="s">
        <v>32</v>
      </c>
      <c r="B128" s="274"/>
      <c r="C128" s="274"/>
      <c r="D128" s="274"/>
      <c r="E128" s="274"/>
      <c r="F128" s="274"/>
      <c r="G128" s="274"/>
      <c r="H128" s="274"/>
      <c r="I128" s="274"/>
      <c r="J128" s="122"/>
      <c r="K128" s="122"/>
      <c r="L128" s="122"/>
      <c r="M128" s="122"/>
      <c r="N128" s="122"/>
      <c r="O128" s="122"/>
      <c r="P128" s="122"/>
      <c r="Q128" s="122"/>
    </row>
    <row r="129" spans="1:17" x14ac:dyDescent="0.25">
      <c r="A129" s="273" t="s">
        <v>56</v>
      </c>
      <c r="B129" s="274"/>
      <c r="C129" s="274"/>
      <c r="D129" s="274"/>
      <c r="E129" s="274"/>
      <c r="F129" s="274"/>
      <c r="G129" s="274"/>
      <c r="H129" s="274"/>
      <c r="I129" s="274"/>
      <c r="J129" s="121">
        <v>11310</v>
      </c>
      <c r="K129" s="122"/>
      <c r="L129" s="122"/>
      <c r="M129" s="122"/>
      <c r="N129" s="122"/>
      <c r="O129" s="121">
        <v>131.41999999999999</v>
      </c>
      <c r="P129" s="122"/>
      <c r="Q129" s="121">
        <v>3.26</v>
      </c>
    </row>
    <row r="130" spans="1:17" x14ac:dyDescent="0.25">
      <c r="A130" s="273" t="s">
        <v>49</v>
      </c>
      <c r="B130" s="274"/>
      <c r="C130" s="274"/>
      <c r="D130" s="274"/>
      <c r="E130" s="274"/>
      <c r="F130" s="274"/>
      <c r="G130" s="274"/>
      <c r="H130" s="274"/>
      <c r="I130" s="274"/>
      <c r="J130" s="121">
        <v>105529</v>
      </c>
      <c r="K130" s="122"/>
      <c r="L130" s="122"/>
      <c r="M130" s="122"/>
      <c r="N130" s="122"/>
      <c r="O130" s="121">
        <v>231.02</v>
      </c>
      <c r="P130" s="122"/>
      <c r="Q130" s="121">
        <v>51.7</v>
      </c>
    </row>
    <row r="131" spans="1:17" x14ac:dyDescent="0.25">
      <c r="A131" s="273" t="s">
        <v>86</v>
      </c>
      <c r="B131" s="274"/>
      <c r="C131" s="274"/>
      <c r="D131" s="274"/>
      <c r="E131" s="274"/>
      <c r="F131" s="274"/>
      <c r="G131" s="274"/>
      <c r="H131" s="274"/>
      <c r="I131" s="274"/>
      <c r="J131" s="121">
        <v>78067</v>
      </c>
      <c r="K131" s="122"/>
      <c r="L131" s="122"/>
      <c r="M131" s="122"/>
      <c r="N131" s="122"/>
      <c r="O131" s="122"/>
      <c r="P131" s="122"/>
      <c r="Q131" s="122"/>
    </row>
    <row r="132" spans="1:17" x14ac:dyDescent="0.25">
      <c r="A132" s="273" t="s">
        <v>33</v>
      </c>
      <c r="B132" s="274"/>
      <c r="C132" s="274"/>
      <c r="D132" s="274"/>
      <c r="E132" s="274"/>
      <c r="F132" s="274"/>
      <c r="G132" s="274"/>
      <c r="H132" s="274"/>
      <c r="I132" s="274"/>
      <c r="J132" s="121">
        <v>194906</v>
      </c>
      <c r="K132" s="122"/>
      <c r="L132" s="122"/>
      <c r="M132" s="122"/>
      <c r="N132" s="122"/>
      <c r="O132" s="121">
        <v>362.44</v>
      </c>
      <c r="P132" s="122"/>
      <c r="Q132" s="121">
        <v>54.96</v>
      </c>
    </row>
    <row r="133" spans="1:17" x14ac:dyDescent="0.25">
      <c r="A133" s="273" t="s">
        <v>34</v>
      </c>
      <c r="B133" s="274"/>
      <c r="C133" s="274"/>
      <c r="D133" s="274"/>
      <c r="E133" s="274"/>
      <c r="F133" s="274"/>
      <c r="G133" s="274"/>
      <c r="H133" s="274"/>
      <c r="I133" s="274"/>
      <c r="J133" s="122"/>
      <c r="K133" s="122"/>
      <c r="L133" s="122"/>
      <c r="M133" s="122"/>
      <c r="N133" s="122"/>
      <c r="O133" s="122"/>
      <c r="P133" s="122"/>
      <c r="Q133" s="122"/>
    </row>
    <row r="134" spans="1:17" x14ac:dyDescent="0.25">
      <c r="A134" s="273" t="s">
        <v>35</v>
      </c>
      <c r="B134" s="274"/>
      <c r="C134" s="274"/>
      <c r="D134" s="274"/>
      <c r="E134" s="274"/>
      <c r="F134" s="274"/>
      <c r="G134" s="274"/>
      <c r="H134" s="274"/>
      <c r="I134" s="274"/>
      <c r="J134" s="121">
        <v>93699</v>
      </c>
      <c r="K134" s="122"/>
      <c r="L134" s="122"/>
      <c r="M134" s="122"/>
      <c r="N134" s="122"/>
      <c r="O134" s="122"/>
      <c r="P134" s="122"/>
      <c r="Q134" s="122"/>
    </row>
    <row r="135" spans="1:17" x14ac:dyDescent="0.25">
      <c r="A135" s="273" t="s">
        <v>36</v>
      </c>
      <c r="B135" s="274"/>
      <c r="C135" s="274"/>
      <c r="D135" s="274"/>
      <c r="E135" s="274"/>
      <c r="F135" s="274"/>
      <c r="G135" s="274"/>
      <c r="H135" s="274"/>
      <c r="I135" s="274"/>
      <c r="J135" s="121">
        <v>9663</v>
      </c>
      <c r="K135" s="122"/>
      <c r="L135" s="122"/>
      <c r="M135" s="122"/>
      <c r="N135" s="122"/>
      <c r="O135" s="122"/>
      <c r="P135" s="122"/>
      <c r="Q135" s="122"/>
    </row>
    <row r="136" spans="1:17" x14ac:dyDescent="0.25">
      <c r="A136" s="273" t="s">
        <v>37</v>
      </c>
      <c r="B136" s="274"/>
      <c r="C136" s="274"/>
      <c r="D136" s="274"/>
      <c r="E136" s="274"/>
      <c r="F136" s="274"/>
      <c r="G136" s="274"/>
      <c r="H136" s="274"/>
      <c r="I136" s="274"/>
      <c r="J136" s="121">
        <v>5622</v>
      </c>
      <c r="K136" s="122"/>
      <c r="L136" s="122"/>
      <c r="M136" s="122"/>
      <c r="N136" s="122"/>
      <c r="O136" s="122"/>
      <c r="P136" s="122"/>
      <c r="Q136" s="122"/>
    </row>
    <row r="137" spans="1:17" x14ac:dyDescent="0.25">
      <c r="A137" s="273" t="s">
        <v>87</v>
      </c>
      <c r="B137" s="274"/>
      <c r="C137" s="274"/>
      <c r="D137" s="274"/>
      <c r="E137" s="274"/>
      <c r="F137" s="274"/>
      <c r="G137" s="274"/>
      <c r="H137" s="274"/>
      <c r="I137" s="274"/>
      <c r="J137" s="121">
        <v>78067</v>
      </c>
      <c r="K137" s="122"/>
      <c r="L137" s="122"/>
      <c r="M137" s="122"/>
      <c r="N137" s="122"/>
      <c r="O137" s="122"/>
      <c r="P137" s="122"/>
      <c r="Q137" s="122"/>
    </row>
    <row r="138" spans="1:17" x14ac:dyDescent="0.25">
      <c r="A138" s="273" t="s">
        <v>38</v>
      </c>
      <c r="B138" s="274"/>
      <c r="C138" s="274"/>
      <c r="D138" s="274"/>
      <c r="E138" s="274"/>
      <c r="F138" s="274"/>
      <c r="G138" s="274"/>
      <c r="H138" s="274"/>
      <c r="I138" s="274"/>
      <c r="J138" s="121">
        <v>5289</v>
      </c>
      <c r="K138" s="122"/>
      <c r="L138" s="122"/>
      <c r="M138" s="122"/>
      <c r="N138" s="122"/>
      <c r="O138" s="122"/>
      <c r="P138" s="122"/>
      <c r="Q138" s="122"/>
    </row>
    <row r="139" spans="1:17" x14ac:dyDescent="0.25">
      <c r="A139" s="273" t="s">
        <v>39</v>
      </c>
      <c r="B139" s="274"/>
      <c r="C139" s="274"/>
      <c r="D139" s="274"/>
      <c r="E139" s="274"/>
      <c r="F139" s="274"/>
      <c r="G139" s="274"/>
      <c r="H139" s="274"/>
      <c r="I139" s="274"/>
      <c r="J139" s="121">
        <v>3502</v>
      </c>
      <c r="K139" s="122"/>
      <c r="L139" s="122"/>
      <c r="M139" s="122"/>
      <c r="N139" s="122"/>
      <c r="O139" s="122"/>
      <c r="P139" s="122"/>
      <c r="Q139" s="122"/>
    </row>
    <row r="140" spans="1:17" x14ac:dyDescent="0.25">
      <c r="A140" s="277" t="s">
        <v>40</v>
      </c>
      <c r="B140" s="274"/>
      <c r="C140" s="274"/>
      <c r="D140" s="274"/>
      <c r="E140" s="274"/>
      <c r="F140" s="274"/>
      <c r="G140" s="274"/>
      <c r="H140" s="274"/>
      <c r="I140" s="274"/>
      <c r="J140" s="130">
        <v>194906</v>
      </c>
      <c r="K140" s="122"/>
      <c r="L140" s="122"/>
      <c r="M140" s="122"/>
      <c r="N140" s="122"/>
      <c r="O140" s="130">
        <v>362.44</v>
      </c>
      <c r="P140" s="122"/>
      <c r="Q140" s="130">
        <v>54.96</v>
      </c>
    </row>
    <row r="141" spans="1:17" x14ac:dyDescent="0.25">
      <c r="A141" s="66"/>
      <c r="B141" s="48"/>
      <c r="C141" s="57"/>
      <c r="D141" s="96"/>
      <c r="E141" s="58"/>
      <c r="F141" s="131"/>
      <c r="G141" s="131"/>
      <c r="H141" s="131"/>
      <c r="I141" s="131"/>
      <c r="J141" s="131"/>
      <c r="K141" s="131"/>
      <c r="L141" s="131"/>
      <c r="M141" s="131"/>
      <c r="N141" s="131"/>
      <c r="O141" s="131"/>
      <c r="P141" s="131"/>
      <c r="Q141" s="131"/>
    </row>
    <row r="142" spans="1:17" x14ac:dyDescent="0.25">
      <c r="A142" s="66"/>
      <c r="B142" s="48"/>
      <c r="C142" s="57"/>
      <c r="D142" s="96"/>
      <c r="E142" s="58"/>
      <c r="F142" s="131"/>
      <c r="G142" s="131"/>
      <c r="H142" s="131"/>
      <c r="I142" s="131"/>
      <c r="J142" s="131"/>
      <c r="K142" s="131"/>
      <c r="L142" s="131"/>
      <c r="M142" s="131"/>
      <c r="N142" s="131"/>
      <c r="O142" s="131"/>
      <c r="P142" s="131"/>
      <c r="Q142" s="131"/>
    </row>
    <row r="143" spans="1:17" x14ac:dyDescent="0.25">
      <c r="A143" s="66"/>
      <c r="B143" s="48"/>
      <c r="C143" s="57"/>
      <c r="D143" s="96"/>
      <c r="E143" s="58"/>
      <c r="F143" s="131"/>
      <c r="G143" s="131"/>
      <c r="H143" s="131"/>
      <c r="I143" s="131"/>
      <c r="J143" s="131"/>
      <c r="K143" s="131"/>
      <c r="L143" s="131"/>
      <c r="M143" s="131"/>
      <c r="N143" s="131"/>
      <c r="O143" s="131"/>
      <c r="P143" s="131"/>
      <c r="Q143" s="131"/>
    </row>
    <row r="144" spans="1:17" x14ac:dyDescent="0.25">
      <c r="A144" s="286" t="s">
        <v>391</v>
      </c>
      <c r="B144" s="287"/>
      <c r="C144" s="287"/>
      <c r="D144" s="287"/>
      <c r="E144" s="287"/>
      <c r="F144" s="287"/>
      <c r="G144" s="287"/>
      <c r="H144" s="287"/>
      <c r="I144" s="287"/>
      <c r="J144" s="287"/>
      <c r="K144" s="287"/>
      <c r="L144" s="287"/>
      <c r="M144" s="287"/>
      <c r="N144" s="287"/>
      <c r="O144" s="287"/>
      <c r="P144" s="287"/>
      <c r="Q144" s="287"/>
    </row>
    <row r="145" spans="1:17" x14ac:dyDescent="0.25">
      <c r="A145" s="288" t="s">
        <v>90</v>
      </c>
      <c r="B145" s="287"/>
      <c r="C145" s="287"/>
      <c r="D145" s="287"/>
      <c r="E145" s="287"/>
      <c r="F145" s="287"/>
      <c r="G145" s="287"/>
      <c r="H145" s="287"/>
      <c r="I145" s="287"/>
      <c r="J145" s="287"/>
      <c r="K145" s="287"/>
      <c r="L145" s="287"/>
      <c r="M145" s="287"/>
      <c r="N145" s="287"/>
      <c r="O145" s="287"/>
      <c r="P145" s="287"/>
      <c r="Q145" s="287"/>
    </row>
    <row r="146" spans="1:17" x14ac:dyDescent="0.25">
      <c r="A146" s="66"/>
      <c r="B146" s="48"/>
      <c r="C146" s="57"/>
      <c r="D146" s="96"/>
      <c r="E146" s="58"/>
      <c r="F146" s="131"/>
      <c r="G146" s="131"/>
      <c r="H146" s="131"/>
      <c r="I146" s="131"/>
      <c r="J146" s="131"/>
      <c r="K146" s="131"/>
      <c r="L146" s="131"/>
      <c r="M146" s="131"/>
      <c r="N146" s="131"/>
      <c r="O146" s="131"/>
      <c r="P146" s="131"/>
      <c r="Q146" s="131"/>
    </row>
    <row r="147" spans="1:17" x14ac:dyDescent="0.25">
      <c r="A147" s="286" t="s">
        <v>392</v>
      </c>
      <c r="B147" s="287"/>
      <c r="C147" s="287"/>
      <c r="D147" s="287"/>
      <c r="E147" s="287"/>
      <c r="F147" s="287"/>
      <c r="G147" s="287"/>
      <c r="H147" s="287"/>
      <c r="I147" s="287"/>
      <c r="J147" s="287"/>
      <c r="K147" s="287"/>
      <c r="L147" s="287"/>
      <c r="M147" s="287"/>
      <c r="N147" s="287"/>
      <c r="O147" s="287"/>
      <c r="P147" s="287"/>
      <c r="Q147" s="287"/>
    </row>
    <row r="148" spans="1:17" x14ac:dyDescent="0.25">
      <c r="A148" s="288" t="s">
        <v>90</v>
      </c>
      <c r="B148" s="287"/>
      <c r="C148" s="287"/>
      <c r="D148" s="287"/>
      <c r="E148" s="287"/>
      <c r="F148" s="287"/>
      <c r="G148" s="287"/>
      <c r="H148" s="287"/>
      <c r="I148" s="287"/>
      <c r="J148" s="287"/>
      <c r="K148" s="287"/>
      <c r="L148" s="287"/>
      <c r="M148" s="287"/>
      <c r="N148" s="287"/>
      <c r="O148" s="287"/>
      <c r="P148" s="287"/>
      <c r="Q148" s="287"/>
    </row>
    <row r="149" spans="1:17" x14ac:dyDescent="0.25">
      <c r="A149" s="66"/>
      <c r="B149" s="48"/>
      <c r="C149" s="57"/>
      <c r="D149" s="96"/>
      <c r="E149" s="58"/>
      <c r="F149" s="131"/>
      <c r="G149" s="131"/>
      <c r="H149" s="131"/>
      <c r="I149" s="131"/>
      <c r="J149" s="131"/>
      <c r="K149" s="131"/>
      <c r="L149" s="131"/>
      <c r="M149" s="131"/>
      <c r="N149" s="131"/>
      <c r="O149" s="131"/>
      <c r="P149" s="131"/>
      <c r="Q149" s="131"/>
    </row>
    <row r="150" spans="1:17" x14ac:dyDescent="0.25">
      <c r="A150" s="66"/>
      <c r="B150" s="48"/>
      <c r="C150" s="57"/>
      <c r="D150" s="96"/>
      <c r="E150" s="58"/>
      <c r="F150" s="131"/>
      <c r="G150" s="131"/>
      <c r="H150" s="131"/>
      <c r="I150" s="131"/>
      <c r="J150" s="131"/>
      <c r="K150" s="131"/>
      <c r="L150" s="131"/>
      <c r="M150" s="131"/>
      <c r="N150" s="131"/>
      <c r="O150" s="131"/>
      <c r="P150" s="131"/>
      <c r="Q150" s="131"/>
    </row>
    <row r="151" spans="1:17" x14ac:dyDescent="0.25">
      <c r="A151" s="66"/>
      <c r="B151" s="48"/>
      <c r="C151" s="57"/>
      <c r="D151" s="96"/>
      <c r="E151" s="58"/>
      <c r="F151" s="131"/>
      <c r="G151" s="131"/>
      <c r="H151" s="131"/>
      <c r="I151" s="131"/>
      <c r="J151" s="131"/>
      <c r="K151" s="131"/>
      <c r="L151" s="131"/>
      <c r="M151" s="131"/>
      <c r="N151" s="131"/>
      <c r="O151" s="131"/>
      <c r="P151" s="131"/>
      <c r="Q151" s="131"/>
    </row>
  </sheetData>
  <mergeCells count="77">
    <mergeCell ref="A147:Q147"/>
    <mergeCell ref="A148:Q148"/>
    <mergeCell ref="A137:I137"/>
    <mergeCell ref="A138:I138"/>
    <mergeCell ref="A139:I139"/>
    <mergeCell ref="A140:I140"/>
    <mergeCell ref="A144:Q144"/>
    <mergeCell ref="A145:Q145"/>
    <mergeCell ref="A136:I136"/>
    <mergeCell ref="A125:I125"/>
    <mergeCell ref="A126:I126"/>
    <mergeCell ref="A127:I127"/>
    <mergeCell ref="A128:I128"/>
    <mergeCell ref="A129:I129"/>
    <mergeCell ref="A130:I130"/>
    <mergeCell ref="A131:I131"/>
    <mergeCell ref="A132:I132"/>
    <mergeCell ref="A133:I133"/>
    <mergeCell ref="A134:I134"/>
    <mergeCell ref="A135:I135"/>
    <mergeCell ref="A124:I124"/>
    <mergeCell ref="A105:I105"/>
    <mergeCell ref="A106:I106"/>
    <mergeCell ref="A107:Q107"/>
    <mergeCell ref="A111:I111"/>
    <mergeCell ref="A112:I112"/>
    <mergeCell ref="A113:Q113"/>
    <mergeCell ref="A119:I119"/>
    <mergeCell ref="A120:I120"/>
    <mergeCell ref="A121:I121"/>
    <mergeCell ref="A122:I122"/>
    <mergeCell ref="A123:Q123"/>
    <mergeCell ref="A104:I104"/>
    <mergeCell ref="A63:Q63"/>
    <mergeCell ref="A69:I69"/>
    <mergeCell ref="A70:I70"/>
    <mergeCell ref="A71:I71"/>
    <mergeCell ref="A72:I72"/>
    <mergeCell ref="A73:Q73"/>
    <mergeCell ref="A93:Q93"/>
    <mergeCell ref="A100:I100"/>
    <mergeCell ref="A101:I101"/>
    <mergeCell ref="A102:I102"/>
    <mergeCell ref="A103:I103"/>
    <mergeCell ref="N25:N27"/>
    <mergeCell ref="O25:O27"/>
    <mergeCell ref="P25:P27"/>
    <mergeCell ref="Q25:Q27"/>
    <mergeCell ref="A62:I62"/>
    <mergeCell ref="A29:Q29"/>
    <mergeCell ref="A33:I33"/>
    <mergeCell ref="A34:I34"/>
    <mergeCell ref="A35:I35"/>
    <mergeCell ref="A36:I36"/>
    <mergeCell ref="A37:Q37"/>
    <mergeCell ref="A38:Q38"/>
    <mergeCell ref="A51:Q51"/>
    <mergeCell ref="A59:I59"/>
    <mergeCell ref="A60:I60"/>
    <mergeCell ref="A61:I61"/>
    <mergeCell ref="F26:F27"/>
    <mergeCell ref="G26:I26"/>
    <mergeCell ref="J26:J27"/>
    <mergeCell ref="K26:M26"/>
    <mergeCell ref="A25:A27"/>
    <mergeCell ref="B25:B27"/>
    <mergeCell ref="C25:C27"/>
    <mergeCell ref="D25:D27"/>
    <mergeCell ref="E25:E27"/>
    <mergeCell ref="F25:I25"/>
    <mergeCell ref="J25:M25"/>
    <mergeCell ref="J21:K21"/>
    <mergeCell ref="J16:K16"/>
    <mergeCell ref="J17:K17"/>
    <mergeCell ref="J18:K18"/>
    <mergeCell ref="J19:K19"/>
    <mergeCell ref="J20:K20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88"/>
  <sheetViews>
    <sheetView workbookViewId="0">
      <selection activeCell="D101" sqref="D101"/>
    </sheetView>
  </sheetViews>
  <sheetFormatPr defaultRowHeight="13.2" x14ac:dyDescent="0.25"/>
  <cols>
    <col min="2" max="2" width="18.21875" customWidth="1"/>
    <col min="3" max="3" width="26.5546875" customWidth="1"/>
  </cols>
  <sheetData>
    <row r="1" spans="1:17" x14ac:dyDescent="0.25">
      <c r="A1" s="50" t="s">
        <v>27</v>
      </c>
      <c r="B1" s="48"/>
      <c r="C1" s="102"/>
      <c r="D1" s="103"/>
      <c r="E1" s="51"/>
      <c r="F1" s="104"/>
      <c r="G1" s="104"/>
      <c r="H1" s="104"/>
      <c r="I1" s="104"/>
      <c r="J1" s="104"/>
      <c r="K1" s="104"/>
      <c r="L1" s="104"/>
      <c r="M1" s="52" t="s">
        <v>28</v>
      </c>
      <c r="N1" s="49"/>
      <c r="O1" s="104"/>
      <c r="P1" s="104"/>
      <c r="Q1" s="104"/>
    </row>
    <row r="2" spans="1:17" x14ac:dyDescent="0.25">
      <c r="A2" s="53"/>
      <c r="B2" s="48"/>
      <c r="C2" s="102"/>
      <c r="D2" s="103"/>
      <c r="E2" s="51"/>
      <c r="F2" s="104"/>
      <c r="G2" s="104"/>
      <c r="H2" s="104"/>
      <c r="I2" s="104"/>
      <c r="J2" s="104"/>
      <c r="K2" s="104"/>
      <c r="L2" s="104"/>
      <c r="M2" s="53"/>
      <c r="N2" s="49"/>
      <c r="O2" s="104"/>
      <c r="P2" s="104"/>
      <c r="Q2" s="104"/>
    </row>
    <row r="3" spans="1:17" x14ac:dyDescent="0.25">
      <c r="A3" s="53"/>
      <c r="B3" s="48"/>
      <c r="C3" s="102"/>
      <c r="D3" s="103"/>
      <c r="E3" s="51"/>
      <c r="F3" s="104"/>
      <c r="G3" s="104"/>
      <c r="H3" s="104"/>
      <c r="I3" s="104"/>
      <c r="J3" s="104"/>
      <c r="K3" s="104"/>
      <c r="L3" s="104"/>
      <c r="M3" s="53"/>
      <c r="N3" s="49"/>
      <c r="O3" s="104"/>
      <c r="P3" s="104"/>
      <c r="Q3" s="104"/>
    </row>
    <row r="4" spans="1:17" x14ac:dyDescent="0.25">
      <c r="A4" s="53" t="s">
        <v>68</v>
      </c>
      <c r="B4" s="48"/>
      <c r="C4" s="102"/>
      <c r="D4" s="103"/>
      <c r="E4" s="51"/>
      <c r="F4" s="104"/>
      <c r="G4" s="104"/>
      <c r="H4" s="104"/>
      <c r="I4" s="104"/>
      <c r="J4" s="104"/>
      <c r="K4" s="104"/>
      <c r="L4" s="104"/>
      <c r="M4" s="53" t="s">
        <v>68</v>
      </c>
      <c r="N4" s="49"/>
      <c r="O4" s="104"/>
      <c r="P4" s="104"/>
      <c r="Q4" s="104"/>
    </row>
    <row r="5" spans="1:17" x14ac:dyDescent="0.25">
      <c r="A5" s="53" t="s">
        <v>240</v>
      </c>
      <c r="B5" s="48"/>
      <c r="C5" s="102"/>
      <c r="D5" s="103"/>
      <c r="E5" s="51"/>
      <c r="F5" s="104"/>
      <c r="G5" s="104"/>
      <c r="H5" s="104"/>
      <c r="I5" s="104"/>
      <c r="J5" s="104"/>
      <c r="K5" s="104"/>
      <c r="L5" s="104"/>
      <c r="M5" s="54" t="s">
        <v>241</v>
      </c>
      <c r="N5" s="49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51" t="s">
        <v>242</v>
      </c>
      <c r="I6" s="104"/>
      <c r="J6" s="106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02"/>
      <c r="D7" s="103"/>
      <c r="E7" s="107"/>
      <c r="F7" s="108"/>
      <c r="G7" s="108"/>
      <c r="H7" s="67" t="s">
        <v>23</v>
      </c>
      <c r="I7" s="67"/>
      <c r="J7" s="109"/>
      <c r="K7" s="104"/>
      <c r="L7" s="104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51"/>
      <c r="B9" s="53"/>
      <c r="C9" s="102"/>
      <c r="D9" s="103"/>
      <c r="E9" s="105"/>
      <c r="F9" s="104"/>
      <c r="G9" s="104"/>
      <c r="H9" s="110" t="s">
        <v>1641</v>
      </c>
      <c r="I9" s="110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03"/>
      <c r="E10" s="105"/>
      <c r="F10" s="104"/>
      <c r="G10" s="104"/>
      <c r="H10" s="51" t="s">
        <v>55</v>
      </c>
      <c r="I10" s="51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03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51"/>
      <c r="B12" s="53"/>
      <c r="C12" s="111" t="s">
        <v>24</v>
      </c>
      <c r="D12" s="112" t="s">
        <v>1642</v>
      </c>
      <c r="E12" s="113"/>
      <c r="F12" s="104"/>
      <c r="G12" s="104"/>
      <c r="H12" s="51"/>
      <c r="I12" s="104"/>
      <c r="J12" s="104"/>
      <c r="K12" s="106"/>
      <c r="L12" s="106"/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03"/>
      <c r="E13" s="114"/>
      <c r="F13" s="108"/>
      <c r="G13" s="108"/>
      <c r="H13" s="67" t="s">
        <v>54</v>
      </c>
      <c r="I13" s="67"/>
      <c r="J13" s="108"/>
      <c r="K13" s="109"/>
      <c r="L13" s="104"/>
      <c r="M13" s="104"/>
      <c r="N13" s="104"/>
      <c r="O13" s="104"/>
      <c r="P13" s="104"/>
      <c r="Q13" s="104"/>
    </row>
    <row r="14" spans="1:17" x14ac:dyDescent="0.25">
      <c r="A14" s="115"/>
      <c r="B14" s="116"/>
      <c r="C14" s="102"/>
      <c r="D14" s="103"/>
      <c r="E14" s="105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1455</v>
      </c>
      <c r="E15" s="51"/>
      <c r="F15" s="104"/>
      <c r="G15" s="104"/>
      <c r="H15" s="104"/>
      <c r="I15" s="113"/>
      <c r="J15" s="113"/>
      <c r="K15" s="104"/>
      <c r="L15" s="104"/>
      <c r="M15" s="104"/>
      <c r="N15" s="104"/>
      <c r="O15" s="104"/>
      <c r="P15" s="104"/>
      <c r="Q15" s="104"/>
    </row>
    <row r="16" spans="1:17" x14ac:dyDescent="0.25">
      <c r="A16" s="51"/>
      <c r="B16" s="53"/>
      <c r="C16" s="102"/>
      <c r="D16" s="113" t="s">
        <v>43</v>
      </c>
      <c r="E16" s="51"/>
      <c r="F16" s="104"/>
      <c r="G16" s="104"/>
      <c r="H16" s="104"/>
      <c r="I16" s="113"/>
      <c r="J16" s="284" t="s">
        <v>1643</v>
      </c>
      <c r="K16" s="285"/>
      <c r="L16" s="54" t="s">
        <v>53</v>
      </c>
      <c r="M16" s="104"/>
      <c r="N16" s="104"/>
      <c r="O16" s="104"/>
      <c r="P16" s="104"/>
      <c r="Q16" s="104"/>
    </row>
    <row r="17" spans="1:17" x14ac:dyDescent="0.25">
      <c r="A17" s="51"/>
      <c r="B17" s="53"/>
      <c r="C17" s="102"/>
      <c r="D17" s="113" t="s">
        <v>57</v>
      </c>
      <c r="E17" s="51"/>
      <c r="F17" s="104"/>
      <c r="G17" s="104"/>
      <c r="H17" s="104"/>
      <c r="I17" s="113"/>
      <c r="J17" s="284" t="s">
        <v>1644</v>
      </c>
      <c r="K17" s="285"/>
      <c r="L17" s="54" t="s">
        <v>53</v>
      </c>
      <c r="M17" s="104"/>
      <c r="N17" s="104"/>
      <c r="O17" s="104"/>
      <c r="P17" s="104"/>
      <c r="Q17" s="104"/>
    </row>
    <row r="18" spans="1:17" x14ac:dyDescent="0.25">
      <c r="A18" s="51"/>
      <c r="B18" s="53"/>
      <c r="C18" s="102"/>
      <c r="D18" s="113" t="s">
        <v>44</v>
      </c>
      <c r="E18" s="51"/>
      <c r="F18" s="104"/>
      <c r="G18" s="104"/>
      <c r="H18" s="104"/>
      <c r="I18" s="113"/>
      <c r="J18" s="284" t="s">
        <v>1645</v>
      </c>
      <c r="K18" s="285"/>
      <c r="L18" s="54" t="s">
        <v>53</v>
      </c>
      <c r="M18" s="104"/>
      <c r="N18" s="104"/>
      <c r="O18" s="104"/>
      <c r="P18" s="104"/>
      <c r="Q18" s="104"/>
    </row>
    <row r="19" spans="1:17" x14ac:dyDescent="0.25">
      <c r="A19" s="51"/>
      <c r="B19" s="53"/>
      <c r="C19" s="102"/>
      <c r="D19" s="113" t="s">
        <v>249</v>
      </c>
      <c r="E19" s="51"/>
      <c r="F19" s="104"/>
      <c r="G19" s="104"/>
      <c r="H19" s="104"/>
      <c r="I19" s="113"/>
      <c r="J19" s="284" t="s">
        <v>1646</v>
      </c>
      <c r="K19" s="285"/>
      <c r="L19" s="54" t="s">
        <v>53</v>
      </c>
      <c r="M19" s="104"/>
      <c r="N19" s="104"/>
      <c r="O19" s="104"/>
      <c r="P19" s="104"/>
      <c r="Q19" s="104"/>
    </row>
    <row r="20" spans="1:17" x14ac:dyDescent="0.25">
      <c r="A20" s="51"/>
      <c r="B20" s="53"/>
      <c r="C20" s="102"/>
      <c r="D20" s="113" t="s">
        <v>41</v>
      </c>
      <c r="E20" s="51"/>
      <c r="F20" s="104"/>
      <c r="G20" s="104"/>
      <c r="H20" s="104"/>
      <c r="I20" s="113"/>
      <c r="J20" s="284" t="s">
        <v>1647</v>
      </c>
      <c r="K20" s="285"/>
      <c r="L20" s="54" t="s">
        <v>42</v>
      </c>
      <c r="M20" s="104"/>
      <c r="N20" s="104"/>
      <c r="O20" s="104"/>
      <c r="P20" s="104"/>
      <c r="Q20" s="104"/>
    </row>
    <row r="21" spans="1:17" x14ac:dyDescent="0.25">
      <c r="A21" s="51"/>
      <c r="B21" s="53"/>
      <c r="C21" s="102"/>
      <c r="D21" s="117" t="s">
        <v>160</v>
      </c>
      <c r="E21" s="51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</row>
    <row r="22" spans="1:17" x14ac:dyDescent="0.25">
      <c r="A22" s="51"/>
      <c r="B22" s="53"/>
      <c r="C22" s="102"/>
      <c r="D22" s="103"/>
      <c r="E22" s="51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</row>
    <row r="23" spans="1:17" x14ac:dyDescent="0.25">
      <c r="A23" s="66"/>
      <c r="B23" s="48"/>
      <c r="C23" s="57"/>
      <c r="D23" s="96"/>
      <c r="E23" s="5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</row>
    <row r="24" spans="1:17" x14ac:dyDescent="0.25">
      <c r="A24" s="279" t="s">
        <v>25</v>
      </c>
      <c r="B24" s="281" t="s">
        <v>161</v>
      </c>
      <c r="C24" s="279" t="s">
        <v>67</v>
      </c>
      <c r="D24" s="279" t="s">
        <v>66</v>
      </c>
      <c r="E24" s="279" t="s">
        <v>65</v>
      </c>
      <c r="F24" s="279" t="s">
        <v>52</v>
      </c>
      <c r="G24" s="280"/>
      <c r="H24" s="280"/>
      <c r="I24" s="280"/>
      <c r="J24" s="279" t="s">
        <v>51</v>
      </c>
      <c r="K24" s="280"/>
      <c r="L24" s="280"/>
      <c r="M24" s="280"/>
      <c r="N24" s="279" t="s">
        <v>64</v>
      </c>
      <c r="O24" s="279" t="s">
        <v>63</v>
      </c>
      <c r="P24" s="279" t="s">
        <v>252</v>
      </c>
      <c r="Q24" s="279" t="s">
        <v>253</v>
      </c>
    </row>
    <row r="25" spans="1:17" x14ac:dyDescent="0.25">
      <c r="A25" s="280"/>
      <c r="B25" s="282"/>
      <c r="C25" s="283"/>
      <c r="D25" s="279"/>
      <c r="E25" s="280"/>
      <c r="F25" s="279" t="s">
        <v>26</v>
      </c>
      <c r="G25" s="279" t="s">
        <v>62</v>
      </c>
      <c r="H25" s="280"/>
      <c r="I25" s="280"/>
      <c r="J25" s="279" t="s">
        <v>26</v>
      </c>
      <c r="K25" s="279" t="s">
        <v>62</v>
      </c>
      <c r="L25" s="280"/>
      <c r="M25" s="280"/>
      <c r="N25" s="279"/>
      <c r="O25" s="279"/>
      <c r="P25" s="279"/>
      <c r="Q25" s="279"/>
    </row>
    <row r="26" spans="1:17" x14ac:dyDescent="0.25">
      <c r="A26" s="280"/>
      <c r="B26" s="282"/>
      <c r="C26" s="283"/>
      <c r="D26" s="279"/>
      <c r="E26" s="280"/>
      <c r="F26" s="280"/>
      <c r="G26" s="95" t="s">
        <v>61</v>
      </c>
      <c r="H26" s="95" t="s">
        <v>60</v>
      </c>
      <c r="I26" s="95" t="s">
        <v>59</v>
      </c>
      <c r="J26" s="280"/>
      <c r="K26" s="95" t="s">
        <v>61</v>
      </c>
      <c r="L26" s="95" t="s">
        <v>60</v>
      </c>
      <c r="M26" s="95" t="s">
        <v>59</v>
      </c>
      <c r="N26" s="279"/>
      <c r="O26" s="279"/>
      <c r="P26" s="279"/>
      <c r="Q26" s="279"/>
    </row>
    <row r="27" spans="1:17" x14ac:dyDescent="0.25">
      <c r="A27" s="55">
        <v>1</v>
      </c>
      <c r="B27" s="65">
        <v>2</v>
      </c>
      <c r="C27" s="95">
        <v>3</v>
      </c>
      <c r="D27" s="95">
        <v>4</v>
      </c>
      <c r="E27" s="55">
        <v>5</v>
      </c>
      <c r="F27" s="64">
        <v>6</v>
      </c>
      <c r="G27" s="64">
        <v>7</v>
      </c>
      <c r="H27" s="64">
        <v>8</v>
      </c>
      <c r="I27" s="64">
        <v>9</v>
      </c>
      <c r="J27" s="64">
        <v>10</v>
      </c>
      <c r="K27" s="64">
        <v>11</v>
      </c>
      <c r="L27" s="64">
        <v>12</v>
      </c>
      <c r="M27" s="64">
        <v>13</v>
      </c>
      <c r="N27" s="64">
        <v>14</v>
      </c>
      <c r="O27" s="64">
        <v>15</v>
      </c>
      <c r="P27" s="64">
        <v>16</v>
      </c>
      <c r="Q27" s="64">
        <v>17</v>
      </c>
    </row>
    <row r="28" spans="1:17" x14ac:dyDescent="0.25">
      <c r="A28" s="278" t="s">
        <v>1648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</row>
    <row r="29" spans="1:17" ht="45.6" x14ac:dyDescent="0.25">
      <c r="A29" s="55">
        <v>25</v>
      </c>
      <c r="B29" s="97" t="s">
        <v>118</v>
      </c>
      <c r="C29" s="94" t="s">
        <v>182</v>
      </c>
      <c r="D29" s="59" t="s">
        <v>183</v>
      </c>
      <c r="E29" s="120">
        <v>0.2</v>
      </c>
      <c r="F29" s="121">
        <v>2725.52</v>
      </c>
      <c r="G29" s="121">
        <v>2725.52</v>
      </c>
      <c r="H29" s="122"/>
      <c r="I29" s="122"/>
      <c r="J29" s="122">
        <v>545</v>
      </c>
      <c r="K29" s="122">
        <v>545</v>
      </c>
      <c r="L29" s="122"/>
      <c r="M29" s="122"/>
      <c r="N29" s="122">
        <v>248</v>
      </c>
      <c r="O29" s="122">
        <v>49.6</v>
      </c>
      <c r="P29" s="122"/>
      <c r="Q29" s="122"/>
    </row>
    <row r="30" spans="1:17" ht="172.2" x14ac:dyDescent="0.25">
      <c r="A30" s="55">
        <v>26</v>
      </c>
      <c r="B30" s="97" t="s">
        <v>282</v>
      </c>
      <c r="C30" s="94" t="s">
        <v>283</v>
      </c>
      <c r="D30" s="59" t="s">
        <v>284</v>
      </c>
      <c r="E30" s="120">
        <v>27.3</v>
      </c>
      <c r="F30" s="121">
        <v>3.2</v>
      </c>
      <c r="G30" s="122"/>
      <c r="H30" s="121">
        <v>3.2</v>
      </c>
      <c r="I30" s="122"/>
      <c r="J30" s="122">
        <v>87</v>
      </c>
      <c r="K30" s="122"/>
      <c r="L30" s="122">
        <v>87</v>
      </c>
      <c r="M30" s="122"/>
      <c r="N30" s="122"/>
      <c r="O30" s="122"/>
      <c r="P30" s="122"/>
      <c r="Q30" s="122"/>
    </row>
    <row r="31" spans="1:17" ht="22.8" x14ac:dyDescent="0.25">
      <c r="A31" s="55">
        <v>27</v>
      </c>
      <c r="B31" s="97" t="s">
        <v>285</v>
      </c>
      <c r="C31" s="94" t="s">
        <v>193</v>
      </c>
      <c r="D31" s="59" t="s">
        <v>188</v>
      </c>
      <c r="E31" s="120">
        <v>1.4E-2</v>
      </c>
      <c r="F31" s="121">
        <v>478.65</v>
      </c>
      <c r="G31" s="121">
        <v>40.11</v>
      </c>
      <c r="H31" s="121">
        <v>433.44</v>
      </c>
      <c r="I31" s="121">
        <v>67.17</v>
      </c>
      <c r="J31" s="122">
        <v>7</v>
      </c>
      <c r="K31" s="122">
        <v>1</v>
      </c>
      <c r="L31" s="122">
        <v>6</v>
      </c>
      <c r="M31" s="122">
        <v>1</v>
      </c>
      <c r="N31" s="122">
        <v>3.65</v>
      </c>
      <c r="O31" s="122">
        <v>0.05</v>
      </c>
      <c r="P31" s="122">
        <v>3.97</v>
      </c>
      <c r="Q31" s="122">
        <v>0.06</v>
      </c>
    </row>
    <row r="32" spans="1:17" ht="34.200000000000003" x14ac:dyDescent="0.25">
      <c r="A32" s="55">
        <v>28</v>
      </c>
      <c r="B32" s="97" t="s">
        <v>119</v>
      </c>
      <c r="C32" s="94" t="s">
        <v>185</v>
      </c>
      <c r="D32" s="59" t="s">
        <v>183</v>
      </c>
      <c r="E32" s="120">
        <v>0.06</v>
      </c>
      <c r="F32" s="121">
        <v>1027.4000000000001</v>
      </c>
      <c r="G32" s="121">
        <v>1027.4000000000001</v>
      </c>
      <c r="H32" s="122"/>
      <c r="I32" s="122"/>
      <c r="J32" s="122">
        <v>62</v>
      </c>
      <c r="K32" s="122">
        <v>62</v>
      </c>
      <c r="L32" s="122"/>
      <c r="M32" s="122"/>
      <c r="N32" s="122">
        <v>97.2</v>
      </c>
      <c r="O32" s="122">
        <v>5.83</v>
      </c>
      <c r="P32" s="122"/>
      <c r="Q32" s="122"/>
    </row>
    <row r="33" spans="1:17" ht="22.8" x14ac:dyDescent="0.25">
      <c r="A33" s="55">
        <v>29</v>
      </c>
      <c r="B33" s="97" t="s">
        <v>132</v>
      </c>
      <c r="C33" s="94" t="s">
        <v>1649</v>
      </c>
      <c r="D33" s="59" t="s">
        <v>201</v>
      </c>
      <c r="E33" s="120">
        <v>0.15</v>
      </c>
      <c r="F33" s="121">
        <v>1816.24</v>
      </c>
      <c r="G33" s="121">
        <v>117.4</v>
      </c>
      <c r="H33" s="121">
        <v>39.21</v>
      </c>
      <c r="I33" s="121">
        <v>7.97</v>
      </c>
      <c r="J33" s="122">
        <v>272</v>
      </c>
      <c r="K33" s="122">
        <v>18</v>
      </c>
      <c r="L33" s="122">
        <v>6</v>
      </c>
      <c r="M33" s="122">
        <v>1</v>
      </c>
      <c r="N33" s="122">
        <v>10.199999999999999</v>
      </c>
      <c r="O33" s="122">
        <v>1.53</v>
      </c>
      <c r="P33" s="122">
        <v>0.51</v>
      </c>
      <c r="Q33" s="122">
        <v>0.08</v>
      </c>
    </row>
    <row r="34" spans="1:17" ht="22.8" x14ac:dyDescent="0.25">
      <c r="A34" s="55">
        <v>30</v>
      </c>
      <c r="B34" s="97" t="s">
        <v>131</v>
      </c>
      <c r="C34" s="94" t="s">
        <v>1650</v>
      </c>
      <c r="D34" s="59" t="s">
        <v>201</v>
      </c>
      <c r="E34" s="120">
        <v>1</v>
      </c>
      <c r="F34" s="121">
        <v>1636.02</v>
      </c>
      <c r="G34" s="121">
        <v>117.4</v>
      </c>
      <c r="H34" s="121">
        <v>26.91</v>
      </c>
      <c r="I34" s="121">
        <v>5.47</v>
      </c>
      <c r="J34" s="122">
        <v>1636</v>
      </c>
      <c r="K34" s="122">
        <v>117</v>
      </c>
      <c r="L34" s="122">
        <v>27</v>
      </c>
      <c r="M34" s="122">
        <v>5</v>
      </c>
      <c r="N34" s="122">
        <v>10.199999999999999</v>
      </c>
      <c r="O34" s="122">
        <v>10.199999999999999</v>
      </c>
      <c r="P34" s="122">
        <v>0.35</v>
      </c>
      <c r="Q34" s="122">
        <v>0.35</v>
      </c>
    </row>
    <row r="35" spans="1:17" ht="45.6" x14ac:dyDescent="0.25">
      <c r="A35" s="55">
        <v>31</v>
      </c>
      <c r="B35" s="97" t="s">
        <v>315</v>
      </c>
      <c r="C35" s="94" t="s">
        <v>316</v>
      </c>
      <c r="D35" s="59" t="s">
        <v>317</v>
      </c>
      <c r="E35" s="120">
        <v>0.06</v>
      </c>
      <c r="F35" s="121">
        <v>5953.9</v>
      </c>
      <c r="G35" s="121">
        <v>913.53</v>
      </c>
      <c r="H35" s="121">
        <v>3509.02</v>
      </c>
      <c r="I35" s="121">
        <v>442.26</v>
      </c>
      <c r="J35" s="122">
        <v>357</v>
      </c>
      <c r="K35" s="122">
        <v>55</v>
      </c>
      <c r="L35" s="122">
        <v>211</v>
      </c>
      <c r="M35" s="122">
        <v>27</v>
      </c>
      <c r="N35" s="122">
        <v>74.150000000000006</v>
      </c>
      <c r="O35" s="122">
        <v>4.45</v>
      </c>
      <c r="P35" s="122">
        <v>24.3</v>
      </c>
      <c r="Q35" s="122">
        <v>1.46</v>
      </c>
    </row>
    <row r="36" spans="1:17" ht="57" x14ac:dyDescent="0.25">
      <c r="A36" s="55">
        <v>32</v>
      </c>
      <c r="B36" s="97" t="s">
        <v>318</v>
      </c>
      <c r="C36" s="94" t="s">
        <v>319</v>
      </c>
      <c r="D36" s="59" t="s">
        <v>21</v>
      </c>
      <c r="E36" s="120">
        <v>6</v>
      </c>
      <c r="F36" s="121">
        <v>180.37</v>
      </c>
      <c r="G36" s="122"/>
      <c r="H36" s="122"/>
      <c r="I36" s="122"/>
      <c r="J36" s="122">
        <v>1082</v>
      </c>
      <c r="K36" s="122"/>
      <c r="L36" s="122"/>
      <c r="M36" s="122"/>
      <c r="N36" s="122"/>
      <c r="O36" s="122"/>
      <c r="P36" s="122"/>
      <c r="Q36" s="122"/>
    </row>
    <row r="37" spans="1:17" ht="45.6" x14ac:dyDescent="0.25">
      <c r="A37" s="55">
        <v>33</v>
      </c>
      <c r="B37" s="97" t="s">
        <v>1651</v>
      </c>
      <c r="C37" s="94" t="s">
        <v>1652</v>
      </c>
      <c r="D37" s="59" t="s">
        <v>317</v>
      </c>
      <c r="E37" s="120">
        <v>0.01</v>
      </c>
      <c r="F37" s="121">
        <v>1416.85</v>
      </c>
      <c r="G37" s="121">
        <v>1217.54</v>
      </c>
      <c r="H37" s="121">
        <v>113.45</v>
      </c>
      <c r="I37" s="121">
        <v>16.2</v>
      </c>
      <c r="J37" s="122">
        <v>14</v>
      </c>
      <c r="K37" s="122">
        <v>12</v>
      </c>
      <c r="L37" s="122">
        <v>1</v>
      </c>
      <c r="M37" s="122"/>
      <c r="N37" s="122">
        <v>91.89</v>
      </c>
      <c r="O37" s="122">
        <v>0.92</v>
      </c>
      <c r="P37" s="122">
        <v>0.89</v>
      </c>
      <c r="Q37" s="122">
        <v>0.01</v>
      </c>
    </row>
    <row r="38" spans="1:17" ht="53.4" x14ac:dyDescent="0.25">
      <c r="A38" s="55">
        <v>34</v>
      </c>
      <c r="B38" s="97" t="s">
        <v>322</v>
      </c>
      <c r="C38" s="94" t="s">
        <v>1653</v>
      </c>
      <c r="D38" s="59" t="s">
        <v>235</v>
      </c>
      <c r="E38" s="120">
        <v>1</v>
      </c>
      <c r="F38" s="121">
        <v>111.28</v>
      </c>
      <c r="G38" s="122"/>
      <c r="H38" s="122"/>
      <c r="I38" s="122"/>
      <c r="J38" s="122">
        <v>111</v>
      </c>
      <c r="K38" s="122"/>
      <c r="L38" s="122"/>
      <c r="M38" s="122"/>
      <c r="N38" s="122"/>
      <c r="O38" s="122"/>
      <c r="P38" s="122"/>
      <c r="Q38" s="122"/>
    </row>
    <row r="39" spans="1:17" ht="22.8" x14ac:dyDescent="0.25">
      <c r="A39" s="55">
        <v>35</v>
      </c>
      <c r="B39" s="97" t="s">
        <v>1654</v>
      </c>
      <c r="C39" s="94" t="s">
        <v>1655</v>
      </c>
      <c r="D39" s="59" t="s">
        <v>78</v>
      </c>
      <c r="E39" s="120">
        <v>0.8</v>
      </c>
      <c r="F39" s="121">
        <v>2202.2600000000002</v>
      </c>
      <c r="G39" s="122"/>
      <c r="H39" s="122"/>
      <c r="I39" s="122"/>
      <c r="J39" s="122">
        <v>1762</v>
      </c>
      <c r="K39" s="122"/>
      <c r="L39" s="122"/>
      <c r="M39" s="122"/>
      <c r="N39" s="122"/>
      <c r="O39" s="122"/>
      <c r="P39" s="122"/>
      <c r="Q39" s="122"/>
    </row>
    <row r="40" spans="1:17" ht="57" x14ac:dyDescent="0.25">
      <c r="A40" s="55">
        <v>1</v>
      </c>
      <c r="B40" s="97" t="s">
        <v>1656</v>
      </c>
      <c r="C40" s="94" t="s">
        <v>1657</v>
      </c>
      <c r="D40" s="59" t="s">
        <v>1658</v>
      </c>
      <c r="E40" s="120">
        <v>1</v>
      </c>
      <c r="F40" s="121">
        <v>1442.38</v>
      </c>
      <c r="G40" s="121">
        <v>97.44</v>
      </c>
      <c r="H40" s="121">
        <v>81.58</v>
      </c>
      <c r="I40" s="121">
        <v>11.65</v>
      </c>
      <c r="J40" s="122">
        <v>1442</v>
      </c>
      <c r="K40" s="122">
        <v>97</v>
      </c>
      <c r="L40" s="122">
        <v>82</v>
      </c>
      <c r="M40" s="122">
        <v>12</v>
      </c>
      <c r="N40" s="122">
        <v>7.53</v>
      </c>
      <c r="O40" s="122">
        <v>7.53</v>
      </c>
      <c r="P40" s="122">
        <v>0.64</v>
      </c>
      <c r="Q40" s="122">
        <v>0.64</v>
      </c>
    </row>
    <row r="41" spans="1:17" ht="42" x14ac:dyDescent="0.25">
      <c r="A41" s="55">
        <v>37</v>
      </c>
      <c r="B41" s="97" t="s">
        <v>322</v>
      </c>
      <c r="C41" s="94" t="s">
        <v>1659</v>
      </c>
      <c r="D41" s="59" t="s">
        <v>235</v>
      </c>
      <c r="E41" s="120">
        <v>1</v>
      </c>
      <c r="F41" s="121">
        <v>927.8</v>
      </c>
      <c r="G41" s="122"/>
      <c r="H41" s="122"/>
      <c r="I41" s="122"/>
      <c r="J41" s="122">
        <v>928</v>
      </c>
      <c r="K41" s="122"/>
      <c r="L41" s="122"/>
      <c r="M41" s="122"/>
      <c r="N41" s="122"/>
      <c r="O41" s="122"/>
      <c r="P41" s="122"/>
      <c r="Q41" s="122"/>
    </row>
    <row r="42" spans="1:17" ht="32.4" x14ac:dyDescent="0.25">
      <c r="A42" s="55">
        <v>38</v>
      </c>
      <c r="B42" s="97" t="s">
        <v>1660</v>
      </c>
      <c r="C42" s="94" t="s">
        <v>1661</v>
      </c>
      <c r="D42" s="59" t="s">
        <v>22</v>
      </c>
      <c r="E42" s="120">
        <v>1</v>
      </c>
      <c r="F42" s="121">
        <v>149.28</v>
      </c>
      <c r="G42" s="121">
        <v>50.01</v>
      </c>
      <c r="H42" s="122"/>
      <c r="I42" s="122"/>
      <c r="J42" s="122">
        <v>149</v>
      </c>
      <c r="K42" s="122">
        <v>50</v>
      </c>
      <c r="L42" s="122"/>
      <c r="M42" s="122"/>
      <c r="N42" s="122">
        <v>3.96</v>
      </c>
      <c r="O42" s="122">
        <v>3.96</v>
      </c>
      <c r="P42" s="122"/>
      <c r="Q42" s="122"/>
    </row>
    <row r="43" spans="1:17" ht="30.6" x14ac:dyDescent="0.25">
      <c r="A43" s="123" t="s">
        <v>288</v>
      </c>
      <c r="B43" s="124" t="s">
        <v>1662</v>
      </c>
      <c r="C43" s="125" t="s">
        <v>1663</v>
      </c>
      <c r="D43" s="123" t="s">
        <v>21</v>
      </c>
      <c r="E43" s="126" t="s">
        <v>575</v>
      </c>
      <c r="F43" s="127">
        <v>1195.94</v>
      </c>
      <c r="G43" s="122"/>
      <c r="H43" s="122"/>
      <c r="I43" s="122"/>
      <c r="J43" s="128">
        <v>1195.94</v>
      </c>
      <c r="K43" s="122"/>
      <c r="L43" s="122"/>
      <c r="M43" s="122"/>
      <c r="N43" s="122"/>
      <c r="O43" s="122"/>
      <c r="P43" s="122"/>
      <c r="Q43" s="122"/>
    </row>
    <row r="44" spans="1:17" x14ac:dyDescent="0.25">
      <c r="A44" s="55">
        <v>39</v>
      </c>
      <c r="B44" s="97" t="s">
        <v>1664</v>
      </c>
      <c r="C44" s="94" t="s">
        <v>1665</v>
      </c>
      <c r="D44" s="59" t="s">
        <v>21</v>
      </c>
      <c r="E44" s="120">
        <v>1</v>
      </c>
      <c r="F44" s="121">
        <v>511.7</v>
      </c>
      <c r="G44" s="122"/>
      <c r="H44" s="122"/>
      <c r="I44" s="122"/>
      <c r="J44" s="122">
        <v>512</v>
      </c>
      <c r="K44" s="122"/>
      <c r="L44" s="122"/>
      <c r="M44" s="122"/>
      <c r="N44" s="122"/>
      <c r="O44" s="122"/>
      <c r="P44" s="122"/>
      <c r="Q44" s="122"/>
    </row>
    <row r="45" spans="1:17" x14ac:dyDescent="0.25">
      <c r="A45" s="55">
        <v>40</v>
      </c>
      <c r="B45" s="97" t="s">
        <v>1666</v>
      </c>
      <c r="C45" s="94" t="s">
        <v>1667</v>
      </c>
      <c r="D45" s="59" t="s">
        <v>191</v>
      </c>
      <c r="E45" s="120">
        <v>0.01</v>
      </c>
      <c r="F45" s="121">
        <v>18802</v>
      </c>
      <c r="G45" s="122"/>
      <c r="H45" s="122"/>
      <c r="I45" s="122"/>
      <c r="J45" s="122">
        <v>188</v>
      </c>
      <c r="K45" s="122"/>
      <c r="L45" s="122"/>
      <c r="M45" s="122"/>
      <c r="N45" s="122"/>
      <c r="O45" s="122"/>
      <c r="P45" s="122"/>
      <c r="Q45" s="122"/>
    </row>
    <row r="46" spans="1:17" ht="34.200000000000003" x14ac:dyDescent="0.25">
      <c r="A46" s="55">
        <v>41</v>
      </c>
      <c r="B46" s="97" t="s">
        <v>1668</v>
      </c>
      <c r="C46" s="94" t="s">
        <v>1669</v>
      </c>
      <c r="D46" s="59" t="s">
        <v>21</v>
      </c>
      <c r="E46" s="120">
        <v>1</v>
      </c>
      <c r="F46" s="121">
        <v>32.51</v>
      </c>
      <c r="G46" s="122"/>
      <c r="H46" s="122"/>
      <c r="I46" s="122"/>
      <c r="J46" s="122">
        <v>33</v>
      </c>
      <c r="K46" s="122"/>
      <c r="L46" s="122"/>
      <c r="M46" s="122"/>
      <c r="N46" s="122"/>
      <c r="O46" s="122"/>
      <c r="P46" s="122"/>
      <c r="Q46" s="122"/>
    </row>
    <row r="47" spans="1:17" ht="42" x14ac:dyDescent="0.25">
      <c r="A47" s="55">
        <v>42</v>
      </c>
      <c r="B47" s="97" t="s">
        <v>322</v>
      </c>
      <c r="C47" s="94" t="s">
        <v>1670</v>
      </c>
      <c r="D47" s="59" t="s">
        <v>235</v>
      </c>
      <c r="E47" s="120">
        <v>1</v>
      </c>
      <c r="F47" s="121">
        <v>113.69</v>
      </c>
      <c r="G47" s="122"/>
      <c r="H47" s="122"/>
      <c r="I47" s="122"/>
      <c r="J47" s="122">
        <v>114</v>
      </c>
      <c r="K47" s="122"/>
      <c r="L47" s="122"/>
      <c r="M47" s="122"/>
      <c r="N47" s="122"/>
      <c r="O47" s="122"/>
      <c r="P47" s="122"/>
      <c r="Q47" s="122"/>
    </row>
    <row r="48" spans="1:17" ht="45.6" x14ac:dyDescent="0.25">
      <c r="A48" s="55">
        <v>43</v>
      </c>
      <c r="B48" s="97" t="s">
        <v>130</v>
      </c>
      <c r="C48" s="94" t="s">
        <v>1671</v>
      </c>
      <c r="D48" s="59" t="s">
        <v>1672</v>
      </c>
      <c r="E48" s="120">
        <v>7.1999999999999995E-2</v>
      </c>
      <c r="F48" s="121">
        <v>69321.679999999993</v>
      </c>
      <c r="G48" s="121">
        <v>1584.03</v>
      </c>
      <c r="H48" s="122"/>
      <c r="I48" s="122"/>
      <c r="J48" s="122">
        <v>4991</v>
      </c>
      <c r="K48" s="122">
        <v>114</v>
      </c>
      <c r="L48" s="122"/>
      <c r="M48" s="122"/>
      <c r="N48" s="122">
        <v>133</v>
      </c>
      <c r="O48" s="122">
        <v>9.58</v>
      </c>
      <c r="P48" s="122"/>
      <c r="Q48" s="122"/>
    </row>
    <row r="49" spans="1:17" ht="93.6" x14ac:dyDescent="0.25">
      <c r="A49" s="55">
        <v>45</v>
      </c>
      <c r="B49" s="97" t="s">
        <v>1673</v>
      </c>
      <c r="C49" s="94" t="s">
        <v>1674</v>
      </c>
      <c r="D49" s="59" t="s">
        <v>21</v>
      </c>
      <c r="E49" s="120">
        <v>12</v>
      </c>
      <c r="F49" s="121">
        <v>3.77</v>
      </c>
      <c r="G49" s="122"/>
      <c r="H49" s="122"/>
      <c r="I49" s="122"/>
      <c r="J49" s="122">
        <v>45</v>
      </c>
      <c r="K49" s="122"/>
      <c r="L49" s="122"/>
      <c r="M49" s="122"/>
      <c r="N49" s="122"/>
      <c r="O49" s="122"/>
      <c r="P49" s="122"/>
      <c r="Q49" s="122"/>
    </row>
    <row r="50" spans="1:17" ht="70.8" x14ac:dyDescent="0.25">
      <c r="A50" s="55">
        <v>46</v>
      </c>
      <c r="B50" s="97" t="s">
        <v>1675</v>
      </c>
      <c r="C50" s="94" t="s">
        <v>1676</v>
      </c>
      <c r="D50" s="59" t="s">
        <v>21</v>
      </c>
      <c r="E50" s="120">
        <v>12</v>
      </c>
      <c r="F50" s="121">
        <v>30.52</v>
      </c>
      <c r="G50" s="122"/>
      <c r="H50" s="122"/>
      <c r="I50" s="122"/>
      <c r="J50" s="122">
        <v>366</v>
      </c>
      <c r="K50" s="122"/>
      <c r="L50" s="122"/>
      <c r="M50" s="122"/>
      <c r="N50" s="122"/>
      <c r="O50" s="122"/>
      <c r="P50" s="122"/>
      <c r="Q50" s="122"/>
    </row>
    <row r="51" spans="1:17" ht="45.6" x14ac:dyDescent="0.25">
      <c r="A51" s="55">
        <v>47</v>
      </c>
      <c r="B51" s="97" t="s">
        <v>100</v>
      </c>
      <c r="C51" s="94" t="s">
        <v>171</v>
      </c>
      <c r="D51" s="59" t="s">
        <v>72</v>
      </c>
      <c r="E51" s="120">
        <v>0.05</v>
      </c>
      <c r="F51" s="121">
        <v>2527.1999999999998</v>
      </c>
      <c r="G51" s="121">
        <v>408.1</v>
      </c>
      <c r="H51" s="121">
        <v>897.93</v>
      </c>
      <c r="I51" s="121">
        <v>320.97000000000003</v>
      </c>
      <c r="J51" s="122">
        <v>126</v>
      </c>
      <c r="K51" s="122">
        <v>20</v>
      </c>
      <c r="L51" s="122">
        <v>45</v>
      </c>
      <c r="M51" s="122">
        <v>16</v>
      </c>
      <c r="N51" s="122">
        <v>30.8</v>
      </c>
      <c r="O51" s="122">
        <v>1.54</v>
      </c>
      <c r="P51" s="122">
        <v>20.47</v>
      </c>
      <c r="Q51" s="122">
        <v>1.02</v>
      </c>
    </row>
    <row r="52" spans="1:17" ht="68.400000000000006" x14ac:dyDescent="0.25">
      <c r="A52" s="55">
        <v>48</v>
      </c>
      <c r="B52" s="97" t="s">
        <v>1677</v>
      </c>
      <c r="C52" s="94" t="s">
        <v>1678</v>
      </c>
      <c r="D52" s="59" t="s">
        <v>73</v>
      </c>
      <c r="E52" s="120">
        <v>5</v>
      </c>
      <c r="F52" s="121">
        <v>20.68</v>
      </c>
      <c r="G52" s="122"/>
      <c r="H52" s="122"/>
      <c r="I52" s="122"/>
      <c r="J52" s="122">
        <v>103</v>
      </c>
      <c r="K52" s="122"/>
      <c r="L52" s="122"/>
      <c r="M52" s="122"/>
      <c r="N52" s="122"/>
      <c r="O52" s="122"/>
      <c r="P52" s="122"/>
      <c r="Q52" s="122"/>
    </row>
    <row r="53" spans="1:17" ht="34.200000000000003" x14ac:dyDescent="0.25">
      <c r="A53" s="55">
        <v>49</v>
      </c>
      <c r="B53" s="97" t="s">
        <v>94</v>
      </c>
      <c r="C53" s="94" t="s">
        <v>169</v>
      </c>
      <c r="D53" s="59" t="s">
        <v>170</v>
      </c>
      <c r="E53" s="120">
        <v>0.12</v>
      </c>
      <c r="F53" s="121">
        <v>798.84</v>
      </c>
      <c r="G53" s="121">
        <v>168.02</v>
      </c>
      <c r="H53" s="121">
        <v>544.80999999999995</v>
      </c>
      <c r="I53" s="121">
        <v>57.87</v>
      </c>
      <c r="J53" s="122">
        <v>96</v>
      </c>
      <c r="K53" s="122">
        <v>20</v>
      </c>
      <c r="L53" s="122">
        <v>65</v>
      </c>
      <c r="M53" s="122">
        <v>7</v>
      </c>
      <c r="N53" s="122">
        <v>12.4</v>
      </c>
      <c r="O53" s="122">
        <v>1.49</v>
      </c>
      <c r="P53" s="122">
        <v>3.39</v>
      </c>
      <c r="Q53" s="122">
        <v>0.41</v>
      </c>
    </row>
    <row r="54" spans="1:17" ht="57" x14ac:dyDescent="0.25">
      <c r="A54" s="55">
        <v>2</v>
      </c>
      <c r="B54" s="97" t="s">
        <v>1679</v>
      </c>
      <c r="C54" s="94" t="s">
        <v>1680</v>
      </c>
      <c r="D54" s="59" t="s">
        <v>75</v>
      </c>
      <c r="E54" s="120">
        <v>0.1</v>
      </c>
      <c r="F54" s="121">
        <v>8539</v>
      </c>
      <c r="G54" s="122"/>
      <c r="H54" s="122"/>
      <c r="I54" s="122"/>
      <c r="J54" s="122">
        <v>854</v>
      </c>
      <c r="K54" s="122"/>
      <c r="L54" s="122"/>
      <c r="M54" s="122"/>
      <c r="N54" s="122"/>
      <c r="O54" s="122"/>
      <c r="P54" s="122"/>
      <c r="Q54" s="122"/>
    </row>
    <row r="55" spans="1:17" ht="162" x14ac:dyDescent="0.25">
      <c r="A55" s="55">
        <v>51</v>
      </c>
      <c r="B55" s="97" t="s">
        <v>1681</v>
      </c>
      <c r="C55" s="94" t="s">
        <v>1682</v>
      </c>
      <c r="D55" s="59" t="s">
        <v>75</v>
      </c>
      <c r="E55" s="120">
        <v>0.02</v>
      </c>
      <c r="F55" s="121">
        <v>2805.84</v>
      </c>
      <c r="G55" s="122"/>
      <c r="H55" s="122"/>
      <c r="I55" s="122"/>
      <c r="J55" s="122">
        <v>56</v>
      </c>
      <c r="K55" s="122"/>
      <c r="L55" s="122"/>
      <c r="M55" s="122"/>
      <c r="N55" s="122"/>
      <c r="O55" s="122"/>
      <c r="P55" s="122"/>
      <c r="Q55" s="122"/>
    </row>
    <row r="56" spans="1:17" ht="34.200000000000003" x14ac:dyDescent="0.25">
      <c r="A56" s="55">
        <v>52</v>
      </c>
      <c r="B56" s="97" t="s">
        <v>1683</v>
      </c>
      <c r="C56" s="94" t="s">
        <v>164</v>
      </c>
      <c r="D56" s="59" t="s">
        <v>165</v>
      </c>
      <c r="E56" s="120">
        <v>1</v>
      </c>
      <c r="F56" s="121">
        <v>85.55</v>
      </c>
      <c r="G56" s="121">
        <v>27.1</v>
      </c>
      <c r="H56" s="121">
        <v>42.92</v>
      </c>
      <c r="I56" s="121">
        <v>5.31</v>
      </c>
      <c r="J56" s="122">
        <v>86</v>
      </c>
      <c r="K56" s="122">
        <v>27</v>
      </c>
      <c r="L56" s="122">
        <v>43</v>
      </c>
      <c r="M56" s="122">
        <v>5</v>
      </c>
      <c r="N56" s="122">
        <v>2</v>
      </c>
      <c r="O56" s="122">
        <v>2</v>
      </c>
      <c r="P56" s="122">
        <v>0.34</v>
      </c>
      <c r="Q56" s="122">
        <v>0.34</v>
      </c>
    </row>
    <row r="57" spans="1:17" ht="82.2" x14ac:dyDescent="0.25">
      <c r="A57" s="55">
        <v>53</v>
      </c>
      <c r="B57" s="97" t="s">
        <v>1684</v>
      </c>
      <c r="C57" s="94" t="s">
        <v>1685</v>
      </c>
      <c r="D57" s="59" t="s">
        <v>21</v>
      </c>
      <c r="E57" s="120">
        <v>1</v>
      </c>
      <c r="F57" s="121">
        <v>57.01</v>
      </c>
      <c r="G57" s="122"/>
      <c r="H57" s="122"/>
      <c r="I57" s="122"/>
      <c r="J57" s="122">
        <v>57</v>
      </c>
      <c r="K57" s="122"/>
      <c r="L57" s="122"/>
      <c r="M57" s="122"/>
      <c r="N57" s="122"/>
      <c r="O57" s="122"/>
      <c r="P57" s="122"/>
      <c r="Q57" s="122"/>
    </row>
    <row r="58" spans="1:17" ht="70.8" x14ac:dyDescent="0.25">
      <c r="A58" s="55">
        <v>54</v>
      </c>
      <c r="B58" s="97" t="s">
        <v>1686</v>
      </c>
      <c r="C58" s="94" t="s">
        <v>1687</v>
      </c>
      <c r="D58" s="59" t="s">
        <v>21</v>
      </c>
      <c r="E58" s="120">
        <v>1</v>
      </c>
      <c r="F58" s="121">
        <v>33.159999999999997</v>
      </c>
      <c r="G58" s="122"/>
      <c r="H58" s="122"/>
      <c r="I58" s="122"/>
      <c r="J58" s="122">
        <v>33</v>
      </c>
      <c r="K58" s="122"/>
      <c r="L58" s="122"/>
      <c r="M58" s="122"/>
      <c r="N58" s="122"/>
      <c r="O58" s="122"/>
      <c r="P58" s="122"/>
      <c r="Q58" s="122"/>
    </row>
    <row r="59" spans="1:17" x14ac:dyDescent="0.25">
      <c r="A59" s="55">
        <v>55</v>
      </c>
      <c r="B59" s="97" t="s">
        <v>1688</v>
      </c>
      <c r="C59" s="94" t="s">
        <v>1689</v>
      </c>
      <c r="D59" s="59" t="s">
        <v>22</v>
      </c>
      <c r="E59" s="120">
        <v>1</v>
      </c>
      <c r="F59" s="121">
        <v>13</v>
      </c>
      <c r="G59" s="121">
        <v>12.01</v>
      </c>
      <c r="H59" s="122"/>
      <c r="I59" s="122"/>
      <c r="J59" s="122">
        <v>13</v>
      </c>
      <c r="K59" s="122">
        <v>12</v>
      </c>
      <c r="L59" s="122"/>
      <c r="M59" s="122"/>
      <c r="N59" s="122">
        <v>1</v>
      </c>
      <c r="O59" s="122">
        <v>1</v>
      </c>
      <c r="P59" s="122"/>
      <c r="Q59" s="122"/>
    </row>
    <row r="60" spans="1:17" ht="93.6" x14ac:dyDescent="0.25">
      <c r="A60" s="55">
        <v>56</v>
      </c>
      <c r="B60" s="97" t="s">
        <v>1690</v>
      </c>
      <c r="C60" s="94" t="s">
        <v>1691</v>
      </c>
      <c r="D60" s="59" t="s">
        <v>21</v>
      </c>
      <c r="E60" s="120">
        <v>1</v>
      </c>
      <c r="F60" s="121">
        <v>4.6100000000000003</v>
      </c>
      <c r="G60" s="122"/>
      <c r="H60" s="122"/>
      <c r="I60" s="122"/>
      <c r="J60" s="122">
        <v>5</v>
      </c>
      <c r="K60" s="122"/>
      <c r="L60" s="122"/>
      <c r="M60" s="122"/>
      <c r="N60" s="122"/>
      <c r="O60" s="122"/>
      <c r="P60" s="122"/>
      <c r="Q60" s="122"/>
    </row>
    <row r="61" spans="1:17" x14ac:dyDescent="0.25">
      <c r="A61" s="273" t="s">
        <v>85</v>
      </c>
      <c r="B61" s="274"/>
      <c r="C61" s="274"/>
      <c r="D61" s="274"/>
      <c r="E61" s="274"/>
      <c r="F61" s="274"/>
      <c r="G61" s="274"/>
      <c r="H61" s="274"/>
      <c r="I61" s="274"/>
      <c r="J61" s="121">
        <v>16132</v>
      </c>
      <c r="K61" s="121">
        <v>1150</v>
      </c>
      <c r="L61" s="121">
        <v>573</v>
      </c>
      <c r="M61" s="121">
        <v>74</v>
      </c>
      <c r="N61" s="122"/>
      <c r="O61" s="121">
        <v>99.68</v>
      </c>
      <c r="P61" s="122"/>
      <c r="Q61" s="121">
        <v>4.37</v>
      </c>
    </row>
    <row r="62" spans="1:17" x14ac:dyDescent="0.25">
      <c r="A62" s="273" t="s">
        <v>30</v>
      </c>
      <c r="B62" s="274"/>
      <c r="C62" s="274"/>
      <c r="D62" s="274"/>
      <c r="E62" s="274"/>
      <c r="F62" s="274"/>
      <c r="G62" s="274"/>
      <c r="H62" s="274"/>
      <c r="I62" s="274"/>
      <c r="J62" s="121">
        <v>1190</v>
      </c>
      <c r="K62" s="122"/>
      <c r="L62" s="122"/>
      <c r="M62" s="122"/>
      <c r="N62" s="122"/>
      <c r="O62" s="122"/>
      <c r="P62" s="122"/>
      <c r="Q62" s="122"/>
    </row>
    <row r="63" spans="1:17" x14ac:dyDescent="0.25">
      <c r="A63" s="273" t="s">
        <v>31</v>
      </c>
      <c r="B63" s="274"/>
      <c r="C63" s="274"/>
      <c r="D63" s="274"/>
      <c r="E63" s="274"/>
      <c r="F63" s="274"/>
      <c r="G63" s="274"/>
      <c r="H63" s="274"/>
      <c r="I63" s="274"/>
      <c r="J63" s="121">
        <v>738</v>
      </c>
      <c r="K63" s="122"/>
      <c r="L63" s="122"/>
      <c r="M63" s="122"/>
      <c r="N63" s="122"/>
      <c r="O63" s="122"/>
      <c r="P63" s="122"/>
      <c r="Q63" s="122"/>
    </row>
    <row r="64" spans="1:17" x14ac:dyDescent="0.25">
      <c r="A64" s="277" t="s">
        <v>1692</v>
      </c>
      <c r="B64" s="274"/>
      <c r="C64" s="274"/>
      <c r="D64" s="274"/>
      <c r="E64" s="274"/>
      <c r="F64" s="274"/>
      <c r="G64" s="274"/>
      <c r="H64" s="274"/>
      <c r="I64" s="274"/>
      <c r="J64" s="130">
        <v>18060</v>
      </c>
      <c r="K64" s="122"/>
      <c r="L64" s="122"/>
      <c r="M64" s="122"/>
      <c r="N64" s="122"/>
      <c r="O64" s="130">
        <v>99.68</v>
      </c>
      <c r="P64" s="122"/>
      <c r="Q64" s="130">
        <v>4.37</v>
      </c>
    </row>
    <row r="65" spans="1:17" x14ac:dyDescent="0.25">
      <c r="A65" s="275" t="s">
        <v>77</v>
      </c>
      <c r="B65" s="276"/>
      <c r="C65" s="276"/>
      <c r="D65" s="276"/>
      <c r="E65" s="276"/>
      <c r="F65" s="276"/>
      <c r="G65" s="276"/>
      <c r="H65" s="276"/>
      <c r="I65" s="276"/>
      <c r="J65" s="276"/>
      <c r="K65" s="276"/>
      <c r="L65" s="276"/>
      <c r="M65" s="276"/>
      <c r="N65" s="276"/>
      <c r="O65" s="276"/>
      <c r="P65" s="276"/>
      <c r="Q65" s="276"/>
    </row>
    <row r="66" spans="1:17" x14ac:dyDescent="0.25">
      <c r="A66" s="273" t="s">
        <v>29</v>
      </c>
      <c r="B66" s="274"/>
      <c r="C66" s="274"/>
      <c r="D66" s="274"/>
      <c r="E66" s="274"/>
      <c r="F66" s="274"/>
      <c r="G66" s="274"/>
      <c r="H66" s="274"/>
      <c r="I66" s="274"/>
      <c r="J66" s="121">
        <v>16132</v>
      </c>
      <c r="K66" s="121">
        <v>1150</v>
      </c>
      <c r="L66" s="121">
        <v>573</v>
      </c>
      <c r="M66" s="121">
        <v>74</v>
      </c>
      <c r="N66" s="122"/>
      <c r="O66" s="121">
        <v>99.68</v>
      </c>
      <c r="P66" s="122"/>
      <c r="Q66" s="121">
        <v>4.37</v>
      </c>
    </row>
    <row r="67" spans="1:17" x14ac:dyDescent="0.25">
      <c r="A67" s="273" t="s">
        <v>30</v>
      </c>
      <c r="B67" s="274"/>
      <c r="C67" s="274"/>
      <c r="D67" s="274"/>
      <c r="E67" s="274"/>
      <c r="F67" s="274"/>
      <c r="G67" s="274"/>
      <c r="H67" s="274"/>
      <c r="I67" s="274"/>
      <c r="J67" s="121">
        <v>1190</v>
      </c>
      <c r="K67" s="122"/>
      <c r="L67" s="122"/>
      <c r="M67" s="122"/>
      <c r="N67" s="122"/>
      <c r="O67" s="122"/>
      <c r="P67" s="122"/>
      <c r="Q67" s="122"/>
    </row>
    <row r="68" spans="1:17" x14ac:dyDescent="0.25">
      <c r="A68" s="273" t="s">
        <v>31</v>
      </c>
      <c r="B68" s="274"/>
      <c r="C68" s="274"/>
      <c r="D68" s="274"/>
      <c r="E68" s="274"/>
      <c r="F68" s="274"/>
      <c r="G68" s="274"/>
      <c r="H68" s="274"/>
      <c r="I68" s="274"/>
      <c r="J68" s="121">
        <v>738</v>
      </c>
      <c r="K68" s="122"/>
      <c r="L68" s="122"/>
      <c r="M68" s="122"/>
      <c r="N68" s="122"/>
      <c r="O68" s="122"/>
      <c r="P68" s="122"/>
      <c r="Q68" s="122"/>
    </row>
    <row r="69" spans="1:17" x14ac:dyDescent="0.25">
      <c r="A69" s="277" t="s">
        <v>32</v>
      </c>
      <c r="B69" s="274"/>
      <c r="C69" s="274"/>
      <c r="D69" s="274"/>
      <c r="E69" s="274"/>
      <c r="F69" s="274"/>
      <c r="G69" s="274"/>
      <c r="H69" s="274"/>
      <c r="I69" s="274"/>
      <c r="J69" s="122"/>
      <c r="K69" s="122"/>
      <c r="L69" s="122"/>
      <c r="M69" s="122"/>
      <c r="N69" s="122"/>
      <c r="O69" s="122"/>
      <c r="P69" s="122"/>
      <c r="Q69" s="122"/>
    </row>
    <row r="70" spans="1:17" x14ac:dyDescent="0.25">
      <c r="A70" s="273" t="s">
        <v>56</v>
      </c>
      <c r="B70" s="274"/>
      <c r="C70" s="274"/>
      <c r="D70" s="274"/>
      <c r="E70" s="274"/>
      <c r="F70" s="274"/>
      <c r="G70" s="274"/>
      <c r="H70" s="274"/>
      <c r="I70" s="274"/>
      <c r="J70" s="121">
        <v>15416</v>
      </c>
      <c r="K70" s="122"/>
      <c r="L70" s="122"/>
      <c r="M70" s="122"/>
      <c r="N70" s="122"/>
      <c r="O70" s="121">
        <v>93.65</v>
      </c>
      <c r="P70" s="122"/>
      <c r="Q70" s="121">
        <v>2.6</v>
      </c>
    </row>
    <row r="71" spans="1:17" x14ac:dyDescent="0.25">
      <c r="A71" s="273" t="s">
        <v>49</v>
      </c>
      <c r="B71" s="274"/>
      <c r="C71" s="274"/>
      <c r="D71" s="274"/>
      <c r="E71" s="274"/>
      <c r="F71" s="274"/>
      <c r="G71" s="274"/>
      <c r="H71" s="274"/>
      <c r="I71" s="274"/>
      <c r="J71" s="121">
        <v>2644</v>
      </c>
      <c r="K71" s="122"/>
      <c r="L71" s="122"/>
      <c r="M71" s="122"/>
      <c r="N71" s="122"/>
      <c r="O71" s="121">
        <v>6.03</v>
      </c>
      <c r="P71" s="122"/>
      <c r="Q71" s="121">
        <v>1.77</v>
      </c>
    </row>
    <row r="72" spans="1:17" x14ac:dyDescent="0.25">
      <c r="A72" s="273" t="s">
        <v>33</v>
      </c>
      <c r="B72" s="274"/>
      <c r="C72" s="274"/>
      <c r="D72" s="274"/>
      <c r="E72" s="274"/>
      <c r="F72" s="274"/>
      <c r="G72" s="274"/>
      <c r="H72" s="274"/>
      <c r="I72" s="274"/>
      <c r="J72" s="121">
        <v>18060</v>
      </c>
      <c r="K72" s="122"/>
      <c r="L72" s="122"/>
      <c r="M72" s="122"/>
      <c r="N72" s="122"/>
      <c r="O72" s="121">
        <v>99.68</v>
      </c>
      <c r="P72" s="122"/>
      <c r="Q72" s="121">
        <v>4.37</v>
      </c>
    </row>
    <row r="73" spans="1:17" x14ac:dyDescent="0.25">
      <c r="A73" s="273" t="s">
        <v>34</v>
      </c>
      <c r="B73" s="274"/>
      <c r="C73" s="274"/>
      <c r="D73" s="274"/>
      <c r="E73" s="274"/>
      <c r="F73" s="274"/>
      <c r="G73" s="274"/>
      <c r="H73" s="274"/>
      <c r="I73" s="274"/>
      <c r="J73" s="122"/>
      <c r="K73" s="122"/>
      <c r="L73" s="122"/>
      <c r="M73" s="122"/>
      <c r="N73" s="122"/>
      <c r="O73" s="122"/>
      <c r="P73" s="122"/>
      <c r="Q73" s="122"/>
    </row>
    <row r="74" spans="1:17" x14ac:dyDescent="0.25">
      <c r="A74" s="273" t="s">
        <v>35</v>
      </c>
      <c r="B74" s="274"/>
      <c r="C74" s="274"/>
      <c r="D74" s="274"/>
      <c r="E74" s="274"/>
      <c r="F74" s="274"/>
      <c r="G74" s="274"/>
      <c r="H74" s="274"/>
      <c r="I74" s="274"/>
      <c r="J74" s="121">
        <v>14409</v>
      </c>
      <c r="K74" s="122"/>
      <c r="L74" s="122"/>
      <c r="M74" s="122"/>
      <c r="N74" s="122"/>
      <c r="O74" s="122"/>
      <c r="P74" s="122"/>
      <c r="Q74" s="122"/>
    </row>
    <row r="75" spans="1:17" x14ac:dyDescent="0.25">
      <c r="A75" s="273" t="s">
        <v>36</v>
      </c>
      <c r="B75" s="274"/>
      <c r="C75" s="274"/>
      <c r="D75" s="274"/>
      <c r="E75" s="274"/>
      <c r="F75" s="274"/>
      <c r="G75" s="274"/>
      <c r="H75" s="274"/>
      <c r="I75" s="274"/>
      <c r="J75" s="121">
        <v>573</v>
      </c>
      <c r="K75" s="122"/>
      <c r="L75" s="122"/>
      <c r="M75" s="122"/>
      <c r="N75" s="122"/>
      <c r="O75" s="122"/>
      <c r="P75" s="122"/>
      <c r="Q75" s="122"/>
    </row>
    <row r="76" spans="1:17" x14ac:dyDescent="0.25">
      <c r="A76" s="273" t="s">
        <v>37</v>
      </c>
      <c r="B76" s="274"/>
      <c r="C76" s="274"/>
      <c r="D76" s="274"/>
      <c r="E76" s="274"/>
      <c r="F76" s="274"/>
      <c r="G76" s="274"/>
      <c r="H76" s="274"/>
      <c r="I76" s="274"/>
      <c r="J76" s="121">
        <v>1224</v>
      </c>
      <c r="K76" s="122"/>
      <c r="L76" s="122"/>
      <c r="M76" s="122"/>
      <c r="N76" s="122"/>
      <c r="O76" s="122"/>
      <c r="P76" s="122"/>
      <c r="Q76" s="122"/>
    </row>
    <row r="77" spans="1:17" x14ac:dyDescent="0.25">
      <c r="A77" s="273" t="s">
        <v>38</v>
      </c>
      <c r="B77" s="274"/>
      <c r="C77" s="274"/>
      <c r="D77" s="274"/>
      <c r="E77" s="274"/>
      <c r="F77" s="274"/>
      <c r="G77" s="274"/>
      <c r="H77" s="274"/>
      <c r="I77" s="274"/>
      <c r="J77" s="121">
        <v>1190</v>
      </c>
      <c r="K77" s="122"/>
      <c r="L77" s="122"/>
      <c r="M77" s="122"/>
      <c r="N77" s="122"/>
      <c r="O77" s="122"/>
      <c r="P77" s="122"/>
      <c r="Q77" s="122"/>
    </row>
    <row r="78" spans="1:17" x14ac:dyDescent="0.25">
      <c r="A78" s="273" t="s">
        <v>39</v>
      </c>
      <c r="B78" s="274"/>
      <c r="C78" s="274"/>
      <c r="D78" s="274"/>
      <c r="E78" s="274"/>
      <c r="F78" s="274"/>
      <c r="G78" s="274"/>
      <c r="H78" s="274"/>
      <c r="I78" s="274"/>
      <c r="J78" s="121">
        <v>738</v>
      </c>
      <c r="K78" s="122"/>
      <c r="L78" s="122"/>
      <c r="M78" s="122"/>
      <c r="N78" s="122"/>
      <c r="O78" s="122"/>
      <c r="P78" s="122"/>
      <c r="Q78" s="122"/>
    </row>
    <row r="79" spans="1:17" x14ac:dyDescent="0.25">
      <c r="A79" s="277" t="s">
        <v>40</v>
      </c>
      <c r="B79" s="274"/>
      <c r="C79" s="274"/>
      <c r="D79" s="274"/>
      <c r="E79" s="274"/>
      <c r="F79" s="274"/>
      <c r="G79" s="274"/>
      <c r="H79" s="274"/>
      <c r="I79" s="274"/>
      <c r="J79" s="130">
        <v>18060</v>
      </c>
      <c r="K79" s="122"/>
      <c r="L79" s="122"/>
      <c r="M79" s="122"/>
      <c r="N79" s="122"/>
      <c r="O79" s="130">
        <v>99.68</v>
      </c>
      <c r="P79" s="122"/>
      <c r="Q79" s="130">
        <v>4.37</v>
      </c>
    </row>
    <row r="80" spans="1:17" x14ac:dyDescent="0.25">
      <c r="A80" s="66"/>
      <c r="B80" s="48"/>
      <c r="C80" s="57"/>
      <c r="D80" s="96"/>
      <c r="E80" s="58"/>
      <c r="F80" s="131"/>
      <c r="G80" s="131"/>
      <c r="H80" s="131"/>
      <c r="I80" s="131"/>
      <c r="J80" s="131"/>
      <c r="K80" s="131"/>
      <c r="L80" s="131"/>
      <c r="M80" s="131"/>
      <c r="N80" s="131"/>
      <c r="O80" s="131"/>
      <c r="P80" s="131"/>
      <c r="Q80" s="131"/>
    </row>
    <row r="81" spans="1:17" x14ac:dyDescent="0.25">
      <c r="A81" s="66"/>
      <c r="B81" s="48"/>
      <c r="C81" s="57"/>
      <c r="D81" s="96"/>
      <c r="E81" s="58"/>
      <c r="F81" s="131"/>
      <c r="G81" s="131"/>
      <c r="H81" s="131"/>
      <c r="I81" s="131"/>
      <c r="J81" s="131"/>
      <c r="K81" s="131"/>
      <c r="L81" s="131"/>
      <c r="M81" s="131"/>
      <c r="N81" s="131"/>
      <c r="O81" s="131"/>
      <c r="P81" s="131"/>
      <c r="Q81" s="131"/>
    </row>
    <row r="82" spans="1:17" x14ac:dyDescent="0.25">
      <c r="A82" s="66"/>
      <c r="B82" s="48"/>
      <c r="C82" s="57"/>
      <c r="D82" s="96"/>
      <c r="E82" s="58"/>
      <c r="F82" s="131"/>
      <c r="G82" s="131"/>
      <c r="H82" s="131"/>
      <c r="I82" s="131"/>
      <c r="J82" s="131"/>
      <c r="K82" s="131"/>
      <c r="L82" s="131"/>
      <c r="M82" s="131"/>
      <c r="N82" s="131"/>
      <c r="O82" s="131"/>
      <c r="P82" s="131"/>
      <c r="Q82" s="131"/>
    </row>
    <row r="83" spans="1:17" x14ac:dyDescent="0.25">
      <c r="A83" s="286" t="s">
        <v>391</v>
      </c>
      <c r="B83" s="287"/>
      <c r="C83" s="287"/>
      <c r="D83" s="287"/>
      <c r="E83" s="287"/>
      <c r="F83" s="287"/>
      <c r="G83" s="287"/>
      <c r="H83" s="287"/>
      <c r="I83" s="287"/>
      <c r="J83" s="287"/>
      <c r="K83" s="287"/>
      <c r="L83" s="287"/>
      <c r="M83" s="287"/>
      <c r="N83" s="287"/>
      <c r="O83" s="287"/>
      <c r="P83" s="287"/>
      <c r="Q83" s="287"/>
    </row>
    <row r="84" spans="1:17" x14ac:dyDescent="0.25">
      <c r="A84" s="288" t="s">
        <v>90</v>
      </c>
      <c r="B84" s="287"/>
      <c r="C84" s="287"/>
      <c r="D84" s="287"/>
      <c r="E84" s="287"/>
      <c r="F84" s="287"/>
      <c r="G84" s="287"/>
      <c r="H84" s="287"/>
      <c r="I84" s="287"/>
      <c r="J84" s="287"/>
      <c r="K84" s="287"/>
      <c r="L84" s="287"/>
      <c r="M84" s="287"/>
      <c r="N84" s="287"/>
      <c r="O84" s="287"/>
      <c r="P84" s="287"/>
      <c r="Q84" s="287"/>
    </row>
    <row r="85" spans="1:17" x14ac:dyDescent="0.25">
      <c r="A85" s="66"/>
      <c r="B85" s="48"/>
      <c r="C85" s="57"/>
      <c r="D85" s="96"/>
      <c r="E85" s="58"/>
      <c r="F85" s="131"/>
      <c r="G85" s="131"/>
      <c r="H85" s="131"/>
      <c r="I85" s="131"/>
      <c r="J85" s="131"/>
      <c r="K85" s="131"/>
      <c r="L85" s="131"/>
      <c r="M85" s="131"/>
      <c r="N85" s="131"/>
      <c r="O85" s="131"/>
      <c r="P85" s="131"/>
      <c r="Q85" s="131"/>
    </row>
    <row r="86" spans="1:17" x14ac:dyDescent="0.25">
      <c r="A86" s="286" t="s">
        <v>392</v>
      </c>
      <c r="B86" s="287"/>
      <c r="C86" s="287"/>
      <c r="D86" s="287"/>
      <c r="E86" s="287"/>
      <c r="F86" s="287"/>
      <c r="G86" s="287"/>
      <c r="H86" s="287"/>
      <c r="I86" s="287"/>
      <c r="J86" s="287"/>
      <c r="K86" s="287"/>
      <c r="L86" s="287"/>
      <c r="M86" s="287"/>
      <c r="N86" s="287"/>
      <c r="O86" s="287"/>
      <c r="P86" s="287"/>
      <c r="Q86" s="287"/>
    </row>
    <row r="87" spans="1:17" x14ac:dyDescent="0.25">
      <c r="A87" s="288" t="s">
        <v>90</v>
      </c>
      <c r="B87" s="287"/>
      <c r="C87" s="287"/>
      <c r="D87" s="287"/>
      <c r="E87" s="287"/>
      <c r="F87" s="287"/>
      <c r="G87" s="287"/>
      <c r="H87" s="287"/>
      <c r="I87" s="287"/>
      <c r="J87" s="287"/>
      <c r="K87" s="287"/>
      <c r="L87" s="287"/>
      <c r="M87" s="287"/>
      <c r="N87" s="287"/>
      <c r="O87" s="287"/>
      <c r="P87" s="287"/>
      <c r="Q87" s="287"/>
    </row>
    <row r="88" spans="1:17" x14ac:dyDescent="0.25">
      <c r="A88" s="66"/>
      <c r="B88" s="48"/>
      <c r="C88" s="57"/>
      <c r="D88" s="96"/>
      <c r="E88" s="58"/>
      <c r="F88" s="131"/>
      <c r="G88" s="131"/>
      <c r="H88" s="131"/>
      <c r="I88" s="131"/>
      <c r="J88" s="131"/>
      <c r="K88" s="131"/>
      <c r="L88" s="131"/>
      <c r="M88" s="131"/>
      <c r="N88" s="131"/>
      <c r="O88" s="131"/>
      <c r="P88" s="131"/>
      <c r="Q88" s="131"/>
    </row>
  </sheetData>
  <mergeCells count="44">
    <mergeCell ref="A87:Q87"/>
    <mergeCell ref="A72:I72"/>
    <mergeCell ref="A73:I73"/>
    <mergeCell ref="A74:I74"/>
    <mergeCell ref="A75:I75"/>
    <mergeCell ref="A76:I76"/>
    <mergeCell ref="A77:I77"/>
    <mergeCell ref="A78:I78"/>
    <mergeCell ref="A79:I79"/>
    <mergeCell ref="A83:Q83"/>
    <mergeCell ref="A84:Q84"/>
    <mergeCell ref="A86:Q86"/>
    <mergeCell ref="A71:I71"/>
    <mergeCell ref="A28:Q28"/>
    <mergeCell ref="A61:I61"/>
    <mergeCell ref="A62:I62"/>
    <mergeCell ref="A63:I63"/>
    <mergeCell ref="A64:I64"/>
    <mergeCell ref="A65:Q65"/>
    <mergeCell ref="A66:I66"/>
    <mergeCell ref="A67:I67"/>
    <mergeCell ref="A68:I68"/>
    <mergeCell ref="A69:I69"/>
    <mergeCell ref="A70:I70"/>
    <mergeCell ref="Q24:Q26"/>
    <mergeCell ref="F25:F26"/>
    <mergeCell ref="G25:I25"/>
    <mergeCell ref="J25:J26"/>
    <mergeCell ref="K25:M25"/>
    <mergeCell ref="F24:I24"/>
    <mergeCell ref="J24:M24"/>
    <mergeCell ref="N24:N26"/>
    <mergeCell ref="O24:O26"/>
    <mergeCell ref="P24:P26"/>
    <mergeCell ref="J16:K16"/>
    <mergeCell ref="J17:K17"/>
    <mergeCell ref="J18:K18"/>
    <mergeCell ref="J19:K19"/>
    <mergeCell ref="J20:K20"/>
    <mergeCell ref="A24:A26"/>
    <mergeCell ref="B24:B26"/>
    <mergeCell ref="C24:C26"/>
    <mergeCell ref="D24:D26"/>
    <mergeCell ref="E24:E2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33"/>
  <sheetViews>
    <sheetView workbookViewId="0">
      <selection activeCell="D12" sqref="D12"/>
    </sheetView>
  </sheetViews>
  <sheetFormatPr defaultRowHeight="13.2" x14ac:dyDescent="0.25"/>
  <cols>
    <col min="2" max="2" width="17.21875" customWidth="1"/>
    <col min="3" max="3" width="26.88671875" customWidth="1"/>
  </cols>
  <sheetData>
    <row r="1" spans="1:17" x14ac:dyDescent="0.25">
      <c r="A1" s="50" t="s">
        <v>27</v>
      </c>
      <c r="B1" s="48"/>
      <c r="C1" s="102"/>
      <c r="D1" s="103"/>
      <c r="E1" s="51"/>
      <c r="F1" s="104"/>
      <c r="G1" s="104"/>
      <c r="H1" s="104"/>
      <c r="I1" s="104"/>
      <c r="J1" s="104"/>
      <c r="K1" s="104"/>
      <c r="L1" s="104"/>
      <c r="M1" s="52" t="s">
        <v>28</v>
      </c>
      <c r="N1" s="49"/>
      <c r="O1" s="104"/>
      <c r="P1" s="104"/>
      <c r="Q1" s="104"/>
    </row>
    <row r="2" spans="1:17" x14ac:dyDescent="0.25">
      <c r="A2" s="53"/>
      <c r="B2" s="48"/>
      <c r="C2" s="102"/>
      <c r="D2" s="103"/>
      <c r="E2" s="51"/>
      <c r="F2" s="104"/>
      <c r="G2" s="104"/>
      <c r="H2" s="104"/>
      <c r="I2" s="104"/>
      <c r="J2" s="104"/>
      <c r="K2" s="104"/>
      <c r="L2" s="104"/>
      <c r="M2" s="53"/>
      <c r="N2" s="49"/>
      <c r="O2" s="104"/>
      <c r="P2" s="104"/>
      <c r="Q2" s="104"/>
    </row>
    <row r="3" spans="1:17" x14ac:dyDescent="0.25">
      <c r="A3" s="53"/>
      <c r="B3" s="48"/>
      <c r="C3" s="102"/>
      <c r="D3" s="103"/>
      <c r="E3" s="51"/>
      <c r="F3" s="104"/>
      <c r="G3" s="104"/>
      <c r="H3" s="104"/>
      <c r="I3" s="104"/>
      <c r="J3" s="104"/>
      <c r="K3" s="104"/>
      <c r="L3" s="104"/>
      <c r="M3" s="53"/>
      <c r="N3" s="49"/>
      <c r="O3" s="104"/>
      <c r="P3" s="104"/>
      <c r="Q3" s="104"/>
    </row>
    <row r="4" spans="1:17" x14ac:dyDescent="0.25">
      <c r="A4" s="53" t="s">
        <v>68</v>
      </c>
      <c r="B4" s="48"/>
      <c r="C4" s="102"/>
      <c r="D4" s="103"/>
      <c r="E4" s="51"/>
      <c r="F4" s="104"/>
      <c r="G4" s="104"/>
      <c r="H4" s="104"/>
      <c r="I4" s="104"/>
      <c r="J4" s="104"/>
      <c r="K4" s="104"/>
      <c r="L4" s="104"/>
      <c r="M4" s="53" t="s">
        <v>68</v>
      </c>
      <c r="N4" s="49"/>
      <c r="O4" s="104"/>
      <c r="P4" s="104"/>
      <c r="Q4" s="104"/>
    </row>
    <row r="5" spans="1:17" x14ac:dyDescent="0.25">
      <c r="A5" s="53" t="s">
        <v>240</v>
      </c>
      <c r="B5" s="48"/>
      <c r="C5" s="102"/>
      <c r="D5" s="103"/>
      <c r="E5" s="51"/>
      <c r="F5" s="104"/>
      <c r="G5" s="104"/>
      <c r="H5" s="104"/>
      <c r="I5" s="104"/>
      <c r="J5" s="104"/>
      <c r="K5" s="104"/>
      <c r="L5" s="104"/>
      <c r="M5" s="54" t="s">
        <v>241</v>
      </c>
      <c r="N5" s="49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51" t="s">
        <v>242</v>
      </c>
      <c r="I6" s="104"/>
      <c r="J6" s="106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02"/>
      <c r="D7" s="103"/>
      <c r="E7" s="107"/>
      <c r="F7" s="108"/>
      <c r="G7" s="108"/>
      <c r="H7" s="67" t="s">
        <v>23</v>
      </c>
      <c r="I7" s="67"/>
      <c r="J7" s="109"/>
      <c r="K7" s="104"/>
      <c r="L7" s="104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51"/>
      <c r="B9" s="53"/>
      <c r="C9" s="102"/>
      <c r="D9" s="103"/>
      <c r="E9" s="105"/>
      <c r="F9" s="104"/>
      <c r="G9" s="104"/>
      <c r="H9" s="110" t="s">
        <v>1694</v>
      </c>
      <c r="I9" s="110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03"/>
      <c r="E10" s="105"/>
      <c r="F10" s="104"/>
      <c r="G10" s="104"/>
      <c r="H10" s="51" t="s">
        <v>55</v>
      </c>
      <c r="I10" s="51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03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51"/>
      <c r="B12" s="53"/>
      <c r="C12" s="111" t="s">
        <v>24</v>
      </c>
      <c r="D12" s="112" t="s">
        <v>1695</v>
      </c>
      <c r="E12" s="113"/>
      <c r="F12" s="104"/>
      <c r="G12" s="104"/>
      <c r="H12" s="51"/>
      <c r="I12" s="104"/>
      <c r="J12" s="104"/>
      <c r="K12" s="106"/>
      <c r="L12" s="106"/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03"/>
      <c r="E13" s="114"/>
      <c r="F13" s="108"/>
      <c r="G13" s="108"/>
      <c r="H13" s="67" t="s">
        <v>54</v>
      </c>
      <c r="I13" s="67"/>
      <c r="J13" s="108"/>
      <c r="K13" s="109"/>
      <c r="L13" s="104"/>
      <c r="M13" s="104"/>
      <c r="N13" s="104"/>
      <c r="O13" s="104"/>
      <c r="P13" s="104"/>
      <c r="Q13" s="104"/>
    </row>
    <row r="14" spans="1:17" x14ac:dyDescent="0.25">
      <c r="A14" s="115"/>
      <c r="B14" s="116"/>
      <c r="C14" s="102"/>
      <c r="D14" s="103"/>
      <c r="E14" s="105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1696</v>
      </c>
      <c r="E15" s="51"/>
      <c r="F15" s="104"/>
      <c r="G15" s="104"/>
      <c r="H15" s="104"/>
      <c r="I15" s="113"/>
      <c r="J15" s="113"/>
      <c r="K15" s="104"/>
      <c r="L15" s="104"/>
      <c r="M15" s="104"/>
      <c r="N15" s="104"/>
      <c r="O15" s="104"/>
      <c r="P15" s="104"/>
      <c r="Q15" s="104"/>
    </row>
    <row r="16" spans="1:17" x14ac:dyDescent="0.25">
      <c r="A16" s="51"/>
      <c r="B16" s="53"/>
      <c r="C16" s="102"/>
      <c r="D16" s="113" t="s">
        <v>43</v>
      </c>
      <c r="E16" s="51"/>
      <c r="F16" s="104"/>
      <c r="G16" s="104"/>
      <c r="H16" s="104"/>
      <c r="I16" s="113"/>
      <c r="J16" s="284" t="s">
        <v>1697</v>
      </c>
      <c r="K16" s="285"/>
      <c r="L16" s="54" t="s">
        <v>53</v>
      </c>
      <c r="M16" s="104"/>
      <c r="N16" s="104"/>
      <c r="O16" s="104"/>
      <c r="P16" s="104"/>
      <c r="Q16" s="104"/>
    </row>
    <row r="17" spans="1:17" x14ac:dyDescent="0.25">
      <c r="A17" s="51"/>
      <c r="B17" s="53"/>
      <c r="C17" s="102"/>
      <c r="D17" s="113" t="s">
        <v>57</v>
      </c>
      <c r="E17" s="51"/>
      <c r="F17" s="104"/>
      <c r="G17" s="104"/>
      <c r="H17" s="104"/>
      <c r="I17" s="113"/>
      <c r="J17" s="284" t="s">
        <v>1698</v>
      </c>
      <c r="K17" s="285"/>
      <c r="L17" s="54" t="s">
        <v>53</v>
      </c>
      <c r="M17" s="104"/>
      <c r="N17" s="104"/>
      <c r="O17" s="104"/>
      <c r="P17" s="104"/>
      <c r="Q17" s="104"/>
    </row>
    <row r="18" spans="1:17" x14ac:dyDescent="0.25">
      <c r="A18" s="51"/>
      <c r="B18" s="53"/>
      <c r="C18" s="102"/>
      <c r="D18" s="113" t="s">
        <v>84</v>
      </c>
      <c r="E18" s="51"/>
      <c r="F18" s="104"/>
      <c r="G18" s="104"/>
      <c r="H18" s="104"/>
      <c r="I18" s="113"/>
      <c r="J18" s="284" t="s">
        <v>1699</v>
      </c>
      <c r="K18" s="285"/>
      <c r="L18" s="54" t="s">
        <v>53</v>
      </c>
      <c r="M18" s="104"/>
      <c r="N18" s="104"/>
      <c r="O18" s="104"/>
      <c r="P18" s="104"/>
      <c r="Q18" s="104"/>
    </row>
    <row r="19" spans="1:17" x14ac:dyDescent="0.25">
      <c r="A19" s="51"/>
      <c r="B19" s="53"/>
      <c r="C19" s="102"/>
      <c r="D19" s="113" t="s">
        <v>249</v>
      </c>
      <c r="E19" s="51"/>
      <c r="F19" s="104"/>
      <c r="G19" s="104"/>
      <c r="H19" s="104"/>
      <c r="I19" s="113"/>
      <c r="J19" s="284" t="s">
        <v>1700</v>
      </c>
      <c r="K19" s="285"/>
      <c r="L19" s="54" t="s">
        <v>53</v>
      </c>
      <c r="M19" s="104"/>
      <c r="N19" s="104"/>
      <c r="O19" s="104"/>
      <c r="P19" s="104"/>
      <c r="Q19" s="104"/>
    </row>
    <row r="20" spans="1:17" x14ac:dyDescent="0.25">
      <c r="A20" s="51"/>
      <c r="B20" s="53"/>
      <c r="C20" s="102"/>
      <c r="D20" s="113" t="s">
        <v>41</v>
      </c>
      <c r="E20" s="51"/>
      <c r="F20" s="104"/>
      <c r="G20" s="104"/>
      <c r="H20" s="104"/>
      <c r="I20" s="113"/>
      <c r="J20" s="284" t="s">
        <v>1701</v>
      </c>
      <c r="K20" s="285"/>
      <c r="L20" s="54" t="s">
        <v>42</v>
      </c>
      <c r="M20" s="104"/>
      <c r="N20" s="104"/>
      <c r="O20" s="104"/>
      <c r="P20" s="104"/>
      <c r="Q20" s="104"/>
    </row>
    <row r="21" spans="1:17" x14ac:dyDescent="0.25">
      <c r="A21" s="51"/>
      <c r="B21" s="53"/>
      <c r="C21" s="102"/>
      <c r="D21" s="117" t="s">
        <v>160</v>
      </c>
      <c r="E21" s="51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</row>
    <row r="22" spans="1:17" x14ac:dyDescent="0.25">
      <c r="A22" s="51"/>
      <c r="B22" s="53"/>
      <c r="C22" s="102"/>
      <c r="D22" s="103"/>
      <c r="E22" s="51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</row>
    <row r="23" spans="1:17" x14ac:dyDescent="0.25">
      <c r="A23" s="66"/>
      <c r="B23" s="48"/>
      <c r="C23" s="57"/>
      <c r="D23" s="96"/>
      <c r="E23" s="5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</row>
    <row r="24" spans="1:17" x14ac:dyDescent="0.25">
      <c r="A24" s="279" t="s">
        <v>25</v>
      </c>
      <c r="B24" s="281" t="s">
        <v>161</v>
      </c>
      <c r="C24" s="279" t="s">
        <v>67</v>
      </c>
      <c r="D24" s="279" t="s">
        <v>66</v>
      </c>
      <c r="E24" s="279" t="s">
        <v>65</v>
      </c>
      <c r="F24" s="279" t="s">
        <v>52</v>
      </c>
      <c r="G24" s="280"/>
      <c r="H24" s="280"/>
      <c r="I24" s="280"/>
      <c r="J24" s="279" t="s">
        <v>51</v>
      </c>
      <c r="K24" s="280"/>
      <c r="L24" s="280"/>
      <c r="M24" s="280"/>
      <c r="N24" s="279" t="s">
        <v>64</v>
      </c>
      <c r="O24" s="279" t="s">
        <v>63</v>
      </c>
      <c r="P24" s="279" t="s">
        <v>252</v>
      </c>
      <c r="Q24" s="279" t="s">
        <v>253</v>
      </c>
    </row>
    <row r="25" spans="1:17" x14ac:dyDescent="0.25">
      <c r="A25" s="280"/>
      <c r="B25" s="282"/>
      <c r="C25" s="283"/>
      <c r="D25" s="279"/>
      <c r="E25" s="280"/>
      <c r="F25" s="279" t="s">
        <v>26</v>
      </c>
      <c r="G25" s="279" t="s">
        <v>62</v>
      </c>
      <c r="H25" s="280"/>
      <c r="I25" s="280"/>
      <c r="J25" s="279" t="s">
        <v>26</v>
      </c>
      <c r="K25" s="279" t="s">
        <v>62</v>
      </c>
      <c r="L25" s="280"/>
      <c r="M25" s="280"/>
      <c r="N25" s="279"/>
      <c r="O25" s="279"/>
      <c r="P25" s="279"/>
      <c r="Q25" s="279"/>
    </row>
    <row r="26" spans="1:17" x14ac:dyDescent="0.25">
      <c r="A26" s="280"/>
      <c r="B26" s="282"/>
      <c r="C26" s="283"/>
      <c r="D26" s="279"/>
      <c r="E26" s="280"/>
      <c r="F26" s="280"/>
      <c r="G26" s="95" t="s">
        <v>61</v>
      </c>
      <c r="H26" s="95" t="s">
        <v>60</v>
      </c>
      <c r="I26" s="95" t="s">
        <v>59</v>
      </c>
      <c r="J26" s="280"/>
      <c r="K26" s="95" t="s">
        <v>61</v>
      </c>
      <c r="L26" s="95" t="s">
        <v>60</v>
      </c>
      <c r="M26" s="95" t="s">
        <v>59</v>
      </c>
      <c r="N26" s="279"/>
      <c r="O26" s="279"/>
      <c r="P26" s="279"/>
      <c r="Q26" s="279"/>
    </row>
    <row r="27" spans="1:17" x14ac:dyDescent="0.25">
      <c r="A27" s="55">
        <v>1</v>
      </c>
      <c r="B27" s="65">
        <v>2</v>
      </c>
      <c r="C27" s="95">
        <v>3</v>
      </c>
      <c r="D27" s="95">
        <v>4</v>
      </c>
      <c r="E27" s="55">
        <v>5</v>
      </c>
      <c r="F27" s="64">
        <v>6</v>
      </c>
      <c r="G27" s="64">
        <v>7</v>
      </c>
      <c r="H27" s="64">
        <v>8</v>
      </c>
      <c r="I27" s="64">
        <v>9</v>
      </c>
      <c r="J27" s="64">
        <v>10</v>
      </c>
      <c r="K27" s="64">
        <v>11</v>
      </c>
      <c r="L27" s="64">
        <v>12</v>
      </c>
      <c r="M27" s="64">
        <v>13</v>
      </c>
      <c r="N27" s="64">
        <v>14</v>
      </c>
      <c r="O27" s="64">
        <v>15</v>
      </c>
      <c r="P27" s="64">
        <v>16</v>
      </c>
      <c r="Q27" s="64">
        <v>17</v>
      </c>
    </row>
    <row r="28" spans="1:17" x14ac:dyDescent="0.25">
      <c r="A28" s="278" t="s">
        <v>1702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</row>
    <row r="29" spans="1:17" ht="57" x14ac:dyDescent="0.25">
      <c r="A29" s="55">
        <v>1</v>
      </c>
      <c r="B29" s="97" t="s">
        <v>1703</v>
      </c>
      <c r="C29" s="94" t="s">
        <v>1704</v>
      </c>
      <c r="D29" s="59" t="s">
        <v>188</v>
      </c>
      <c r="E29" s="120">
        <v>5.2999999999999999E-2</v>
      </c>
      <c r="F29" s="121">
        <v>6580.39</v>
      </c>
      <c r="G29" s="121">
        <v>164.41</v>
      </c>
      <c r="H29" s="121">
        <v>6409.6</v>
      </c>
      <c r="I29" s="121">
        <v>732.64</v>
      </c>
      <c r="J29" s="122">
        <v>349</v>
      </c>
      <c r="K29" s="122">
        <v>9</v>
      </c>
      <c r="L29" s="122">
        <v>340</v>
      </c>
      <c r="M29" s="122">
        <v>39</v>
      </c>
      <c r="N29" s="122">
        <v>14.96</v>
      </c>
      <c r="O29" s="122">
        <v>0.79</v>
      </c>
      <c r="P29" s="122">
        <v>43.3</v>
      </c>
      <c r="Q29" s="122">
        <v>2.29</v>
      </c>
    </row>
    <row r="30" spans="1:17" ht="172.2" x14ac:dyDescent="0.25">
      <c r="A30" s="55">
        <v>2</v>
      </c>
      <c r="B30" s="97" t="s">
        <v>282</v>
      </c>
      <c r="C30" s="94" t="s">
        <v>283</v>
      </c>
      <c r="D30" s="59" t="s">
        <v>284</v>
      </c>
      <c r="E30" s="120">
        <v>103.35</v>
      </c>
      <c r="F30" s="121">
        <v>3.2</v>
      </c>
      <c r="G30" s="122"/>
      <c r="H30" s="121">
        <v>3.2</v>
      </c>
      <c r="I30" s="122"/>
      <c r="J30" s="122">
        <v>331</v>
      </c>
      <c r="K30" s="122"/>
      <c r="L30" s="122">
        <v>331</v>
      </c>
      <c r="M30" s="122"/>
      <c r="N30" s="122"/>
      <c r="O30" s="122"/>
      <c r="P30" s="122"/>
      <c r="Q30" s="122"/>
    </row>
    <row r="31" spans="1:17" ht="22.8" x14ac:dyDescent="0.25">
      <c r="A31" s="55">
        <v>3</v>
      </c>
      <c r="B31" s="97" t="s">
        <v>285</v>
      </c>
      <c r="C31" s="94" t="s">
        <v>193</v>
      </c>
      <c r="D31" s="59" t="s">
        <v>188</v>
      </c>
      <c r="E31" s="120">
        <v>5.2999999999999999E-2</v>
      </c>
      <c r="F31" s="121">
        <v>478.65</v>
      </c>
      <c r="G31" s="121">
        <v>40.11</v>
      </c>
      <c r="H31" s="121">
        <v>433.44</v>
      </c>
      <c r="I31" s="121">
        <v>67.17</v>
      </c>
      <c r="J31" s="122">
        <v>25</v>
      </c>
      <c r="K31" s="122">
        <v>2</v>
      </c>
      <c r="L31" s="122">
        <v>23</v>
      </c>
      <c r="M31" s="122">
        <v>4</v>
      </c>
      <c r="N31" s="122">
        <v>3.65</v>
      </c>
      <c r="O31" s="122">
        <v>0.19</v>
      </c>
      <c r="P31" s="122">
        <v>3.97</v>
      </c>
      <c r="Q31" s="122">
        <v>0.21</v>
      </c>
    </row>
    <row r="32" spans="1:17" ht="57" x14ac:dyDescent="0.25">
      <c r="A32" s="55">
        <v>4</v>
      </c>
      <c r="B32" s="97" t="s">
        <v>1705</v>
      </c>
      <c r="C32" s="94" t="s">
        <v>1706</v>
      </c>
      <c r="D32" s="59" t="s">
        <v>188</v>
      </c>
      <c r="E32" s="120">
        <v>0.43099999999999999</v>
      </c>
      <c r="F32" s="121">
        <v>4796.33</v>
      </c>
      <c r="G32" s="121">
        <v>145.29</v>
      </c>
      <c r="H32" s="121">
        <v>4651.04</v>
      </c>
      <c r="I32" s="121">
        <v>489.16</v>
      </c>
      <c r="J32" s="122">
        <v>2067</v>
      </c>
      <c r="K32" s="122">
        <v>63</v>
      </c>
      <c r="L32" s="122">
        <v>2004</v>
      </c>
      <c r="M32" s="122">
        <v>211</v>
      </c>
      <c r="N32" s="122">
        <v>13.22</v>
      </c>
      <c r="O32" s="122">
        <v>5.7</v>
      </c>
      <c r="P32" s="122">
        <v>28.91</v>
      </c>
      <c r="Q32" s="122">
        <v>12.46</v>
      </c>
    </row>
    <row r="33" spans="1:17" ht="93.6" x14ac:dyDescent="0.25">
      <c r="A33" s="55">
        <v>5</v>
      </c>
      <c r="B33" s="97" t="s">
        <v>118</v>
      </c>
      <c r="C33" s="94" t="s">
        <v>1707</v>
      </c>
      <c r="D33" s="59" t="s">
        <v>183</v>
      </c>
      <c r="E33" s="120">
        <v>0.17</v>
      </c>
      <c r="F33" s="121">
        <v>3270.62</v>
      </c>
      <c r="G33" s="121">
        <v>3270.62</v>
      </c>
      <c r="H33" s="122"/>
      <c r="I33" s="122"/>
      <c r="J33" s="122">
        <v>556</v>
      </c>
      <c r="K33" s="122">
        <v>556</v>
      </c>
      <c r="L33" s="122"/>
      <c r="M33" s="122"/>
      <c r="N33" s="122">
        <v>297.60000000000002</v>
      </c>
      <c r="O33" s="122">
        <v>50.59</v>
      </c>
      <c r="P33" s="122"/>
      <c r="Q33" s="122"/>
    </row>
    <row r="34" spans="1:17" ht="112.8" x14ac:dyDescent="0.25">
      <c r="A34" s="55">
        <v>6</v>
      </c>
      <c r="B34" s="97" t="s">
        <v>118</v>
      </c>
      <c r="C34" s="94" t="s">
        <v>1708</v>
      </c>
      <c r="D34" s="59" t="s">
        <v>183</v>
      </c>
      <c r="E34" s="120">
        <v>0.55000000000000004</v>
      </c>
      <c r="F34" s="121">
        <v>3134.35</v>
      </c>
      <c r="G34" s="121">
        <v>3134.35</v>
      </c>
      <c r="H34" s="122"/>
      <c r="I34" s="122"/>
      <c r="J34" s="122">
        <v>1724</v>
      </c>
      <c r="K34" s="122">
        <v>1724</v>
      </c>
      <c r="L34" s="122"/>
      <c r="M34" s="122"/>
      <c r="N34" s="122">
        <v>285.2</v>
      </c>
      <c r="O34" s="122">
        <v>156.86000000000001</v>
      </c>
      <c r="P34" s="122"/>
      <c r="Q34" s="122"/>
    </row>
    <row r="35" spans="1:17" ht="34.200000000000003" x14ac:dyDescent="0.25">
      <c r="A35" s="55">
        <v>7</v>
      </c>
      <c r="B35" s="97" t="s">
        <v>119</v>
      </c>
      <c r="C35" s="94" t="s">
        <v>185</v>
      </c>
      <c r="D35" s="59" t="s">
        <v>183</v>
      </c>
      <c r="E35" s="120">
        <v>1</v>
      </c>
      <c r="F35" s="121">
        <v>1027.4000000000001</v>
      </c>
      <c r="G35" s="121">
        <v>1027.4000000000001</v>
      </c>
      <c r="H35" s="122"/>
      <c r="I35" s="122"/>
      <c r="J35" s="122">
        <v>1027</v>
      </c>
      <c r="K35" s="122">
        <v>1027</v>
      </c>
      <c r="L35" s="122"/>
      <c r="M35" s="122"/>
      <c r="N35" s="122">
        <v>97.2</v>
      </c>
      <c r="O35" s="122">
        <v>97.2</v>
      </c>
      <c r="P35" s="122"/>
      <c r="Q35" s="122"/>
    </row>
    <row r="36" spans="1:17" ht="45.6" x14ac:dyDescent="0.25">
      <c r="A36" s="55">
        <v>8</v>
      </c>
      <c r="B36" s="97" t="s">
        <v>1709</v>
      </c>
      <c r="C36" s="94" t="s">
        <v>1710</v>
      </c>
      <c r="D36" s="59" t="s">
        <v>188</v>
      </c>
      <c r="E36" s="120">
        <v>0.40300000000000002</v>
      </c>
      <c r="F36" s="121">
        <v>507.61</v>
      </c>
      <c r="G36" s="122"/>
      <c r="H36" s="121">
        <v>507.61</v>
      </c>
      <c r="I36" s="121">
        <v>80.540000000000006</v>
      </c>
      <c r="J36" s="122">
        <v>205</v>
      </c>
      <c r="K36" s="122"/>
      <c r="L36" s="122">
        <v>205</v>
      </c>
      <c r="M36" s="122">
        <v>32</v>
      </c>
      <c r="N36" s="122"/>
      <c r="O36" s="122"/>
      <c r="P36" s="122">
        <v>4.76</v>
      </c>
      <c r="Q36" s="122">
        <v>1.92</v>
      </c>
    </row>
    <row r="37" spans="1:17" ht="64.8" x14ac:dyDescent="0.25">
      <c r="A37" s="55">
        <v>9</v>
      </c>
      <c r="B37" s="97" t="s">
        <v>1711</v>
      </c>
      <c r="C37" s="94" t="s">
        <v>1712</v>
      </c>
      <c r="D37" s="59" t="s">
        <v>188</v>
      </c>
      <c r="E37" s="120">
        <v>0.40300000000000002</v>
      </c>
      <c r="F37" s="121">
        <v>418.02</v>
      </c>
      <c r="G37" s="122"/>
      <c r="H37" s="121">
        <v>418.02</v>
      </c>
      <c r="I37" s="121">
        <v>66.319999999999993</v>
      </c>
      <c r="J37" s="122">
        <v>168</v>
      </c>
      <c r="K37" s="122"/>
      <c r="L37" s="122">
        <v>168</v>
      </c>
      <c r="M37" s="122">
        <v>27</v>
      </c>
      <c r="N37" s="122"/>
      <c r="O37" s="122"/>
      <c r="P37" s="122">
        <v>3.92</v>
      </c>
      <c r="Q37" s="122">
        <v>1.58</v>
      </c>
    </row>
    <row r="38" spans="1:17" ht="34.200000000000003" x14ac:dyDescent="0.25">
      <c r="A38" s="55">
        <v>10</v>
      </c>
      <c r="B38" s="97" t="s">
        <v>1713</v>
      </c>
      <c r="C38" s="94" t="s">
        <v>1714</v>
      </c>
      <c r="D38" s="59" t="s">
        <v>1715</v>
      </c>
      <c r="E38" s="120">
        <v>4.03</v>
      </c>
      <c r="F38" s="121">
        <v>604.71</v>
      </c>
      <c r="G38" s="121">
        <v>150.49</v>
      </c>
      <c r="H38" s="121">
        <v>454.22</v>
      </c>
      <c r="I38" s="121">
        <v>47.48</v>
      </c>
      <c r="J38" s="122">
        <v>2437</v>
      </c>
      <c r="K38" s="122">
        <v>606</v>
      </c>
      <c r="L38" s="122">
        <v>1831</v>
      </c>
      <c r="M38" s="122">
        <v>191</v>
      </c>
      <c r="N38" s="122">
        <v>12.53</v>
      </c>
      <c r="O38" s="122">
        <v>50.5</v>
      </c>
      <c r="P38" s="122">
        <v>3.04</v>
      </c>
      <c r="Q38" s="122">
        <v>12.25</v>
      </c>
    </row>
    <row r="39" spans="1:17" x14ac:dyDescent="0.25">
      <c r="A39" s="273" t="s">
        <v>791</v>
      </c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</row>
    <row r="40" spans="1:17" ht="22.8" x14ac:dyDescent="0.25">
      <c r="A40" s="55">
        <v>11</v>
      </c>
      <c r="B40" s="97" t="s">
        <v>131</v>
      </c>
      <c r="C40" s="94" t="s">
        <v>200</v>
      </c>
      <c r="D40" s="59" t="s">
        <v>201</v>
      </c>
      <c r="E40" s="120">
        <v>0.45</v>
      </c>
      <c r="F40" s="121">
        <v>1636.02</v>
      </c>
      <c r="G40" s="121">
        <v>117.4</v>
      </c>
      <c r="H40" s="121">
        <v>26.91</v>
      </c>
      <c r="I40" s="121">
        <v>5.47</v>
      </c>
      <c r="J40" s="122">
        <v>736</v>
      </c>
      <c r="K40" s="122">
        <v>53</v>
      </c>
      <c r="L40" s="122">
        <v>12</v>
      </c>
      <c r="M40" s="122">
        <v>2</v>
      </c>
      <c r="N40" s="122">
        <v>10.199999999999999</v>
      </c>
      <c r="O40" s="122">
        <v>4.59</v>
      </c>
      <c r="P40" s="122">
        <v>0.35</v>
      </c>
      <c r="Q40" s="122">
        <v>0.16</v>
      </c>
    </row>
    <row r="41" spans="1:17" ht="34.200000000000003" x14ac:dyDescent="0.25">
      <c r="A41" s="55">
        <v>12</v>
      </c>
      <c r="B41" s="97" t="s">
        <v>1716</v>
      </c>
      <c r="C41" s="94" t="s">
        <v>1717</v>
      </c>
      <c r="D41" s="59" t="s">
        <v>204</v>
      </c>
      <c r="E41" s="120">
        <v>9.2999999999999999E-2</v>
      </c>
      <c r="F41" s="121">
        <v>74764.31</v>
      </c>
      <c r="G41" s="121">
        <v>2945.77</v>
      </c>
      <c r="H41" s="121">
        <v>3391.38</v>
      </c>
      <c r="I41" s="121">
        <v>520.51</v>
      </c>
      <c r="J41" s="122">
        <v>6953</v>
      </c>
      <c r="K41" s="122">
        <v>274</v>
      </c>
      <c r="L41" s="122">
        <v>315</v>
      </c>
      <c r="M41" s="122">
        <v>48</v>
      </c>
      <c r="N41" s="122">
        <v>225.04</v>
      </c>
      <c r="O41" s="122">
        <v>20.93</v>
      </c>
      <c r="P41" s="122">
        <v>30.28</v>
      </c>
      <c r="Q41" s="122">
        <v>2.82</v>
      </c>
    </row>
    <row r="42" spans="1:17" ht="79.8" x14ac:dyDescent="0.25">
      <c r="A42" s="55">
        <v>13</v>
      </c>
      <c r="B42" s="97" t="s">
        <v>1718</v>
      </c>
      <c r="C42" s="94" t="s">
        <v>1719</v>
      </c>
      <c r="D42" s="59" t="s">
        <v>1720</v>
      </c>
      <c r="E42" s="120">
        <v>0.28999999999999998</v>
      </c>
      <c r="F42" s="121">
        <v>31271.98</v>
      </c>
      <c r="G42" s="121">
        <v>1309.6199999999999</v>
      </c>
      <c r="H42" s="121">
        <v>3470.03</v>
      </c>
      <c r="I42" s="121">
        <v>376.35</v>
      </c>
      <c r="J42" s="122">
        <v>9069</v>
      </c>
      <c r="K42" s="122">
        <v>380</v>
      </c>
      <c r="L42" s="122">
        <v>1006</v>
      </c>
      <c r="M42" s="122">
        <v>109</v>
      </c>
      <c r="N42" s="122">
        <v>106.3</v>
      </c>
      <c r="O42" s="122">
        <v>30.83</v>
      </c>
      <c r="P42" s="122">
        <v>20.77</v>
      </c>
      <c r="Q42" s="122">
        <v>6.02</v>
      </c>
    </row>
    <row r="43" spans="1:17" x14ac:dyDescent="0.25">
      <c r="A43" s="55">
        <v>14</v>
      </c>
      <c r="B43" s="97" t="s">
        <v>1664</v>
      </c>
      <c r="C43" s="94" t="s">
        <v>1665</v>
      </c>
      <c r="D43" s="59" t="s">
        <v>21</v>
      </c>
      <c r="E43" s="120">
        <v>2</v>
      </c>
      <c r="F43" s="121">
        <v>511.7</v>
      </c>
      <c r="G43" s="122"/>
      <c r="H43" s="122"/>
      <c r="I43" s="122"/>
      <c r="J43" s="122">
        <v>1023</v>
      </c>
      <c r="K43" s="122"/>
      <c r="L43" s="122"/>
      <c r="M43" s="122"/>
      <c r="N43" s="122"/>
      <c r="O43" s="122"/>
      <c r="P43" s="122"/>
      <c r="Q43" s="122"/>
    </row>
    <row r="44" spans="1:17" ht="57" x14ac:dyDescent="0.25">
      <c r="A44" s="55">
        <v>15</v>
      </c>
      <c r="B44" s="97" t="s">
        <v>1721</v>
      </c>
      <c r="C44" s="94" t="s">
        <v>1722</v>
      </c>
      <c r="D44" s="59" t="s">
        <v>1723</v>
      </c>
      <c r="E44" s="120">
        <v>2</v>
      </c>
      <c r="F44" s="121">
        <v>56.96</v>
      </c>
      <c r="G44" s="121">
        <v>21.22</v>
      </c>
      <c r="H44" s="121">
        <v>3.28</v>
      </c>
      <c r="I44" s="122"/>
      <c r="J44" s="122">
        <v>114</v>
      </c>
      <c r="K44" s="122">
        <v>42</v>
      </c>
      <c r="L44" s="122">
        <v>7</v>
      </c>
      <c r="M44" s="122"/>
      <c r="N44" s="122">
        <v>1.7</v>
      </c>
      <c r="O44" s="122">
        <v>3.4</v>
      </c>
      <c r="P44" s="122"/>
      <c r="Q44" s="122"/>
    </row>
    <row r="45" spans="1:17" ht="40.799999999999997" x14ac:dyDescent="0.25">
      <c r="A45" s="123" t="s">
        <v>288</v>
      </c>
      <c r="B45" s="124" t="s">
        <v>1724</v>
      </c>
      <c r="C45" s="125" t="s">
        <v>1725</v>
      </c>
      <c r="D45" s="123" t="s">
        <v>21</v>
      </c>
      <c r="E45" s="126" t="s">
        <v>1726</v>
      </c>
      <c r="F45" s="127">
        <v>535.5</v>
      </c>
      <c r="G45" s="122"/>
      <c r="H45" s="122"/>
      <c r="I45" s="122"/>
      <c r="J45" s="128">
        <v>1071</v>
      </c>
      <c r="K45" s="122"/>
      <c r="L45" s="122"/>
      <c r="M45" s="122"/>
      <c r="N45" s="122"/>
      <c r="O45" s="122"/>
      <c r="P45" s="122"/>
      <c r="Q45" s="122"/>
    </row>
    <row r="46" spans="1:17" ht="34.200000000000003" x14ac:dyDescent="0.25">
      <c r="A46" s="55">
        <v>16</v>
      </c>
      <c r="B46" s="97" t="s">
        <v>322</v>
      </c>
      <c r="C46" s="94" t="s">
        <v>1727</v>
      </c>
      <c r="D46" s="59" t="s">
        <v>235</v>
      </c>
      <c r="E46" s="120">
        <v>2</v>
      </c>
      <c r="F46" s="121" t="s">
        <v>1728</v>
      </c>
      <c r="G46" s="122"/>
      <c r="H46" s="122"/>
      <c r="I46" s="122"/>
      <c r="J46" s="122">
        <v>4473</v>
      </c>
      <c r="K46" s="122"/>
      <c r="L46" s="122"/>
      <c r="M46" s="122"/>
      <c r="N46" s="122"/>
      <c r="O46" s="122"/>
      <c r="P46" s="122"/>
      <c r="Q46" s="122"/>
    </row>
    <row r="47" spans="1:17" ht="45.6" x14ac:dyDescent="0.25">
      <c r="A47" s="55">
        <v>17</v>
      </c>
      <c r="B47" s="97" t="s">
        <v>1729</v>
      </c>
      <c r="C47" s="94" t="s">
        <v>1730</v>
      </c>
      <c r="D47" s="59" t="s">
        <v>21</v>
      </c>
      <c r="E47" s="120">
        <v>4</v>
      </c>
      <c r="F47" s="121">
        <v>83.3</v>
      </c>
      <c r="G47" s="122"/>
      <c r="H47" s="122"/>
      <c r="I47" s="122"/>
      <c r="J47" s="122">
        <v>333</v>
      </c>
      <c r="K47" s="122"/>
      <c r="L47" s="122"/>
      <c r="M47" s="122"/>
      <c r="N47" s="122"/>
      <c r="O47" s="122"/>
      <c r="P47" s="122"/>
      <c r="Q47" s="122"/>
    </row>
    <row r="48" spans="1:17" ht="34.200000000000003" x14ac:dyDescent="0.25">
      <c r="A48" s="55">
        <v>18</v>
      </c>
      <c r="B48" s="97" t="s">
        <v>1731</v>
      </c>
      <c r="C48" s="94" t="s">
        <v>1732</v>
      </c>
      <c r="D48" s="59" t="s">
        <v>1733</v>
      </c>
      <c r="E48" s="120">
        <v>0.8</v>
      </c>
      <c r="F48" s="121">
        <v>430.5</v>
      </c>
      <c r="G48" s="121">
        <v>61.34</v>
      </c>
      <c r="H48" s="121">
        <v>283.19</v>
      </c>
      <c r="I48" s="121">
        <v>45.49</v>
      </c>
      <c r="J48" s="122">
        <v>344</v>
      </c>
      <c r="K48" s="122">
        <v>49</v>
      </c>
      <c r="L48" s="122">
        <v>227</v>
      </c>
      <c r="M48" s="122">
        <v>36</v>
      </c>
      <c r="N48" s="122">
        <v>4.8</v>
      </c>
      <c r="O48" s="122">
        <v>3.84</v>
      </c>
      <c r="P48" s="122">
        <v>2.61</v>
      </c>
      <c r="Q48" s="122">
        <v>2.09</v>
      </c>
    </row>
    <row r="49" spans="1:17" ht="34.200000000000003" x14ac:dyDescent="0.25">
      <c r="A49" s="55">
        <v>19</v>
      </c>
      <c r="B49" s="97" t="s">
        <v>1734</v>
      </c>
      <c r="C49" s="94" t="s">
        <v>1735</v>
      </c>
      <c r="D49" s="59" t="s">
        <v>1733</v>
      </c>
      <c r="E49" s="120">
        <v>0.1</v>
      </c>
      <c r="F49" s="121">
        <v>897.59</v>
      </c>
      <c r="G49" s="121">
        <v>90.61</v>
      </c>
      <c r="H49" s="121">
        <v>417.14</v>
      </c>
      <c r="I49" s="121">
        <v>66.930000000000007</v>
      </c>
      <c r="J49" s="122">
        <v>90</v>
      </c>
      <c r="K49" s="122">
        <v>9</v>
      </c>
      <c r="L49" s="122">
        <v>42</v>
      </c>
      <c r="M49" s="122">
        <v>7</v>
      </c>
      <c r="N49" s="122">
        <v>7.09</v>
      </c>
      <c r="O49" s="122">
        <v>0.71</v>
      </c>
      <c r="P49" s="122">
        <v>3.84</v>
      </c>
      <c r="Q49" s="122">
        <v>0.38</v>
      </c>
    </row>
    <row r="50" spans="1:17" ht="45.6" x14ac:dyDescent="0.25">
      <c r="A50" s="55">
        <v>20</v>
      </c>
      <c r="B50" s="97" t="s">
        <v>1736</v>
      </c>
      <c r="C50" s="94" t="s">
        <v>1737</v>
      </c>
      <c r="D50" s="59" t="s">
        <v>1738</v>
      </c>
      <c r="E50" s="120">
        <v>1</v>
      </c>
      <c r="F50" s="121">
        <v>320.19</v>
      </c>
      <c r="G50" s="121">
        <v>48.37</v>
      </c>
      <c r="H50" s="121">
        <v>192</v>
      </c>
      <c r="I50" s="121">
        <v>18.28</v>
      </c>
      <c r="J50" s="122">
        <v>320</v>
      </c>
      <c r="K50" s="122">
        <v>48</v>
      </c>
      <c r="L50" s="122">
        <v>192</v>
      </c>
      <c r="M50" s="122">
        <v>18</v>
      </c>
      <c r="N50" s="122">
        <v>3.18</v>
      </c>
      <c r="O50" s="122">
        <v>3.18</v>
      </c>
      <c r="P50" s="122">
        <v>1.17</v>
      </c>
      <c r="Q50" s="122">
        <v>1.17</v>
      </c>
    </row>
    <row r="51" spans="1:17" x14ac:dyDescent="0.25">
      <c r="A51" s="273" t="s">
        <v>85</v>
      </c>
      <c r="B51" s="274"/>
      <c r="C51" s="274"/>
      <c r="D51" s="274"/>
      <c r="E51" s="274"/>
      <c r="F51" s="274"/>
      <c r="G51" s="274"/>
      <c r="H51" s="274"/>
      <c r="I51" s="274"/>
      <c r="J51" s="121">
        <v>32344</v>
      </c>
      <c r="K51" s="121">
        <v>4842</v>
      </c>
      <c r="L51" s="121">
        <v>6703</v>
      </c>
      <c r="M51" s="121">
        <v>724</v>
      </c>
      <c r="N51" s="122"/>
      <c r="O51" s="121">
        <v>429.31</v>
      </c>
      <c r="P51" s="122"/>
      <c r="Q51" s="121">
        <v>43.35</v>
      </c>
    </row>
    <row r="52" spans="1:17" x14ac:dyDescent="0.25">
      <c r="A52" s="273" t="s">
        <v>30</v>
      </c>
      <c r="B52" s="274"/>
      <c r="C52" s="274"/>
      <c r="D52" s="274"/>
      <c r="E52" s="274"/>
      <c r="F52" s="274"/>
      <c r="G52" s="274"/>
      <c r="H52" s="274"/>
      <c r="I52" s="274"/>
      <c r="J52" s="121">
        <v>5169</v>
      </c>
      <c r="K52" s="122"/>
      <c r="L52" s="122"/>
      <c r="M52" s="122"/>
      <c r="N52" s="122"/>
      <c r="O52" s="122"/>
      <c r="P52" s="122"/>
      <c r="Q52" s="122"/>
    </row>
    <row r="53" spans="1:17" x14ac:dyDescent="0.25">
      <c r="A53" s="273" t="s">
        <v>31</v>
      </c>
      <c r="B53" s="274"/>
      <c r="C53" s="274"/>
      <c r="D53" s="274"/>
      <c r="E53" s="274"/>
      <c r="F53" s="274"/>
      <c r="G53" s="274"/>
      <c r="H53" s="274"/>
      <c r="I53" s="274"/>
      <c r="J53" s="121">
        <v>3037</v>
      </c>
      <c r="K53" s="122"/>
      <c r="L53" s="122"/>
      <c r="M53" s="122"/>
      <c r="N53" s="122"/>
      <c r="O53" s="122"/>
      <c r="P53" s="122"/>
      <c r="Q53" s="122"/>
    </row>
    <row r="54" spans="1:17" x14ac:dyDescent="0.25">
      <c r="A54" s="277" t="s">
        <v>1739</v>
      </c>
      <c r="B54" s="274"/>
      <c r="C54" s="274"/>
      <c r="D54" s="274"/>
      <c r="E54" s="274"/>
      <c r="F54" s="274"/>
      <c r="G54" s="274"/>
      <c r="H54" s="274"/>
      <c r="I54" s="274"/>
      <c r="J54" s="130">
        <v>40550</v>
      </c>
      <c r="K54" s="122"/>
      <c r="L54" s="122"/>
      <c r="M54" s="122"/>
      <c r="N54" s="122"/>
      <c r="O54" s="130">
        <v>429.31</v>
      </c>
      <c r="P54" s="122"/>
      <c r="Q54" s="130">
        <v>43.35</v>
      </c>
    </row>
    <row r="55" spans="1:17" x14ac:dyDescent="0.25">
      <c r="A55" s="278" t="s">
        <v>1740</v>
      </c>
      <c r="B55" s="274"/>
      <c r="C55" s="274"/>
      <c r="D55" s="274"/>
      <c r="E55" s="274"/>
      <c r="F55" s="274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</row>
    <row r="56" spans="1:17" ht="57" x14ac:dyDescent="0.25">
      <c r="A56" s="55">
        <v>21</v>
      </c>
      <c r="B56" s="97" t="s">
        <v>1703</v>
      </c>
      <c r="C56" s="94" t="s">
        <v>1704</v>
      </c>
      <c r="D56" s="59" t="s">
        <v>188</v>
      </c>
      <c r="E56" s="120">
        <v>5.0000000000000001E-3</v>
      </c>
      <c r="F56" s="121">
        <v>6580.39</v>
      </c>
      <c r="G56" s="121">
        <v>164.41</v>
      </c>
      <c r="H56" s="121">
        <v>6409.6</v>
      </c>
      <c r="I56" s="121">
        <v>732.64</v>
      </c>
      <c r="J56" s="122">
        <v>33</v>
      </c>
      <c r="K56" s="122">
        <v>1</v>
      </c>
      <c r="L56" s="122">
        <v>32</v>
      </c>
      <c r="M56" s="122">
        <v>4</v>
      </c>
      <c r="N56" s="122">
        <v>14.96</v>
      </c>
      <c r="O56" s="122">
        <v>7.0000000000000007E-2</v>
      </c>
      <c r="P56" s="122">
        <v>43.3</v>
      </c>
      <c r="Q56" s="122">
        <v>0.22</v>
      </c>
    </row>
    <row r="57" spans="1:17" ht="172.2" x14ac:dyDescent="0.25">
      <c r="A57" s="55">
        <v>22</v>
      </c>
      <c r="B57" s="97" t="s">
        <v>282</v>
      </c>
      <c r="C57" s="94" t="s">
        <v>283</v>
      </c>
      <c r="D57" s="59" t="s">
        <v>284</v>
      </c>
      <c r="E57" s="120">
        <v>9.75</v>
      </c>
      <c r="F57" s="121">
        <v>3.2</v>
      </c>
      <c r="G57" s="122"/>
      <c r="H57" s="121">
        <v>3.2</v>
      </c>
      <c r="I57" s="122"/>
      <c r="J57" s="122">
        <v>31</v>
      </c>
      <c r="K57" s="122"/>
      <c r="L57" s="122">
        <v>31</v>
      </c>
      <c r="M57" s="122"/>
      <c r="N57" s="122"/>
      <c r="O57" s="122"/>
      <c r="P57" s="122"/>
      <c r="Q57" s="122"/>
    </row>
    <row r="58" spans="1:17" ht="22.8" x14ac:dyDescent="0.25">
      <c r="A58" s="55">
        <v>23</v>
      </c>
      <c r="B58" s="97" t="s">
        <v>285</v>
      </c>
      <c r="C58" s="94" t="s">
        <v>193</v>
      </c>
      <c r="D58" s="59" t="s">
        <v>188</v>
      </c>
      <c r="E58" s="120">
        <v>5.0000000000000001E-3</v>
      </c>
      <c r="F58" s="121">
        <v>478.65</v>
      </c>
      <c r="G58" s="121">
        <v>40.11</v>
      </c>
      <c r="H58" s="121">
        <v>433.44</v>
      </c>
      <c r="I58" s="121">
        <v>67.17</v>
      </c>
      <c r="J58" s="122">
        <v>2</v>
      </c>
      <c r="K58" s="122"/>
      <c r="L58" s="122">
        <v>2</v>
      </c>
      <c r="M58" s="122"/>
      <c r="N58" s="122">
        <v>3.65</v>
      </c>
      <c r="O58" s="122">
        <v>0.02</v>
      </c>
      <c r="P58" s="122">
        <v>3.97</v>
      </c>
      <c r="Q58" s="122">
        <v>0.02</v>
      </c>
    </row>
    <row r="59" spans="1:17" ht="57" x14ac:dyDescent="0.25">
      <c r="A59" s="55">
        <v>24</v>
      </c>
      <c r="B59" s="97" t="s">
        <v>1705</v>
      </c>
      <c r="C59" s="94" t="s">
        <v>1706</v>
      </c>
      <c r="D59" s="59" t="s">
        <v>188</v>
      </c>
      <c r="E59" s="120">
        <v>0.115</v>
      </c>
      <c r="F59" s="121">
        <v>4796.33</v>
      </c>
      <c r="G59" s="121">
        <v>145.29</v>
      </c>
      <c r="H59" s="121">
        <v>4651.04</v>
      </c>
      <c r="I59" s="121">
        <v>489.16</v>
      </c>
      <c r="J59" s="122">
        <v>552</v>
      </c>
      <c r="K59" s="122">
        <v>17</v>
      </c>
      <c r="L59" s="122">
        <v>535</v>
      </c>
      <c r="M59" s="122">
        <v>56</v>
      </c>
      <c r="N59" s="122">
        <v>13.22</v>
      </c>
      <c r="O59" s="122">
        <v>1.52</v>
      </c>
      <c r="P59" s="122">
        <v>28.91</v>
      </c>
      <c r="Q59" s="122">
        <v>3.32</v>
      </c>
    </row>
    <row r="60" spans="1:17" ht="93.6" x14ac:dyDescent="0.25">
      <c r="A60" s="55">
        <v>25</v>
      </c>
      <c r="B60" s="97" t="s">
        <v>118</v>
      </c>
      <c r="C60" s="94" t="s">
        <v>1707</v>
      </c>
      <c r="D60" s="59" t="s">
        <v>183</v>
      </c>
      <c r="E60" s="120">
        <v>0.04</v>
      </c>
      <c r="F60" s="121">
        <v>3270.62</v>
      </c>
      <c r="G60" s="121">
        <v>3270.62</v>
      </c>
      <c r="H60" s="122"/>
      <c r="I60" s="122"/>
      <c r="J60" s="122">
        <v>131</v>
      </c>
      <c r="K60" s="122">
        <v>131</v>
      </c>
      <c r="L60" s="122"/>
      <c r="M60" s="122"/>
      <c r="N60" s="122">
        <v>297.60000000000002</v>
      </c>
      <c r="O60" s="122">
        <v>11.9</v>
      </c>
      <c r="P60" s="122"/>
      <c r="Q60" s="122"/>
    </row>
    <row r="61" spans="1:17" ht="34.200000000000003" x14ac:dyDescent="0.25">
      <c r="A61" s="55">
        <v>26</v>
      </c>
      <c r="B61" s="97" t="s">
        <v>119</v>
      </c>
      <c r="C61" s="94" t="s">
        <v>185</v>
      </c>
      <c r="D61" s="59" t="s">
        <v>183</v>
      </c>
      <c r="E61" s="120">
        <v>0.24</v>
      </c>
      <c r="F61" s="121">
        <v>1027.4000000000001</v>
      </c>
      <c r="G61" s="121">
        <v>1027.4000000000001</v>
      </c>
      <c r="H61" s="122"/>
      <c r="I61" s="122"/>
      <c r="J61" s="122">
        <v>247</v>
      </c>
      <c r="K61" s="122">
        <v>247</v>
      </c>
      <c r="L61" s="122"/>
      <c r="M61" s="122"/>
      <c r="N61" s="122">
        <v>97.2</v>
      </c>
      <c r="O61" s="122">
        <v>23.33</v>
      </c>
      <c r="P61" s="122"/>
      <c r="Q61" s="122"/>
    </row>
    <row r="62" spans="1:17" ht="45.6" x14ac:dyDescent="0.25">
      <c r="A62" s="55">
        <v>27</v>
      </c>
      <c r="B62" s="97" t="s">
        <v>1709</v>
      </c>
      <c r="C62" s="94" t="s">
        <v>1710</v>
      </c>
      <c r="D62" s="59" t="s">
        <v>188</v>
      </c>
      <c r="E62" s="120">
        <v>9.5000000000000001E-2</v>
      </c>
      <c r="F62" s="121">
        <v>507.61</v>
      </c>
      <c r="G62" s="122"/>
      <c r="H62" s="121">
        <v>507.61</v>
      </c>
      <c r="I62" s="121">
        <v>80.540000000000006</v>
      </c>
      <c r="J62" s="122">
        <v>48</v>
      </c>
      <c r="K62" s="122"/>
      <c r="L62" s="122">
        <v>48</v>
      </c>
      <c r="M62" s="122">
        <v>8</v>
      </c>
      <c r="N62" s="122"/>
      <c r="O62" s="122"/>
      <c r="P62" s="122">
        <v>4.76</v>
      </c>
      <c r="Q62" s="122">
        <v>0.45</v>
      </c>
    </row>
    <row r="63" spans="1:17" ht="64.8" x14ac:dyDescent="0.25">
      <c r="A63" s="55">
        <v>28</v>
      </c>
      <c r="B63" s="97" t="s">
        <v>1711</v>
      </c>
      <c r="C63" s="94" t="s">
        <v>1712</v>
      </c>
      <c r="D63" s="59" t="s">
        <v>188</v>
      </c>
      <c r="E63" s="120">
        <v>9.5000000000000001E-2</v>
      </c>
      <c r="F63" s="121">
        <v>418.02</v>
      </c>
      <c r="G63" s="122"/>
      <c r="H63" s="121">
        <v>418.02</v>
      </c>
      <c r="I63" s="121">
        <v>66.319999999999993</v>
      </c>
      <c r="J63" s="122">
        <v>40</v>
      </c>
      <c r="K63" s="122"/>
      <c r="L63" s="122">
        <v>40</v>
      </c>
      <c r="M63" s="122">
        <v>6</v>
      </c>
      <c r="N63" s="122"/>
      <c r="O63" s="122"/>
      <c r="P63" s="122">
        <v>3.92</v>
      </c>
      <c r="Q63" s="122">
        <v>0.37</v>
      </c>
    </row>
    <row r="64" spans="1:17" ht="34.200000000000003" x14ac:dyDescent="0.25">
      <c r="A64" s="55">
        <v>29</v>
      </c>
      <c r="B64" s="97" t="s">
        <v>1713</v>
      </c>
      <c r="C64" s="94" t="s">
        <v>1714</v>
      </c>
      <c r="D64" s="59" t="s">
        <v>1715</v>
      </c>
      <c r="E64" s="120">
        <v>0.95</v>
      </c>
      <c r="F64" s="121">
        <v>604.71</v>
      </c>
      <c r="G64" s="121">
        <v>150.49</v>
      </c>
      <c r="H64" s="121">
        <v>454.22</v>
      </c>
      <c r="I64" s="121">
        <v>47.48</v>
      </c>
      <c r="J64" s="122">
        <v>574</v>
      </c>
      <c r="K64" s="122">
        <v>143</v>
      </c>
      <c r="L64" s="122">
        <v>431</v>
      </c>
      <c r="M64" s="122">
        <v>45</v>
      </c>
      <c r="N64" s="122">
        <v>12.53</v>
      </c>
      <c r="O64" s="122">
        <v>11.9</v>
      </c>
      <c r="P64" s="122">
        <v>3.04</v>
      </c>
      <c r="Q64" s="122">
        <v>2.89</v>
      </c>
    </row>
    <row r="65" spans="1:17" ht="22.8" x14ac:dyDescent="0.25">
      <c r="A65" s="55">
        <v>30</v>
      </c>
      <c r="B65" s="97" t="s">
        <v>131</v>
      </c>
      <c r="C65" s="94" t="s">
        <v>200</v>
      </c>
      <c r="D65" s="59" t="s">
        <v>201</v>
      </c>
      <c r="E65" s="120">
        <v>0.15</v>
      </c>
      <c r="F65" s="121">
        <v>1636.02</v>
      </c>
      <c r="G65" s="121">
        <v>117.4</v>
      </c>
      <c r="H65" s="121">
        <v>26.91</v>
      </c>
      <c r="I65" s="121">
        <v>5.47</v>
      </c>
      <c r="J65" s="122">
        <v>245</v>
      </c>
      <c r="K65" s="122">
        <v>18</v>
      </c>
      <c r="L65" s="122">
        <v>4</v>
      </c>
      <c r="M65" s="122">
        <v>1</v>
      </c>
      <c r="N65" s="122">
        <v>10.199999999999999</v>
      </c>
      <c r="O65" s="122">
        <v>1.53</v>
      </c>
      <c r="P65" s="122">
        <v>0.35</v>
      </c>
      <c r="Q65" s="122">
        <v>0.05</v>
      </c>
    </row>
    <row r="66" spans="1:17" ht="34.200000000000003" x14ac:dyDescent="0.25">
      <c r="A66" s="55">
        <v>31</v>
      </c>
      <c r="B66" s="97" t="s">
        <v>1741</v>
      </c>
      <c r="C66" s="94" t="s">
        <v>1742</v>
      </c>
      <c r="D66" s="59" t="s">
        <v>204</v>
      </c>
      <c r="E66" s="120">
        <v>3.1E-2</v>
      </c>
      <c r="F66" s="121">
        <v>31824.14</v>
      </c>
      <c r="G66" s="121">
        <v>2718.01</v>
      </c>
      <c r="H66" s="121">
        <v>2653.22</v>
      </c>
      <c r="I66" s="121">
        <v>413.62</v>
      </c>
      <c r="J66" s="122">
        <v>987</v>
      </c>
      <c r="K66" s="122">
        <v>84</v>
      </c>
      <c r="L66" s="122">
        <v>82</v>
      </c>
      <c r="M66" s="122">
        <v>13</v>
      </c>
      <c r="N66" s="122">
        <v>207.64</v>
      </c>
      <c r="O66" s="122">
        <v>6.44</v>
      </c>
      <c r="P66" s="122">
        <v>24.02</v>
      </c>
      <c r="Q66" s="122">
        <v>0.74</v>
      </c>
    </row>
    <row r="67" spans="1:17" ht="45.6" x14ac:dyDescent="0.25">
      <c r="A67" s="55">
        <v>32</v>
      </c>
      <c r="B67" s="97" t="s">
        <v>1743</v>
      </c>
      <c r="C67" s="94" t="s">
        <v>1744</v>
      </c>
      <c r="D67" s="59" t="s">
        <v>204</v>
      </c>
      <c r="E67" s="120">
        <v>2.1000000000000001E-2</v>
      </c>
      <c r="F67" s="121">
        <v>68935.960000000006</v>
      </c>
      <c r="G67" s="121">
        <v>5944.32</v>
      </c>
      <c r="H67" s="121">
        <v>11228.22</v>
      </c>
      <c r="I67" s="121">
        <v>1204.73</v>
      </c>
      <c r="J67" s="122">
        <v>1448</v>
      </c>
      <c r="K67" s="122">
        <v>125</v>
      </c>
      <c r="L67" s="122">
        <v>236</v>
      </c>
      <c r="M67" s="122">
        <v>25</v>
      </c>
      <c r="N67" s="122">
        <v>432</v>
      </c>
      <c r="O67" s="122">
        <v>9.07</v>
      </c>
      <c r="P67" s="122">
        <v>71.709999999999994</v>
      </c>
      <c r="Q67" s="122">
        <v>1.51</v>
      </c>
    </row>
    <row r="68" spans="1:17" ht="55.2" x14ac:dyDescent="0.25">
      <c r="A68" s="55">
        <v>33</v>
      </c>
      <c r="B68" s="97" t="s">
        <v>1743</v>
      </c>
      <c r="C68" s="94" t="s">
        <v>1745</v>
      </c>
      <c r="D68" s="59" t="s">
        <v>204</v>
      </c>
      <c r="E68" s="120">
        <v>5.9999999999999995E-4</v>
      </c>
      <c r="F68" s="121">
        <v>22082.06</v>
      </c>
      <c r="G68" s="121">
        <v>5944.32</v>
      </c>
      <c r="H68" s="121">
        <v>11228.22</v>
      </c>
      <c r="I68" s="121">
        <v>1204.73</v>
      </c>
      <c r="J68" s="122">
        <v>13</v>
      </c>
      <c r="K68" s="122">
        <v>4</v>
      </c>
      <c r="L68" s="122">
        <v>7</v>
      </c>
      <c r="M68" s="122">
        <v>1</v>
      </c>
      <c r="N68" s="122">
        <v>432</v>
      </c>
      <c r="O68" s="122">
        <v>0.26</v>
      </c>
      <c r="P68" s="122">
        <v>71.709999999999994</v>
      </c>
      <c r="Q68" s="122">
        <v>0.04</v>
      </c>
    </row>
    <row r="69" spans="1:17" ht="51" x14ac:dyDescent="0.25">
      <c r="A69" s="123" t="s">
        <v>288</v>
      </c>
      <c r="B69" s="124" t="s">
        <v>1746</v>
      </c>
      <c r="C69" s="125" t="s">
        <v>1747</v>
      </c>
      <c r="D69" s="123" t="s">
        <v>73</v>
      </c>
      <c r="E69" s="126" t="s">
        <v>1748</v>
      </c>
      <c r="F69" s="127">
        <v>46.39</v>
      </c>
      <c r="G69" s="122"/>
      <c r="H69" s="122"/>
      <c r="I69" s="122"/>
      <c r="J69" s="128">
        <v>28.11</v>
      </c>
      <c r="K69" s="122"/>
      <c r="L69" s="122"/>
      <c r="M69" s="122"/>
      <c r="N69" s="122"/>
      <c r="O69" s="122"/>
      <c r="P69" s="122"/>
      <c r="Q69" s="122"/>
    </row>
    <row r="70" spans="1:17" ht="68.400000000000006" x14ac:dyDescent="0.25">
      <c r="A70" s="55">
        <v>34</v>
      </c>
      <c r="B70" s="97" t="s">
        <v>1749</v>
      </c>
      <c r="C70" s="94" t="s">
        <v>1750</v>
      </c>
      <c r="D70" s="59" t="s">
        <v>73</v>
      </c>
      <c r="E70" s="120">
        <v>0.6</v>
      </c>
      <c r="F70" s="121">
        <v>18.420000000000002</v>
      </c>
      <c r="G70" s="122"/>
      <c r="H70" s="122"/>
      <c r="I70" s="122"/>
      <c r="J70" s="122">
        <v>11</v>
      </c>
      <c r="K70" s="122"/>
      <c r="L70" s="122"/>
      <c r="M70" s="122"/>
      <c r="N70" s="122"/>
      <c r="O70" s="122"/>
      <c r="P70" s="122"/>
      <c r="Q70" s="122"/>
    </row>
    <row r="71" spans="1:17" ht="22.8" x14ac:dyDescent="0.25">
      <c r="A71" s="55">
        <v>35</v>
      </c>
      <c r="B71" s="97" t="s">
        <v>708</v>
      </c>
      <c r="C71" s="94" t="s">
        <v>709</v>
      </c>
      <c r="D71" s="59" t="s">
        <v>191</v>
      </c>
      <c r="E71" s="120">
        <v>1E-3</v>
      </c>
      <c r="F71" s="121">
        <v>12993</v>
      </c>
      <c r="G71" s="122"/>
      <c r="H71" s="122"/>
      <c r="I71" s="122"/>
      <c r="J71" s="122">
        <v>13</v>
      </c>
      <c r="K71" s="122"/>
      <c r="L71" s="122"/>
      <c r="M71" s="122"/>
      <c r="N71" s="122"/>
      <c r="O71" s="122"/>
      <c r="P71" s="122"/>
      <c r="Q71" s="122"/>
    </row>
    <row r="72" spans="1:17" ht="79.8" x14ac:dyDescent="0.25">
      <c r="A72" s="55">
        <v>36</v>
      </c>
      <c r="B72" s="97" t="s">
        <v>1718</v>
      </c>
      <c r="C72" s="94" t="s">
        <v>1719</v>
      </c>
      <c r="D72" s="59" t="s">
        <v>1720</v>
      </c>
      <c r="E72" s="120">
        <v>0.124</v>
      </c>
      <c r="F72" s="121">
        <v>31271.98</v>
      </c>
      <c r="G72" s="121">
        <v>1309.6199999999999</v>
      </c>
      <c r="H72" s="121">
        <v>3470.03</v>
      </c>
      <c r="I72" s="121">
        <v>376.35</v>
      </c>
      <c r="J72" s="122">
        <v>3878</v>
      </c>
      <c r="K72" s="122">
        <v>162</v>
      </c>
      <c r="L72" s="122">
        <v>430</v>
      </c>
      <c r="M72" s="122">
        <v>47</v>
      </c>
      <c r="N72" s="122">
        <v>106.3</v>
      </c>
      <c r="O72" s="122">
        <v>13.18</v>
      </c>
      <c r="P72" s="122">
        <v>20.77</v>
      </c>
      <c r="Q72" s="122">
        <v>2.58</v>
      </c>
    </row>
    <row r="73" spans="1:17" x14ac:dyDescent="0.25">
      <c r="A73" s="55">
        <v>37</v>
      </c>
      <c r="B73" s="97" t="s">
        <v>1664</v>
      </c>
      <c r="C73" s="94" t="s">
        <v>1665</v>
      </c>
      <c r="D73" s="59" t="s">
        <v>21</v>
      </c>
      <c r="E73" s="120">
        <v>1</v>
      </c>
      <c r="F73" s="121">
        <v>511.7</v>
      </c>
      <c r="G73" s="122"/>
      <c r="H73" s="122"/>
      <c r="I73" s="122"/>
      <c r="J73" s="122">
        <v>512</v>
      </c>
      <c r="K73" s="122"/>
      <c r="L73" s="122"/>
      <c r="M73" s="122"/>
      <c r="N73" s="122"/>
      <c r="O73" s="122"/>
      <c r="P73" s="122"/>
      <c r="Q73" s="122"/>
    </row>
    <row r="74" spans="1:17" ht="57" x14ac:dyDescent="0.25">
      <c r="A74" s="55">
        <v>38</v>
      </c>
      <c r="B74" s="97" t="s">
        <v>1751</v>
      </c>
      <c r="C74" s="94" t="s">
        <v>1752</v>
      </c>
      <c r="D74" s="59" t="s">
        <v>1723</v>
      </c>
      <c r="E74" s="120">
        <v>2</v>
      </c>
      <c r="F74" s="121">
        <v>30.92</v>
      </c>
      <c r="G74" s="121">
        <v>12.6</v>
      </c>
      <c r="H74" s="121">
        <v>1.0900000000000001</v>
      </c>
      <c r="I74" s="122"/>
      <c r="J74" s="122">
        <v>62</v>
      </c>
      <c r="K74" s="122">
        <v>25</v>
      </c>
      <c r="L74" s="122">
        <v>2</v>
      </c>
      <c r="M74" s="122"/>
      <c r="N74" s="122">
        <v>1.01</v>
      </c>
      <c r="O74" s="122">
        <v>2.02</v>
      </c>
      <c r="P74" s="122"/>
      <c r="Q74" s="122"/>
    </row>
    <row r="75" spans="1:17" ht="40.799999999999997" x14ac:dyDescent="0.25">
      <c r="A75" s="123" t="s">
        <v>288</v>
      </c>
      <c r="B75" s="124" t="s">
        <v>1753</v>
      </c>
      <c r="C75" s="125" t="s">
        <v>1754</v>
      </c>
      <c r="D75" s="123" t="s">
        <v>21</v>
      </c>
      <c r="E75" s="126" t="s">
        <v>1726</v>
      </c>
      <c r="F75" s="127">
        <v>297.5</v>
      </c>
      <c r="G75" s="122"/>
      <c r="H75" s="122"/>
      <c r="I75" s="122"/>
      <c r="J75" s="128">
        <v>595</v>
      </c>
      <c r="K75" s="122"/>
      <c r="L75" s="122"/>
      <c r="M75" s="122"/>
      <c r="N75" s="122"/>
      <c r="O75" s="122"/>
      <c r="P75" s="122"/>
      <c r="Q75" s="122"/>
    </row>
    <row r="76" spans="1:17" ht="22.8" x14ac:dyDescent="0.25">
      <c r="A76" s="55">
        <v>39</v>
      </c>
      <c r="B76" s="97" t="s">
        <v>654</v>
      </c>
      <c r="C76" s="94" t="s">
        <v>655</v>
      </c>
      <c r="D76" s="59" t="s">
        <v>21</v>
      </c>
      <c r="E76" s="120">
        <v>1</v>
      </c>
      <c r="F76" s="121">
        <v>56.62</v>
      </c>
      <c r="G76" s="122"/>
      <c r="H76" s="122"/>
      <c r="I76" s="122"/>
      <c r="J76" s="122">
        <v>57</v>
      </c>
      <c r="K76" s="122"/>
      <c r="L76" s="122"/>
      <c r="M76" s="122"/>
      <c r="N76" s="122"/>
      <c r="O76" s="122"/>
      <c r="P76" s="122"/>
      <c r="Q76" s="122"/>
    </row>
    <row r="77" spans="1:17" ht="34.200000000000003" x14ac:dyDescent="0.25">
      <c r="A77" s="55">
        <v>40</v>
      </c>
      <c r="B77" s="97" t="s">
        <v>322</v>
      </c>
      <c r="C77" s="94" t="s">
        <v>1755</v>
      </c>
      <c r="D77" s="59" t="s">
        <v>235</v>
      </c>
      <c r="E77" s="120">
        <v>2</v>
      </c>
      <c r="F77" s="121" t="s">
        <v>1756</v>
      </c>
      <c r="G77" s="122"/>
      <c r="H77" s="122"/>
      <c r="I77" s="122"/>
      <c r="J77" s="122">
        <v>2504</v>
      </c>
      <c r="K77" s="122"/>
      <c r="L77" s="122"/>
      <c r="M77" s="122"/>
      <c r="N77" s="122"/>
      <c r="O77" s="122"/>
      <c r="P77" s="122"/>
      <c r="Q77" s="122"/>
    </row>
    <row r="78" spans="1:17" ht="45.6" x14ac:dyDescent="0.25">
      <c r="A78" s="55">
        <v>41</v>
      </c>
      <c r="B78" s="97" t="s">
        <v>668</v>
      </c>
      <c r="C78" s="94" t="s">
        <v>669</v>
      </c>
      <c r="D78" s="59" t="s">
        <v>21</v>
      </c>
      <c r="E78" s="120">
        <v>6</v>
      </c>
      <c r="F78" s="121">
        <v>47.6</v>
      </c>
      <c r="G78" s="122"/>
      <c r="H78" s="122"/>
      <c r="I78" s="122"/>
      <c r="J78" s="122">
        <v>286</v>
      </c>
      <c r="K78" s="122"/>
      <c r="L78" s="122"/>
      <c r="M78" s="122"/>
      <c r="N78" s="122"/>
      <c r="O78" s="122"/>
      <c r="P78" s="122"/>
      <c r="Q78" s="122"/>
    </row>
    <row r="79" spans="1:17" ht="34.200000000000003" x14ac:dyDescent="0.25">
      <c r="A79" s="55">
        <v>42</v>
      </c>
      <c r="B79" s="97" t="s">
        <v>1731</v>
      </c>
      <c r="C79" s="94" t="s">
        <v>1732</v>
      </c>
      <c r="D79" s="59" t="s">
        <v>1733</v>
      </c>
      <c r="E79" s="120">
        <v>0.4</v>
      </c>
      <c r="F79" s="121">
        <v>430.5</v>
      </c>
      <c r="G79" s="121">
        <v>61.34</v>
      </c>
      <c r="H79" s="121">
        <v>283.19</v>
      </c>
      <c r="I79" s="121">
        <v>45.49</v>
      </c>
      <c r="J79" s="122">
        <v>172</v>
      </c>
      <c r="K79" s="122">
        <v>25</v>
      </c>
      <c r="L79" s="122">
        <v>113</v>
      </c>
      <c r="M79" s="122">
        <v>18</v>
      </c>
      <c r="N79" s="122">
        <v>4.8</v>
      </c>
      <c r="O79" s="122">
        <v>1.92</v>
      </c>
      <c r="P79" s="122">
        <v>2.61</v>
      </c>
      <c r="Q79" s="122">
        <v>1.04</v>
      </c>
    </row>
    <row r="80" spans="1:17" ht="34.200000000000003" x14ac:dyDescent="0.25">
      <c r="A80" s="55">
        <v>43</v>
      </c>
      <c r="B80" s="97" t="s">
        <v>1734</v>
      </c>
      <c r="C80" s="94" t="s">
        <v>1735</v>
      </c>
      <c r="D80" s="59" t="s">
        <v>1733</v>
      </c>
      <c r="E80" s="120">
        <v>0.1</v>
      </c>
      <c r="F80" s="121">
        <v>897.59</v>
      </c>
      <c r="G80" s="121">
        <v>90.61</v>
      </c>
      <c r="H80" s="121">
        <v>417.14</v>
      </c>
      <c r="I80" s="121">
        <v>66.930000000000007</v>
      </c>
      <c r="J80" s="122">
        <v>90</v>
      </c>
      <c r="K80" s="122">
        <v>9</v>
      </c>
      <c r="L80" s="122">
        <v>42</v>
      </c>
      <c r="M80" s="122">
        <v>7</v>
      </c>
      <c r="N80" s="122">
        <v>7.09</v>
      </c>
      <c r="O80" s="122">
        <v>0.71</v>
      </c>
      <c r="P80" s="122">
        <v>3.84</v>
      </c>
      <c r="Q80" s="122">
        <v>0.38</v>
      </c>
    </row>
    <row r="81" spans="1:17" ht="34.200000000000003" x14ac:dyDescent="0.25">
      <c r="A81" s="55">
        <v>44</v>
      </c>
      <c r="B81" s="97" t="s">
        <v>1757</v>
      </c>
      <c r="C81" s="94" t="s">
        <v>1758</v>
      </c>
      <c r="D81" s="59" t="s">
        <v>1759</v>
      </c>
      <c r="E81" s="120">
        <v>1.5E-3</v>
      </c>
      <c r="F81" s="121">
        <v>30216.42</v>
      </c>
      <c r="G81" s="121">
        <v>5526.36</v>
      </c>
      <c r="H81" s="121">
        <v>14503.02</v>
      </c>
      <c r="I81" s="121">
        <v>1611.36</v>
      </c>
      <c r="J81" s="122">
        <v>45</v>
      </c>
      <c r="K81" s="122">
        <v>8</v>
      </c>
      <c r="L81" s="122">
        <v>22</v>
      </c>
      <c r="M81" s="122">
        <v>2</v>
      </c>
      <c r="N81" s="122">
        <v>353.8</v>
      </c>
      <c r="O81" s="122">
        <v>0.53</v>
      </c>
      <c r="P81" s="122">
        <v>103.16</v>
      </c>
      <c r="Q81" s="122">
        <v>0.15</v>
      </c>
    </row>
    <row r="82" spans="1:17" ht="45.6" x14ac:dyDescent="0.25">
      <c r="A82" s="55">
        <v>45</v>
      </c>
      <c r="B82" s="97" t="s">
        <v>1760</v>
      </c>
      <c r="C82" s="94" t="s">
        <v>1761</v>
      </c>
      <c r="D82" s="59" t="s">
        <v>73</v>
      </c>
      <c r="E82" s="120">
        <v>15</v>
      </c>
      <c r="F82" s="121">
        <v>82.71</v>
      </c>
      <c r="G82" s="122"/>
      <c r="H82" s="122"/>
      <c r="I82" s="122"/>
      <c r="J82" s="122">
        <v>1241</v>
      </c>
      <c r="K82" s="122"/>
      <c r="L82" s="122"/>
      <c r="M82" s="122"/>
      <c r="N82" s="122"/>
      <c r="O82" s="122"/>
      <c r="P82" s="122"/>
      <c r="Q82" s="122"/>
    </row>
    <row r="83" spans="1:17" x14ac:dyDescent="0.25">
      <c r="A83" s="273" t="s">
        <v>85</v>
      </c>
      <c r="B83" s="274"/>
      <c r="C83" s="274"/>
      <c r="D83" s="274"/>
      <c r="E83" s="274"/>
      <c r="F83" s="274"/>
      <c r="G83" s="274"/>
      <c r="H83" s="274"/>
      <c r="I83" s="274"/>
      <c r="J83" s="121">
        <v>13222</v>
      </c>
      <c r="K83" s="121">
        <v>999</v>
      </c>
      <c r="L83" s="121">
        <v>2057</v>
      </c>
      <c r="M83" s="121">
        <v>233</v>
      </c>
      <c r="N83" s="122"/>
      <c r="O83" s="121">
        <v>84.4</v>
      </c>
      <c r="P83" s="122"/>
      <c r="Q83" s="121">
        <v>13.76</v>
      </c>
    </row>
    <row r="84" spans="1:17" x14ac:dyDescent="0.25">
      <c r="A84" s="273" t="s">
        <v>30</v>
      </c>
      <c r="B84" s="274"/>
      <c r="C84" s="274"/>
      <c r="D84" s="274"/>
      <c r="E84" s="274"/>
      <c r="F84" s="274"/>
      <c r="G84" s="274"/>
      <c r="H84" s="274"/>
      <c r="I84" s="274"/>
      <c r="J84" s="121">
        <v>1314</v>
      </c>
      <c r="K84" s="122"/>
      <c r="L84" s="122"/>
      <c r="M84" s="122"/>
      <c r="N84" s="122"/>
      <c r="O84" s="122"/>
      <c r="P84" s="122"/>
      <c r="Q84" s="122"/>
    </row>
    <row r="85" spans="1:17" x14ac:dyDescent="0.25">
      <c r="A85" s="273" t="s">
        <v>31</v>
      </c>
      <c r="B85" s="274"/>
      <c r="C85" s="274"/>
      <c r="D85" s="274"/>
      <c r="E85" s="274"/>
      <c r="F85" s="274"/>
      <c r="G85" s="274"/>
      <c r="H85" s="274"/>
      <c r="I85" s="274"/>
      <c r="J85" s="121">
        <v>821</v>
      </c>
      <c r="K85" s="122"/>
      <c r="L85" s="122"/>
      <c r="M85" s="122"/>
      <c r="N85" s="122"/>
      <c r="O85" s="122"/>
      <c r="P85" s="122"/>
      <c r="Q85" s="122"/>
    </row>
    <row r="86" spans="1:17" x14ac:dyDescent="0.25">
      <c r="A86" s="277" t="s">
        <v>1762</v>
      </c>
      <c r="B86" s="274"/>
      <c r="C86" s="274"/>
      <c r="D86" s="274"/>
      <c r="E86" s="274"/>
      <c r="F86" s="274"/>
      <c r="G86" s="274"/>
      <c r="H86" s="274"/>
      <c r="I86" s="274"/>
      <c r="J86" s="130">
        <v>15357</v>
      </c>
      <c r="K86" s="122"/>
      <c r="L86" s="122"/>
      <c r="M86" s="122"/>
      <c r="N86" s="122"/>
      <c r="O86" s="130">
        <v>84.4</v>
      </c>
      <c r="P86" s="122"/>
      <c r="Q86" s="130">
        <v>13.76</v>
      </c>
    </row>
    <row r="87" spans="1:17" x14ac:dyDescent="0.25">
      <c r="A87" s="278" t="s">
        <v>1763</v>
      </c>
      <c r="B87" s="274"/>
      <c r="C87" s="274"/>
      <c r="D87" s="274"/>
      <c r="E87" s="274"/>
      <c r="F87" s="274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</row>
    <row r="88" spans="1:17" ht="55.2" x14ac:dyDescent="0.25">
      <c r="A88" s="55">
        <v>46</v>
      </c>
      <c r="B88" s="97" t="s">
        <v>580</v>
      </c>
      <c r="C88" s="94" t="s">
        <v>593</v>
      </c>
      <c r="D88" s="59" t="s">
        <v>566</v>
      </c>
      <c r="E88" s="120">
        <v>1</v>
      </c>
      <c r="F88" s="121">
        <v>334.13</v>
      </c>
      <c r="G88" s="121">
        <v>185.49</v>
      </c>
      <c r="H88" s="121">
        <v>14.31</v>
      </c>
      <c r="I88" s="121">
        <v>0.91</v>
      </c>
      <c r="J88" s="122">
        <v>334</v>
      </c>
      <c r="K88" s="122">
        <v>185</v>
      </c>
      <c r="L88" s="122">
        <v>14</v>
      </c>
      <c r="M88" s="122">
        <v>1</v>
      </c>
      <c r="N88" s="122">
        <v>14.17</v>
      </c>
      <c r="O88" s="122">
        <v>14.17</v>
      </c>
      <c r="P88" s="122">
        <v>0.05</v>
      </c>
      <c r="Q88" s="122">
        <v>0.05</v>
      </c>
    </row>
    <row r="89" spans="1:17" ht="30.6" x14ac:dyDescent="0.25">
      <c r="A89" s="123" t="s">
        <v>288</v>
      </c>
      <c r="B89" s="124" t="s">
        <v>582</v>
      </c>
      <c r="C89" s="125" t="s">
        <v>583</v>
      </c>
      <c r="D89" s="123" t="s">
        <v>162</v>
      </c>
      <c r="E89" s="126" t="s">
        <v>575</v>
      </c>
      <c r="F89" s="127">
        <v>2635.77</v>
      </c>
      <c r="G89" s="122"/>
      <c r="H89" s="122"/>
      <c r="I89" s="122"/>
      <c r="J89" s="128">
        <v>2635.77</v>
      </c>
      <c r="K89" s="122"/>
      <c r="L89" s="122"/>
      <c r="M89" s="122"/>
      <c r="N89" s="122"/>
      <c r="O89" s="122"/>
      <c r="P89" s="122"/>
      <c r="Q89" s="122"/>
    </row>
    <row r="90" spans="1:17" ht="24" x14ac:dyDescent="0.25">
      <c r="A90" s="55">
        <v>47</v>
      </c>
      <c r="B90" s="97" t="s">
        <v>322</v>
      </c>
      <c r="C90" s="94" t="s">
        <v>1764</v>
      </c>
      <c r="D90" s="59" t="s">
        <v>235</v>
      </c>
      <c r="E90" s="120">
        <v>2</v>
      </c>
      <c r="F90" s="121" t="s">
        <v>1765</v>
      </c>
      <c r="G90" s="122"/>
      <c r="H90" s="122"/>
      <c r="I90" s="122"/>
      <c r="J90" s="122">
        <v>28210</v>
      </c>
      <c r="K90" s="122"/>
      <c r="L90" s="122"/>
      <c r="M90" s="122"/>
      <c r="N90" s="122"/>
      <c r="O90" s="122"/>
      <c r="P90" s="122"/>
      <c r="Q90" s="122"/>
    </row>
    <row r="91" spans="1:17" ht="22.8" x14ac:dyDescent="0.25">
      <c r="A91" s="55">
        <v>48</v>
      </c>
      <c r="B91" s="97" t="s">
        <v>654</v>
      </c>
      <c r="C91" s="94" t="s">
        <v>655</v>
      </c>
      <c r="D91" s="59" t="s">
        <v>21</v>
      </c>
      <c r="E91" s="120">
        <v>2</v>
      </c>
      <c r="F91" s="121">
        <v>56.62</v>
      </c>
      <c r="G91" s="122"/>
      <c r="H91" s="122"/>
      <c r="I91" s="122"/>
      <c r="J91" s="122">
        <v>113</v>
      </c>
      <c r="K91" s="122"/>
      <c r="L91" s="122"/>
      <c r="M91" s="122"/>
      <c r="N91" s="122"/>
      <c r="O91" s="122"/>
      <c r="P91" s="122"/>
      <c r="Q91" s="122"/>
    </row>
    <row r="92" spans="1:17" ht="34.200000000000003" x14ac:dyDescent="0.25">
      <c r="A92" s="55">
        <v>49</v>
      </c>
      <c r="B92" s="97" t="s">
        <v>1757</v>
      </c>
      <c r="C92" s="94" t="s">
        <v>1758</v>
      </c>
      <c r="D92" s="59" t="s">
        <v>1759</v>
      </c>
      <c r="E92" s="120">
        <v>2.0999999999999999E-3</v>
      </c>
      <c r="F92" s="121">
        <v>30216.42</v>
      </c>
      <c r="G92" s="121">
        <v>5526.36</v>
      </c>
      <c r="H92" s="121">
        <v>14503.02</v>
      </c>
      <c r="I92" s="121">
        <v>1611.36</v>
      </c>
      <c r="J92" s="122">
        <v>63</v>
      </c>
      <c r="K92" s="122">
        <v>12</v>
      </c>
      <c r="L92" s="122">
        <v>30</v>
      </c>
      <c r="M92" s="122">
        <v>3</v>
      </c>
      <c r="N92" s="122">
        <v>353.8</v>
      </c>
      <c r="O92" s="122">
        <v>0.74</v>
      </c>
      <c r="P92" s="122">
        <v>103.16</v>
      </c>
      <c r="Q92" s="122">
        <v>0.22</v>
      </c>
    </row>
    <row r="93" spans="1:17" ht="45.6" x14ac:dyDescent="0.25">
      <c r="A93" s="55">
        <v>50</v>
      </c>
      <c r="B93" s="97" t="s">
        <v>1760</v>
      </c>
      <c r="C93" s="94" t="s">
        <v>1761</v>
      </c>
      <c r="D93" s="59" t="s">
        <v>73</v>
      </c>
      <c r="E93" s="120">
        <v>20</v>
      </c>
      <c r="F93" s="121">
        <v>82.71</v>
      </c>
      <c r="G93" s="122"/>
      <c r="H93" s="122"/>
      <c r="I93" s="122"/>
      <c r="J93" s="122">
        <v>1654</v>
      </c>
      <c r="K93" s="122"/>
      <c r="L93" s="122"/>
      <c r="M93" s="122"/>
      <c r="N93" s="122"/>
      <c r="O93" s="122"/>
      <c r="P93" s="122"/>
      <c r="Q93" s="122"/>
    </row>
    <row r="94" spans="1:17" ht="45.6" x14ac:dyDescent="0.25">
      <c r="A94" s="55">
        <v>51</v>
      </c>
      <c r="B94" s="97" t="s">
        <v>1760</v>
      </c>
      <c r="C94" s="94" t="s">
        <v>1761</v>
      </c>
      <c r="D94" s="59" t="s">
        <v>73</v>
      </c>
      <c r="E94" s="120">
        <v>60</v>
      </c>
      <c r="F94" s="121">
        <v>82.71</v>
      </c>
      <c r="G94" s="122"/>
      <c r="H94" s="122"/>
      <c r="I94" s="122"/>
      <c r="J94" s="122">
        <v>4963</v>
      </c>
      <c r="K94" s="122"/>
      <c r="L94" s="122"/>
      <c r="M94" s="122"/>
      <c r="N94" s="122"/>
      <c r="O94" s="122"/>
      <c r="P94" s="122"/>
      <c r="Q94" s="122"/>
    </row>
    <row r="95" spans="1:17" ht="45.6" x14ac:dyDescent="0.25">
      <c r="A95" s="55">
        <v>52</v>
      </c>
      <c r="B95" s="97" t="s">
        <v>1743</v>
      </c>
      <c r="C95" s="94" t="s">
        <v>1744</v>
      </c>
      <c r="D95" s="59" t="s">
        <v>204</v>
      </c>
      <c r="E95" s="120">
        <v>4.8000000000000001E-2</v>
      </c>
      <c r="F95" s="121">
        <v>68935.960000000006</v>
      </c>
      <c r="G95" s="121">
        <v>5944.32</v>
      </c>
      <c r="H95" s="121">
        <v>11228.22</v>
      </c>
      <c r="I95" s="121">
        <v>1204.73</v>
      </c>
      <c r="J95" s="122">
        <v>3309</v>
      </c>
      <c r="K95" s="122">
        <v>285</v>
      </c>
      <c r="L95" s="122">
        <v>539</v>
      </c>
      <c r="M95" s="122">
        <v>58</v>
      </c>
      <c r="N95" s="122">
        <v>432</v>
      </c>
      <c r="O95" s="122">
        <v>20.74</v>
      </c>
      <c r="P95" s="122">
        <v>71.709999999999994</v>
      </c>
      <c r="Q95" s="122">
        <v>3.44</v>
      </c>
    </row>
    <row r="96" spans="1:17" ht="55.2" x14ac:dyDescent="0.25">
      <c r="A96" s="55">
        <v>53</v>
      </c>
      <c r="B96" s="97" t="s">
        <v>1743</v>
      </c>
      <c r="C96" s="94" t="s">
        <v>1745</v>
      </c>
      <c r="D96" s="59" t="s">
        <v>204</v>
      </c>
      <c r="E96" s="120">
        <v>1E-3</v>
      </c>
      <c r="F96" s="121">
        <v>22082.06</v>
      </c>
      <c r="G96" s="121">
        <v>5944.32</v>
      </c>
      <c r="H96" s="121">
        <v>11228.22</v>
      </c>
      <c r="I96" s="121">
        <v>1204.73</v>
      </c>
      <c r="J96" s="122">
        <v>22</v>
      </c>
      <c r="K96" s="122">
        <v>6</v>
      </c>
      <c r="L96" s="122">
        <v>11</v>
      </c>
      <c r="M96" s="122">
        <v>1</v>
      </c>
      <c r="N96" s="122">
        <v>432</v>
      </c>
      <c r="O96" s="122">
        <v>0.43</v>
      </c>
      <c r="P96" s="122">
        <v>71.709999999999994</v>
      </c>
      <c r="Q96" s="122">
        <v>7.0000000000000007E-2</v>
      </c>
    </row>
    <row r="97" spans="1:17" ht="51" x14ac:dyDescent="0.25">
      <c r="A97" s="123" t="s">
        <v>288</v>
      </c>
      <c r="B97" s="124" t="s">
        <v>1746</v>
      </c>
      <c r="C97" s="125" t="s">
        <v>1747</v>
      </c>
      <c r="D97" s="123" t="s">
        <v>73</v>
      </c>
      <c r="E97" s="126" t="s">
        <v>1766</v>
      </c>
      <c r="F97" s="127">
        <v>46.39</v>
      </c>
      <c r="G97" s="122"/>
      <c r="H97" s="122"/>
      <c r="I97" s="122"/>
      <c r="J97" s="128">
        <v>46.85</v>
      </c>
      <c r="K97" s="122"/>
      <c r="L97" s="122"/>
      <c r="M97" s="122"/>
      <c r="N97" s="122"/>
      <c r="O97" s="122"/>
      <c r="P97" s="122"/>
      <c r="Q97" s="122"/>
    </row>
    <row r="98" spans="1:17" ht="68.400000000000006" x14ac:dyDescent="0.25">
      <c r="A98" s="55">
        <v>54</v>
      </c>
      <c r="B98" s="97" t="s">
        <v>1749</v>
      </c>
      <c r="C98" s="94" t="s">
        <v>1750</v>
      </c>
      <c r="D98" s="59" t="s">
        <v>73</v>
      </c>
      <c r="E98" s="120">
        <v>1</v>
      </c>
      <c r="F98" s="121">
        <v>18.420000000000002</v>
      </c>
      <c r="G98" s="122"/>
      <c r="H98" s="122"/>
      <c r="I98" s="122"/>
      <c r="J98" s="122">
        <v>18</v>
      </c>
      <c r="K98" s="122"/>
      <c r="L98" s="122"/>
      <c r="M98" s="122"/>
      <c r="N98" s="122"/>
      <c r="O98" s="122"/>
      <c r="P98" s="122"/>
      <c r="Q98" s="122"/>
    </row>
    <row r="99" spans="1:17" ht="22.8" x14ac:dyDescent="0.25">
      <c r="A99" s="55">
        <v>55</v>
      </c>
      <c r="B99" s="97" t="s">
        <v>708</v>
      </c>
      <c r="C99" s="94" t="s">
        <v>709</v>
      </c>
      <c r="D99" s="59" t="s">
        <v>191</v>
      </c>
      <c r="E99" s="120">
        <v>1.6000000000000001E-3</v>
      </c>
      <c r="F99" s="121">
        <v>12993</v>
      </c>
      <c r="G99" s="122"/>
      <c r="H99" s="122"/>
      <c r="I99" s="122"/>
      <c r="J99" s="122">
        <v>21</v>
      </c>
      <c r="K99" s="122"/>
      <c r="L99" s="122"/>
      <c r="M99" s="122"/>
      <c r="N99" s="122"/>
      <c r="O99" s="122"/>
      <c r="P99" s="122"/>
      <c r="Q99" s="122"/>
    </row>
    <row r="100" spans="1:17" ht="45.6" x14ac:dyDescent="0.25">
      <c r="A100" s="55">
        <v>56</v>
      </c>
      <c r="B100" s="97" t="s">
        <v>1767</v>
      </c>
      <c r="C100" s="94" t="s">
        <v>1768</v>
      </c>
      <c r="D100" s="59" t="s">
        <v>183</v>
      </c>
      <c r="E100" s="120">
        <v>0.12</v>
      </c>
      <c r="F100" s="121">
        <v>4516.8900000000003</v>
      </c>
      <c r="G100" s="121">
        <v>4516.8900000000003</v>
      </c>
      <c r="H100" s="122"/>
      <c r="I100" s="122"/>
      <c r="J100" s="122">
        <v>542</v>
      </c>
      <c r="K100" s="122">
        <v>542</v>
      </c>
      <c r="L100" s="122"/>
      <c r="M100" s="122"/>
      <c r="N100" s="122">
        <v>411</v>
      </c>
      <c r="O100" s="122">
        <v>49.32</v>
      </c>
      <c r="P100" s="122"/>
      <c r="Q100" s="122"/>
    </row>
    <row r="101" spans="1:17" ht="68.400000000000006" x14ac:dyDescent="0.25">
      <c r="A101" s="55">
        <v>57</v>
      </c>
      <c r="B101" s="97" t="s">
        <v>286</v>
      </c>
      <c r="C101" s="94" t="s">
        <v>287</v>
      </c>
      <c r="D101" s="59" t="s">
        <v>210</v>
      </c>
      <c r="E101" s="120">
        <v>0.12</v>
      </c>
      <c r="F101" s="121">
        <v>9627.5300000000007</v>
      </c>
      <c r="G101" s="121">
        <v>1978.2</v>
      </c>
      <c r="H101" s="121">
        <v>4648.3500000000004</v>
      </c>
      <c r="I101" s="121">
        <v>327.60000000000002</v>
      </c>
      <c r="J101" s="122">
        <v>1155</v>
      </c>
      <c r="K101" s="122">
        <v>237</v>
      </c>
      <c r="L101" s="122">
        <v>558</v>
      </c>
      <c r="M101" s="122">
        <v>39</v>
      </c>
      <c r="N101" s="122">
        <v>180</v>
      </c>
      <c r="O101" s="122">
        <v>21.6</v>
      </c>
      <c r="P101" s="122">
        <v>18</v>
      </c>
      <c r="Q101" s="122">
        <v>2.16</v>
      </c>
    </row>
    <row r="102" spans="1:17" ht="30.6" x14ac:dyDescent="0.25">
      <c r="A102" s="123" t="s">
        <v>288</v>
      </c>
      <c r="B102" s="124" t="s">
        <v>289</v>
      </c>
      <c r="C102" s="125" t="s">
        <v>290</v>
      </c>
      <c r="D102" s="123" t="s">
        <v>78</v>
      </c>
      <c r="E102" s="126" t="s">
        <v>1769</v>
      </c>
      <c r="F102" s="127">
        <v>542.67999999999995</v>
      </c>
      <c r="G102" s="122"/>
      <c r="H102" s="122"/>
      <c r="I102" s="122"/>
      <c r="J102" s="128">
        <v>6642.4</v>
      </c>
      <c r="K102" s="122"/>
      <c r="L102" s="122"/>
      <c r="M102" s="122"/>
      <c r="N102" s="122"/>
      <c r="O102" s="122"/>
      <c r="P102" s="122"/>
      <c r="Q102" s="122"/>
    </row>
    <row r="103" spans="1:17" ht="34.200000000000003" x14ac:dyDescent="0.25">
      <c r="A103" s="55">
        <v>58</v>
      </c>
      <c r="B103" s="97" t="s">
        <v>1770</v>
      </c>
      <c r="C103" s="94" t="s">
        <v>537</v>
      </c>
      <c r="D103" s="59" t="s">
        <v>78</v>
      </c>
      <c r="E103" s="120">
        <v>12.24</v>
      </c>
      <c r="F103" s="121">
        <v>576.65</v>
      </c>
      <c r="G103" s="122"/>
      <c r="H103" s="122"/>
      <c r="I103" s="122"/>
      <c r="J103" s="122">
        <v>7058</v>
      </c>
      <c r="K103" s="122"/>
      <c r="L103" s="122"/>
      <c r="M103" s="122"/>
      <c r="N103" s="122"/>
      <c r="O103" s="122"/>
      <c r="P103" s="122"/>
      <c r="Q103" s="122"/>
    </row>
    <row r="104" spans="1:17" ht="22.8" x14ac:dyDescent="0.25">
      <c r="A104" s="55">
        <v>59</v>
      </c>
      <c r="B104" s="97" t="s">
        <v>280</v>
      </c>
      <c r="C104" s="94" t="s">
        <v>281</v>
      </c>
      <c r="D104" s="59" t="s">
        <v>234</v>
      </c>
      <c r="E104" s="120">
        <v>0.121</v>
      </c>
      <c r="F104" s="121">
        <v>7992.38</v>
      </c>
      <c r="G104" s="121">
        <v>807.95</v>
      </c>
      <c r="H104" s="121">
        <v>42.05</v>
      </c>
      <c r="I104" s="121">
        <v>2.73</v>
      </c>
      <c r="J104" s="122">
        <v>967</v>
      </c>
      <c r="K104" s="122">
        <v>98</v>
      </c>
      <c r="L104" s="122">
        <v>5</v>
      </c>
      <c r="M104" s="122"/>
      <c r="N104" s="122">
        <v>63.22</v>
      </c>
      <c r="O104" s="122">
        <v>7.65</v>
      </c>
      <c r="P104" s="122">
        <v>0.15</v>
      </c>
      <c r="Q104" s="122">
        <v>0.02</v>
      </c>
    </row>
    <row r="105" spans="1:17" x14ac:dyDescent="0.25">
      <c r="A105" s="273" t="s">
        <v>85</v>
      </c>
      <c r="B105" s="274"/>
      <c r="C105" s="274"/>
      <c r="D105" s="274"/>
      <c r="E105" s="274"/>
      <c r="F105" s="274"/>
      <c r="G105" s="274"/>
      <c r="H105" s="274"/>
      <c r="I105" s="274"/>
      <c r="J105" s="121">
        <v>48429</v>
      </c>
      <c r="K105" s="121">
        <v>1365</v>
      </c>
      <c r="L105" s="121">
        <v>1157</v>
      </c>
      <c r="M105" s="121">
        <v>102</v>
      </c>
      <c r="N105" s="122"/>
      <c r="O105" s="121">
        <v>114.65</v>
      </c>
      <c r="P105" s="122"/>
      <c r="Q105" s="121">
        <v>5.96</v>
      </c>
    </row>
    <row r="106" spans="1:17" x14ac:dyDescent="0.25">
      <c r="A106" s="273" t="s">
        <v>30</v>
      </c>
      <c r="B106" s="274"/>
      <c r="C106" s="274"/>
      <c r="D106" s="274"/>
      <c r="E106" s="274"/>
      <c r="F106" s="274"/>
      <c r="G106" s="274"/>
      <c r="H106" s="274"/>
      <c r="I106" s="274"/>
      <c r="J106" s="121">
        <v>1540</v>
      </c>
      <c r="K106" s="122"/>
      <c r="L106" s="122"/>
      <c r="M106" s="122"/>
      <c r="N106" s="122"/>
      <c r="O106" s="122"/>
      <c r="P106" s="122"/>
      <c r="Q106" s="122"/>
    </row>
    <row r="107" spans="1:17" x14ac:dyDescent="0.25">
      <c r="A107" s="273" t="s">
        <v>31</v>
      </c>
      <c r="B107" s="274"/>
      <c r="C107" s="274"/>
      <c r="D107" s="274"/>
      <c r="E107" s="274"/>
      <c r="F107" s="274"/>
      <c r="G107" s="274"/>
      <c r="H107" s="274"/>
      <c r="I107" s="274"/>
      <c r="J107" s="121">
        <v>966</v>
      </c>
      <c r="K107" s="122"/>
      <c r="L107" s="122"/>
      <c r="M107" s="122"/>
      <c r="N107" s="122"/>
      <c r="O107" s="122"/>
      <c r="P107" s="122"/>
      <c r="Q107" s="122"/>
    </row>
    <row r="108" spans="1:17" x14ac:dyDescent="0.25">
      <c r="A108" s="277" t="s">
        <v>1771</v>
      </c>
      <c r="B108" s="274"/>
      <c r="C108" s="274"/>
      <c r="D108" s="274"/>
      <c r="E108" s="274"/>
      <c r="F108" s="274"/>
      <c r="G108" s="274"/>
      <c r="H108" s="274"/>
      <c r="I108" s="274"/>
      <c r="J108" s="130">
        <v>50935</v>
      </c>
      <c r="K108" s="122"/>
      <c r="L108" s="122"/>
      <c r="M108" s="122"/>
      <c r="N108" s="122"/>
      <c r="O108" s="130">
        <v>114.65</v>
      </c>
      <c r="P108" s="122"/>
      <c r="Q108" s="130">
        <v>5.96</v>
      </c>
    </row>
    <row r="109" spans="1:17" x14ac:dyDescent="0.25">
      <c r="A109" s="275" t="s">
        <v>77</v>
      </c>
      <c r="B109" s="276"/>
      <c r="C109" s="276"/>
      <c r="D109" s="276"/>
      <c r="E109" s="276"/>
      <c r="F109" s="276"/>
      <c r="G109" s="276"/>
      <c r="H109" s="276"/>
      <c r="I109" s="276"/>
      <c r="J109" s="276"/>
      <c r="K109" s="276"/>
      <c r="L109" s="276"/>
      <c r="M109" s="276"/>
      <c r="N109" s="276"/>
      <c r="O109" s="276"/>
      <c r="P109" s="276"/>
      <c r="Q109" s="276"/>
    </row>
    <row r="110" spans="1:17" x14ac:dyDescent="0.25">
      <c r="A110" s="273" t="s">
        <v>29</v>
      </c>
      <c r="B110" s="274"/>
      <c r="C110" s="274"/>
      <c r="D110" s="274"/>
      <c r="E110" s="274"/>
      <c r="F110" s="274"/>
      <c r="G110" s="274"/>
      <c r="H110" s="274"/>
      <c r="I110" s="274"/>
      <c r="J110" s="121">
        <v>93995</v>
      </c>
      <c r="K110" s="121">
        <v>7206</v>
      </c>
      <c r="L110" s="121">
        <v>9917</v>
      </c>
      <c r="M110" s="121">
        <v>1059</v>
      </c>
      <c r="N110" s="122"/>
      <c r="O110" s="121">
        <v>628.36</v>
      </c>
      <c r="P110" s="122"/>
      <c r="Q110" s="121">
        <v>63.07</v>
      </c>
    </row>
    <row r="111" spans="1:17" x14ac:dyDescent="0.25">
      <c r="A111" s="273" t="s">
        <v>30</v>
      </c>
      <c r="B111" s="274"/>
      <c r="C111" s="274"/>
      <c r="D111" s="274"/>
      <c r="E111" s="274"/>
      <c r="F111" s="274"/>
      <c r="G111" s="274"/>
      <c r="H111" s="274"/>
      <c r="I111" s="274"/>
      <c r="J111" s="121">
        <v>8022</v>
      </c>
      <c r="K111" s="122"/>
      <c r="L111" s="122"/>
      <c r="M111" s="122"/>
      <c r="N111" s="122"/>
      <c r="O111" s="122"/>
      <c r="P111" s="122"/>
      <c r="Q111" s="122"/>
    </row>
    <row r="112" spans="1:17" x14ac:dyDescent="0.25">
      <c r="A112" s="273" t="s">
        <v>31</v>
      </c>
      <c r="B112" s="274"/>
      <c r="C112" s="274"/>
      <c r="D112" s="274"/>
      <c r="E112" s="274"/>
      <c r="F112" s="274"/>
      <c r="G112" s="274"/>
      <c r="H112" s="274"/>
      <c r="I112" s="274"/>
      <c r="J112" s="121">
        <v>4823</v>
      </c>
      <c r="K112" s="122"/>
      <c r="L112" s="122"/>
      <c r="M112" s="122"/>
      <c r="N112" s="122"/>
      <c r="O112" s="122"/>
      <c r="P112" s="122"/>
      <c r="Q112" s="122"/>
    </row>
    <row r="113" spans="1:17" x14ac:dyDescent="0.25">
      <c r="A113" s="277" t="s">
        <v>32</v>
      </c>
      <c r="B113" s="274"/>
      <c r="C113" s="274"/>
      <c r="D113" s="274"/>
      <c r="E113" s="274"/>
      <c r="F113" s="274"/>
      <c r="G113" s="274"/>
      <c r="H113" s="274"/>
      <c r="I113" s="274"/>
      <c r="J113" s="122"/>
      <c r="K113" s="122"/>
      <c r="L113" s="122"/>
      <c r="M113" s="122"/>
      <c r="N113" s="122"/>
      <c r="O113" s="122"/>
      <c r="P113" s="122"/>
      <c r="Q113" s="122"/>
    </row>
    <row r="114" spans="1:17" x14ac:dyDescent="0.25">
      <c r="A114" s="273" t="s">
        <v>56</v>
      </c>
      <c r="B114" s="274"/>
      <c r="C114" s="274"/>
      <c r="D114" s="274"/>
      <c r="E114" s="274"/>
      <c r="F114" s="274"/>
      <c r="G114" s="274"/>
      <c r="H114" s="274"/>
      <c r="I114" s="274"/>
      <c r="J114" s="121">
        <v>78630</v>
      </c>
      <c r="K114" s="122"/>
      <c r="L114" s="122"/>
      <c r="M114" s="122"/>
      <c r="N114" s="122"/>
      <c r="O114" s="121">
        <v>628.36</v>
      </c>
      <c r="P114" s="122"/>
      <c r="Q114" s="121">
        <v>63.07</v>
      </c>
    </row>
    <row r="115" spans="1:17" x14ac:dyDescent="0.25">
      <c r="A115" s="273" t="s">
        <v>86</v>
      </c>
      <c r="B115" s="274"/>
      <c r="C115" s="274"/>
      <c r="D115" s="274"/>
      <c r="E115" s="274"/>
      <c r="F115" s="274"/>
      <c r="G115" s="274"/>
      <c r="H115" s="274"/>
      <c r="I115" s="274"/>
      <c r="J115" s="121">
        <v>28210</v>
      </c>
      <c r="K115" s="122"/>
      <c r="L115" s="122"/>
      <c r="M115" s="122"/>
      <c r="N115" s="122"/>
      <c r="O115" s="122"/>
      <c r="P115" s="122"/>
      <c r="Q115" s="122"/>
    </row>
    <row r="116" spans="1:17" x14ac:dyDescent="0.25">
      <c r="A116" s="273" t="s">
        <v>33</v>
      </c>
      <c r="B116" s="274"/>
      <c r="C116" s="274"/>
      <c r="D116" s="274"/>
      <c r="E116" s="274"/>
      <c r="F116" s="274"/>
      <c r="G116" s="274"/>
      <c r="H116" s="274"/>
      <c r="I116" s="274"/>
      <c r="J116" s="121">
        <v>106840</v>
      </c>
      <c r="K116" s="122"/>
      <c r="L116" s="122"/>
      <c r="M116" s="122"/>
      <c r="N116" s="122"/>
      <c r="O116" s="121">
        <v>628.36</v>
      </c>
      <c r="P116" s="122"/>
      <c r="Q116" s="121">
        <v>63.07</v>
      </c>
    </row>
    <row r="117" spans="1:17" x14ac:dyDescent="0.25">
      <c r="A117" s="273" t="s">
        <v>34</v>
      </c>
      <c r="B117" s="274"/>
      <c r="C117" s="274"/>
      <c r="D117" s="274"/>
      <c r="E117" s="274"/>
      <c r="F117" s="274"/>
      <c r="G117" s="274"/>
      <c r="H117" s="274"/>
      <c r="I117" s="274"/>
      <c r="J117" s="122"/>
      <c r="K117" s="122"/>
      <c r="L117" s="122"/>
      <c r="M117" s="122"/>
      <c r="N117" s="122"/>
      <c r="O117" s="122"/>
      <c r="P117" s="122"/>
      <c r="Q117" s="122"/>
    </row>
    <row r="118" spans="1:17" x14ac:dyDescent="0.25">
      <c r="A118" s="273" t="s">
        <v>35</v>
      </c>
      <c r="B118" s="274"/>
      <c r="C118" s="274"/>
      <c r="D118" s="274"/>
      <c r="E118" s="274"/>
      <c r="F118" s="274"/>
      <c r="G118" s="274"/>
      <c r="H118" s="274"/>
      <c r="I118" s="274"/>
      <c r="J118" s="121">
        <v>48662</v>
      </c>
      <c r="K118" s="122"/>
      <c r="L118" s="122"/>
      <c r="M118" s="122"/>
      <c r="N118" s="122"/>
      <c r="O118" s="122"/>
      <c r="P118" s="122"/>
      <c r="Q118" s="122"/>
    </row>
    <row r="119" spans="1:17" x14ac:dyDescent="0.25">
      <c r="A119" s="273" t="s">
        <v>36</v>
      </c>
      <c r="B119" s="274"/>
      <c r="C119" s="274"/>
      <c r="D119" s="274"/>
      <c r="E119" s="274"/>
      <c r="F119" s="274"/>
      <c r="G119" s="274"/>
      <c r="H119" s="274"/>
      <c r="I119" s="274"/>
      <c r="J119" s="121">
        <v>9917</v>
      </c>
      <c r="K119" s="122"/>
      <c r="L119" s="122"/>
      <c r="M119" s="122"/>
      <c r="N119" s="122"/>
      <c r="O119" s="122"/>
      <c r="P119" s="122"/>
      <c r="Q119" s="122"/>
    </row>
    <row r="120" spans="1:17" x14ac:dyDescent="0.25">
      <c r="A120" s="273" t="s">
        <v>37</v>
      </c>
      <c r="B120" s="274"/>
      <c r="C120" s="274"/>
      <c r="D120" s="274"/>
      <c r="E120" s="274"/>
      <c r="F120" s="274"/>
      <c r="G120" s="274"/>
      <c r="H120" s="274"/>
      <c r="I120" s="274"/>
      <c r="J120" s="121">
        <v>8265</v>
      </c>
      <c r="K120" s="122"/>
      <c r="L120" s="122"/>
      <c r="M120" s="122"/>
      <c r="N120" s="122"/>
      <c r="O120" s="122"/>
      <c r="P120" s="122"/>
      <c r="Q120" s="122"/>
    </row>
    <row r="121" spans="1:17" x14ac:dyDescent="0.25">
      <c r="A121" s="273" t="s">
        <v>87</v>
      </c>
      <c r="B121" s="274"/>
      <c r="C121" s="274"/>
      <c r="D121" s="274"/>
      <c r="E121" s="274"/>
      <c r="F121" s="274"/>
      <c r="G121" s="274"/>
      <c r="H121" s="274"/>
      <c r="I121" s="274"/>
      <c r="J121" s="121">
        <v>28210</v>
      </c>
      <c r="K121" s="122"/>
      <c r="L121" s="122"/>
      <c r="M121" s="122"/>
      <c r="N121" s="122"/>
      <c r="O121" s="122"/>
      <c r="P121" s="122"/>
      <c r="Q121" s="122"/>
    </row>
    <row r="122" spans="1:17" x14ac:dyDescent="0.25">
      <c r="A122" s="273" t="s">
        <v>38</v>
      </c>
      <c r="B122" s="274"/>
      <c r="C122" s="274"/>
      <c r="D122" s="274"/>
      <c r="E122" s="274"/>
      <c r="F122" s="274"/>
      <c r="G122" s="274"/>
      <c r="H122" s="274"/>
      <c r="I122" s="274"/>
      <c r="J122" s="121">
        <v>8022</v>
      </c>
      <c r="K122" s="122"/>
      <c r="L122" s="122"/>
      <c r="M122" s="122"/>
      <c r="N122" s="122"/>
      <c r="O122" s="122"/>
      <c r="P122" s="122"/>
      <c r="Q122" s="122"/>
    </row>
    <row r="123" spans="1:17" x14ac:dyDescent="0.25">
      <c r="A123" s="273" t="s">
        <v>39</v>
      </c>
      <c r="B123" s="274"/>
      <c r="C123" s="274"/>
      <c r="D123" s="274"/>
      <c r="E123" s="274"/>
      <c r="F123" s="274"/>
      <c r="G123" s="274"/>
      <c r="H123" s="274"/>
      <c r="I123" s="274"/>
      <c r="J123" s="121">
        <v>4823</v>
      </c>
      <c r="K123" s="122"/>
      <c r="L123" s="122"/>
      <c r="M123" s="122"/>
      <c r="N123" s="122"/>
      <c r="O123" s="122"/>
      <c r="P123" s="122"/>
      <c r="Q123" s="122"/>
    </row>
    <row r="124" spans="1:17" x14ac:dyDescent="0.25">
      <c r="A124" s="277" t="s">
        <v>40</v>
      </c>
      <c r="B124" s="274"/>
      <c r="C124" s="274"/>
      <c r="D124" s="274"/>
      <c r="E124" s="274"/>
      <c r="F124" s="274"/>
      <c r="G124" s="274"/>
      <c r="H124" s="274"/>
      <c r="I124" s="274"/>
      <c r="J124" s="130">
        <v>106840</v>
      </c>
      <c r="K124" s="122"/>
      <c r="L124" s="122"/>
      <c r="M124" s="122"/>
      <c r="N124" s="122"/>
      <c r="O124" s="130">
        <v>628.36</v>
      </c>
      <c r="P124" s="122"/>
      <c r="Q124" s="130">
        <v>63.07</v>
      </c>
    </row>
    <row r="125" spans="1:17" x14ac:dyDescent="0.25">
      <c r="A125" s="66"/>
      <c r="B125" s="48"/>
      <c r="C125" s="57"/>
      <c r="D125" s="96"/>
      <c r="E125" s="58"/>
      <c r="F125" s="131"/>
      <c r="G125" s="131"/>
      <c r="H125" s="131"/>
      <c r="I125" s="131"/>
      <c r="J125" s="131"/>
      <c r="K125" s="131"/>
      <c r="L125" s="131"/>
      <c r="M125" s="131"/>
      <c r="N125" s="131"/>
      <c r="O125" s="131"/>
      <c r="P125" s="131"/>
      <c r="Q125" s="131"/>
    </row>
    <row r="126" spans="1:17" x14ac:dyDescent="0.25">
      <c r="A126" s="66"/>
      <c r="B126" s="48"/>
      <c r="C126" s="57"/>
      <c r="D126" s="96"/>
      <c r="E126" s="58"/>
      <c r="F126" s="131"/>
      <c r="G126" s="131"/>
      <c r="H126" s="131"/>
      <c r="I126" s="131"/>
      <c r="J126" s="131"/>
      <c r="K126" s="131"/>
      <c r="L126" s="131"/>
      <c r="M126" s="131"/>
      <c r="N126" s="131"/>
      <c r="O126" s="131"/>
      <c r="P126" s="131"/>
      <c r="Q126" s="131"/>
    </row>
    <row r="127" spans="1:17" x14ac:dyDescent="0.25">
      <c r="A127" s="66"/>
      <c r="B127" s="48"/>
      <c r="C127" s="57"/>
      <c r="D127" s="96"/>
      <c r="E127" s="58"/>
      <c r="F127" s="131"/>
      <c r="G127" s="131"/>
      <c r="H127" s="131"/>
      <c r="I127" s="131"/>
      <c r="J127" s="131"/>
      <c r="K127" s="131"/>
      <c r="L127" s="131"/>
      <c r="M127" s="131"/>
      <c r="N127" s="131"/>
      <c r="O127" s="131"/>
      <c r="P127" s="131"/>
      <c r="Q127" s="131"/>
    </row>
    <row r="128" spans="1:17" x14ac:dyDescent="0.25">
      <c r="A128" s="286" t="s">
        <v>391</v>
      </c>
      <c r="B128" s="287"/>
      <c r="C128" s="287"/>
      <c r="D128" s="287"/>
      <c r="E128" s="287"/>
      <c r="F128" s="287"/>
      <c r="G128" s="287"/>
      <c r="H128" s="287"/>
      <c r="I128" s="287"/>
      <c r="J128" s="287"/>
      <c r="K128" s="287"/>
      <c r="L128" s="287"/>
      <c r="M128" s="287"/>
      <c r="N128" s="287"/>
      <c r="O128" s="287"/>
      <c r="P128" s="287"/>
      <c r="Q128" s="287"/>
    </row>
    <row r="129" spans="1:17" x14ac:dyDescent="0.25">
      <c r="A129" s="288" t="s">
        <v>90</v>
      </c>
      <c r="B129" s="287"/>
      <c r="C129" s="287"/>
      <c r="D129" s="287"/>
      <c r="E129" s="287"/>
      <c r="F129" s="287"/>
      <c r="G129" s="287"/>
      <c r="H129" s="287"/>
      <c r="I129" s="287"/>
      <c r="J129" s="287"/>
      <c r="K129" s="287"/>
      <c r="L129" s="287"/>
      <c r="M129" s="287"/>
      <c r="N129" s="287"/>
      <c r="O129" s="287"/>
      <c r="P129" s="287"/>
      <c r="Q129" s="287"/>
    </row>
    <row r="130" spans="1:17" x14ac:dyDescent="0.25">
      <c r="A130" s="66"/>
      <c r="B130" s="48"/>
      <c r="C130" s="57"/>
      <c r="D130" s="96"/>
      <c r="E130" s="58"/>
      <c r="F130" s="131"/>
      <c r="G130" s="131"/>
      <c r="H130" s="131"/>
      <c r="I130" s="131"/>
      <c r="J130" s="131"/>
      <c r="K130" s="131"/>
      <c r="L130" s="131"/>
      <c r="M130" s="131"/>
      <c r="N130" s="131"/>
      <c r="O130" s="131"/>
      <c r="P130" s="131"/>
      <c r="Q130" s="131"/>
    </row>
    <row r="131" spans="1:17" x14ac:dyDescent="0.25">
      <c r="A131" s="286" t="s">
        <v>392</v>
      </c>
      <c r="B131" s="287"/>
      <c r="C131" s="287"/>
      <c r="D131" s="287"/>
      <c r="E131" s="287"/>
      <c r="F131" s="287"/>
      <c r="G131" s="287"/>
      <c r="H131" s="287"/>
      <c r="I131" s="287"/>
      <c r="J131" s="287"/>
      <c r="K131" s="287"/>
      <c r="L131" s="287"/>
      <c r="M131" s="287"/>
      <c r="N131" s="287"/>
      <c r="O131" s="287"/>
      <c r="P131" s="287"/>
      <c r="Q131" s="287"/>
    </row>
    <row r="132" spans="1:17" x14ac:dyDescent="0.25">
      <c r="A132" s="288" t="s">
        <v>90</v>
      </c>
      <c r="B132" s="287"/>
      <c r="C132" s="287"/>
      <c r="D132" s="287"/>
      <c r="E132" s="287"/>
      <c r="F132" s="287"/>
      <c r="G132" s="287"/>
      <c r="H132" s="287"/>
      <c r="I132" s="287"/>
      <c r="J132" s="287"/>
      <c r="K132" s="287"/>
      <c r="L132" s="287"/>
      <c r="M132" s="287"/>
      <c r="N132" s="287"/>
      <c r="O132" s="287"/>
      <c r="P132" s="287"/>
      <c r="Q132" s="287"/>
    </row>
    <row r="133" spans="1:17" x14ac:dyDescent="0.25">
      <c r="A133" s="66"/>
      <c r="B133" s="48"/>
      <c r="C133" s="57"/>
      <c r="D133" s="96"/>
      <c r="E133" s="58"/>
      <c r="F133" s="131"/>
      <c r="G133" s="131"/>
      <c r="H133" s="131"/>
      <c r="I133" s="131"/>
      <c r="J133" s="131"/>
      <c r="K133" s="131"/>
      <c r="L133" s="131"/>
      <c r="M133" s="131"/>
      <c r="N133" s="131"/>
      <c r="O133" s="131"/>
      <c r="P133" s="131"/>
      <c r="Q133" s="131"/>
    </row>
  </sheetData>
  <mergeCells count="56">
    <mergeCell ref="A132:Q132"/>
    <mergeCell ref="A117:I117"/>
    <mergeCell ref="A118:I118"/>
    <mergeCell ref="A119:I119"/>
    <mergeCell ref="A120:I120"/>
    <mergeCell ref="A121:I121"/>
    <mergeCell ref="A122:I122"/>
    <mergeCell ref="A123:I123"/>
    <mergeCell ref="A124:I124"/>
    <mergeCell ref="A128:Q128"/>
    <mergeCell ref="A129:Q129"/>
    <mergeCell ref="A131:Q131"/>
    <mergeCell ref="A116:I116"/>
    <mergeCell ref="A105:I105"/>
    <mergeCell ref="A106:I106"/>
    <mergeCell ref="A107:I107"/>
    <mergeCell ref="A108:I108"/>
    <mergeCell ref="A109:Q109"/>
    <mergeCell ref="A110:I110"/>
    <mergeCell ref="A111:I111"/>
    <mergeCell ref="A112:I112"/>
    <mergeCell ref="A113:I113"/>
    <mergeCell ref="A114:I114"/>
    <mergeCell ref="A115:I115"/>
    <mergeCell ref="A87:Q87"/>
    <mergeCell ref="A28:Q28"/>
    <mergeCell ref="A39:Q39"/>
    <mergeCell ref="A51:I51"/>
    <mergeCell ref="A52:I52"/>
    <mergeCell ref="A53:I53"/>
    <mergeCell ref="A54:I54"/>
    <mergeCell ref="A55:Q55"/>
    <mergeCell ref="A83:I83"/>
    <mergeCell ref="A84:I84"/>
    <mergeCell ref="A85:I85"/>
    <mergeCell ref="A86:I86"/>
    <mergeCell ref="Q24:Q26"/>
    <mergeCell ref="F25:F26"/>
    <mergeCell ref="G25:I25"/>
    <mergeCell ref="J25:J26"/>
    <mergeCell ref="K25:M25"/>
    <mergeCell ref="F24:I24"/>
    <mergeCell ref="J24:M24"/>
    <mergeCell ref="N24:N26"/>
    <mergeCell ref="O24:O26"/>
    <mergeCell ref="P24:P26"/>
    <mergeCell ref="J16:K16"/>
    <mergeCell ref="J17:K17"/>
    <mergeCell ref="J18:K18"/>
    <mergeCell ref="J19:K19"/>
    <mergeCell ref="J20:K20"/>
    <mergeCell ref="A24:A26"/>
    <mergeCell ref="B24:B26"/>
    <mergeCell ref="C24:C26"/>
    <mergeCell ref="D24:D26"/>
    <mergeCell ref="E24:E2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04"/>
  <sheetViews>
    <sheetView topLeftCell="A67" workbookViewId="0">
      <selection activeCell="D12" sqref="D12"/>
    </sheetView>
  </sheetViews>
  <sheetFormatPr defaultRowHeight="13.2" x14ac:dyDescent="0.25"/>
  <cols>
    <col min="2" max="2" width="17.5546875" customWidth="1"/>
    <col min="3" max="3" width="26.44140625" customWidth="1"/>
  </cols>
  <sheetData>
    <row r="1" spans="1:17" x14ac:dyDescent="0.25">
      <c r="A1" s="50" t="s">
        <v>27</v>
      </c>
      <c r="B1" s="48"/>
      <c r="C1" s="102"/>
      <c r="D1" s="103"/>
      <c r="E1" s="51"/>
      <c r="F1" s="104"/>
      <c r="G1" s="104"/>
      <c r="H1" s="104"/>
      <c r="I1" s="104"/>
      <c r="J1" s="104"/>
      <c r="K1" s="104"/>
      <c r="L1" s="104"/>
      <c r="M1" s="52" t="s">
        <v>28</v>
      </c>
      <c r="N1" s="49"/>
      <c r="O1" s="104"/>
      <c r="P1" s="104"/>
      <c r="Q1" s="104"/>
    </row>
    <row r="2" spans="1:17" x14ac:dyDescent="0.25">
      <c r="A2" s="53"/>
      <c r="B2" s="48"/>
      <c r="C2" s="102"/>
      <c r="D2" s="103"/>
      <c r="E2" s="51"/>
      <c r="F2" s="104"/>
      <c r="G2" s="104"/>
      <c r="H2" s="104"/>
      <c r="I2" s="104"/>
      <c r="J2" s="104"/>
      <c r="K2" s="104"/>
      <c r="L2" s="104"/>
      <c r="M2" s="53"/>
      <c r="N2" s="49"/>
      <c r="O2" s="104"/>
      <c r="P2" s="104"/>
      <c r="Q2" s="104"/>
    </row>
    <row r="3" spans="1:17" x14ac:dyDescent="0.25">
      <c r="A3" s="53"/>
      <c r="B3" s="48"/>
      <c r="C3" s="102"/>
      <c r="D3" s="103"/>
      <c r="E3" s="51"/>
      <c r="F3" s="104"/>
      <c r="G3" s="104"/>
      <c r="H3" s="104"/>
      <c r="I3" s="104"/>
      <c r="J3" s="104"/>
      <c r="K3" s="104"/>
      <c r="L3" s="104"/>
      <c r="M3" s="53"/>
      <c r="N3" s="49"/>
      <c r="O3" s="104"/>
      <c r="P3" s="104"/>
      <c r="Q3" s="104"/>
    </row>
    <row r="4" spans="1:17" x14ac:dyDescent="0.25">
      <c r="A4" s="53" t="s">
        <v>68</v>
      </c>
      <c r="B4" s="48"/>
      <c r="C4" s="102"/>
      <c r="D4" s="103"/>
      <c r="E4" s="51"/>
      <c r="F4" s="104"/>
      <c r="G4" s="104"/>
      <c r="H4" s="104"/>
      <c r="I4" s="104"/>
      <c r="J4" s="104"/>
      <c r="K4" s="104"/>
      <c r="L4" s="104"/>
      <c r="M4" s="53" t="s">
        <v>68</v>
      </c>
      <c r="N4" s="49"/>
      <c r="O4" s="104"/>
      <c r="P4" s="104"/>
      <c r="Q4" s="104"/>
    </row>
    <row r="5" spans="1:17" x14ac:dyDescent="0.25">
      <c r="A5" s="53" t="s">
        <v>240</v>
      </c>
      <c r="B5" s="48"/>
      <c r="C5" s="102"/>
      <c r="D5" s="103"/>
      <c r="E5" s="51"/>
      <c r="F5" s="104"/>
      <c r="G5" s="104"/>
      <c r="H5" s="104"/>
      <c r="I5" s="104"/>
      <c r="J5" s="104"/>
      <c r="K5" s="104"/>
      <c r="L5" s="104"/>
      <c r="M5" s="54" t="s">
        <v>241</v>
      </c>
      <c r="N5" s="49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51" t="s">
        <v>242</v>
      </c>
      <c r="I6" s="104"/>
      <c r="J6" s="106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02"/>
      <c r="D7" s="103"/>
      <c r="E7" s="107"/>
      <c r="F7" s="108"/>
      <c r="G7" s="108"/>
      <c r="H7" s="67" t="s">
        <v>23</v>
      </c>
      <c r="I7" s="67"/>
      <c r="J7" s="109"/>
      <c r="K7" s="104"/>
      <c r="L7" s="104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51"/>
      <c r="B9" s="53"/>
      <c r="C9" s="102"/>
      <c r="D9" s="103"/>
      <c r="E9" s="105"/>
      <c r="F9" s="104"/>
      <c r="G9" s="104"/>
      <c r="H9" s="110" t="s">
        <v>1773</v>
      </c>
      <c r="I9" s="110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03"/>
      <c r="E10" s="105"/>
      <c r="F10" s="104"/>
      <c r="G10" s="104"/>
      <c r="H10" s="51" t="s">
        <v>55</v>
      </c>
      <c r="I10" s="51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03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51"/>
      <c r="B12" s="53"/>
      <c r="C12" s="111" t="s">
        <v>24</v>
      </c>
      <c r="D12" s="112" t="s">
        <v>1774</v>
      </c>
      <c r="E12" s="113"/>
      <c r="F12" s="104"/>
      <c r="G12" s="104"/>
      <c r="H12" s="51"/>
      <c r="I12" s="104"/>
      <c r="J12" s="104"/>
      <c r="K12" s="106"/>
      <c r="L12" s="106"/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03"/>
      <c r="E13" s="114"/>
      <c r="F13" s="108"/>
      <c r="G13" s="108"/>
      <c r="H13" s="67" t="s">
        <v>54</v>
      </c>
      <c r="I13" s="67"/>
      <c r="J13" s="108"/>
      <c r="K13" s="109"/>
      <c r="L13" s="104"/>
      <c r="M13" s="104"/>
      <c r="N13" s="104"/>
      <c r="O13" s="104"/>
      <c r="P13" s="104"/>
      <c r="Q13" s="104"/>
    </row>
    <row r="14" spans="1:17" x14ac:dyDescent="0.25">
      <c r="A14" s="115"/>
      <c r="B14" s="116"/>
      <c r="C14" s="102"/>
      <c r="D14" s="103"/>
      <c r="E14" s="105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1775</v>
      </c>
      <c r="E15" s="51"/>
      <c r="F15" s="104"/>
      <c r="G15" s="104"/>
      <c r="H15" s="104"/>
      <c r="I15" s="113"/>
      <c r="J15" s="113"/>
      <c r="K15" s="104"/>
      <c r="L15" s="104"/>
      <c r="M15" s="104"/>
      <c r="N15" s="104"/>
      <c r="O15" s="104"/>
      <c r="P15" s="104"/>
      <c r="Q15" s="104"/>
    </row>
    <row r="16" spans="1:17" x14ac:dyDescent="0.25">
      <c r="A16" s="51"/>
      <c r="B16" s="53"/>
      <c r="C16" s="102"/>
      <c r="D16" s="113" t="s">
        <v>43</v>
      </c>
      <c r="E16" s="51"/>
      <c r="F16" s="104"/>
      <c r="G16" s="104"/>
      <c r="H16" s="104"/>
      <c r="I16" s="113"/>
      <c r="J16" s="284" t="s">
        <v>1776</v>
      </c>
      <c r="K16" s="285"/>
      <c r="L16" s="54" t="s">
        <v>53</v>
      </c>
      <c r="M16" s="104"/>
      <c r="N16" s="104"/>
      <c r="O16" s="104"/>
      <c r="P16" s="104"/>
      <c r="Q16" s="104"/>
    </row>
    <row r="17" spans="1:17" x14ac:dyDescent="0.25">
      <c r="A17" s="51"/>
      <c r="B17" s="53"/>
      <c r="C17" s="102"/>
      <c r="D17" s="113" t="s">
        <v>57</v>
      </c>
      <c r="E17" s="51"/>
      <c r="F17" s="104"/>
      <c r="G17" s="104"/>
      <c r="H17" s="104"/>
      <c r="I17" s="113"/>
      <c r="J17" s="284" t="s">
        <v>1777</v>
      </c>
      <c r="K17" s="285"/>
      <c r="L17" s="54" t="s">
        <v>53</v>
      </c>
      <c r="M17" s="104"/>
      <c r="N17" s="104"/>
      <c r="O17" s="104"/>
      <c r="P17" s="104"/>
      <c r="Q17" s="104"/>
    </row>
    <row r="18" spans="1:17" x14ac:dyDescent="0.25">
      <c r="A18" s="51"/>
      <c r="B18" s="53"/>
      <c r="C18" s="102"/>
      <c r="D18" s="113" t="s">
        <v>44</v>
      </c>
      <c r="E18" s="51"/>
      <c r="F18" s="104"/>
      <c r="G18" s="104"/>
      <c r="H18" s="104"/>
      <c r="I18" s="113"/>
      <c r="J18" s="284" t="s">
        <v>1778</v>
      </c>
      <c r="K18" s="285"/>
      <c r="L18" s="54" t="s">
        <v>53</v>
      </c>
      <c r="M18" s="104"/>
      <c r="N18" s="104"/>
      <c r="O18" s="104"/>
      <c r="P18" s="104"/>
      <c r="Q18" s="104"/>
    </row>
    <row r="19" spans="1:17" x14ac:dyDescent="0.25">
      <c r="A19" s="51"/>
      <c r="B19" s="53"/>
      <c r="C19" s="102"/>
      <c r="D19" s="113" t="s">
        <v>249</v>
      </c>
      <c r="E19" s="51"/>
      <c r="F19" s="104"/>
      <c r="G19" s="104"/>
      <c r="H19" s="104"/>
      <c r="I19" s="113"/>
      <c r="J19" s="284" t="s">
        <v>1779</v>
      </c>
      <c r="K19" s="285"/>
      <c r="L19" s="54" t="s">
        <v>53</v>
      </c>
      <c r="M19" s="104"/>
      <c r="N19" s="104"/>
      <c r="O19" s="104"/>
      <c r="P19" s="104"/>
      <c r="Q19" s="104"/>
    </row>
    <row r="20" spans="1:17" x14ac:dyDescent="0.25">
      <c r="A20" s="51"/>
      <c r="B20" s="53"/>
      <c r="C20" s="102"/>
      <c r="D20" s="113" t="s">
        <v>41</v>
      </c>
      <c r="E20" s="51"/>
      <c r="F20" s="104"/>
      <c r="G20" s="104"/>
      <c r="H20" s="104"/>
      <c r="I20" s="113"/>
      <c r="J20" s="284" t="s">
        <v>1780</v>
      </c>
      <c r="K20" s="285"/>
      <c r="L20" s="54" t="s">
        <v>42</v>
      </c>
      <c r="M20" s="104"/>
      <c r="N20" s="104"/>
      <c r="O20" s="104"/>
      <c r="P20" s="104"/>
      <c r="Q20" s="104"/>
    </row>
    <row r="21" spans="1:17" x14ac:dyDescent="0.25">
      <c r="A21" s="51"/>
      <c r="B21" s="53"/>
      <c r="C21" s="102"/>
      <c r="D21" s="117" t="s">
        <v>160</v>
      </c>
      <c r="E21" s="51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</row>
    <row r="22" spans="1:17" x14ac:dyDescent="0.25">
      <c r="A22" s="51"/>
      <c r="B22" s="53"/>
      <c r="C22" s="102"/>
      <c r="D22" s="103"/>
      <c r="E22" s="51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</row>
    <row r="23" spans="1:17" x14ac:dyDescent="0.25">
      <c r="A23" s="66"/>
      <c r="B23" s="48"/>
      <c r="C23" s="57"/>
      <c r="D23" s="96"/>
      <c r="E23" s="5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</row>
    <row r="24" spans="1:17" x14ac:dyDescent="0.25">
      <c r="A24" s="279" t="s">
        <v>25</v>
      </c>
      <c r="B24" s="281" t="s">
        <v>161</v>
      </c>
      <c r="C24" s="279" t="s">
        <v>67</v>
      </c>
      <c r="D24" s="279" t="s">
        <v>66</v>
      </c>
      <c r="E24" s="279" t="s">
        <v>65</v>
      </c>
      <c r="F24" s="279" t="s">
        <v>52</v>
      </c>
      <c r="G24" s="280"/>
      <c r="H24" s="280"/>
      <c r="I24" s="280"/>
      <c r="J24" s="279" t="s">
        <v>51</v>
      </c>
      <c r="K24" s="280"/>
      <c r="L24" s="280"/>
      <c r="M24" s="280"/>
      <c r="N24" s="279" t="s">
        <v>64</v>
      </c>
      <c r="O24" s="279" t="s">
        <v>63</v>
      </c>
      <c r="P24" s="279" t="s">
        <v>252</v>
      </c>
      <c r="Q24" s="279" t="s">
        <v>253</v>
      </c>
    </row>
    <row r="25" spans="1:17" x14ac:dyDescent="0.25">
      <c r="A25" s="280"/>
      <c r="B25" s="282"/>
      <c r="C25" s="283"/>
      <c r="D25" s="279"/>
      <c r="E25" s="280"/>
      <c r="F25" s="279" t="s">
        <v>26</v>
      </c>
      <c r="G25" s="279" t="s">
        <v>62</v>
      </c>
      <c r="H25" s="280"/>
      <c r="I25" s="280"/>
      <c r="J25" s="279" t="s">
        <v>26</v>
      </c>
      <c r="K25" s="279" t="s">
        <v>62</v>
      </c>
      <c r="L25" s="280"/>
      <c r="M25" s="280"/>
      <c r="N25" s="279"/>
      <c r="O25" s="279"/>
      <c r="P25" s="279"/>
      <c r="Q25" s="279"/>
    </row>
    <row r="26" spans="1:17" x14ac:dyDescent="0.25">
      <c r="A26" s="280"/>
      <c r="B26" s="282"/>
      <c r="C26" s="283"/>
      <c r="D26" s="279"/>
      <c r="E26" s="280"/>
      <c r="F26" s="280"/>
      <c r="G26" s="95" t="s">
        <v>61</v>
      </c>
      <c r="H26" s="95" t="s">
        <v>60</v>
      </c>
      <c r="I26" s="95" t="s">
        <v>59</v>
      </c>
      <c r="J26" s="280"/>
      <c r="K26" s="95" t="s">
        <v>61</v>
      </c>
      <c r="L26" s="95" t="s">
        <v>60</v>
      </c>
      <c r="M26" s="95" t="s">
        <v>59</v>
      </c>
      <c r="N26" s="279"/>
      <c r="O26" s="279"/>
      <c r="P26" s="279"/>
      <c r="Q26" s="279"/>
    </row>
    <row r="27" spans="1:17" x14ac:dyDescent="0.25">
      <c r="A27" s="55">
        <v>1</v>
      </c>
      <c r="B27" s="65">
        <v>2</v>
      </c>
      <c r="C27" s="95">
        <v>3</v>
      </c>
      <c r="D27" s="95">
        <v>4</v>
      </c>
      <c r="E27" s="55">
        <v>5</v>
      </c>
      <c r="F27" s="64">
        <v>6</v>
      </c>
      <c r="G27" s="64">
        <v>7</v>
      </c>
      <c r="H27" s="64">
        <v>8</v>
      </c>
      <c r="I27" s="64">
        <v>9</v>
      </c>
      <c r="J27" s="64">
        <v>10</v>
      </c>
      <c r="K27" s="64">
        <v>11</v>
      </c>
      <c r="L27" s="64">
        <v>12</v>
      </c>
      <c r="M27" s="64">
        <v>13</v>
      </c>
      <c r="N27" s="64">
        <v>14</v>
      </c>
      <c r="O27" s="64">
        <v>15</v>
      </c>
      <c r="P27" s="64">
        <v>16</v>
      </c>
      <c r="Q27" s="64">
        <v>17</v>
      </c>
    </row>
    <row r="28" spans="1:17" x14ac:dyDescent="0.25">
      <c r="A28" s="278" t="s">
        <v>254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</row>
    <row r="29" spans="1:17" ht="57" x14ac:dyDescent="0.25">
      <c r="A29" s="55">
        <v>1</v>
      </c>
      <c r="B29" s="97" t="s">
        <v>1703</v>
      </c>
      <c r="C29" s="94" t="s">
        <v>1704</v>
      </c>
      <c r="D29" s="59" t="s">
        <v>188</v>
      </c>
      <c r="E29" s="120">
        <v>4.7E-2</v>
      </c>
      <c r="F29" s="121">
        <v>6580.39</v>
      </c>
      <c r="G29" s="121">
        <v>164.41</v>
      </c>
      <c r="H29" s="121">
        <v>6409.6</v>
      </c>
      <c r="I29" s="121">
        <v>732.64</v>
      </c>
      <c r="J29" s="122">
        <v>309</v>
      </c>
      <c r="K29" s="122">
        <v>8</v>
      </c>
      <c r="L29" s="122">
        <v>301</v>
      </c>
      <c r="M29" s="122">
        <v>34</v>
      </c>
      <c r="N29" s="122">
        <v>14.96</v>
      </c>
      <c r="O29" s="122">
        <v>0.7</v>
      </c>
      <c r="P29" s="122">
        <v>43.3</v>
      </c>
      <c r="Q29" s="122">
        <v>2.04</v>
      </c>
    </row>
    <row r="30" spans="1:17" ht="172.2" x14ac:dyDescent="0.25">
      <c r="A30" s="55">
        <v>2</v>
      </c>
      <c r="B30" s="97" t="s">
        <v>282</v>
      </c>
      <c r="C30" s="94" t="s">
        <v>283</v>
      </c>
      <c r="D30" s="59" t="s">
        <v>284</v>
      </c>
      <c r="E30" s="120">
        <v>91.65</v>
      </c>
      <c r="F30" s="121">
        <v>3.2</v>
      </c>
      <c r="G30" s="122"/>
      <c r="H30" s="121">
        <v>3.2</v>
      </c>
      <c r="I30" s="122"/>
      <c r="J30" s="122">
        <v>293</v>
      </c>
      <c r="K30" s="122"/>
      <c r="L30" s="122">
        <v>293</v>
      </c>
      <c r="M30" s="122"/>
      <c r="N30" s="122"/>
      <c r="O30" s="122"/>
      <c r="P30" s="122"/>
      <c r="Q30" s="122"/>
    </row>
    <row r="31" spans="1:17" ht="22.8" x14ac:dyDescent="0.25">
      <c r="A31" s="55">
        <v>3</v>
      </c>
      <c r="B31" s="97" t="s">
        <v>285</v>
      </c>
      <c r="C31" s="94" t="s">
        <v>193</v>
      </c>
      <c r="D31" s="59" t="s">
        <v>188</v>
      </c>
      <c r="E31" s="120">
        <v>4.7E-2</v>
      </c>
      <c r="F31" s="121">
        <v>478.65</v>
      </c>
      <c r="G31" s="121">
        <v>40.11</v>
      </c>
      <c r="H31" s="121">
        <v>433.44</v>
      </c>
      <c r="I31" s="121">
        <v>67.17</v>
      </c>
      <c r="J31" s="122">
        <v>22</v>
      </c>
      <c r="K31" s="122">
        <v>2</v>
      </c>
      <c r="L31" s="122">
        <v>20</v>
      </c>
      <c r="M31" s="122">
        <v>3</v>
      </c>
      <c r="N31" s="122">
        <v>3.65</v>
      </c>
      <c r="O31" s="122">
        <v>0.17</v>
      </c>
      <c r="P31" s="122">
        <v>3.97</v>
      </c>
      <c r="Q31" s="122">
        <v>0.19</v>
      </c>
    </row>
    <row r="32" spans="1:17" ht="57" x14ac:dyDescent="0.25">
      <c r="A32" s="55">
        <v>4</v>
      </c>
      <c r="B32" s="97" t="s">
        <v>1705</v>
      </c>
      <c r="C32" s="94" t="s">
        <v>1706</v>
      </c>
      <c r="D32" s="59" t="s">
        <v>188</v>
      </c>
      <c r="E32" s="120">
        <v>7.4999999999999997E-2</v>
      </c>
      <c r="F32" s="121">
        <v>4796.33</v>
      </c>
      <c r="G32" s="121">
        <v>145.29</v>
      </c>
      <c r="H32" s="121">
        <v>4651.04</v>
      </c>
      <c r="I32" s="121">
        <v>489.16</v>
      </c>
      <c r="J32" s="122">
        <v>360</v>
      </c>
      <c r="K32" s="122">
        <v>11</v>
      </c>
      <c r="L32" s="122">
        <v>349</v>
      </c>
      <c r="M32" s="122">
        <v>37</v>
      </c>
      <c r="N32" s="122">
        <v>13.22</v>
      </c>
      <c r="O32" s="122">
        <v>0.99</v>
      </c>
      <c r="P32" s="122">
        <v>28.91</v>
      </c>
      <c r="Q32" s="122">
        <v>2.17</v>
      </c>
    </row>
    <row r="33" spans="1:17" ht="34.200000000000003" x14ac:dyDescent="0.25">
      <c r="A33" s="55">
        <v>5</v>
      </c>
      <c r="B33" s="97" t="s">
        <v>119</v>
      </c>
      <c r="C33" s="94" t="s">
        <v>185</v>
      </c>
      <c r="D33" s="59" t="s">
        <v>183</v>
      </c>
      <c r="E33" s="120">
        <v>0.15</v>
      </c>
      <c r="F33" s="121">
        <v>1027.4000000000001</v>
      </c>
      <c r="G33" s="121">
        <v>1027.4000000000001</v>
      </c>
      <c r="H33" s="122"/>
      <c r="I33" s="122"/>
      <c r="J33" s="122">
        <v>154</v>
      </c>
      <c r="K33" s="122">
        <v>154</v>
      </c>
      <c r="L33" s="122"/>
      <c r="M33" s="122"/>
      <c r="N33" s="122">
        <v>97.2</v>
      </c>
      <c r="O33" s="122">
        <v>14.58</v>
      </c>
      <c r="P33" s="122"/>
      <c r="Q33" s="122"/>
    </row>
    <row r="34" spans="1:17" ht="45.6" x14ac:dyDescent="0.25">
      <c r="A34" s="55">
        <v>6</v>
      </c>
      <c r="B34" s="97" t="s">
        <v>1709</v>
      </c>
      <c r="C34" s="94" t="s">
        <v>1710</v>
      </c>
      <c r="D34" s="59" t="s">
        <v>188</v>
      </c>
      <c r="E34" s="120">
        <v>0.6</v>
      </c>
      <c r="F34" s="121">
        <v>507.61</v>
      </c>
      <c r="G34" s="122"/>
      <c r="H34" s="121">
        <v>507.61</v>
      </c>
      <c r="I34" s="121">
        <v>80.540000000000006</v>
      </c>
      <c r="J34" s="122">
        <v>305</v>
      </c>
      <c r="K34" s="122"/>
      <c r="L34" s="122">
        <v>305</v>
      </c>
      <c r="M34" s="122">
        <v>48</v>
      </c>
      <c r="N34" s="122"/>
      <c r="O34" s="122"/>
      <c r="P34" s="122">
        <v>4.76</v>
      </c>
      <c r="Q34" s="122">
        <v>2.86</v>
      </c>
    </row>
    <row r="35" spans="1:17" ht="64.8" x14ac:dyDescent="0.25">
      <c r="A35" s="55">
        <v>7</v>
      </c>
      <c r="B35" s="97" t="s">
        <v>1711</v>
      </c>
      <c r="C35" s="94" t="s">
        <v>1712</v>
      </c>
      <c r="D35" s="59" t="s">
        <v>188</v>
      </c>
      <c r="E35" s="120">
        <v>0.6</v>
      </c>
      <c r="F35" s="121">
        <v>418.02</v>
      </c>
      <c r="G35" s="122"/>
      <c r="H35" s="121">
        <v>418.02</v>
      </c>
      <c r="I35" s="121">
        <v>66.319999999999993</v>
      </c>
      <c r="J35" s="122">
        <v>251</v>
      </c>
      <c r="K35" s="122"/>
      <c r="L35" s="122">
        <v>251</v>
      </c>
      <c r="M35" s="122">
        <v>40</v>
      </c>
      <c r="N35" s="122"/>
      <c r="O35" s="122"/>
      <c r="P35" s="122">
        <v>3.92</v>
      </c>
      <c r="Q35" s="122">
        <v>2.35</v>
      </c>
    </row>
    <row r="36" spans="1:17" ht="34.200000000000003" x14ac:dyDescent="0.25">
      <c r="A36" s="55">
        <v>8</v>
      </c>
      <c r="B36" s="97" t="s">
        <v>1713</v>
      </c>
      <c r="C36" s="94" t="s">
        <v>1714</v>
      </c>
      <c r="D36" s="59" t="s">
        <v>1715</v>
      </c>
      <c r="E36" s="120">
        <v>6</v>
      </c>
      <c r="F36" s="121">
        <v>604.71</v>
      </c>
      <c r="G36" s="121">
        <v>150.49</v>
      </c>
      <c r="H36" s="121">
        <v>454.22</v>
      </c>
      <c r="I36" s="121">
        <v>47.48</v>
      </c>
      <c r="J36" s="122">
        <v>3628</v>
      </c>
      <c r="K36" s="122">
        <v>903</v>
      </c>
      <c r="L36" s="122">
        <v>2725</v>
      </c>
      <c r="M36" s="122">
        <v>285</v>
      </c>
      <c r="N36" s="122">
        <v>12.53</v>
      </c>
      <c r="O36" s="122">
        <v>75.180000000000007</v>
      </c>
      <c r="P36" s="122">
        <v>3.04</v>
      </c>
      <c r="Q36" s="122">
        <v>18.239999999999998</v>
      </c>
    </row>
    <row r="37" spans="1:17" x14ac:dyDescent="0.25">
      <c r="A37" s="273" t="s">
        <v>791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</row>
    <row r="38" spans="1:17" ht="22.8" x14ac:dyDescent="0.25">
      <c r="A38" s="55">
        <v>9</v>
      </c>
      <c r="B38" s="97" t="s">
        <v>131</v>
      </c>
      <c r="C38" s="94" t="s">
        <v>200</v>
      </c>
      <c r="D38" s="59" t="s">
        <v>201</v>
      </c>
      <c r="E38" s="120">
        <v>0.75</v>
      </c>
      <c r="F38" s="121">
        <v>1636.02</v>
      </c>
      <c r="G38" s="121">
        <v>117.4</v>
      </c>
      <c r="H38" s="121">
        <v>26.91</v>
      </c>
      <c r="I38" s="121">
        <v>5.47</v>
      </c>
      <c r="J38" s="122">
        <v>1227</v>
      </c>
      <c r="K38" s="122">
        <v>88</v>
      </c>
      <c r="L38" s="122">
        <v>20</v>
      </c>
      <c r="M38" s="122">
        <v>4</v>
      </c>
      <c r="N38" s="122">
        <v>10.199999999999999</v>
      </c>
      <c r="O38" s="122">
        <v>7.65</v>
      </c>
      <c r="P38" s="122">
        <v>0.35</v>
      </c>
      <c r="Q38" s="122">
        <v>0.26</v>
      </c>
    </row>
    <row r="39" spans="1:17" ht="22.8" x14ac:dyDescent="0.25">
      <c r="A39" s="55">
        <v>10</v>
      </c>
      <c r="B39" s="97" t="s">
        <v>132</v>
      </c>
      <c r="C39" s="94" t="s">
        <v>1781</v>
      </c>
      <c r="D39" s="59" t="s">
        <v>201</v>
      </c>
      <c r="E39" s="120">
        <v>0.05</v>
      </c>
      <c r="F39" s="121">
        <v>1816.24</v>
      </c>
      <c r="G39" s="121">
        <v>117.4</v>
      </c>
      <c r="H39" s="121">
        <v>39.21</v>
      </c>
      <c r="I39" s="121">
        <v>7.97</v>
      </c>
      <c r="J39" s="122">
        <v>91</v>
      </c>
      <c r="K39" s="122">
        <v>6</v>
      </c>
      <c r="L39" s="122">
        <v>2</v>
      </c>
      <c r="M39" s="122"/>
      <c r="N39" s="122">
        <v>10.199999999999999</v>
      </c>
      <c r="O39" s="122">
        <v>0.51</v>
      </c>
      <c r="P39" s="122">
        <v>0.51</v>
      </c>
      <c r="Q39" s="122">
        <v>0.03</v>
      </c>
    </row>
    <row r="40" spans="1:17" ht="45.6" x14ac:dyDescent="0.25">
      <c r="A40" s="55">
        <v>11</v>
      </c>
      <c r="B40" s="97" t="s">
        <v>315</v>
      </c>
      <c r="C40" s="94" t="s">
        <v>316</v>
      </c>
      <c r="D40" s="59" t="s">
        <v>317</v>
      </c>
      <c r="E40" s="120">
        <v>0.01</v>
      </c>
      <c r="F40" s="121">
        <v>5953.9</v>
      </c>
      <c r="G40" s="121">
        <v>913.53</v>
      </c>
      <c r="H40" s="121">
        <v>3509.02</v>
      </c>
      <c r="I40" s="121">
        <v>442.26</v>
      </c>
      <c r="J40" s="122">
        <v>60</v>
      </c>
      <c r="K40" s="122">
        <v>9</v>
      </c>
      <c r="L40" s="122">
        <v>35</v>
      </c>
      <c r="M40" s="122">
        <v>4</v>
      </c>
      <c r="N40" s="122">
        <v>74.150000000000006</v>
      </c>
      <c r="O40" s="122">
        <v>0.74</v>
      </c>
      <c r="P40" s="122">
        <v>24.3</v>
      </c>
      <c r="Q40" s="122">
        <v>0.24</v>
      </c>
    </row>
    <row r="41" spans="1:17" ht="57" x14ac:dyDescent="0.25">
      <c r="A41" s="55">
        <v>12</v>
      </c>
      <c r="B41" s="97" t="s">
        <v>1782</v>
      </c>
      <c r="C41" s="94" t="s">
        <v>1783</v>
      </c>
      <c r="D41" s="59" t="s">
        <v>21</v>
      </c>
      <c r="E41" s="120">
        <v>1</v>
      </c>
      <c r="F41" s="121">
        <v>99.37</v>
      </c>
      <c r="G41" s="122"/>
      <c r="H41" s="122"/>
      <c r="I41" s="122"/>
      <c r="J41" s="122">
        <v>99</v>
      </c>
      <c r="K41" s="122"/>
      <c r="L41" s="122"/>
      <c r="M41" s="122"/>
      <c r="N41" s="122"/>
      <c r="O41" s="122"/>
      <c r="P41" s="122"/>
      <c r="Q41" s="122"/>
    </row>
    <row r="42" spans="1:17" ht="45.6" x14ac:dyDescent="0.25">
      <c r="A42" s="55">
        <v>13</v>
      </c>
      <c r="B42" s="97" t="s">
        <v>1784</v>
      </c>
      <c r="C42" s="94" t="s">
        <v>1785</v>
      </c>
      <c r="D42" s="59" t="s">
        <v>1786</v>
      </c>
      <c r="E42" s="120">
        <v>0.1348</v>
      </c>
      <c r="F42" s="121">
        <v>24777.56</v>
      </c>
      <c r="G42" s="121">
        <v>4826.1000000000004</v>
      </c>
      <c r="H42" s="121">
        <v>9250.5499999999993</v>
      </c>
      <c r="I42" s="121">
        <v>1015.56</v>
      </c>
      <c r="J42" s="122">
        <v>3340</v>
      </c>
      <c r="K42" s="122">
        <v>651</v>
      </c>
      <c r="L42" s="122">
        <v>1247</v>
      </c>
      <c r="M42" s="122">
        <v>137</v>
      </c>
      <c r="N42" s="122">
        <v>372.96</v>
      </c>
      <c r="O42" s="122">
        <v>50.28</v>
      </c>
      <c r="P42" s="122">
        <v>55.8</v>
      </c>
      <c r="Q42" s="122">
        <v>7.52</v>
      </c>
    </row>
    <row r="43" spans="1:17" ht="45.6" x14ac:dyDescent="0.25">
      <c r="A43" s="55">
        <v>14</v>
      </c>
      <c r="B43" s="97" t="s">
        <v>1787</v>
      </c>
      <c r="C43" s="94" t="s">
        <v>1788</v>
      </c>
      <c r="D43" s="59" t="s">
        <v>78</v>
      </c>
      <c r="E43" s="120">
        <v>7.91</v>
      </c>
      <c r="F43" s="121">
        <v>1607.24</v>
      </c>
      <c r="G43" s="122"/>
      <c r="H43" s="122"/>
      <c r="I43" s="122"/>
      <c r="J43" s="122">
        <v>12713</v>
      </c>
      <c r="K43" s="122"/>
      <c r="L43" s="122"/>
      <c r="M43" s="122"/>
      <c r="N43" s="122"/>
      <c r="O43" s="122"/>
      <c r="P43" s="122"/>
      <c r="Q43" s="122"/>
    </row>
    <row r="44" spans="1:17" ht="22.8" x14ac:dyDescent="0.25">
      <c r="A44" s="55">
        <v>15</v>
      </c>
      <c r="B44" s="97" t="s">
        <v>1654</v>
      </c>
      <c r="C44" s="94" t="s">
        <v>1655</v>
      </c>
      <c r="D44" s="59" t="s">
        <v>78</v>
      </c>
      <c r="E44" s="120">
        <v>5.57</v>
      </c>
      <c r="F44" s="121">
        <v>2202.2600000000002</v>
      </c>
      <c r="G44" s="122"/>
      <c r="H44" s="122"/>
      <c r="I44" s="122"/>
      <c r="J44" s="122">
        <v>12267</v>
      </c>
      <c r="K44" s="122"/>
      <c r="L44" s="122"/>
      <c r="M44" s="122"/>
      <c r="N44" s="122"/>
      <c r="O44" s="122"/>
      <c r="P44" s="122"/>
      <c r="Q44" s="122"/>
    </row>
    <row r="45" spans="1:17" ht="45.6" x14ac:dyDescent="0.25">
      <c r="A45" s="55">
        <v>16</v>
      </c>
      <c r="B45" s="97" t="s">
        <v>1789</v>
      </c>
      <c r="C45" s="94" t="s">
        <v>1790</v>
      </c>
      <c r="D45" s="59" t="s">
        <v>21</v>
      </c>
      <c r="E45" s="120">
        <v>18</v>
      </c>
      <c r="F45" s="121">
        <v>12.69</v>
      </c>
      <c r="G45" s="122"/>
      <c r="H45" s="122"/>
      <c r="I45" s="122"/>
      <c r="J45" s="122">
        <v>228</v>
      </c>
      <c r="K45" s="122"/>
      <c r="L45" s="122"/>
      <c r="M45" s="122"/>
      <c r="N45" s="122"/>
      <c r="O45" s="122"/>
      <c r="P45" s="122"/>
      <c r="Q45" s="122"/>
    </row>
    <row r="46" spans="1:17" ht="22.8" x14ac:dyDescent="0.25">
      <c r="A46" s="55">
        <v>17</v>
      </c>
      <c r="B46" s="97" t="s">
        <v>1791</v>
      </c>
      <c r="C46" s="94" t="s">
        <v>1792</v>
      </c>
      <c r="D46" s="59" t="s">
        <v>1793</v>
      </c>
      <c r="E46" s="120">
        <v>1.4E-2</v>
      </c>
      <c r="F46" s="121">
        <v>1195.9100000000001</v>
      </c>
      <c r="G46" s="121">
        <v>197.45</v>
      </c>
      <c r="H46" s="121">
        <v>952.58</v>
      </c>
      <c r="I46" s="121">
        <v>87.94</v>
      </c>
      <c r="J46" s="122">
        <v>17</v>
      </c>
      <c r="K46" s="122">
        <v>3</v>
      </c>
      <c r="L46" s="122">
        <v>13</v>
      </c>
      <c r="M46" s="122">
        <v>1</v>
      </c>
      <c r="N46" s="122">
        <v>15.45</v>
      </c>
      <c r="O46" s="122">
        <v>0.22</v>
      </c>
      <c r="P46" s="122">
        <v>5.63</v>
      </c>
      <c r="Q46" s="122">
        <v>0.08</v>
      </c>
    </row>
    <row r="47" spans="1:17" ht="34.200000000000003" x14ac:dyDescent="0.25">
      <c r="A47" s="55">
        <v>18</v>
      </c>
      <c r="B47" s="97" t="s">
        <v>1794</v>
      </c>
      <c r="C47" s="94" t="s">
        <v>1795</v>
      </c>
      <c r="D47" s="59" t="s">
        <v>403</v>
      </c>
      <c r="E47" s="120">
        <v>0.109</v>
      </c>
      <c r="F47" s="121">
        <v>1438.69</v>
      </c>
      <c r="G47" s="121">
        <v>1243.6400000000001</v>
      </c>
      <c r="H47" s="121">
        <v>115.09</v>
      </c>
      <c r="I47" s="121">
        <v>2.91</v>
      </c>
      <c r="J47" s="122">
        <v>157</v>
      </c>
      <c r="K47" s="122">
        <v>136</v>
      </c>
      <c r="L47" s="122">
        <v>13</v>
      </c>
      <c r="M47" s="122"/>
      <c r="N47" s="122">
        <v>103.55</v>
      </c>
      <c r="O47" s="122">
        <v>11.29</v>
      </c>
      <c r="P47" s="122">
        <v>0.16</v>
      </c>
      <c r="Q47" s="122">
        <v>0.02</v>
      </c>
    </row>
    <row r="48" spans="1:17" ht="34.200000000000003" x14ac:dyDescent="0.25">
      <c r="A48" s="55">
        <v>19</v>
      </c>
      <c r="B48" s="97" t="s">
        <v>426</v>
      </c>
      <c r="C48" s="94" t="s">
        <v>427</v>
      </c>
      <c r="D48" s="59" t="s">
        <v>191</v>
      </c>
      <c r="E48" s="120">
        <v>0.109</v>
      </c>
      <c r="F48" s="121">
        <v>9785</v>
      </c>
      <c r="G48" s="122"/>
      <c r="H48" s="122"/>
      <c r="I48" s="122"/>
      <c r="J48" s="122">
        <v>1067</v>
      </c>
      <c r="K48" s="122"/>
      <c r="L48" s="122"/>
      <c r="M48" s="122"/>
      <c r="N48" s="122"/>
      <c r="O48" s="122"/>
      <c r="P48" s="122"/>
      <c r="Q48" s="122"/>
    </row>
    <row r="49" spans="1:17" ht="45.6" x14ac:dyDescent="0.25">
      <c r="A49" s="55">
        <v>20</v>
      </c>
      <c r="B49" s="97" t="s">
        <v>496</v>
      </c>
      <c r="C49" s="94" t="s">
        <v>1796</v>
      </c>
      <c r="D49" s="59" t="s">
        <v>498</v>
      </c>
      <c r="E49" s="120">
        <v>0.2</v>
      </c>
      <c r="F49" s="121">
        <v>52.12</v>
      </c>
      <c r="G49" s="121">
        <v>43.22</v>
      </c>
      <c r="H49" s="121">
        <v>0.27</v>
      </c>
      <c r="I49" s="122"/>
      <c r="J49" s="122">
        <v>10</v>
      </c>
      <c r="K49" s="122">
        <v>9</v>
      </c>
      <c r="L49" s="122"/>
      <c r="M49" s="122"/>
      <c r="N49" s="122">
        <v>3.66</v>
      </c>
      <c r="O49" s="122">
        <v>0.73</v>
      </c>
      <c r="P49" s="122"/>
      <c r="Q49" s="122"/>
    </row>
    <row r="50" spans="1:17" ht="19.2" x14ac:dyDescent="0.25">
      <c r="A50" s="123" t="s">
        <v>288</v>
      </c>
      <c r="B50" s="124" t="s">
        <v>500</v>
      </c>
      <c r="C50" s="125" t="s">
        <v>501</v>
      </c>
      <c r="D50" s="123" t="s">
        <v>78</v>
      </c>
      <c r="E50" s="126" t="s">
        <v>1797</v>
      </c>
      <c r="F50" s="127">
        <v>550.35</v>
      </c>
      <c r="G50" s="122"/>
      <c r="H50" s="122"/>
      <c r="I50" s="122"/>
      <c r="J50" s="128">
        <v>112.27</v>
      </c>
      <c r="K50" s="122"/>
      <c r="L50" s="122"/>
      <c r="M50" s="122"/>
      <c r="N50" s="122"/>
      <c r="O50" s="122"/>
      <c r="P50" s="122"/>
      <c r="Q50" s="122"/>
    </row>
    <row r="51" spans="1:17" ht="45.6" x14ac:dyDescent="0.25">
      <c r="A51" s="55">
        <v>21</v>
      </c>
      <c r="B51" s="97" t="s">
        <v>1798</v>
      </c>
      <c r="C51" s="94" t="s">
        <v>1799</v>
      </c>
      <c r="D51" s="59" t="s">
        <v>191</v>
      </c>
      <c r="E51" s="120">
        <v>0.49</v>
      </c>
      <c r="F51" s="121">
        <v>381.1</v>
      </c>
      <c r="G51" s="122"/>
      <c r="H51" s="122"/>
      <c r="I51" s="122"/>
      <c r="J51" s="122">
        <v>187</v>
      </c>
      <c r="K51" s="122"/>
      <c r="L51" s="122"/>
      <c r="M51" s="122"/>
      <c r="N51" s="122"/>
      <c r="O51" s="122"/>
      <c r="P51" s="122"/>
      <c r="Q51" s="122"/>
    </row>
    <row r="52" spans="1:17" x14ac:dyDescent="0.25">
      <c r="A52" s="273" t="s">
        <v>791</v>
      </c>
      <c r="B52" s="274"/>
      <c r="C52" s="274"/>
      <c r="D52" s="274"/>
      <c r="E52" s="274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</row>
    <row r="53" spans="1:17" ht="22.8" x14ac:dyDescent="0.25">
      <c r="A53" s="55">
        <v>22</v>
      </c>
      <c r="B53" s="97" t="s">
        <v>131</v>
      </c>
      <c r="C53" s="94" t="s">
        <v>200</v>
      </c>
      <c r="D53" s="59" t="s">
        <v>201</v>
      </c>
      <c r="E53" s="120">
        <v>0.1</v>
      </c>
      <c r="F53" s="121">
        <v>1636.02</v>
      </c>
      <c r="G53" s="121">
        <v>117.4</v>
      </c>
      <c r="H53" s="121">
        <v>26.91</v>
      </c>
      <c r="I53" s="121">
        <v>5.47</v>
      </c>
      <c r="J53" s="122">
        <v>164</v>
      </c>
      <c r="K53" s="122">
        <v>12</v>
      </c>
      <c r="L53" s="122">
        <v>3</v>
      </c>
      <c r="M53" s="122">
        <v>1</v>
      </c>
      <c r="N53" s="122">
        <v>10.199999999999999</v>
      </c>
      <c r="O53" s="122">
        <v>1.02</v>
      </c>
      <c r="P53" s="122">
        <v>0.35</v>
      </c>
      <c r="Q53" s="122">
        <v>0.04</v>
      </c>
    </row>
    <row r="54" spans="1:17" ht="68.400000000000006" x14ac:dyDescent="0.25">
      <c r="A54" s="55">
        <v>23</v>
      </c>
      <c r="B54" s="97" t="s">
        <v>286</v>
      </c>
      <c r="C54" s="94" t="s">
        <v>209</v>
      </c>
      <c r="D54" s="59" t="s">
        <v>210</v>
      </c>
      <c r="E54" s="120">
        <v>1.2999999999999999E-2</v>
      </c>
      <c r="F54" s="121">
        <v>64980.89</v>
      </c>
      <c r="G54" s="121">
        <v>1978.2</v>
      </c>
      <c r="H54" s="121">
        <v>4648.3500000000004</v>
      </c>
      <c r="I54" s="121">
        <v>327.60000000000002</v>
      </c>
      <c r="J54" s="122">
        <v>845</v>
      </c>
      <c r="K54" s="122">
        <v>26</v>
      </c>
      <c r="L54" s="122">
        <v>60</v>
      </c>
      <c r="M54" s="122">
        <v>4</v>
      </c>
      <c r="N54" s="122">
        <v>180</v>
      </c>
      <c r="O54" s="122">
        <v>2.34</v>
      </c>
      <c r="P54" s="122">
        <v>18</v>
      </c>
      <c r="Q54" s="122">
        <v>0.23</v>
      </c>
    </row>
    <row r="55" spans="1:17" ht="68.400000000000006" x14ac:dyDescent="0.25">
      <c r="A55" s="55">
        <v>24</v>
      </c>
      <c r="B55" s="97" t="s">
        <v>1800</v>
      </c>
      <c r="C55" s="94" t="s">
        <v>1801</v>
      </c>
      <c r="D55" s="59" t="s">
        <v>210</v>
      </c>
      <c r="E55" s="120">
        <v>2.3E-2</v>
      </c>
      <c r="F55" s="121">
        <v>70670.2</v>
      </c>
      <c r="G55" s="121">
        <v>2650.13</v>
      </c>
      <c r="H55" s="121">
        <v>7038.24</v>
      </c>
      <c r="I55" s="121">
        <v>496.22</v>
      </c>
      <c r="J55" s="122">
        <v>1625</v>
      </c>
      <c r="K55" s="122">
        <v>61</v>
      </c>
      <c r="L55" s="122">
        <v>162</v>
      </c>
      <c r="M55" s="122">
        <v>11</v>
      </c>
      <c r="N55" s="122">
        <v>220.66</v>
      </c>
      <c r="O55" s="122">
        <v>5.08</v>
      </c>
      <c r="P55" s="122">
        <v>27.31</v>
      </c>
      <c r="Q55" s="122">
        <v>0.63</v>
      </c>
    </row>
    <row r="56" spans="1:17" ht="34.200000000000003" x14ac:dyDescent="0.25">
      <c r="A56" s="55">
        <v>25</v>
      </c>
      <c r="B56" s="97" t="s">
        <v>1802</v>
      </c>
      <c r="C56" s="94" t="s">
        <v>1803</v>
      </c>
      <c r="D56" s="59" t="s">
        <v>191</v>
      </c>
      <c r="E56" s="120">
        <v>5.9200000000000003E-2</v>
      </c>
      <c r="F56" s="121">
        <v>5156.3</v>
      </c>
      <c r="G56" s="122"/>
      <c r="H56" s="122"/>
      <c r="I56" s="122"/>
      <c r="J56" s="122">
        <v>305</v>
      </c>
      <c r="K56" s="122"/>
      <c r="L56" s="122"/>
      <c r="M56" s="122"/>
      <c r="N56" s="122"/>
      <c r="O56" s="122"/>
      <c r="P56" s="122"/>
      <c r="Q56" s="122"/>
    </row>
    <row r="57" spans="1:17" ht="34.200000000000003" x14ac:dyDescent="0.25">
      <c r="A57" s="55">
        <v>26</v>
      </c>
      <c r="B57" s="97" t="s">
        <v>1804</v>
      </c>
      <c r="C57" s="94" t="s">
        <v>1805</v>
      </c>
      <c r="D57" s="59" t="s">
        <v>191</v>
      </c>
      <c r="E57" s="120">
        <v>1.4E-3</v>
      </c>
      <c r="F57" s="121">
        <v>4963.66</v>
      </c>
      <c r="G57" s="122"/>
      <c r="H57" s="122"/>
      <c r="I57" s="122"/>
      <c r="J57" s="122">
        <v>7</v>
      </c>
      <c r="K57" s="122"/>
      <c r="L57" s="122"/>
      <c r="M57" s="122"/>
      <c r="N57" s="122"/>
      <c r="O57" s="122"/>
      <c r="P57" s="122"/>
      <c r="Q57" s="122"/>
    </row>
    <row r="58" spans="1:17" ht="45.6" x14ac:dyDescent="0.25">
      <c r="A58" s="55">
        <v>27</v>
      </c>
      <c r="B58" s="97" t="s">
        <v>1806</v>
      </c>
      <c r="C58" s="94" t="s">
        <v>1807</v>
      </c>
      <c r="D58" s="59" t="s">
        <v>317</v>
      </c>
      <c r="E58" s="120">
        <v>0.28999999999999998</v>
      </c>
      <c r="F58" s="121">
        <v>4198.2</v>
      </c>
      <c r="G58" s="121">
        <v>650.99</v>
      </c>
      <c r="H58" s="121">
        <v>2496.5100000000002</v>
      </c>
      <c r="I58" s="121">
        <v>319.05</v>
      </c>
      <c r="J58" s="122">
        <v>1217</v>
      </c>
      <c r="K58" s="122">
        <v>189</v>
      </c>
      <c r="L58" s="122">
        <v>724</v>
      </c>
      <c r="M58" s="122">
        <v>93</v>
      </c>
      <c r="N58" s="122">
        <v>52.84</v>
      </c>
      <c r="O58" s="122">
        <v>15.32</v>
      </c>
      <c r="P58" s="122">
        <v>17.53</v>
      </c>
      <c r="Q58" s="122">
        <v>5.08</v>
      </c>
    </row>
    <row r="59" spans="1:17" ht="57" x14ac:dyDescent="0.25">
      <c r="A59" s="55">
        <v>28</v>
      </c>
      <c r="B59" s="97" t="s">
        <v>1782</v>
      </c>
      <c r="C59" s="94" t="s">
        <v>1783</v>
      </c>
      <c r="D59" s="59" t="s">
        <v>21</v>
      </c>
      <c r="E59" s="120">
        <v>29</v>
      </c>
      <c r="F59" s="121">
        <v>99.37</v>
      </c>
      <c r="G59" s="122"/>
      <c r="H59" s="122"/>
      <c r="I59" s="122"/>
      <c r="J59" s="122">
        <v>2882</v>
      </c>
      <c r="K59" s="122"/>
      <c r="L59" s="122"/>
      <c r="M59" s="122"/>
      <c r="N59" s="122"/>
      <c r="O59" s="122"/>
      <c r="P59" s="122"/>
      <c r="Q59" s="122"/>
    </row>
    <row r="60" spans="1:17" ht="45.6" x14ac:dyDescent="0.25">
      <c r="A60" s="55">
        <v>29</v>
      </c>
      <c r="B60" s="97" t="s">
        <v>1808</v>
      </c>
      <c r="C60" s="94" t="s">
        <v>1809</v>
      </c>
      <c r="D60" s="59" t="s">
        <v>317</v>
      </c>
      <c r="E60" s="120">
        <v>0.02</v>
      </c>
      <c r="F60" s="121">
        <v>4594.2700000000004</v>
      </c>
      <c r="G60" s="121">
        <v>1566.44</v>
      </c>
      <c r="H60" s="121">
        <v>806.27</v>
      </c>
      <c r="I60" s="121">
        <v>57.33</v>
      </c>
      <c r="J60" s="122">
        <v>92</v>
      </c>
      <c r="K60" s="122">
        <v>31</v>
      </c>
      <c r="L60" s="122">
        <v>16</v>
      </c>
      <c r="M60" s="122">
        <v>1</v>
      </c>
      <c r="N60" s="122">
        <v>122.57</v>
      </c>
      <c r="O60" s="122">
        <v>2.4500000000000002</v>
      </c>
      <c r="P60" s="122">
        <v>3.15</v>
      </c>
      <c r="Q60" s="122">
        <v>0.06</v>
      </c>
    </row>
    <row r="61" spans="1:17" ht="24" x14ac:dyDescent="0.25">
      <c r="A61" s="55">
        <v>30</v>
      </c>
      <c r="B61" s="97" t="s">
        <v>322</v>
      </c>
      <c r="C61" s="94" t="s">
        <v>1810</v>
      </c>
      <c r="D61" s="59" t="s">
        <v>235</v>
      </c>
      <c r="E61" s="120">
        <v>2</v>
      </c>
      <c r="F61" s="121" t="s">
        <v>1811</v>
      </c>
      <c r="G61" s="122"/>
      <c r="H61" s="122"/>
      <c r="I61" s="122"/>
      <c r="J61" s="122">
        <v>186</v>
      </c>
      <c r="K61" s="122"/>
      <c r="L61" s="122"/>
      <c r="M61" s="122"/>
      <c r="N61" s="122"/>
      <c r="O61" s="122"/>
      <c r="P61" s="122"/>
      <c r="Q61" s="122"/>
    </row>
    <row r="62" spans="1:17" ht="21" x14ac:dyDescent="0.25">
      <c r="A62" s="55">
        <v>31</v>
      </c>
      <c r="B62" s="97" t="s">
        <v>1812</v>
      </c>
      <c r="C62" s="94" t="s">
        <v>1813</v>
      </c>
      <c r="D62" s="59" t="s">
        <v>22</v>
      </c>
      <c r="E62" s="120">
        <v>2</v>
      </c>
      <c r="F62" s="121">
        <v>24.06</v>
      </c>
      <c r="G62" s="121">
        <v>15.94</v>
      </c>
      <c r="H62" s="121">
        <v>7.64</v>
      </c>
      <c r="I62" s="122"/>
      <c r="J62" s="122">
        <v>48</v>
      </c>
      <c r="K62" s="122">
        <v>32</v>
      </c>
      <c r="L62" s="122">
        <v>15</v>
      </c>
      <c r="M62" s="122"/>
      <c r="N62" s="122">
        <v>1.31</v>
      </c>
      <c r="O62" s="122">
        <v>2.62</v>
      </c>
      <c r="P62" s="122"/>
      <c r="Q62" s="122"/>
    </row>
    <row r="63" spans="1:17" ht="19.2" x14ac:dyDescent="0.25">
      <c r="A63" s="123" t="s">
        <v>288</v>
      </c>
      <c r="B63" s="124" t="s">
        <v>1814</v>
      </c>
      <c r="C63" s="125" t="s">
        <v>1815</v>
      </c>
      <c r="D63" s="123" t="s">
        <v>21</v>
      </c>
      <c r="E63" s="126" t="s">
        <v>1726</v>
      </c>
      <c r="F63" s="127">
        <v>611.66999999999996</v>
      </c>
      <c r="G63" s="122"/>
      <c r="H63" s="122"/>
      <c r="I63" s="122"/>
      <c r="J63" s="128">
        <v>1223.3399999999999</v>
      </c>
      <c r="K63" s="122"/>
      <c r="L63" s="122"/>
      <c r="M63" s="122"/>
      <c r="N63" s="122"/>
      <c r="O63" s="122"/>
      <c r="P63" s="122"/>
      <c r="Q63" s="122"/>
    </row>
    <row r="64" spans="1:17" x14ac:dyDescent="0.25">
      <c r="A64" s="55">
        <v>32</v>
      </c>
      <c r="B64" s="97" t="s">
        <v>1664</v>
      </c>
      <c r="C64" s="94" t="s">
        <v>1665</v>
      </c>
      <c r="D64" s="59" t="s">
        <v>21</v>
      </c>
      <c r="E64" s="120">
        <v>2</v>
      </c>
      <c r="F64" s="121">
        <v>511.7</v>
      </c>
      <c r="G64" s="122"/>
      <c r="H64" s="122"/>
      <c r="I64" s="122"/>
      <c r="J64" s="122">
        <v>1023</v>
      </c>
      <c r="K64" s="122"/>
      <c r="L64" s="122"/>
      <c r="M64" s="122"/>
      <c r="N64" s="122"/>
      <c r="O64" s="122"/>
      <c r="P64" s="122"/>
      <c r="Q64" s="122"/>
    </row>
    <row r="65" spans="1:17" ht="57" x14ac:dyDescent="0.25">
      <c r="A65" s="55">
        <v>33</v>
      </c>
      <c r="B65" s="97" t="s">
        <v>1816</v>
      </c>
      <c r="C65" s="94" t="s">
        <v>1817</v>
      </c>
      <c r="D65" s="59" t="s">
        <v>403</v>
      </c>
      <c r="E65" s="120">
        <v>4.7E-2</v>
      </c>
      <c r="F65" s="121">
        <v>909.45</v>
      </c>
      <c r="G65" s="121">
        <v>318.95</v>
      </c>
      <c r="H65" s="121">
        <v>466.15</v>
      </c>
      <c r="I65" s="121">
        <v>34.549999999999997</v>
      </c>
      <c r="J65" s="122">
        <v>43</v>
      </c>
      <c r="K65" s="122">
        <v>15</v>
      </c>
      <c r="L65" s="122">
        <v>22</v>
      </c>
      <c r="M65" s="122">
        <v>2</v>
      </c>
      <c r="N65" s="122">
        <v>22.18</v>
      </c>
      <c r="O65" s="122">
        <v>1.04</v>
      </c>
      <c r="P65" s="122">
        <v>1.89</v>
      </c>
      <c r="Q65" s="122">
        <v>0.09</v>
      </c>
    </row>
    <row r="66" spans="1:17" ht="22.8" x14ac:dyDescent="0.25">
      <c r="A66" s="55">
        <v>34</v>
      </c>
      <c r="B66" s="97" t="s">
        <v>1818</v>
      </c>
      <c r="C66" s="94" t="s">
        <v>1819</v>
      </c>
      <c r="D66" s="59" t="s">
        <v>191</v>
      </c>
      <c r="E66" s="120">
        <v>4.7E-2</v>
      </c>
      <c r="F66" s="121">
        <v>14756</v>
      </c>
      <c r="G66" s="122"/>
      <c r="H66" s="122"/>
      <c r="I66" s="122"/>
      <c r="J66" s="122">
        <v>694</v>
      </c>
      <c r="K66" s="122"/>
      <c r="L66" s="122"/>
      <c r="M66" s="122"/>
      <c r="N66" s="122"/>
      <c r="O66" s="122"/>
      <c r="P66" s="122"/>
      <c r="Q66" s="122"/>
    </row>
    <row r="67" spans="1:17" ht="22.8" x14ac:dyDescent="0.25">
      <c r="A67" s="55">
        <v>35</v>
      </c>
      <c r="B67" s="97" t="s">
        <v>280</v>
      </c>
      <c r="C67" s="94" t="s">
        <v>281</v>
      </c>
      <c r="D67" s="59" t="s">
        <v>234</v>
      </c>
      <c r="E67" s="120">
        <v>3.7490000000000002E-2</v>
      </c>
      <c r="F67" s="121">
        <v>7992.38</v>
      </c>
      <c r="G67" s="121">
        <v>807.95</v>
      </c>
      <c r="H67" s="121">
        <v>42.05</v>
      </c>
      <c r="I67" s="121">
        <v>2.73</v>
      </c>
      <c r="J67" s="122">
        <v>300</v>
      </c>
      <c r="K67" s="122">
        <v>30</v>
      </c>
      <c r="L67" s="122">
        <v>2</v>
      </c>
      <c r="M67" s="122"/>
      <c r="N67" s="122">
        <v>63.22</v>
      </c>
      <c r="O67" s="122">
        <v>2.37</v>
      </c>
      <c r="P67" s="122">
        <v>0.15</v>
      </c>
      <c r="Q67" s="122">
        <v>0.01</v>
      </c>
    </row>
    <row r="68" spans="1:17" ht="22.8" x14ac:dyDescent="0.25">
      <c r="A68" s="55">
        <v>36</v>
      </c>
      <c r="B68" s="97" t="s">
        <v>1820</v>
      </c>
      <c r="C68" s="94" t="s">
        <v>1821</v>
      </c>
      <c r="D68" s="59" t="s">
        <v>234</v>
      </c>
      <c r="E68" s="120">
        <v>6.275E-2</v>
      </c>
      <c r="F68" s="121">
        <v>7463.03</v>
      </c>
      <c r="G68" s="121">
        <v>278.60000000000002</v>
      </c>
      <c r="H68" s="121">
        <v>42.05</v>
      </c>
      <c r="I68" s="121">
        <v>2.73</v>
      </c>
      <c r="J68" s="122">
        <v>468</v>
      </c>
      <c r="K68" s="122">
        <v>17</v>
      </c>
      <c r="L68" s="122">
        <v>3</v>
      </c>
      <c r="M68" s="122"/>
      <c r="N68" s="122">
        <v>21.8</v>
      </c>
      <c r="O68" s="122">
        <v>1.37</v>
      </c>
      <c r="P68" s="122">
        <v>0.15</v>
      </c>
      <c r="Q68" s="122">
        <v>0.01</v>
      </c>
    </row>
    <row r="69" spans="1:17" ht="34.200000000000003" x14ac:dyDescent="0.25">
      <c r="A69" s="55">
        <v>37</v>
      </c>
      <c r="B69" s="97" t="s">
        <v>1822</v>
      </c>
      <c r="C69" s="94" t="s">
        <v>1823</v>
      </c>
      <c r="D69" s="59" t="s">
        <v>191</v>
      </c>
      <c r="E69" s="120">
        <v>0.31359999999999999</v>
      </c>
      <c r="F69" s="121">
        <v>4637.68</v>
      </c>
      <c r="G69" s="122"/>
      <c r="H69" s="122"/>
      <c r="I69" s="122"/>
      <c r="J69" s="122">
        <v>1454</v>
      </c>
      <c r="K69" s="122"/>
      <c r="L69" s="122"/>
      <c r="M69" s="122"/>
      <c r="N69" s="122"/>
      <c r="O69" s="122"/>
      <c r="P69" s="122"/>
      <c r="Q69" s="122"/>
    </row>
    <row r="70" spans="1:17" ht="79.8" x14ac:dyDescent="0.25">
      <c r="A70" s="55">
        <v>39</v>
      </c>
      <c r="B70" s="97" t="s">
        <v>1824</v>
      </c>
      <c r="C70" s="94" t="s">
        <v>1825</v>
      </c>
      <c r="D70" s="59" t="s">
        <v>191</v>
      </c>
      <c r="E70" s="120">
        <v>9.4299999999999995E-2</v>
      </c>
      <c r="F70" s="121">
        <v>12297.4</v>
      </c>
      <c r="G70" s="122"/>
      <c r="H70" s="122"/>
      <c r="I70" s="122"/>
      <c r="J70" s="122">
        <v>1160</v>
      </c>
      <c r="K70" s="122"/>
      <c r="L70" s="122"/>
      <c r="M70" s="122"/>
      <c r="N70" s="122"/>
      <c r="O70" s="122"/>
      <c r="P70" s="122"/>
      <c r="Q70" s="122"/>
    </row>
    <row r="71" spans="1:17" ht="57" x14ac:dyDescent="0.25">
      <c r="A71" s="55">
        <v>40</v>
      </c>
      <c r="B71" s="97" t="s">
        <v>373</v>
      </c>
      <c r="C71" s="94" t="s">
        <v>374</v>
      </c>
      <c r="D71" s="59" t="s">
        <v>375</v>
      </c>
      <c r="E71" s="120">
        <v>0.25</v>
      </c>
      <c r="F71" s="121">
        <v>1496.69</v>
      </c>
      <c r="G71" s="121">
        <v>284.08</v>
      </c>
      <c r="H71" s="121">
        <v>104.01</v>
      </c>
      <c r="I71" s="122"/>
      <c r="J71" s="122">
        <v>374</v>
      </c>
      <c r="K71" s="122">
        <v>71</v>
      </c>
      <c r="L71" s="122">
        <v>26</v>
      </c>
      <c r="M71" s="122"/>
      <c r="N71" s="122">
        <v>21.2</v>
      </c>
      <c r="O71" s="122">
        <v>5.3</v>
      </c>
      <c r="P71" s="122"/>
      <c r="Q71" s="122"/>
    </row>
    <row r="72" spans="1:17" ht="57" x14ac:dyDescent="0.25">
      <c r="A72" s="55">
        <v>41</v>
      </c>
      <c r="B72" s="97" t="s">
        <v>906</v>
      </c>
      <c r="C72" s="94" t="s">
        <v>907</v>
      </c>
      <c r="D72" s="59" t="s">
        <v>378</v>
      </c>
      <c r="E72" s="120">
        <v>0.23</v>
      </c>
      <c r="F72" s="121">
        <v>417.46</v>
      </c>
      <c r="G72" s="121">
        <v>79.650000000000006</v>
      </c>
      <c r="H72" s="121">
        <v>10.15</v>
      </c>
      <c r="I72" s="121">
        <v>0.16</v>
      </c>
      <c r="J72" s="122">
        <v>96</v>
      </c>
      <c r="K72" s="122">
        <v>18</v>
      </c>
      <c r="L72" s="122">
        <v>2</v>
      </c>
      <c r="M72" s="122"/>
      <c r="N72" s="122">
        <v>5.31</v>
      </c>
      <c r="O72" s="122">
        <v>1.22</v>
      </c>
      <c r="P72" s="122">
        <v>0.01</v>
      </c>
      <c r="Q72" s="122"/>
    </row>
    <row r="73" spans="1:17" ht="57" x14ac:dyDescent="0.25">
      <c r="A73" s="55">
        <v>42</v>
      </c>
      <c r="B73" s="97" t="s">
        <v>1826</v>
      </c>
      <c r="C73" s="94" t="s">
        <v>1827</v>
      </c>
      <c r="D73" s="59" t="s">
        <v>378</v>
      </c>
      <c r="E73" s="120">
        <v>0.23</v>
      </c>
      <c r="F73" s="121">
        <v>1261.82</v>
      </c>
      <c r="G73" s="121">
        <v>97.9</v>
      </c>
      <c r="H73" s="121">
        <v>13.36</v>
      </c>
      <c r="I73" s="121">
        <v>0.32</v>
      </c>
      <c r="J73" s="122">
        <v>290</v>
      </c>
      <c r="K73" s="122">
        <v>23</v>
      </c>
      <c r="L73" s="122">
        <v>3</v>
      </c>
      <c r="M73" s="122"/>
      <c r="N73" s="122">
        <v>7.66</v>
      </c>
      <c r="O73" s="122">
        <v>1.76</v>
      </c>
      <c r="P73" s="122">
        <v>0.02</v>
      </c>
      <c r="Q73" s="122"/>
    </row>
    <row r="74" spans="1:17" x14ac:dyDescent="0.25">
      <c r="A74" s="273" t="s">
        <v>791</v>
      </c>
      <c r="B74" s="274"/>
      <c r="C74" s="274"/>
      <c r="D74" s="274"/>
      <c r="E74" s="274"/>
      <c r="F74" s="274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</row>
    <row r="75" spans="1:17" x14ac:dyDescent="0.25">
      <c r="A75" s="273" t="s">
        <v>85</v>
      </c>
      <c r="B75" s="274"/>
      <c r="C75" s="274"/>
      <c r="D75" s="274"/>
      <c r="E75" s="274"/>
      <c r="F75" s="274"/>
      <c r="G75" s="274"/>
      <c r="H75" s="274"/>
      <c r="I75" s="274"/>
      <c r="J75" s="121">
        <v>50058</v>
      </c>
      <c r="K75" s="121">
        <v>2505</v>
      </c>
      <c r="L75" s="121">
        <v>6612</v>
      </c>
      <c r="M75" s="121">
        <v>705</v>
      </c>
      <c r="N75" s="122"/>
      <c r="O75" s="121">
        <v>204.93</v>
      </c>
      <c r="P75" s="122"/>
      <c r="Q75" s="121">
        <v>42.15</v>
      </c>
    </row>
    <row r="76" spans="1:17" x14ac:dyDescent="0.25">
      <c r="A76" s="273" t="s">
        <v>30</v>
      </c>
      <c r="B76" s="274"/>
      <c r="C76" s="274"/>
      <c r="D76" s="274"/>
      <c r="E76" s="274"/>
      <c r="F76" s="274"/>
      <c r="G76" s="274"/>
      <c r="H76" s="274"/>
      <c r="I76" s="274"/>
      <c r="J76" s="121">
        <v>3575</v>
      </c>
      <c r="K76" s="122"/>
      <c r="L76" s="122"/>
      <c r="M76" s="122"/>
      <c r="N76" s="122"/>
      <c r="O76" s="122"/>
      <c r="P76" s="122"/>
      <c r="Q76" s="122"/>
    </row>
    <row r="77" spans="1:17" x14ac:dyDescent="0.25">
      <c r="A77" s="273" t="s">
        <v>31</v>
      </c>
      <c r="B77" s="274"/>
      <c r="C77" s="274"/>
      <c r="D77" s="274"/>
      <c r="E77" s="274"/>
      <c r="F77" s="274"/>
      <c r="G77" s="274"/>
      <c r="H77" s="274"/>
      <c r="I77" s="274"/>
      <c r="J77" s="121">
        <v>2202</v>
      </c>
      <c r="K77" s="122"/>
      <c r="L77" s="122"/>
      <c r="M77" s="122"/>
      <c r="N77" s="122"/>
      <c r="O77" s="122"/>
      <c r="P77" s="122"/>
      <c r="Q77" s="122"/>
    </row>
    <row r="78" spans="1:17" x14ac:dyDescent="0.25">
      <c r="A78" s="277" t="s">
        <v>390</v>
      </c>
      <c r="B78" s="274"/>
      <c r="C78" s="274"/>
      <c r="D78" s="274"/>
      <c r="E78" s="274"/>
      <c r="F78" s="274"/>
      <c r="G78" s="274"/>
      <c r="H78" s="274"/>
      <c r="I78" s="274"/>
      <c r="J78" s="130">
        <v>55835</v>
      </c>
      <c r="K78" s="122"/>
      <c r="L78" s="122"/>
      <c r="M78" s="122"/>
      <c r="N78" s="122"/>
      <c r="O78" s="130">
        <v>204.93</v>
      </c>
      <c r="P78" s="122"/>
      <c r="Q78" s="130">
        <v>42.15</v>
      </c>
    </row>
    <row r="79" spans="1:17" x14ac:dyDescent="0.25">
      <c r="A79" s="275" t="s">
        <v>77</v>
      </c>
      <c r="B79" s="276"/>
      <c r="C79" s="276"/>
      <c r="D79" s="276"/>
      <c r="E79" s="276"/>
      <c r="F79" s="276"/>
      <c r="G79" s="276"/>
      <c r="H79" s="276"/>
      <c r="I79" s="276"/>
      <c r="J79" s="276"/>
      <c r="K79" s="276"/>
      <c r="L79" s="276"/>
      <c r="M79" s="276"/>
      <c r="N79" s="276"/>
      <c r="O79" s="276"/>
      <c r="P79" s="276"/>
      <c r="Q79" s="276"/>
    </row>
    <row r="80" spans="1:17" x14ac:dyDescent="0.25">
      <c r="A80" s="273" t="s">
        <v>29</v>
      </c>
      <c r="B80" s="274"/>
      <c r="C80" s="274"/>
      <c r="D80" s="274"/>
      <c r="E80" s="274"/>
      <c r="F80" s="274"/>
      <c r="G80" s="274"/>
      <c r="H80" s="274"/>
      <c r="I80" s="274"/>
      <c r="J80" s="121">
        <v>50058</v>
      </c>
      <c r="K80" s="121">
        <v>2505</v>
      </c>
      <c r="L80" s="121">
        <v>6612</v>
      </c>
      <c r="M80" s="121">
        <v>705</v>
      </c>
      <c r="N80" s="122"/>
      <c r="O80" s="121">
        <v>204.93</v>
      </c>
      <c r="P80" s="122"/>
      <c r="Q80" s="121">
        <v>42.15</v>
      </c>
    </row>
    <row r="81" spans="1:17" x14ac:dyDescent="0.25">
      <c r="A81" s="273" t="s">
        <v>30</v>
      </c>
      <c r="B81" s="274"/>
      <c r="C81" s="274"/>
      <c r="D81" s="274"/>
      <c r="E81" s="274"/>
      <c r="F81" s="274"/>
      <c r="G81" s="274"/>
      <c r="H81" s="274"/>
      <c r="I81" s="274"/>
      <c r="J81" s="121">
        <v>3575</v>
      </c>
      <c r="K81" s="122"/>
      <c r="L81" s="122"/>
      <c r="M81" s="122"/>
      <c r="N81" s="122"/>
      <c r="O81" s="122"/>
      <c r="P81" s="122"/>
      <c r="Q81" s="122"/>
    </row>
    <row r="82" spans="1:17" x14ac:dyDescent="0.25">
      <c r="A82" s="273" t="s">
        <v>31</v>
      </c>
      <c r="B82" s="274"/>
      <c r="C82" s="274"/>
      <c r="D82" s="274"/>
      <c r="E82" s="274"/>
      <c r="F82" s="274"/>
      <c r="G82" s="274"/>
      <c r="H82" s="274"/>
      <c r="I82" s="274"/>
      <c r="J82" s="121">
        <v>2202</v>
      </c>
      <c r="K82" s="122"/>
      <c r="L82" s="122"/>
      <c r="M82" s="122"/>
      <c r="N82" s="122"/>
      <c r="O82" s="122"/>
      <c r="P82" s="122"/>
      <c r="Q82" s="122"/>
    </row>
    <row r="83" spans="1:17" x14ac:dyDescent="0.25">
      <c r="A83" s="277" t="s">
        <v>32</v>
      </c>
      <c r="B83" s="274"/>
      <c r="C83" s="274"/>
      <c r="D83" s="274"/>
      <c r="E83" s="274"/>
      <c r="F83" s="274"/>
      <c r="G83" s="274"/>
      <c r="H83" s="274"/>
      <c r="I83" s="274"/>
      <c r="J83" s="122"/>
      <c r="K83" s="122"/>
      <c r="L83" s="122"/>
      <c r="M83" s="122"/>
      <c r="N83" s="122"/>
      <c r="O83" s="122"/>
      <c r="P83" s="122"/>
      <c r="Q83" s="122"/>
    </row>
    <row r="84" spans="1:17" x14ac:dyDescent="0.25">
      <c r="A84" s="273" t="s">
        <v>56</v>
      </c>
      <c r="B84" s="274"/>
      <c r="C84" s="274"/>
      <c r="D84" s="274"/>
      <c r="E84" s="274"/>
      <c r="F84" s="274"/>
      <c r="G84" s="274"/>
      <c r="H84" s="274"/>
      <c r="I84" s="274"/>
      <c r="J84" s="121">
        <v>55649</v>
      </c>
      <c r="K84" s="122"/>
      <c r="L84" s="122"/>
      <c r="M84" s="122"/>
      <c r="N84" s="122"/>
      <c r="O84" s="121">
        <v>204.93</v>
      </c>
      <c r="P84" s="122"/>
      <c r="Q84" s="121">
        <v>42.15</v>
      </c>
    </row>
    <row r="85" spans="1:17" x14ac:dyDescent="0.25">
      <c r="A85" s="273" t="s">
        <v>49</v>
      </c>
      <c r="B85" s="274"/>
      <c r="C85" s="274"/>
      <c r="D85" s="274"/>
      <c r="E85" s="274"/>
      <c r="F85" s="274"/>
      <c r="G85" s="274"/>
      <c r="H85" s="274"/>
      <c r="I85" s="274"/>
      <c r="J85" s="121">
        <v>186</v>
      </c>
      <c r="K85" s="122"/>
      <c r="L85" s="122"/>
      <c r="M85" s="122"/>
      <c r="N85" s="122"/>
      <c r="O85" s="122"/>
      <c r="P85" s="122"/>
      <c r="Q85" s="122"/>
    </row>
    <row r="86" spans="1:17" x14ac:dyDescent="0.25">
      <c r="A86" s="273" t="s">
        <v>33</v>
      </c>
      <c r="B86" s="274"/>
      <c r="C86" s="274"/>
      <c r="D86" s="274"/>
      <c r="E86" s="274"/>
      <c r="F86" s="274"/>
      <c r="G86" s="274"/>
      <c r="H86" s="274"/>
      <c r="I86" s="274"/>
      <c r="J86" s="121">
        <v>55835</v>
      </c>
      <c r="K86" s="122"/>
      <c r="L86" s="122"/>
      <c r="M86" s="122"/>
      <c r="N86" s="122"/>
      <c r="O86" s="121">
        <v>204.93</v>
      </c>
      <c r="P86" s="122"/>
      <c r="Q86" s="121">
        <v>42.15</v>
      </c>
    </row>
    <row r="87" spans="1:17" x14ac:dyDescent="0.25">
      <c r="A87" s="273" t="s">
        <v>34</v>
      </c>
      <c r="B87" s="274"/>
      <c r="C87" s="274"/>
      <c r="D87" s="274"/>
      <c r="E87" s="274"/>
      <c r="F87" s="274"/>
      <c r="G87" s="274"/>
      <c r="H87" s="274"/>
      <c r="I87" s="274"/>
      <c r="J87" s="122"/>
      <c r="K87" s="122"/>
      <c r="L87" s="122"/>
      <c r="M87" s="122"/>
      <c r="N87" s="122"/>
      <c r="O87" s="122"/>
      <c r="P87" s="122"/>
      <c r="Q87" s="122"/>
    </row>
    <row r="88" spans="1:17" x14ac:dyDescent="0.25">
      <c r="A88" s="273" t="s">
        <v>35</v>
      </c>
      <c r="B88" s="274"/>
      <c r="C88" s="274"/>
      <c r="D88" s="274"/>
      <c r="E88" s="274"/>
      <c r="F88" s="274"/>
      <c r="G88" s="274"/>
      <c r="H88" s="274"/>
      <c r="I88" s="274"/>
      <c r="J88" s="121">
        <v>40941</v>
      </c>
      <c r="K88" s="122"/>
      <c r="L88" s="122"/>
      <c r="M88" s="122"/>
      <c r="N88" s="122"/>
      <c r="O88" s="122"/>
      <c r="P88" s="122"/>
      <c r="Q88" s="122"/>
    </row>
    <row r="89" spans="1:17" x14ac:dyDescent="0.25">
      <c r="A89" s="273" t="s">
        <v>36</v>
      </c>
      <c r="B89" s="274"/>
      <c r="C89" s="274"/>
      <c r="D89" s="274"/>
      <c r="E89" s="274"/>
      <c r="F89" s="274"/>
      <c r="G89" s="274"/>
      <c r="H89" s="274"/>
      <c r="I89" s="274"/>
      <c r="J89" s="121">
        <v>6612</v>
      </c>
      <c r="K89" s="122"/>
      <c r="L89" s="122"/>
      <c r="M89" s="122"/>
      <c r="N89" s="122"/>
      <c r="O89" s="122"/>
      <c r="P89" s="122"/>
      <c r="Q89" s="122"/>
    </row>
    <row r="90" spans="1:17" x14ac:dyDescent="0.25">
      <c r="A90" s="273" t="s">
        <v>37</v>
      </c>
      <c r="B90" s="274"/>
      <c r="C90" s="274"/>
      <c r="D90" s="274"/>
      <c r="E90" s="274"/>
      <c r="F90" s="274"/>
      <c r="G90" s="274"/>
      <c r="H90" s="274"/>
      <c r="I90" s="274"/>
      <c r="J90" s="121">
        <v>3210</v>
      </c>
      <c r="K90" s="122"/>
      <c r="L90" s="122"/>
      <c r="M90" s="122"/>
      <c r="N90" s="122"/>
      <c r="O90" s="122"/>
      <c r="P90" s="122"/>
      <c r="Q90" s="122"/>
    </row>
    <row r="91" spans="1:17" x14ac:dyDescent="0.25">
      <c r="A91" s="273" t="s">
        <v>38</v>
      </c>
      <c r="B91" s="274"/>
      <c r="C91" s="274"/>
      <c r="D91" s="274"/>
      <c r="E91" s="274"/>
      <c r="F91" s="274"/>
      <c r="G91" s="274"/>
      <c r="H91" s="274"/>
      <c r="I91" s="274"/>
      <c r="J91" s="121">
        <v>3575</v>
      </c>
      <c r="K91" s="122"/>
      <c r="L91" s="122"/>
      <c r="M91" s="122"/>
      <c r="N91" s="122"/>
      <c r="O91" s="122"/>
      <c r="P91" s="122"/>
      <c r="Q91" s="122"/>
    </row>
    <row r="92" spans="1:17" x14ac:dyDescent="0.25">
      <c r="A92" s="273" t="s">
        <v>39</v>
      </c>
      <c r="B92" s="274"/>
      <c r="C92" s="274"/>
      <c r="D92" s="274"/>
      <c r="E92" s="274"/>
      <c r="F92" s="274"/>
      <c r="G92" s="274"/>
      <c r="H92" s="274"/>
      <c r="I92" s="274"/>
      <c r="J92" s="121">
        <v>2202</v>
      </c>
      <c r="K92" s="122"/>
      <c r="L92" s="122"/>
      <c r="M92" s="122"/>
      <c r="N92" s="122"/>
      <c r="O92" s="122"/>
      <c r="P92" s="122"/>
      <c r="Q92" s="122"/>
    </row>
    <row r="93" spans="1:17" x14ac:dyDescent="0.25">
      <c r="A93" s="277" t="s">
        <v>40</v>
      </c>
      <c r="B93" s="274"/>
      <c r="C93" s="274"/>
      <c r="D93" s="274"/>
      <c r="E93" s="274"/>
      <c r="F93" s="274"/>
      <c r="G93" s="274"/>
      <c r="H93" s="274"/>
      <c r="I93" s="274"/>
      <c r="J93" s="130">
        <v>55835</v>
      </c>
      <c r="K93" s="122"/>
      <c r="L93" s="122"/>
      <c r="M93" s="122"/>
      <c r="N93" s="122"/>
      <c r="O93" s="130">
        <v>204.93</v>
      </c>
      <c r="P93" s="122"/>
      <c r="Q93" s="130">
        <v>42.15</v>
      </c>
    </row>
    <row r="94" spans="1:17" x14ac:dyDescent="0.25">
      <c r="A94" s="66"/>
      <c r="B94" s="48"/>
      <c r="C94" s="57"/>
      <c r="D94" s="96"/>
      <c r="E94" s="58"/>
      <c r="F94" s="131"/>
      <c r="G94" s="131"/>
      <c r="H94" s="131"/>
      <c r="I94" s="131"/>
      <c r="J94" s="131"/>
      <c r="K94" s="131"/>
      <c r="L94" s="131"/>
      <c r="M94" s="131"/>
      <c r="N94" s="131"/>
      <c r="O94" s="131"/>
      <c r="P94" s="131"/>
      <c r="Q94" s="131"/>
    </row>
    <row r="95" spans="1:17" x14ac:dyDescent="0.25">
      <c r="A95" s="66"/>
      <c r="B95" s="48"/>
      <c r="C95" s="57"/>
      <c r="D95" s="96"/>
      <c r="E95" s="58"/>
      <c r="F95" s="131"/>
      <c r="G95" s="131"/>
      <c r="H95" s="131"/>
      <c r="I95" s="131"/>
      <c r="J95" s="131"/>
      <c r="K95" s="131"/>
      <c r="L95" s="131"/>
      <c r="M95" s="131"/>
      <c r="N95" s="131"/>
      <c r="O95" s="131"/>
      <c r="P95" s="131"/>
      <c r="Q95" s="131"/>
    </row>
    <row r="96" spans="1:17" x14ac:dyDescent="0.25">
      <c r="A96" s="66"/>
      <c r="B96" s="48"/>
      <c r="C96" s="57"/>
      <c r="D96" s="96"/>
      <c r="E96" s="58"/>
      <c r="F96" s="131"/>
      <c r="G96" s="131"/>
      <c r="H96" s="131"/>
      <c r="I96" s="131"/>
      <c r="J96" s="131"/>
      <c r="K96" s="131"/>
      <c r="L96" s="131"/>
      <c r="M96" s="131"/>
      <c r="N96" s="131"/>
      <c r="O96" s="131"/>
      <c r="P96" s="131"/>
      <c r="Q96" s="131"/>
    </row>
    <row r="97" spans="1:17" x14ac:dyDescent="0.25">
      <c r="A97" s="286" t="s">
        <v>391</v>
      </c>
      <c r="B97" s="287"/>
      <c r="C97" s="287"/>
      <c r="D97" s="287"/>
      <c r="E97" s="287"/>
      <c r="F97" s="287"/>
      <c r="G97" s="287"/>
      <c r="H97" s="287"/>
      <c r="I97" s="287"/>
      <c r="J97" s="287"/>
      <c r="K97" s="287"/>
      <c r="L97" s="287"/>
      <c r="M97" s="287"/>
      <c r="N97" s="287"/>
      <c r="O97" s="287"/>
      <c r="P97" s="287"/>
      <c r="Q97" s="287"/>
    </row>
    <row r="98" spans="1:17" x14ac:dyDescent="0.25">
      <c r="A98" s="288" t="s">
        <v>90</v>
      </c>
      <c r="B98" s="287"/>
      <c r="C98" s="287"/>
      <c r="D98" s="287"/>
      <c r="E98" s="287"/>
      <c r="F98" s="287"/>
      <c r="G98" s="287"/>
      <c r="H98" s="287"/>
      <c r="I98" s="287"/>
      <c r="J98" s="287"/>
      <c r="K98" s="287"/>
      <c r="L98" s="287"/>
      <c r="M98" s="287"/>
      <c r="N98" s="287"/>
      <c r="O98" s="287"/>
      <c r="P98" s="287"/>
      <c r="Q98" s="287"/>
    </row>
    <row r="99" spans="1:17" x14ac:dyDescent="0.25">
      <c r="A99" s="66"/>
      <c r="B99" s="48"/>
      <c r="C99" s="57"/>
      <c r="D99" s="96"/>
      <c r="E99" s="58"/>
      <c r="F99" s="131"/>
      <c r="G99" s="131"/>
      <c r="H99" s="131"/>
      <c r="I99" s="131"/>
      <c r="J99" s="131"/>
      <c r="K99" s="131"/>
      <c r="L99" s="131"/>
      <c r="M99" s="131"/>
      <c r="N99" s="131"/>
      <c r="O99" s="131"/>
      <c r="P99" s="131"/>
      <c r="Q99" s="131"/>
    </row>
    <row r="100" spans="1:17" x14ac:dyDescent="0.25">
      <c r="A100" s="286" t="s">
        <v>392</v>
      </c>
      <c r="B100" s="287"/>
      <c r="C100" s="287"/>
      <c r="D100" s="287"/>
      <c r="E100" s="287"/>
      <c r="F100" s="287"/>
      <c r="G100" s="287"/>
      <c r="H100" s="287"/>
      <c r="I100" s="287"/>
      <c r="J100" s="287"/>
      <c r="K100" s="287"/>
      <c r="L100" s="287"/>
      <c r="M100" s="287"/>
      <c r="N100" s="287"/>
      <c r="O100" s="287"/>
      <c r="P100" s="287"/>
      <c r="Q100" s="287"/>
    </row>
    <row r="101" spans="1:17" x14ac:dyDescent="0.25">
      <c r="A101" s="288" t="s">
        <v>90</v>
      </c>
      <c r="B101" s="287"/>
      <c r="C101" s="287"/>
      <c r="D101" s="287"/>
      <c r="E101" s="287"/>
      <c r="F101" s="287"/>
      <c r="G101" s="287"/>
      <c r="H101" s="287"/>
      <c r="I101" s="287"/>
      <c r="J101" s="287"/>
      <c r="K101" s="287"/>
      <c r="L101" s="287"/>
      <c r="M101" s="287"/>
      <c r="N101" s="287"/>
      <c r="O101" s="287"/>
      <c r="P101" s="287"/>
      <c r="Q101" s="287"/>
    </row>
    <row r="102" spans="1:17" x14ac:dyDescent="0.25">
      <c r="A102" s="66"/>
      <c r="B102" s="48"/>
      <c r="C102" s="57"/>
      <c r="D102" s="96"/>
      <c r="E102" s="58"/>
      <c r="F102" s="131"/>
      <c r="G102" s="131"/>
      <c r="H102" s="131"/>
      <c r="I102" s="131"/>
      <c r="J102" s="131"/>
      <c r="K102" s="131"/>
      <c r="L102" s="131"/>
      <c r="M102" s="131"/>
      <c r="N102" s="131"/>
      <c r="O102" s="131"/>
      <c r="P102" s="131"/>
      <c r="Q102" s="131"/>
    </row>
    <row r="103" spans="1:17" x14ac:dyDescent="0.25">
      <c r="A103" s="66"/>
      <c r="B103" s="48"/>
      <c r="C103" s="57"/>
      <c r="D103" s="96"/>
      <c r="E103" s="58"/>
      <c r="F103" s="131"/>
      <c r="G103" s="131"/>
      <c r="H103" s="131"/>
      <c r="I103" s="131"/>
      <c r="J103" s="131"/>
      <c r="K103" s="131"/>
      <c r="L103" s="131"/>
      <c r="M103" s="131"/>
      <c r="N103" s="131"/>
      <c r="O103" s="131"/>
      <c r="P103" s="131"/>
      <c r="Q103" s="131"/>
    </row>
    <row r="104" spans="1:17" x14ac:dyDescent="0.25">
      <c r="A104" s="66"/>
      <c r="B104" s="48"/>
      <c r="C104" s="57"/>
      <c r="D104" s="96"/>
      <c r="E104" s="58"/>
      <c r="F104" s="131"/>
      <c r="G104" s="131"/>
      <c r="H104" s="131"/>
      <c r="I104" s="131"/>
      <c r="J104" s="131"/>
      <c r="K104" s="131"/>
      <c r="L104" s="131"/>
      <c r="M104" s="131"/>
      <c r="N104" s="131"/>
      <c r="O104" s="131"/>
      <c r="P104" s="131"/>
      <c r="Q104" s="131"/>
    </row>
  </sheetData>
  <mergeCells count="47">
    <mergeCell ref="A98:Q98"/>
    <mergeCell ref="A100:Q100"/>
    <mergeCell ref="A101:Q101"/>
    <mergeCell ref="A89:I89"/>
    <mergeCell ref="A90:I90"/>
    <mergeCell ref="A91:I91"/>
    <mergeCell ref="A92:I92"/>
    <mergeCell ref="A93:I93"/>
    <mergeCell ref="A97:Q97"/>
    <mergeCell ref="A88:I88"/>
    <mergeCell ref="A77:I77"/>
    <mergeCell ref="A78:I78"/>
    <mergeCell ref="A79:Q79"/>
    <mergeCell ref="A80:I80"/>
    <mergeCell ref="A81:I81"/>
    <mergeCell ref="A82:I82"/>
    <mergeCell ref="A83:I83"/>
    <mergeCell ref="A84:I84"/>
    <mergeCell ref="A85:I85"/>
    <mergeCell ref="A86:I86"/>
    <mergeCell ref="A87:I87"/>
    <mergeCell ref="A76:I76"/>
    <mergeCell ref="F24:I24"/>
    <mergeCell ref="J24:M24"/>
    <mergeCell ref="N24:N26"/>
    <mergeCell ref="O24:O26"/>
    <mergeCell ref="A24:A26"/>
    <mergeCell ref="B24:B26"/>
    <mergeCell ref="C24:C26"/>
    <mergeCell ref="D24:D26"/>
    <mergeCell ref="E24:E26"/>
    <mergeCell ref="A28:Q28"/>
    <mergeCell ref="A37:Q37"/>
    <mergeCell ref="A52:Q52"/>
    <mergeCell ref="A74:Q74"/>
    <mergeCell ref="A75:I75"/>
    <mergeCell ref="P24:P26"/>
    <mergeCell ref="Q24:Q26"/>
    <mergeCell ref="F25:F26"/>
    <mergeCell ref="G25:I25"/>
    <mergeCell ref="J25:J26"/>
    <mergeCell ref="K25:M25"/>
    <mergeCell ref="J16:K16"/>
    <mergeCell ref="J17:K17"/>
    <mergeCell ref="J18:K18"/>
    <mergeCell ref="J19:K19"/>
    <mergeCell ref="J20:K20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78"/>
  <sheetViews>
    <sheetView topLeftCell="A49" workbookViewId="0">
      <selection activeCell="D12" sqref="D12"/>
    </sheetView>
  </sheetViews>
  <sheetFormatPr defaultRowHeight="13.2" x14ac:dyDescent="0.25"/>
  <cols>
    <col min="2" max="2" width="17.88671875" customWidth="1"/>
    <col min="3" max="3" width="26.5546875" customWidth="1"/>
  </cols>
  <sheetData>
    <row r="1" spans="1:17" x14ac:dyDescent="0.25">
      <c r="A1" s="50" t="s">
        <v>27</v>
      </c>
      <c r="B1" s="48"/>
      <c r="C1" s="102"/>
      <c r="D1" s="103"/>
      <c r="E1" s="51"/>
      <c r="F1" s="104"/>
      <c r="G1" s="104"/>
      <c r="H1" s="104"/>
      <c r="I1" s="104"/>
      <c r="J1" s="104"/>
      <c r="K1" s="104"/>
      <c r="L1" s="104"/>
      <c r="M1" s="52" t="s">
        <v>28</v>
      </c>
      <c r="N1" s="49"/>
      <c r="O1" s="104"/>
      <c r="P1" s="104"/>
      <c r="Q1" s="104"/>
    </row>
    <row r="2" spans="1:17" x14ac:dyDescent="0.25">
      <c r="A2" s="53"/>
      <c r="B2" s="48"/>
      <c r="C2" s="102"/>
      <c r="D2" s="103"/>
      <c r="E2" s="51"/>
      <c r="F2" s="104"/>
      <c r="G2" s="104"/>
      <c r="H2" s="104"/>
      <c r="I2" s="104"/>
      <c r="J2" s="104"/>
      <c r="K2" s="104"/>
      <c r="L2" s="104"/>
      <c r="M2" s="53"/>
      <c r="N2" s="49"/>
      <c r="O2" s="104"/>
      <c r="P2" s="104"/>
      <c r="Q2" s="104"/>
    </row>
    <row r="3" spans="1:17" x14ac:dyDescent="0.25">
      <c r="A3" s="53"/>
      <c r="B3" s="48"/>
      <c r="C3" s="102"/>
      <c r="D3" s="103"/>
      <c r="E3" s="51"/>
      <c r="F3" s="104"/>
      <c r="G3" s="104"/>
      <c r="H3" s="104"/>
      <c r="I3" s="104"/>
      <c r="J3" s="104"/>
      <c r="K3" s="104"/>
      <c r="L3" s="104"/>
      <c r="M3" s="53"/>
      <c r="N3" s="49"/>
      <c r="O3" s="104"/>
      <c r="P3" s="104"/>
      <c r="Q3" s="104"/>
    </row>
    <row r="4" spans="1:17" x14ac:dyDescent="0.25">
      <c r="A4" s="53" t="s">
        <v>68</v>
      </c>
      <c r="B4" s="48"/>
      <c r="C4" s="102"/>
      <c r="D4" s="103"/>
      <c r="E4" s="51"/>
      <c r="F4" s="104"/>
      <c r="G4" s="104"/>
      <c r="H4" s="104"/>
      <c r="I4" s="104"/>
      <c r="J4" s="104"/>
      <c r="K4" s="104"/>
      <c r="L4" s="104"/>
      <c r="M4" s="53" t="s">
        <v>68</v>
      </c>
      <c r="N4" s="49"/>
      <c r="O4" s="104"/>
      <c r="P4" s="104"/>
      <c r="Q4" s="104"/>
    </row>
    <row r="5" spans="1:17" x14ac:dyDescent="0.25">
      <c r="A5" s="53" t="s">
        <v>240</v>
      </c>
      <c r="B5" s="48"/>
      <c r="C5" s="102"/>
      <c r="D5" s="103"/>
      <c r="E5" s="51"/>
      <c r="F5" s="104"/>
      <c r="G5" s="104"/>
      <c r="H5" s="104"/>
      <c r="I5" s="104"/>
      <c r="J5" s="104"/>
      <c r="K5" s="104"/>
      <c r="L5" s="104"/>
      <c r="M5" s="54" t="s">
        <v>241</v>
      </c>
      <c r="N5" s="49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51" t="s">
        <v>242</v>
      </c>
      <c r="I6" s="104"/>
      <c r="J6" s="106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02"/>
      <c r="D7" s="103"/>
      <c r="E7" s="107"/>
      <c r="F7" s="108"/>
      <c r="G7" s="108"/>
      <c r="H7" s="67" t="s">
        <v>23</v>
      </c>
      <c r="I7" s="67"/>
      <c r="J7" s="109"/>
      <c r="K7" s="104"/>
      <c r="L7" s="104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51"/>
      <c r="B9" s="53"/>
      <c r="C9" s="102"/>
      <c r="D9" s="103"/>
      <c r="E9" s="105"/>
      <c r="F9" s="104"/>
      <c r="G9" s="104"/>
      <c r="H9" s="110" t="s">
        <v>1829</v>
      </c>
      <c r="I9" s="110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03"/>
      <c r="E10" s="105"/>
      <c r="F10" s="104"/>
      <c r="G10" s="104"/>
      <c r="H10" s="51" t="s">
        <v>55</v>
      </c>
      <c r="I10" s="51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03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51"/>
      <c r="B12" s="53"/>
      <c r="C12" s="111" t="s">
        <v>24</v>
      </c>
      <c r="D12" s="112" t="s">
        <v>1830</v>
      </c>
      <c r="E12" s="113"/>
      <c r="F12" s="104"/>
      <c r="G12" s="104"/>
      <c r="H12" s="51"/>
      <c r="I12" s="104"/>
      <c r="J12" s="104"/>
      <c r="K12" s="106"/>
      <c r="L12" s="106"/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03"/>
      <c r="E13" s="114"/>
      <c r="F13" s="108"/>
      <c r="G13" s="108"/>
      <c r="H13" s="67" t="s">
        <v>54</v>
      </c>
      <c r="I13" s="67"/>
      <c r="J13" s="108"/>
      <c r="K13" s="109"/>
      <c r="L13" s="104"/>
      <c r="M13" s="104"/>
      <c r="N13" s="104"/>
      <c r="O13" s="104"/>
      <c r="P13" s="104"/>
      <c r="Q13" s="104"/>
    </row>
    <row r="14" spans="1:17" x14ac:dyDescent="0.25">
      <c r="A14" s="115"/>
      <c r="B14" s="116"/>
      <c r="C14" s="102"/>
      <c r="D14" s="103"/>
      <c r="E14" s="105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1114</v>
      </c>
      <c r="E15" s="51"/>
      <c r="F15" s="104"/>
      <c r="G15" s="104"/>
      <c r="H15" s="104"/>
      <c r="I15" s="113"/>
      <c r="J15" s="113"/>
      <c r="K15" s="104"/>
      <c r="L15" s="104"/>
      <c r="M15" s="104"/>
      <c r="N15" s="104"/>
      <c r="O15" s="104"/>
      <c r="P15" s="104"/>
      <c r="Q15" s="104"/>
    </row>
    <row r="16" spans="1:17" x14ac:dyDescent="0.25">
      <c r="A16" s="51"/>
      <c r="B16" s="53"/>
      <c r="C16" s="102"/>
      <c r="D16" s="113" t="s">
        <v>43</v>
      </c>
      <c r="E16" s="51"/>
      <c r="F16" s="104"/>
      <c r="G16" s="104"/>
      <c r="H16" s="104"/>
      <c r="I16" s="113"/>
      <c r="J16" s="284" t="s">
        <v>1831</v>
      </c>
      <c r="K16" s="285"/>
      <c r="L16" s="54" t="s">
        <v>53</v>
      </c>
      <c r="M16" s="104"/>
      <c r="N16" s="104"/>
      <c r="O16" s="104"/>
      <c r="P16" s="104"/>
      <c r="Q16" s="104"/>
    </row>
    <row r="17" spans="1:17" x14ac:dyDescent="0.25">
      <c r="A17" s="51"/>
      <c r="B17" s="53"/>
      <c r="C17" s="102"/>
      <c r="D17" s="113" t="s">
        <v>57</v>
      </c>
      <c r="E17" s="51"/>
      <c r="F17" s="104"/>
      <c r="G17" s="104"/>
      <c r="H17" s="104"/>
      <c r="I17" s="113"/>
      <c r="J17" s="284" t="s">
        <v>1832</v>
      </c>
      <c r="K17" s="285"/>
      <c r="L17" s="54" t="s">
        <v>53</v>
      </c>
      <c r="M17" s="104"/>
      <c r="N17" s="104"/>
      <c r="O17" s="104"/>
      <c r="P17" s="104"/>
      <c r="Q17" s="104"/>
    </row>
    <row r="18" spans="1:17" x14ac:dyDescent="0.25">
      <c r="A18" s="51"/>
      <c r="B18" s="53"/>
      <c r="C18" s="102"/>
      <c r="D18" s="113" t="s">
        <v>44</v>
      </c>
      <c r="E18" s="51"/>
      <c r="F18" s="104"/>
      <c r="G18" s="104"/>
      <c r="H18" s="104"/>
      <c r="I18" s="113"/>
      <c r="J18" s="284" t="s">
        <v>1833</v>
      </c>
      <c r="K18" s="285"/>
      <c r="L18" s="54" t="s">
        <v>53</v>
      </c>
      <c r="M18" s="104"/>
      <c r="N18" s="104"/>
      <c r="O18" s="104"/>
      <c r="P18" s="104"/>
      <c r="Q18" s="104"/>
    </row>
    <row r="19" spans="1:17" x14ac:dyDescent="0.25">
      <c r="A19" s="51"/>
      <c r="B19" s="53"/>
      <c r="C19" s="102"/>
      <c r="D19" s="113" t="s">
        <v>249</v>
      </c>
      <c r="E19" s="51"/>
      <c r="F19" s="104"/>
      <c r="G19" s="104"/>
      <c r="H19" s="104"/>
      <c r="I19" s="113"/>
      <c r="J19" s="284" t="s">
        <v>1834</v>
      </c>
      <c r="K19" s="285"/>
      <c r="L19" s="54" t="s">
        <v>53</v>
      </c>
      <c r="M19" s="104"/>
      <c r="N19" s="104"/>
      <c r="O19" s="104"/>
      <c r="P19" s="104"/>
      <c r="Q19" s="104"/>
    </row>
    <row r="20" spans="1:17" x14ac:dyDescent="0.25">
      <c r="A20" s="51"/>
      <c r="B20" s="53"/>
      <c r="C20" s="102"/>
      <c r="D20" s="113" t="s">
        <v>41</v>
      </c>
      <c r="E20" s="51"/>
      <c r="F20" s="104"/>
      <c r="G20" s="104"/>
      <c r="H20" s="104"/>
      <c r="I20" s="113"/>
      <c r="J20" s="284" t="s">
        <v>1835</v>
      </c>
      <c r="K20" s="285"/>
      <c r="L20" s="54" t="s">
        <v>42</v>
      </c>
      <c r="M20" s="104"/>
      <c r="N20" s="104"/>
      <c r="O20" s="104"/>
      <c r="P20" s="104"/>
      <c r="Q20" s="104"/>
    </row>
    <row r="21" spans="1:17" x14ac:dyDescent="0.25">
      <c r="A21" s="51"/>
      <c r="B21" s="53"/>
      <c r="C21" s="102"/>
      <c r="D21" s="117" t="s">
        <v>160</v>
      </c>
      <c r="E21" s="51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</row>
    <row r="22" spans="1:17" x14ac:dyDescent="0.25">
      <c r="A22" s="51"/>
      <c r="B22" s="53"/>
      <c r="C22" s="102"/>
      <c r="D22" s="103"/>
      <c r="E22" s="51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</row>
    <row r="23" spans="1:17" x14ac:dyDescent="0.25">
      <c r="A23" s="66"/>
      <c r="B23" s="48"/>
      <c r="C23" s="57"/>
      <c r="D23" s="96"/>
      <c r="E23" s="5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</row>
    <row r="24" spans="1:17" x14ac:dyDescent="0.25">
      <c r="A24" s="279" t="s">
        <v>25</v>
      </c>
      <c r="B24" s="281" t="s">
        <v>161</v>
      </c>
      <c r="C24" s="279" t="s">
        <v>67</v>
      </c>
      <c r="D24" s="279" t="s">
        <v>66</v>
      </c>
      <c r="E24" s="279" t="s">
        <v>65</v>
      </c>
      <c r="F24" s="279" t="s">
        <v>52</v>
      </c>
      <c r="G24" s="280"/>
      <c r="H24" s="280"/>
      <c r="I24" s="280"/>
      <c r="J24" s="279" t="s">
        <v>51</v>
      </c>
      <c r="K24" s="280"/>
      <c r="L24" s="280"/>
      <c r="M24" s="280"/>
      <c r="N24" s="279" t="s">
        <v>64</v>
      </c>
      <c r="O24" s="279" t="s">
        <v>63</v>
      </c>
      <c r="P24" s="279" t="s">
        <v>252</v>
      </c>
      <c r="Q24" s="279" t="s">
        <v>253</v>
      </c>
    </row>
    <row r="25" spans="1:17" x14ac:dyDescent="0.25">
      <c r="A25" s="280"/>
      <c r="B25" s="282"/>
      <c r="C25" s="283"/>
      <c r="D25" s="279"/>
      <c r="E25" s="280"/>
      <c r="F25" s="279" t="s">
        <v>26</v>
      </c>
      <c r="G25" s="279" t="s">
        <v>62</v>
      </c>
      <c r="H25" s="280"/>
      <c r="I25" s="280"/>
      <c r="J25" s="279" t="s">
        <v>26</v>
      </c>
      <c r="K25" s="279" t="s">
        <v>62</v>
      </c>
      <c r="L25" s="280"/>
      <c r="M25" s="280"/>
      <c r="N25" s="279"/>
      <c r="O25" s="279"/>
      <c r="P25" s="279"/>
      <c r="Q25" s="279"/>
    </row>
    <row r="26" spans="1:17" x14ac:dyDescent="0.25">
      <c r="A26" s="280"/>
      <c r="B26" s="282"/>
      <c r="C26" s="283"/>
      <c r="D26" s="279"/>
      <c r="E26" s="280"/>
      <c r="F26" s="280"/>
      <c r="G26" s="95" t="s">
        <v>61</v>
      </c>
      <c r="H26" s="95" t="s">
        <v>60</v>
      </c>
      <c r="I26" s="95" t="s">
        <v>59</v>
      </c>
      <c r="J26" s="280"/>
      <c r="K26" s="95" t="s">
        <v>61</v>
      </c>
      <c r="L26" s="95" t="s">
        <v>60</v>
      </c>
      <c r="M26" s="95" t="s">
        <v>59</v>
      </c>
      <c r="N26" s="279"/>
      <c r="O26" s="279"/>
      <c r="P26" s="279"/>
      <c r="Q26" s="279"/>
    </row>
    <row r="27" spans="1:17" x14ac:dyDescent="0.25">
      <c r="A27" s="55">
        <v>1</v>
      </c>
      <c r="B27" s="65">
        <v>2</v>
      </c>
      <c r="C27" s="95">
        <v>3</v>
      </c>
      <c r="D27" s="95">
        <v>4</v>
      </c>
      <c r="E27" s="55">
        <v>5</v>
      </c>
      <c r="F27" s="64">
        <v>6</v>
      </c>
      <c r="G27" s="64">
        <v>7</v>
      </c>
      <c r="H27" s="64">
        <v>8</v>
      </c>
      <c r="I27" s="64">
        <v>9</v>
      </c>
      <c r="J27" s="64">
        <v>10</v>
      </c>
      <c r="K27" s="64">
        <v>11</v>
      </c>
      <c r="L27" s="64">
        <v>12</v>
      </c>
      <c r="M27" s="64">
        <v>13</v>
      </c>
      <c r="N27" s="64">
        <v>14</v>
      </c>
      <c r="O27" s="64">
        <v>15</v>
      </c>
      <c r="P27" s="64">
        <v>16</v>
      </c>
      <c r="Q27" s="64">
        <v>17</v>
      </c>
    </row>
    <row r="28" spans="1:17" x14ac:dyDescent="0.25">
      <c r="A28" s="278" t="s">
        <v>1836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</row>
    <row r="29" spans="1:17" ht="45.6" x14ac:dyDescent="0.25">
      <c r="A29" s="55">
        <v>48</v>
      </c>
      <c r="B29" s="97" t="s">
        <v>1837</v>
      </c>
      <c r="C29" s="94" t="s">
        <v>1838</v>
      </c>
      <c r="D29" s="59" t="s">
        <v>1839</v>
      </c>
      <c r="E29" s="120">
        <v>2</v>
      </c>
      <c r="F29" s="121">
        <v>171.87</v>
      </c>
      <c r="G29" s="121">
        <v>42.47</v>
      </c>
      <c r="H29" s="121">
        <v>124.01</v>
      </c>
      <c r="I29" s="121">
        <v>13.09</v>
      </c>
      <c r="J29" s="122">
        <v>344</v>
      </c>
      <c r="K29" s="122">
        <v>85</v>
      </c>
      <c r="L29" s="122">
        <v>248</v>
      </c>
      <c r="M29" s="122">
        <v>26</v>
      </c>
      <c r="N29" s="122">
        <v>3.04</v>
      </c>
      <c r="O29" s="122">
        <v>6.08</v>
      </c>
      <c r="P29" s="122">
        <v>0.76</v>
      </c>
      <c r="Q29" s="122">
        <v>1.52</v>
      </c>
    </row>
    <row r="30" spans="1:17" ht="57" x14ac:dyDescent="0.25">
      <c r="A30" s="55">
        <v>49</v>
      </c>
      <c r="B30" s="97" t="s">
        <v>1840</v>
      </c>
      <c r="C30" s="94" t="s">
        <v>1841</v>
      </c>
      <c r="D30" s="59" t="s">
        <v>21</v>
      </c>
      <c r="E30" s="120">
        <v>2</v>
      </c>
      <c r="F30" s="121">
        <v>963.6</v>
      </c>
      <c r="G30" s="122"/>
      <c r="H30" s="122"/>
      <c r="I30" s="122"/>
      <c r="J30" s="122">
        <v>1927</v>
      </c>
      <c r="K30" s="122"/>
      <c r="L30" s="122"/>
      <c r="M30" s="122"/>
      <c r="N30" s="122"/>
      <c r="O30" s="122"/>
      <c r="P30" s="122"/>
      <c r="Q30" s="122"/>
    </row>
    <row r="31" spans="1:17" ht="45.6" x14ac:dyDescent="0.25">
      <c r="A31" s="55">
        <v>50</v>
      </c>
      <c r="B31" s="97" t="s">
        <v>1842</v>
      </c>
      <c r="C31" s="94" t="s">
        <v>1843</v>
      </c>
      <c r="D31" s="59" t="s">
        <v>1839</v>
      </c>
      <c r="E31" s="120">
        <v>3</v>
      </c>
      <c r="F31" s="121">
        <v>107.17</v>
      </c>
      <c r="G31" s="121">
        <v>26.54</v>
      </c>
      <c r="H31" s="121">
        <v>76.77</v>
      </c>
      <c r="I31" s="121">
        <v>8.06</v>
      </c>
      <c r="J31" s="122">
        <v>322</v>
      </c>
      <c r="K31" s="122">
        <v>80</v>
      </c>
      <c r="L31" s="122">
        <v>230</v>
      </c>
      <c r="M31" s="122">
        <v>24</v>
      </c>
      <c r="N31" s="122">
        <v>1.9</v>
      </c>
      <c r="O31" s="122">
        <v>5.7</v>
      </c>
      <c r="P31" s="122">
        <v>0.47</v>
      </c>
      <c r="Q31" s="122">
        <v>1.41</v>
      </c>
    </row>
    <row r="32" spans="1:17" ht="22.8" x14ac:dyDescent="0.25">
      <c r="A32" s="55">
        <v>51</v>
      </c>
      <c r="B32" s="97" t="s">
        <v>652</v>
      </c>
      <c r="C32" s="94" t="s">
        <v>653</v>
      </c>
      <c r="D32" s="59" t="s">
        <v>21</v>
      </c>
      <c r="E32" s="120">
        <v>2</v>
      </c>
      <c r="F32" s="121">
        <v>25.14</v>
      </c>
      <c r="G32" s="122"/>
      <c r="H32" s="122"/>
      <c r="I32" s="122"/>
      <c r="J32" s="122">
        <v>50</v>
      </c>
      <c r="K32" s="122"/>
      <c r="L32" s="122"/>
      <c r="M32" s="122"/>
      <c r="N32" s="122"/>
      <c r="O32" s="122"/>
      <c r="P32" s="122"/>
      <c r="Q32" s="122"/>
    </row>
    <row r="33" spans="1:17" ht="34.200000000000003" x14ac:dyDescent="0.25">
      <c r="A33" s="55">
        <v>52</v>
      </c>
      <c r="B33" s="97" t="s">
        <v>322</v>
      </c>
      <c r="C33" s="94" t="s">
        <v>1844</v>
      </c>
      <c r="D33" s="59" t="s">
        <v>235</v>
      </c>
      <c r="E33" s="120">
        <v>1</v>
      </c>
      <c r="F33" s="121">
        <v>595.49</v>
      </c>
      <c r="G33" s="122"/>
      <c r="H33" s="122"/>
      <c r="I33" s="122"/>
      <c r="J33" s="122">
        <v>595</v>
      </c>
      <c r="K33" s="122"/>
      <c r="L33" s="122"/>
      <c r="M33" s="122"/>
      <c r="N33" s="122"/>
      <c r="O33" s="122"/>
      <c r="P33" s="122"/>
      <c r="Q33" s="122"/>
    </row>
    <row r="34" spans="1:17" ht="43.8" x14ac:dyDescent="0.25">
      <c r="A34" s="55">
        <v>53</v>
      </c>
      <c r="B34" s="97" t="s">
        <v>1845</v>
      </c>
      <c r="C34" s="94" t="s">
        <v>1846</v>
      </c>
      <c r="D34" s="59" t="s">
        <v>1847</v>
      </c>
      <c r="E34" s="120">
        <v>4</v>
      </c>
      <c r="F34" s="121">
        <v>58.98</v>
      </c>
      <c r="G34" s="121">
        <v>8.2799999999999994</v>
      </c>
      <c r="H34" s="121">
        <v>48.39</v>
      </c>
      <c r="I34" s="121">
        <v>5.47</v>
      </c>
      <c r="J34" s="122">
        <v>236</v>
      </c>
      <c r="K34" s="122">
        <v>33</v>
      </c>
      <c r="L34" s="122">
        <v>194</v>
      </c>
      <c r="M34" s="122">
        <v>22</v>
      </c>
      <c r="N34" s="122">
        <v>0.53</v>
      </c>
      <c r="O34" s="122">
        <v>2.12</v>
      </c>
      <c r="P34" s="122">
        <v>0.35</v>
      </c>
      <c r="Q34" s="122">
        <v>1.4</v>
      </c>
    </row>
    <row r="35" spans="1:17" ht="40.799999999999997" x14ac:dyDescent="0.25">
      <c r="A35" s="123" t="s">
        <v>288</v>
      </c>
      <c r="B35" s="124" t="s">
        <v>1848</v>
      </c>
      <c r="C35" s="125" t="s">
        <v>724</v>
      </c>
      <c r="D35" s="123" t="s">
        <v>21</v>
      </c>
      <c r="E35" s="126" t="s">
        <v>595</v>
      </c>
      <c r="F35" s="127">
        <v>59.5</v>
      </c>
      <c r="G35" s="122"/>
      <c r="H35" s="122"/>
      <c r="I35" s="122"/>
      <c r="J35" s="128">
        <v>238</v>
      </c>
      <c r="K35" s="122"/>
      <c r="L35" s="122"/>
      <c r="M35" s="122"/>
      <c r="N35" s="122"/>
      <c r="O35" s="122"/>
      <c r="P35" s="122"/>
      <c r="Q35" s="122"/>
    </row>
    <row r="36" spans="1:17" ht="45.6" x14ac:dyDescent="0.25">
      <c r="A36" s="55">
        <v>54</v>
      </c>
      <c r="B36" s="97" t="s">
        <v>1151</v>
      </c>
      <c r="C36" s="94" t="s">
        <v>1152</v>
      </c>
      <c r="D36" s="59" t="s">
        <v>21</v>
      </c>
      <c r="E36" s="120">
        <v>4</v>
      </c>
      <c r="F36" s="121">
        <v>71.400000000000006</v>
      </c>
      <c r="G36" s="122"/>
      <c r="H36" s="122"/>
      <c r="I36" s="122"/>
      <c r="J36" s="122">
        <v>286</v>
      </c>
      <c r="K36" s="122"/>
      <c r="L36" s="122"/>
      <c r="M36" s="122"/>
      <c r="N36" s="122"/>
      <c r="O36" s="122"/>
      <c r="P36" s="122"/>
      <c r="Q36" s="122"/>
    </row>
    <row r="37" spans="1:17" ht="57" x14ac:dyDescent="0.25">
      <c r="A37" s="55">
        <v>55</v>
      </c>
      <c r="B37" s="97" t="s">
        <v>1849</v>
      </c>
      <c r="C37" s="94" t="s">
        <v>1850</v>
      </c>
      <c r="D37" s="59" t="s">
        <v>204</v>
      </c>
      <c r="E37" s="120">
        <v>4.0000000000000002E-4</v>
      </c>
      <c r="F37" s="121">
        <v>69607.59</v>
      </c>
      <c r="G37" s="121">
        <v>5775.4</v>
      </c>
      <c r="H37" s="121">
        <v>12641.08</v>
      </c>
      <c r="I37" s="121">
        <v>1271.49</v>
      </c>
      <c r="J37" s="122">
        <v>28</v>
      </c>
      <c r="K37" s="122">
        <v>2</v>
      </c>
      <c r="L37" s="122">
        <v>5</v>
      </c>
      <c r="M37" s="122">
        <v>1</v>
      </c>
      <c r="N37" s="122">
        <v>431</v>
      </c>
      <c r="O37" s="122">
        <v>0.17</v>
      </c>
      <c r="P37" s="122">
        <v>75.37</v>
      </c>
      <c r="Q37" s="122">
        <v>0.03</v>
      </c>
    </row>
    <row r="38" spans="1:17" ht="57" x14ac:dyDescent="0.25">
      <c r="A38" s="55">
        <v>56</v>
      </c>
      <c r="B38" s="97" t="s">
        <v>1851</v>
      </c>
      <c r="C38" s="94" t="s">
        <v>1852</v>
      </c>
      <c r="D38" s="59" t="s">
        <v>204</v>
      </c>
      <c r="E38" s="120">
        <v>0.11799999999999999</v>
      </c>
      <c r="F38" s="121">
        <v>103291.23</v>
      </c>
      <c r="G38" s="121">
        <v>6219.45</v>
      </c>
      <c r="H38" s="121">
        <v>13003.49</v>
      </c>
      <c r="I38" s="121">
        <v>1301.6500000000001</v>
      </c>
      <c r="J38" s="122">
        <v>12188</v>
      </c>
      <c r="K38" s="122">
        <v>734</v>
      </c>
      <c r="L38" s="122">
        <v>1534</v>
      </c>
      <c r="M38" s="122">
        <v>154</v>
      </c>
      <c r="N38" s="122">
        <v>459</v>
      </c>
      <c r="O38" s="122">
        <v>54.16</v>
      </c>
      <c r="P38" s="122">
        <v>77.849999999999994</v>
      </c>
      <c r="Q38" s="122">
        <v>9.19</v>
      </c>
    </row>
    <row r="39" spans="1:17" ht="68.400000000000006" x14ac:dyDescent="0.25">
      <c r="A39" s="55">
        <v>57</v>
      </c>
      <c r="B39" s="97" t="s">
        <v>1853</v>
      </c>
      <c r="C39" s="94" t="s">
        <v>1854</v>
      </c>
      <c r="D39" s="59" t="s">
        <v>204</v>
      </c>
      <c r="E39" s="120">
        <v>1.2999999999999999E-3</v>
      </c>
      <c r="F39" s="121">
        <v>494060.63</v>
      </c>
      <c r="G39" s="121">
        <v>11797.39</v>
      </c>
      <c r="H39" s="121">
        <v>22383.200000000001</v>
      </c>
      <c r="I39" s="121">
        <v>2181.71</v>
      </c>
      <c r="J39" s="122">
        <v>642</v>
      </c>
      <c r="K39" s="122">
        <v>15</v>
      </c>
      <c r="L39" s="122">
        <v>29</v>
      </c>
      <c r="M39" s="122">
        <v>3</v>
      </c>
      <c r="N39" s="122">
        <v>844.48</v>
      </c>
      <c r="O39" s="122">
        <v>1.1000000000000001</v>
      </c>
      <c r="P39" s="122">
        <v>126.77</v>
      </c>
      <c r="Q39" s="122">
        <v>0.16</v>
      </c>
    </row>
    <row r="40" spans="1:17" ht="68.400000000000006" x14ac:dyDescent="0.25">
      <c r="A40" s="55">
        <v>58</v>
      </c>
      <c r="B40" s="97" t="s">
        <v>1855</v>
      </c>
      <c r="C40" s="94" t="s">
        <v>1856</v>
      </c>
      <c r="D40" s="59" t="s">
        <v>204</v>
      </c>
      <c r="E40" s="120">
        <v>1.2999999999999999E-3</v>
      </c>
      <c r="F40" s="121">
        <v>804039.04</v>
      </c>
      <c r="G40" s="121">
        <v>14236.2</v>
      </c>
      <c r="H40" s="121">
        <v>30824.2</v>
      </c>
      <c r="I40" s="121">
        <v>3023.24</v>
      </c>
      <c r="J40" s="122">
        <v>1045</v>
      </c>
      <c r="K40" s="122">
        <v>19</v>
      </c>
      <c r="L40" s="122">
        <v>40</v>
      </c>
      <c r="M40" s="122">
        <v>4</v>
      </c>
      <c r="N40" s="122">
        <v>990</v>
      </c>
      <c r="O40" s="122">
        <v>1.29</v>
      </c>
      <c r="P40" s="122">
        <v>175.26</v>
      </c>
      <c r="Q40" s="122">
        <v>0.23</v>
      </c>
    </row>
    <row r="41" spans="1:17" ht="57" x14ac:dyDescent="0.25">
      <c r="A41" s="55">
        <v>59</v>
      </c>
      <c r="B41" s="97" t="s">
        <v>906</v>
      </c>
      <c r="C41" s="94" t="s">
        <v>907</v>
      </c>
      <c r="D41" s="59" t="s">
        <v>378</v>
      </c>
      <c r="E41" s="120">
        <v>0.35</v>
      </c>
      <c r="F41" s="121">
        <v>417.46</v>
      </c>
      <c r="G41" s="121">
        <v>79.650000000000006</v>
      </c>
      <c r="H41" s="121">
        <v>10.15</v>
      </c>
      <c r="I41" s="121">
        <v>0.16</v>
      </c>
      <c r="J41" s="122">
        <v>146</v>
      </c>
      <c r="K41" s="122">
        <v>28</v>
      </c>
      <c r="L41" s="122">
        <v>4</v>
      </c>
      <c r="M41" s="122"/>
      <c r="N41" s="122">
        <v>5.31</v>
      </c>
      <c r="O41" s="122">
        <v>1.86</v>
      </c>
      <c r="P41" s="122">
        <v>0.01</v>
      </c>
      <c r="Q41" s="122"/>
    </row>
    <row r="42" spans="1:17" ht="57" x14ac:dyDescent="0.25">
      <c r="A42" s="55">
        <v>60</v>
      </c>
      <c r="B42" s="97" t="s">
        <v>1164</v>
      </c>
      <c r="C42" s="94" t="s">
        <v>1165</v>
      </c>
      <c r="D42" s="59" t="s">
        <v>378</v>
      </c>
      <c r="E42" s="120">
        <v>0.35</v>
      </c>
      <c r="F42" s="121">
        <v>388.79</v>
      </c>
      <c r="G42" s="121">
        <v>36.81</v>
      </c>
      <c r="H42" s="121">
        <v>13.3</v>
      </c>
      <c r="I42" s="121">
        <v>0.16</v>
      </c>
      <c r="J42" s="122">
        <v>136</v>
      </c>
      <c r="K42" s="122">
        <v>13</v>
      </c>
      <c r="L42" s="122">
        <v>5</v>
      </c>
      <c r="M42" s="122"/>
      <c r="N42" s="122">
        <v>2.88</v>
      </c>
      <c r="O42" s="122">
        <v>1.01</v>
      </c>
      <c r="P42" s="122">
        <v>0.01</v>
      </c>
      <c r="Q42" s="122"/>
    </row>
    <row r="43" spans="1:17" ht="57" x14ac:dyDescent="0.25">
      <c r="A43" s="55">
        <v>61</v>
      </c>
      <c r="B43" s="97" t="s">
        <v>971</v>
      </c>
      <c r="C43" s="94" t="s">
        <v>1857</v>
      </c>
      <c r="D43" s="59" t="s">
        <v>973</v>
      </c>
      <c r="E43" s="120">
        <v>11.6</v>
      </c>
      <c r="F43" s="121">
        <v>1189.4100000000001</v>
      </c>
      <c r="G43" s="121">
        <v>49.17</v>
      </c>
      <c r="H43" s="121">
        <v>28.25</v>
      </c>
      <c r="I43" s="122"/>
      <c r="J43" s="122">
        <v>13797</v>
      </c>
      <c r="K43" s="122">
        <v>570</v>
      </c>
      <c r="L43" s="122">
        <v>328</v>
      </c>
      <c r="M43" s="122"/>
      <c r="N43" s="122">
        <v>3.52</v>
      </c>
      <c r="O43" s="122">
        <v>40.83</v>
      </c>
      <c r="P43" s="122"/>
      <c r="Q43" s="122"/>
    </row>
    <row r="44" spans="1:17" ht="45.6" x14ac:dyDescent="0.25">
      <c r="A44" s="55">
        <v>62</v>
      </c>
      <c r="B44" s="97" t="s">
        <v>322</v>
      </c>
      <c r="C44" s="94" t="s">
        <v>1858</v>
      </c>
      <c r="D44" s="59" t="s">
        <v>73</v>
      </c>
      <c r="E44" s="120">
        <v>127.6</v>
      </c>
      <c r="F44" s="121" t="s">
        <v>1859</v>
      </c>
      <c r="G44" s="122"/>
      <c r="H44" s="122"/>
      <c r="I44" s="122"/>
      <c r="J44" s="122">
        <v>10984</v>
      </c>
      <c r="K44" s="122"/>
      <c r="L44" s="122"/>
      <c r="M44" s="122"/>
      <c r="N44" s="122"/>
      <c r="O44" s="122"/>
      <c r="P44" s="122"/>
      <c r="Q44" s="122"/>
    </row>
    <row r="45" spans="1:17" ht="57" x14ac:dyDescent="0.25">
      <c r="A45" s="55">
        <v>63</v>
      </c>
      <c r="B45" s="97" t="s">
        <v>1860</v>
      </c>
      <c r="C45" s="94" t="s">
        <v>1861</v>
      </c>
      <c r="D45" s="59" t="s">
        <v>1862</v>
      </c>
      <c r="E45" s="120">
        <v>0.85</v>
      </c>
      <c r="F45" s="121">
        <v>8347.65</v>
      </c>
      <c r="G45" s="121">
        <v>1436.21</v>
      </c>
      <c r="H45" s="121">
        <v>95.07</v>
      </c>
      <c r="I45" s="122"/>
      <c r="J45" s="122">
        <v>7096</v>
      </c>
      <c r="K45" s="122">
        <v>1221</v>
      </c>
      <c r="L45" s="122">
        <v>81</v>
      </c>
      <c r="M45" s="122"/>
      <c r="N45" s="122">
        <v>107.18</v>
      </c>
      <c r="O45" s="122">
        <v>91.1</v>
      </c>
      <c r="P45" s="122"/>
      <c r="Q45" s="122"/>
    </row>
    <row r="46" spans="1:17" ht="22.8" x14ac:dyDescent="0.25">
      <c r="A46" s="55">
        <v>64</v>
      </c>
      <c r="B46" s="97" t="s">
        <v>989</v>
      </c>
      <c r="C46" s="94" t="s">
        <v>990</v>
      </c>
      <c r="D46" s="59" t="s">
        <v>191</v>
      </c>
      <c r="E46" s="120">
        <v>3.5999999999999997E-2</v>
      </c>
      <c r="F46" s="121">
        <v>11187</v>
      </c>
      <c r="G46" s="122"/>
      <c r="H46" s="122"/>
      <c r="I46" s="122"/>
      <c r="J46" s="122">
        <v>403</v>
      </c>
      <c r="K46" s="122"/>
      <c r="L46" s="122"/>
      <c r="M46" s="122"/>
      <c r="N46" s="122"/>
      <c r="O46" s="122"/>
      <c r="P46" s="122"/>
      <c r="Q46" s="122"/>
    </row>
    <row r="47" spans="1:17" x14ac:dyDescent="0.25">
      <c r="A47" s="273" t="s">
        <v>791</v>
      </c>
      <c r="B47" s="274"/>
      <c r="C47" s="274"/>
      <c r="D47" s="274"/>
      <c r="E47" s="274"/>
      <c r="F47" s="274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</row>
    <row r="48" spans="1:17" ht="79.8" x14ac:dyDescent="0.25">
      <c r="A48" s="55">
        <v>65</v>
      </c>
      <c r="B48" s="97" t="s">
        <v>1863</v>
      </c>
      <c r="C48" s="94" t="s">
        <v>1864</v>
      </c>
      <c r="D48" s="59" t="s">
        <v>1720</v>
      </c>
      <c r="E48" s="120">
        <v>0.1</v>
      </c>
      <c r="F48" s="121">
        <v>20216.39</v>
      </c>
      <c r="G48" s="121">
        <v>1772.46</v>
      </c>
      <c r="H48" s="121">
        <v>2930.56</v>
      </c>
      <c r="I48" s="121">
        <v>348.28</v>
      </c>
      <c r="J48" s="122">
        <v>2022</v>
      </c>
      <c r="K48" s="122">
        <v>177</v>
      </c>
      <c r="L48" s="122">
        <v>293</v>
      </c>
      <c r="M48" s="122">
        <v>35</v>
      </c>
      <c r="N48" s="122">
        <v>138.69</v>
      </c>
      <c r="O48" s="122">
        <v>13.87</v>
      </c>
      <c r="P48" s="122">
        <v>19.21</v>
      </c>
      <c r="Q48" s="122">
        <v>1.92</v>
      </c>
    </row>
    <row r="49" spans="1:17" x14ac:dyDescent="0.25">
      <c r="A49" s="55">
        <v>66</v>
      </c>
      <c r="B49" s="97" t="s">
        <v>1664</v>
      </c>
      <c r="C49" s="94" t="s">
        <v>1665</v>
      </c>
      <c r="D49" s="59" t="s">
        <v>21</v>
      </c>
      <c r="E49" s="120">
        <v>1</v>
      </c>
      <c r="F49" s="121">
        <v>511.7</v>
      </c>
      <c r="G49" s="122"/>
      <c r="H49" s="122"/>
      <c r="I49" s="122"/>
      <c r="J49" s="122">
        <v>512</v>
      </c>
      <c r="K49" s="122"/>
      <c r="L49" s="122"/>
      <c r="M49" s="122"/>
      <c r="N49" s="122"/>
      <c r="O49" s="122"/>
      <c r="P49" s="122"/>
      <c r="Q49" s="122"/>
    </row>
    <row r="50" spans="1:17" ht="24" x14ac:dyDescent="0.25">
      <c r="A50" s="55">
        <v>67</v>
      </c>
      <c r="B50" s="97" t="s">
        <v>322</v>
      </c>
      <c r="C50" s="94" t="s">
        <v>1865</v>
      </c>
      <c r="D50" s="59" t="s">
        <v>235</v>
      </c>
      <c r="E50" s="120">
        <v>1</v>
      </c>
      <c r="F50" s="121" t="s">
        <v>1866</v>
      </c>
      <c r="G50" s="122"/>
      <c r="H50" s="122"/>
      <c r="I50" s="122"/>
      <c r="J50" s="122">
        <v>390</v>
      </c>
      <c r="K50" s="122"/>
      <c r="L50" s="122"/>
      <c r="M50" s="122"/>
      <c r="N50" s="122"/>
      <c r="O50" s="122"/>
      <c r="P50" s="122"/>
      <c r="Q50" s="122"/>
    </row>
    <row r="51" spans="1:17" x14ac:dyDescent="0.25">
      <c r="A51" s="273" t="s">
        <v>85</v>
      </c>
      <c r="B51" s="274"/>
      <c r="C51" s="274"/>
      <c r="D51" s="274"/>
      <c r="E51" s="274"/>
      <c r="F51" s="274"/>
      <c r="G51" s="274"/>
      <c r="H51" s="274"/>
      <c r="I51" s="274"/>
      <c r="J51" s="121">
        <v>53149</v>
      </c>
      <c r="K51" s="121">
        <v>2977</v>
      </c>
      <c r="L51" s="121">
        <v>2991</v>
      </c>
      <c r="M51" s="121">
        <v>269</v>
      </c>
      <c r="N51" s="122"/>
      <c r="O51" s="121">
        <v>219.29</v>
      </c>
      <c r="P51" s="122"/>
      <c r="Q51" s="121">
        <v>15.86</v>
      </c>
    </row>
    <row r="52" spans="1:17" x14ac:dyDescent="0.25">
      <c r="A52" s="273" t="s">
        <v>30</v>
      </c>
      <c r="B52" s="274"/>
      <c r="C52" s="274"/>
      <c r="D52" s="274"/>
      <c r="E52" s="274"/>
      <c r="F52" s="274"/>
      <c r="G52" s="274"/>
      <c r="H52" s="274"/>
      <c r="I52" s="274"/>
      <c r="J52" s="121">
        <v>3666</v>
      </c>
      <c r="K52" s="122"/>
      <c r="L52" s="122"/>
      <c r="M52" s="122"/>
      <c r="N52" s="122"/>
      <c r="O52" s="122"/>
      <c r="P52" s="122"/>
      <c r="Q52" s="122"/>
    </row>
    <row r="53" spans="1:17" x14ac:dyDescent="0.25">
      <c r="A53" s="273" t="s">
        <v>31</v>
      </c>
      <c r="B53" s="274"/>
      <c r="C53" s="274"/>
      <c r="D53" s="274"/>
      <c r="E53" s="274"/>
      <c r="F53" s="274"/>
      <c r="G53" s="274"/>
      <c r="H53" s="274"/>
      <c r="I53" s="274"/>
      <c r="J53" s="121">
        <v>2541</v>
      </c>
      <c r="K53" s="122"/>
      <c r="L53" s="122"/>
      <c r="M53" s="122"/>
      <c r="N53" s="122"/>
      <c r="O53" s="122"/>
      <c r="P53" s="122"/>
      <c r="Q53" s="122"/>
    </row>
    <row r="54" spans="1:17" x14ac:dyDescent="0.25">
      <c r="A54" s="277" t="s">
        <v>1867</v>
      </c>
      <c r="B54" s="274"/>
      <c r="C54" s="274"/>
      <c r="D54" s="274"/>
      <c r="E54" s="274"/>
      <c r="F54" s="274"/>
      <c r="G54" s="274"/>
      <c r="H54" s="274"/>
      <c r="I54" s="274"/>
      <c r="J54" s="130">
        <v>59356</v>
      </c>
      <c r="K54" s="122"/>
      <c r="L54" s="122"/>
      <c r="M54" s="122"/>
      <c r="N54" s="122"/>
      <c r="O54" s="130">
        <v>219.29</v>
      </c>
      <c r="P54" s="122"/>
      <c r="Q54" s="130">
        <v>15.86</v>
      </c>
    </row>
    <row r="55" spans="1:17" x14ac:dyDescent="0.25">
      <c r="A55" s="275" t="s">
        <v>77</v>
      </c>
      <c r="B55" s="276"/>
      <c r="C55" s="276"/>
      <c r="D55" s="276"/>
      <c r="E55" s="276"/>
      <c r="F55" s="276"/>
      <c r="G55" s="276"/>
      <c r="H55" s="276"/>
      <c r="I55" s="276"/>
      <c r="J55" s="276"/>
      <c r="K55" s="276"/>
      <c r="L55" s="276"/>
      <c r="M55" s="276"/>
      <c r="N55" s="276"/>
      <c r="O55" s="276"/>
      <c r="P55" s="276"/>
      <c r="Q55" s="276"/>
    </row>
    <row r="56" spans="1:17" x14ac:dyDescent="0.25">
      <c r="A56" s="273" t="s">
        <v>29</v>
      </c>
      <c r="B56" s="274"/>
      <c r="C56" s="274"/>
      <c r="D56" s="274"/>
      <c r="E56" s="274"/>
      <c r="F56" s="274"/>
      <c r="G56" s="274"/>
      <c r="H56" s="274"/>
      <c r="I56" s="274"/>
      <c r="J56" s="121">
        <v>53149</v>
      </c>
      <c r="K56" s="121">
        <v>2977</v>
      </c>
      <c r="L56" s="121">
        <v>2991</v>
      </c>
      <c r="M56" s="121">
        <v>269</v>
      </c>
      <c r="N56" s="122"/>
      <c r="O56" s="121">
        <v>219.29</v>
      </c>
      <c r="P56" s="122"/>
      <c r="Q56" s="121">
        <v>15.86</v>
      </c>
    </row>
    <row r="57" spans="1:17" x14ac:dyDescent="0.25">
      <c r="A57" s="273" t="s">
        <v>30</v>
      </c>
      <c r="B57" s="274"/>
      <c r="C57" s="274"/>
      <c r="D57" s="274"/>
      <c r="E57" s="274"/>
      <c r="F57" s="274"/>
      <c r="G57" s="274"/>
      <c r="H57" s="274"/>
      <c r="I57" s="274"/>
      <c r="J57" s="121">
        <v>3666</v>
      </c>
      <c r="K57" s="122"/>
      <c r="L57" s="122"/>
      <c r="M57" s="122"/>
      <c r="N57" s="122"/>
      <c r="O57" s="122"/>
      <c r="P57" s="122"/>
      <c r="Q57" s="122"/>
    </row>
    <row r="58" spans="1:17" x14ac:dyDescent="0.25">
      <c r="A58" s="273" t="s">
        <v>31</v>
      </c>
      <c r="B58" s="274"/>
      <c r="C58" s="274"/>
      <c r="D58" s="274"/>
      <c r="E58" s="274"/>
      <c r="F58" s="274"/>
      <c r="G58" s="274"/>
      <c r="H58" s="274"/>
      <c r="I58" s="274"/>
      <c r="J58" s="121">
        <v>2541</v>
      </c>
      <c r="K58" s="122"/>
      <c r="L58" s="122"/>
      <c r="M58" s="122"/>
      <c r="N58" s="122"/>
      <c r="O58" s="122"/>
      <c r="P58" s="122"/>
      <c r="Q58" s="122"/>
    </row>
    <row r="59" spans="1:17" x14ac:dyDescent="0.25">
      <c r="A59" s="277" t="s">
        <v>32</v>
      </c>
      <c r="B59" s="274"/>
      <c r="C59" s="274"/>
      <c r="D59" s="274"/>
      <c r="E59" s="274"/>
      <c r="F59" s="274"/>
      <c r="G59" s="274"/>
      <c r="H59" s="274"/>
      <c r="I59" s="274"/>
      <c r="J59" s="122"/>
      <c r="K59" s="122"/>
      <c r="L59" s="122"/>
      <c r="M59" s="122"/>
      <c r="N59" s="122"/>
      <c r="O59" s="122"/>
      <c r="P59" s="122"/>
      <c r="Q59" s="122"/>
    </row>
    <row r="60" spans="1:17" x14ac:dyDescent="0.25">
      <c r="A60" s="273" t="s">
        <v>56</v>
      </c>
      <c r="B60" s="274"/>
      <c r="C60" s="274"/>
      <c r="D60" s="274"/>
      <c r="E60" s="274"/>
      <c r="F60" s="274"/>
      <c r="G60" s="274"/>
      <c r="H60" s="274"/>
      <c r="I60" s="274"/>
      <c r="J60" s="121">
        <v>59306</v>
      </c>
      <c r="K60" s="122"/>
      <c r="L60" s="122"/>
      <c r="M60" s="122"/>
      <c r="N60" s="122"/>
      <c r="O60" s="121">
        <v>219.29</v>
      </c>
      <c r="P60" s="122"/>
      <c r="Q60" s="121">
        <v>15.86</v>
      </c>
    </row>
    <row r="61" spans="1:17" x14ac:dyDescent="0.25">
      <c r="A61" s="273" t="s">
        <v>49</v>
      </c>
      <c r="B61" s="274"/>
      <c r="C61" s="274"/>
      <c r="D61" s="274"/>
      <c r="E61" s="274"/>
      <c r="F61" s="274"/>
      <c r="G61" s="274"/>
      <c r="H61" s="274"/>
      <c r="I61" s="274"/>
      <c r="J61" s="121">
        <v>50</v>
      </c>
      <c r="K61" s="122"/>
      <c r="L61" s="122"/>
      <c r="M61" s="122"/>
      <c r="N61" s="122"/>
      <c r="O61" s="122"/>
      <c r="P61" s="122"/>
      <c r="Q61" s="122"/>
    </row>
    <row r="62" spans="1:17" x14ac:dyDescent="0.25">
      <c r="A62" s="273" t="s">
        <v>33</v>
      </c>
      <c r="B62" s="274"/>
      <c r="C62" s="274"/>
      <c r="D62" s="274"/>
      <c r="E62" s="274"/>
      <c r="F62" s="274"/>
      <c r="G62" s="274"/>
      <c r="H62" s="274"/>
      <c r="I62" s="274"/>
      <c r="J62" s="121">
        <v>59356</v>
      </c>
      <c r="K62" s="122"/>
      <c r="L62" s="122"/>
      <c r="M62" s="122"/>
      <c r="N62" s="122"/>
      <c r="O62" s="121">
        <v>219.29</v>
      </c>
      <c r="P62" s="122"/>
      <c r="Q62" s="121">
        <v>15.86</v>
      </c>
    </row>
    <row r="63" spans="1:17" x14ac:dyDescent="0.25">
      <c r="A63" s="273" t="s">
        <v>34</v>
      </c>
      <c r="B63" s="274"/>
      <c r="C63" s="274"/>
      <c r="D63" s="274"/>
      <c r="E63" s="274"/>
      <c r="F63" s="274"/>
      <c r="G63" s="274"/>
      <c r="H63" s="274"/>
      <c r="I63" s="274"/>
      <c r="J63" s="122"/>
      <c r="K63" s="122"/>
      <c r="L63" s="122"/>
      <c r="M63" s="122"/>
      <c r="N63" s="122"/>
      <c r="O63" s="122"/>
      <c r="P63" s="122"/>
      <c r="Q63" s="122"/>
    </row>
    <row r="64" spans="1:17" x14ac:dyDescent="0.25">
      <c r="A64" s="273" t="s">
        <v>35</v>
      </c>
      <c r="B64" s="274"/>
      <c r="C64" s="274"/>
      <c r="D64" s="274"/>
      <c r="E64" s="274"/>
      <c r="F64" s="274"/>
      <c r="G64" s="274"/>
      <c r="H64" s="274"/>
      <c r="I64" s="274"/>
      <c r="J64" s="121">
        <v>46586</v>
      </c>
      <c r="K64" s="122"/>
      <c r="L64" s="122"/>
      <c r="M64" s="122"/>
      <c r="N64" s="122"/>
      <c r="O64" s="122"/>
      <c r="P64" s="122"/>
      <c r="Q64" s="122"/>
    </row>
    <row r="65" spans="1:17" x14ac:dyDescent="0.25">
      <c r="A65" s="273" t="s">
        <v>36</v>
      </c>
      <c r="B65" s="274"/>
      <c r="C65" s="274"/>
      <c r="D65" s="274"/>
      <c r="E65" s="274"/>
      <c r="F65" s="274"/>
      <c r="G65" s="274"/>
      <c r="H65" s="274"/>
      <c r="I65" s="274"/>
      <c r="J65" s="121">
        <v>2991</v>
      </c>
      <c r="K65" s="122"/>
      <c r="L65" s="122"/>
      <c r="M65" s="122"/>
      <c r="N65" s="122"/>
      <c r="O65" s="122"/>
      <c r="P65" s="122"/>
      <c r="Q65" s="122"/>
    </row>
    <row r="66" spans="1:17" x14ac:dyDescent="0.25">
      <c r="A66" s="273" t="s">
        <v>37</v>
      </c>
      <c r="B66" s="274"/>
      <c r="C66" s="274"/>
      <c r="D66" s="274"/>
      <c r="E66" s="274"/>
      <c r="F66" s="274"/>
      <c r="G66" s="274"/>
      <c r="H66" s="274"/>
      <c r="I66" s="274"/>
      <c r="J66" s="121">
        <v>3246</v>
      </c>
      <c r="K66" s="122"/>
      <c r="L66" s="122"/>
      <c r="M66" s="122"/>
      <c r="N66" s="122"/>
      <c r="O66" s="122"/>
      <c r="P66" s="122"/>
      <c r="Q66" s="122"/>
    </row>
    <row r="67" spans="1:17" x14ac:dyDescent="0.25">
      <c r="A67" s="273" t="s">
        <v>38</v>
      </c>
      <c r="B67" s="274"/>
      <c r="C67" s="274"/>
      <c r="D67" s="274"/>
      <c r="E67" s="274"/>
      <c r="F67" s="274"/>
      <c r="G67" s="274"/>
      <c r="H67" s="274"/>
      <c r="I67" s="274"/>
      <c r="J67" s="121">
        <v>3666</v>
      </c>
      <c r="K67" s="122"/>
      <c r="L67" s="122"/>
      <c r="M67" s="122"/>
      <c r="N67" s="122"/>
      <c r="O67" s="122"/>
      <c r="P67" s="122"/>
      <c r="Q67" s="122"/>
    </row>
    <row r="68" spans="1:17" x14ac:dyDescent="0.25">
      <c r="A68" s="273" t="s">
        <v>39</v>
      </c>
      <c r="B68" s="274"/>
      <c r="C68" s="274"/>
      <c r="D68" s="274"/>
      <c r="E68" s="274"/>
      <c r="F68" s="274"/>
      <c r="G68" s="274"/>
      <c r="H68" s="274"/>
      <c r="I68" s="274"/>
      <c r="J68" s="121">
        <v>2541</v>
      </c>
      <c r="K68" s="122"/>
      <c r="L68" s="122"/>
      <c r="M68" s="122"/>
      <c r="N68" s="122"/>
      <c r="O68" s="122"/>
      <c r="P68" s="122"/>
      <c r="Q68" s="122"/>
    </row>
    <row r="69" spans="1:17" x14ac:dyDescent="0.25">
      <c r="A69" s="277" t="s">
        <v>40</v>
      </c>
      <c r="B69" s="274"/>
      <c r="C69" s="274"/>
      <c r="D69" s="274"/>
      <c r="E69" s="274"/>
      <c r="F69" s="274"/>
      <c r="G69" s="274"/>
      <c r="H69" s="274"/>
      <c r="I69" s="274"/>
      <c r="J69" s="130">
        <v>59356</v>
      </c>
      <c r="K69" s="122"/>
      <c r="L69" s="122"/>
      <c r="M69" s="122"/>
      <c r="N69" s="122"/>
      <c r="O69" s="130">
        <v>219.29</v>
      </c>
      <c r="P69" s="122"/>
      <c r="Q69" s="130">
        <v>15.86</v>
      </c>
    </row>
    <row r="70" spans="1:17" x14ac:dyDescent="0.25">
      <c r="A70" s="66"/>
      <c r="B70" s="48"/>
      <c r="C70" s="57"/>
      <c r="D70" s="96"/>
      <c r="E70" s="58"/>
      <c r="F70" s="131"/>
      <c r="G70" s="131"/>
      <c r="H70" s="131"/>
      <c r="I70" s="131"/>
      <c r="J70" s="131"/>
      <c r="K70" s="131"/>
      <c r="L70" s="131"/>
      <c r="M70" s="131"/>
      <c r="N70" s="131"/>
      <c r="O70" s="131"/>
      <c r="P70" s="131"/>
      <c r="Q70" s="131"/>
    </row>
    <row r="71" spans="1:17" x14ac:dyDescent="0.25">
      <c r="A71" s="66"/>
      <c r="B71" s="48"/>
      <c r="C71" s="57"/>
      <c r="D71" s="96"/>
      <c r="E71" s="58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</row>
    <row r="72" spans="1:17" x14ac:dyDescent="0.25">
      <c r="A72" s="66"/>
      <c r="B72" s="48"/>
      <c r="C72" s="57"/>
      <c r="D72" s="96"/>
      <c r="E72" s="58"/>
      <c r="F72" s="131"/>
      <c r="G72" s="131"/>
      <c r="H72" s="131"/>
      <c r="I72" s="131"/>
      <c r="J72" s="131"/>
      <c r="K72" s="131"/>
      <c r="L72" s="131"/>
      <c r="M72" s="131"/>
      <c r="N72" s="131"/>
      <c r="O72" s="131"/>
      <c r="P72" s="131"/>
      <c r="Q72" s="131"/>
    </row>
    <row r="73" spans="1:17" x14ac:dyDescent="0.25">
      <c r="A73" s="286" t="s">
        <v>391</v>
      </c>
      <c r="B73" s="287"/>
      <c r="C73" s="287"/>
      <c r="D73" s="287"/>
      <c r="E73" s="287"/>
      <c r="F73" s="287"/>
      <c r="G73" s="287"/>
      <c r="H73" s="287"/>
      <c r="I73" s="287"/>
      <c r="J73" s="287"/>
      <c r="K73" s="287"/>
      <c r="L73" s="287"/>
      <c r="M73" s="287"/>
      <c r="N73" s="287"/>
      <c r="O73" s="287"/>
      <c r="P73" s="287"/>
      <c r="Q73" s="287"/>
    </row>
    <row r="74" spans="1:17" x14ac:dyDescent="0.25">
      <c r="A74" s="288" t="s">
        <v>90</v>
      </c>
      <c r="B74" s="287"/>
      <c r="C74" s="287"/>
      <c r="D74" s="287"/>
      <c r="E74" s="287"/>
      <c r="F74" s="287"/>
      <c r="G74" s="287"/>
      <c r="H74" s="287"/>
      <c r="I74" s="287"/>
      <c r="J74" s="287"/>
      <c r="K74" s="287"/>
      <c r="L74" s="287"/>
      <c r="M74" s="287"/>
      <c r="N74" s="287"/>
      <c r="O74" s="287"/>
      <c r="P74" s="287"/>
      <c r="Q74" s="287"/>
    </row>
    <row r="75" spans="1:17" x14ac:dyDescent="0.25">
      <c r="A75" s="66"/>
      <c r="B75" s="48"/>
      <c r="C75" s="57"/>
      <c r="D75" s="96"/>
      <c r="E75" s="58"/>
      <c r="F75" s="131"/>
      <c r="G75" s="131"/>
      <c r="H75" s="131"/>
      <c r="I75" s="131"/>
      <c r="J75" s="131"/>
      <c r="K75" s="131"/>
      <c r="L75" s="131"/>
      <c r="M75" s="131"/>
      <c r="N75" s="131"/>
      <c r="O75" s="131"/>
      <c r="P75" s="131"/>
      <c r="Q75" s="131"/>
    </row>
    <row r="76" spans="1:17" x14ac:dyDescent="0.25">
      <c r="A76" s="286" t="s">
        <v>392</v>
      </c>
      <c r="B76" s="287"/>
      <c r="C76" s="287"/>
      <c r="D76" s="287"/>
      <c r="E76" s="287"/>
      <c r="F76" s="287"/>
      <c r="G76" s="287"/>
      <c r="H76" s="287"/>
      <c r="I76" s="287"/>
      <c r="J76" s="287"/>
      <c r="K76" s="287"/>
      <c r="L76" s="287"/>
      <c r="M76" s="287"/>
      <c r="N76" s="287"/>
      <c r="O76" s="287"/>
      <c r="P76" s="287"/>
      <c r="Q76" s="287"/>
    </row>
    <row r="77" spans="1:17" x14ac:dyDescent="0.25">
      <c r="A77" s="288" t="s">
        <v>90</v>
      </c>
      <c r="B77" s="287"/>
      <c r="C77" s="287"/>
      <c r="D77" s="287"/>
      <c r="E77" s="287"/>
      <c r="F77" s="287"/>
      <c r="G77" s="287"/>
      <c r="H77" s="287"/>
      <c r="I77" s="287"/>
      <c r="J77" s="287"/>
      <c r="K77" s="287"/>
      <c r="L77" s="287"/>
      <c r="M77" s="287"/>
      <c r="N77" s="287"/>
      <c r="O77" s="287"/>
      <c r="P77" s="287"/>
      <c r="Q77" s="287"/>
    </row>
    <row r="78" spans="1:17" x14ac:dyDescent="0.25">
      <c r="A78" s="66"/>
      <c r="B78" s="48"/>
      <c r="C78" s="57"/>
      <c r="D78" s="96"/>
      <c r="E78" s="58"/>
      <c r="F78" s="131"/>
      <c r="G78" s="131"/>
      <c r="H78" s="131"/>
      <c r="I78" s="131"/>
      <c r="J78" s="131"/>
      <c r="K78" s="131"/>
      <c r="L78" s="131"/>
      <c r="M78" s="131"/>
      <c r="N78" s="131"/>
      <c r="O78" s="131"/>
      <c r="P78" s="131"/>
      <c r="Q78" s="131"/>
    </row>
  </sheetData>
  <mergeCells count="45">
    <mergeCell ref="A77:Q77"/>
    <mergeCell ref="A67:I67"/>
    <mergeCell ref="A68:I68"/>
    <mergeCell ref="A69:I69"/>
    <mergeCell ref="A73:Q73"/>
    <mergeCell ref="A74:Q74"/>
    <mergeCell ref="A76:Q76"/>
    <mergeCell ref="A66:I66"/>
    <mergeCell ref="A55:Q55"/>
    <mergeCell ref="A56:I56"/>
    <mergeCell ref="A57:I57"/>
    <mergeCell ref="A58:I58"/>
    <mergeCell ref="A59:I59"/>
    <mergeCell ref="A60:I60"/>
    <mergeCell ref="A61:I61"/>
    <mergeCell ref="A62:I62"/>
    <mergeCell ref="A63:I63"/>
    <mergeCell ref="A64:I64"/>
    <mergeCell ref="A65:I65"/>
    <mergeCell ref="A54:I54"/>
    <mergeCell ref="F24:I24"/>
    <mergeCell ref="J24:M24"/>
    <mergeCell ref="N24:N26"/>
    <mergeCell ref="O24:O26"/>
    <mergeCell ref="A24:A26"/>
    <mergeCell ref="B24:B26"/>
    <mergeCell ref="C24:C26"/>
    <mergeCell ref="D24:D26"/>
    <mergeCell ref="E24:E26"/>
    <mergeCell ref="A28:Q28"/>
    <mergeCell ref="A47:Q47"/>
    <mergeCell ref="A51:I51"/>
    <mergeCell ref="A52:I52"/>
    <mergeCell ref="A53:I53"/>
    <mergeCell ref="P24:P26"/>
    <mergeCell ref="Q24:Q26"/>
    <mergeCell ref="F25:F26"/>
    <mergeCell ref="G25:I25"/>
    <mergeCell ref="J25:J26"/>
    <mergeCell ref="K25:M25"/>
    <mergeCell ref="J16:K16"/>
    <mergeCell ref="J17:K17"/>
    <mergeCell ref="J18:K18"/>
    <mergeCell ref="J19:K19"/>
    <mergeCell ref="J20:K20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77"/>
  <sheetViews>
    <sheetView topLeftCell="A49" workbookViewId="0">
      <selection activeCell="D12" sqref="D12"/>
    </sheetView>
  </sheetViews>
  <sheetFormatPr defaultRowHeight="13.2" x14ac:dyDescent="0.25"/>
  <cols>
    <col min="2" max="2" width="19.109375" customWidth="1"/>
    <col min="3" max="3" width="26.77734375" customWidth="1"/>
  </cols>
  <sheetData>
    <row r="1" spans="1:17" x14ac:dyDescent="0.25">
      <c r="A1" s="50" t="s">
        <v>27</v>
      </c>
      <c r="B1" s="48"/>
      <c r="C1" s="102"/>
      <c r="D1" s="103"/>
      <c r="E1" s="51"/>
      <c r="F1" s="104"/>
      <c r="G1" s="104"/>
      <c r="H1" s="104"/>
      <c r="I1" s="104"/>
      <c r="J1" s="104"/>
      <c r="K1" s="104"/>
      <c r="L1" s="104"/>
      <c r="M1" s="52" t="s">
        <v>28</v>
      </c>
      <c r="N1" s="49"/>
      <c r="O1" s="104"/>
      <c r="P1" s="104"/>
      <c r="Q1" s="104"/>
    </row>
    <row r="2" spans="1:17" x14ac:dyDescent="0.25">
      <c r="A2" s="53"/>
      <c r="B2" s="48"/>
      <c r="C2" s="102"/>
      <c r="D2" s="103"/>
      <c r="E2" s="51"/>
      <c r="F2" s="104"/>
      <c r="G2" s="104"/>
      <c r="H2" s="104"/>
      <c r="I2" s="104"/>
      <c r="J2" s="104"/>
      <c r="K2" s="104"/>
      <c r="L2" s="104"/>
      <c r="M2" s="53"/>
      <c r="N2" s="49"/>
      <c r="O2" s="104"/>
      <c r="P2" s="104"/>
      <c r="Q2" s="104"/>
    </row>
    <row r="3" spans="1:17" x14ac:dyDescent="0.25">
      <c r="A3" s="53"/>
      <c r="B3" s="48"/>
      <c r="C3" s="102"/>
      <c r="D3" s="103"/>
      <c r="E3" s="51"/>
      <c r="F3" s="104"/>
      <c r="G3" s="104"/>
      <c r="H3" s="104"/>
      <c r="I3" s="104"/>
      <c r="J3" s="104"/>
      <c r="K3" s="104"/>
      <c r="L3" s="104"/>
      <c r="M3" s="53"/>
      <c r="N3" s="49"/>
      <c r="O3" s="104"/>
      <c r="P3" s="104"/>
      <c r="Q3" s="104"/>
    </row>
    <row r="4" spans="1:17" x14ac:dyDescent="0.25">
      <c r="A4" s="53" t="s">
        <v>68</v>
      </c>
      <c r="B4" s="48"/>
      <c r="C4" s="102"/>
      <c r="D4" s="103"/>
      <c r="E4" s="51"/>
      <c r="F4" s="104"/>
      <c r="G4" s="104"/>
      <c r="H4" s="104"/>
      <c r="I4" s="104"/>
      <c r="J4" s="104"/>
      <c r="K4" s="104"/>
      <c r="L4" s="104"/>
      <c r="M4" s="53" t="s">
        <v>68</v>
      </c>
      <c r="N4" s="49"/>
      <c r="O4" s="104"/>
      <c r="P4" s="104"/>
      <c r="Q4" s="104"/>
    </row>
    <row r="5" spans="1:17" x14ac:dyDescent="0.25">
      <c r="A5" s="53" t="s">
        <v>240</v>
      </c>
      <c r="B5" s="48"/>
      <c r="C5" s="102"/>
      <c r="D5" s="103"/>
      <c r="E5" s="51"/>
      <c r="F5" s="104"/>
      <c r="G5" s="104"/>
      <c r="H5" s="104"/>
      <c r="I5" s="104"/>
      <c r="J5" s="104"/>
      <c r="K5" s="104"/>
      <c r="L5" s="104"/>
      <c r="M5" s="54" t="s">
        <v>241</v>
      </c>
      <c r="N5" s="49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51" t="s">
        <v>242</v>
      </c>
      <c r="I6" s="104"/>
      <c r="J6" s="106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02"/>
      <c r="D7" s="103"/>
      <c r="E7" s="107"/>
      <c r="F7" s="108"/>
      <c r="G7" s="108"/>
      <c r="H7" s="67" t="s">
        <v>23</v>
      </c>
      <c r="I7" s="67"/>
      <c r="J7" s="109"/>
      <c r="K7" s="104"/>
      <c r="L7" s="104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51"/>
      <c r="B9" s="53"/>
      <c r="C9" s="102"/>
      <c r="D9" s="103"/>
      <c r="E9" s="105"/>
      <c r="F9" s="104"/>
      <c r="G9" s="104"/>
      <c r="H9" s="110" t="s">
        <v>1868</v>
      </c>
      <c r="I9" s="110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03"/>
      <c r="E10" s="105"/>
      <c r="F10" s="104"/>
      <c r="G10" s="104"/>
      <c r="H10" s="51" t="s">
        <v>55</v>
      </c>
      <c r="I10" s="51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03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51"/>
      <c r="B12" s="53"/>
      <c r="C12" s="111" t="s">
        <v>24</v>
      </c>
      <c r="D12" s="112" t="s">
        <v>1869</v>
      </c>
      <c r="E12" s="113"/>
      <c r="F12" s="104"/>
      <c r="G12" s="104"/>
      <c r="H12" s="51"/>
      <c r="I12" s="104"/>
      <c r="J12" s="104"/>
      <c r="K12" s="106"/>
      <c r="L12" s="106"/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03"/>
      <c r="E13" s="114"/>
      <c r="F13" s="108"/>
      <c r="G13" s="108"/>
      <c r="H13" s="67" t="s">
        <v>54</v>
      </c>
      <c r="I13" s="67"/>
      <c r="J13" s="108"/>
      <c r="K13" s="109"/>
      <c r="L13" s="104"/>
      <c r="M13" s="104"/>
      <c r="N13" s="104"/>
      <c r="O13" s="104"/>
      <c r="P13" s="104"/>
      <c r="Q13" s="104"/>
    </row>
    <row r="14" spans="1:17" x14ac:dyDescent="0.25">
      <c r="A14" s="115"/>
      <c r="B14" s="116"/>
      <c r="C14" s="102"/>
      <c r="D14" s="103"/>
      <c r="E14" s="105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1870</v>
      </c>
      <c r="E15" s="51"/>
      <c r="F15" s="104"/>
      <c r="G15" s="104"/>
      <c r="H15" s="104"/>
      <c r="I15" s="113"/>
      <c r="J15" s="113"/>
      <c r="K15" s="104"/>
      <c r="L15" s="104"/>
      <c r="M15" s="104"/>
      <c r="N15" s="104"/>
      <c r="O15" s="104"/>
      <c r="P15" s="104"/>
      <c r="Q15" s="104"/>
    </row>
    <row r="16" spans="1:17" x14ac:dyDescent="0.25">
      <c r="A16" s="51"/>
      <c r="B16" s="53"/>
      <c r="C16" s="102"/>
      <c r="D16" s="113" t="s">
        <v>43</v>
      </c>
      <c r="E16" s="51"/>
      <c r="F16" s="104"/>
      <c r="G16" s="104"/>
      <c r="H16" s="104"/>
      <c r="I16" s="113"/>
      <c r="J16" s="284" t="s">
        <v>1871</v>
      </c>
      <c r="K16" s="285"/>
      <c r="L16" s="54" t="s">
        <v>53</v>
      </c>
      <c r="M16" s="104"/>
      <c r="N16" s="104"/>
      <c r="O16" s="104"/>
      <c r="P16" s="104"/>
      <c r="Q16" s="104"/>
    </row>
    <row r="17" spans="1:17" x14ac:dyDescent="0.25">
      <c r="A17" s="51"/>
      <c r="B17" s="53"/>
      <c r="C17" s="102"/>
      <c r="D17" s="113" t="s">
        <v>57</v>
      </c>
      <c r="E17" s="51"/>
      <c r="F17" s="104"/>
      <c r="G17" s="104"/>
      <c r="H17" s="104"/>
      <c r="I17" s="113"/>
      <c r="J17" s="284" t="s">
        <v>1872</v>
      </c>
      <c r="K17" s="285"/>
      <c r="L17" s="54" t="s">
        <v>53</v>
      </c>
      <c r="M17" s="104"/>
      <c r="N17" s="104"/>
      <c r="O17" s="104"/>
      <c r="P17" s="104"/>
      <c r="Q17" s="104"/>
    </row>
    <row r="18" spans="1:17" x14ac:dyDescent="0.25">
      <c r="A18" s="51"/>
      <c r="B18" s="53"/>
      <c r="C18" s="102"/>
      <c r="D18" s="113" t="s">
        <v>44</v>
      </c>
      <c r="E18" s="51"/>
      <c r="F18" s="104"/>
      <c r="G18" s="104"/>
      <c r="H18" s="104"/>
      <c r="I18" s="113"/>
      <c r="J18" s="284" t="s">
        <v>1873</v>
      </c>
      <c r="K18" s="285"/>
      <c r="L18" s="54" t="s">
        <v>53</v>
      </c>
      <c r="M18" s="104"/>
      <c r="N18" s="104"/>
      <c r="O18" s="104"/>
      <c r="P18" s="104"/>
      <c r="Q18" s="104"/>
    </row>
    <row r="19" spans="1:17" x14ac:dyDescent="0.25">
      <c r="A19" s="51"/>
      <c r="B19" s="53"/>
      <c r="C19" s="102"/>
      <c r="D19" s="113" t="s">
        <v>249</v>
      </c>
      <c r="E19" s="51"/>
      <c r="F19" s="104"/>
      <c r="G19" s="104"/>
      <c r="H19" s="104"/>
      <c r="I19" s="113"/>
      <c r="J19" s="284" t="s">
        <v>1874</v>
      </c>
      <c r="K19" s="285"/>
      <c r="L19" s="54" t="s">
        <v>53</v>
      </c>
      <c r="M19" s="104"/>
      <c r="N19" s="104"/>
      <c r="O19" s="104"/>
      <c r="P19" s="104"/>
      <c r="Q19" s="104"/>
    </row>
    <row r="20" spans="1:17" x14ac:dyDescent="0.25">
      <c r="A20" s="51"/>
      <c r="B20" s="53"/>
      <c r="C20" s="102"/>
      <c r="D20" s="113" t="s">
        <v>41</v>
      </c>
      <c r="E20" s="51"/>
      <c r="F20" s="104"/>
      <c r="G20" s="104"/>
      <c r="H20" s="104"/>
      <c r="I20" s="113"/>
      <c r="J20" s="284" t="s">
        <v>1875</v>
      </c>
      <c r="K20" s="285"/>
      <c r="L20" s="54" t="s">
        <v>42</v>
      </c>
      <c r="M20" s="104"/>
      <c r="N20" s="104"/>
      <c r="O20" s="104"/>
      <c r="P20" s="104"/>
      <c r="Q20" s="104"/>
    </row>
    <row r="21" spans="1:17" x14ac:dyDescent="0.25">
      <c r="A21" s="51"/>
      <c r="B21" s="53"/>
      <c r="C21" s="102"/>
      <c r="D21" s="117" t="s">
        <v>160</v>
      </c>
      <c r="E21" s="51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</row>
    <row r="22" spans="1:17" x14ac:dyDescent="0.25">
      <c r="A22" s="51"/>
      <c r="B22" s="53"/>
      <c r="C22" s="102"/>
      <c r="D22" s="103"/>
      <c r="E22" s="51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</row>
    <row r="23" spans="1:17" x14ac:dyDescent="0.25">
      <c r="A23" s="66"/>
      <c r="B23" s="48"/>
      <c r="C23" s="57"/>
      <c r="D23" s="96"/>
      <c r="E23" s="5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</row>
    <row r="24" spans="1:17" x14ac:dyDescent="0.25">
      <c r="A24" s="279" t="s">
        <v>25</v>
      </c>
      <c r="B24" s="281" t="s">
        <v>161</v>
      </c>
      <c r="C24" s="279" t="s">
        <v>67</v>
      </c>
      <c r="D24" s="279" t="s">
        <v>66</v>
      </c>
      <c r="E24" s="279" t="s">
        <v>65</v>
      </c>
      <c r="F24" s="279" t="s">
        <v>52</v>
      </c>
      <c r="G24" s="280"/>
      <c r="H24" s="280"/>
      <c r="I24" s="280"/>
      <c r="J24" s="279" t="s">
        <v>51</v>
      </c>
      <c r="K24" s="280"/>
      <c r="L24" s="280"/>
      <c r="M24" s="280"/>
      <c r="N24" s="279" t="s">
        <v>64</v>
      </c>
      <c r="O24" s="279" t="s">
        <v>63</v>
      </c>
      <c r="P24" s="279" t="s">
        <v>252</v>
      </c>
      <c r="Q24" s="279" t="s">
        <v>253</v>
      </c>
    </row>
    <row r="25" spans="1:17" x14ac:dyDescent="0.25">
      <c r="A25" s="280"/>
      <c r="B25" s="282"/>
      <c r="C25" s="283"/>
      <c r="D25" s="279"/>
      <c r="E25" s="280"/>
      <c r="F25" s="279" t="s">
        <v>26</v>
      </c>
      <c r="G25" s="279" t="s">
        <v>62</v>
      </c>
      <c r="H25" s="280"/>
      <c r="I25" s="280"/>
      <c r="J25" s="279" t="s">
        <v>26</v>
      </c>
      <c r="K25" s="279" t="s">
        <v>62</v>
      </c>
      <c r="L25" s="280"/>
      <c r="M25" s="280"/>
      <c r="N25" s="279"/>
      <c r="O25" s="279"/>
      <c r="P25" s="279"/>
      <c r="Q25" s="279"/>
    </row>
    <row r="26" spans="1:17" x14ac:dyDescent="0.25">
      <c r="A26" s="280"/>
      <c r="B26" s="282"/>
      <c r="C26" s="283"/>
      <c r="D26" s="279"/>
      <c r="E26" s="280"/>
      <c r="F26" s="280"/>
      <c r="G26" s="95" t="s">
        <v>61</v>
      </c>
      <c r="H26" s="95" t="s">
        <v>60</v>
      </c>
      <c r="I26" s="95" t="s">
        <v>59</v>
      </c>
      <c r="J26" s="280"/>
      <c r="K26" s="95" t="s">
        <v>61</v>
      </c>
      <c r="L26" s="95" t="s">
        <v>60</v>
      </c>
      <c r="M26" s="95" t="s">
        <v>59</v>
      </c>
      <c r="N26" s="279"/>
      <c r="O26" s="279"/>
      <c r="P26" s="279"/>
      <c r="Q26" s="279"/>
    </row>
    <row r="27" spans="1:17" x14ac:dyDescent="0.25">
      <c r="A27" s="55">
        <v>1</v>
      </c>
      <c r="B27" s="65">
        <v>2</v>
      </c>
      <c r="C27" s="95">
        <v>3</v>
      </c>
      <c r="D27" s="95">
        <v>4</v>
      </c>
      <c r="E27" s="55">
        <v>5</v>
      </c>
      <c r="F27" s="64">
        <v>6</v>
      </c>
      <c r="G27" s="64">
        <v>7</v>
      </c>
      <c r="H27" s="64">
        <v>8</v>
      </c>
      <c r="I27" s="64">
        <v>9</v>
      </c>
      <c r="J27" s="64">
        <v>10</v>
      </c>
      <c r="K27" s="64">
        <v>11</v>
      </c>
      <c r="L27" s="64">
        <v>12</v>
      </c>
      <c r="M27" s="64">
        <v>13</v>
      </c>
      <c r="N27" s="64">
        <v>14</v>
      </c>
      <c r="O27" s="64">
        <v>15</v>
      </c>
      <c r="P27" s="64">
        <v>16</v>
      </c>
      <c r="Q27" s="64">
        <v>17</v>
      </c>
    </row>
    <row r="28" spans="1:17" x14ac:dyDescent="0.25">
      <c r="A28" s="278" t="s">
        <v>254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</row>
    <row r="29" spans="1:17" ht="57" x14ac:dyDescent="0.25">
      <c r="A29" s="55">
        <v>1</v>
      </c>
      <c r="B29" s="97" t="s">
        <v>1703</v>
      </c>
      <c r="C29" s="94" t="s">
        <v>1704</v>
      </c>
      <c r="D29" s="59" t="s">
        <v>188</v>
      </c>
      <c r="E29" s="120">
        <v>1.2999999999999999E-2</v>
      </c>
      <c r="F29" s="121">
        <v>6580.39</v>
      </c>
      <c r="G29" s="121">
        <v>164.41</v>
      </c>
      <c r="H29" s="121">
        <v>6409.6</v>
      </c>
      <c r="I29" s="121">
        <v>732.64</v>
      </c>
      <c r="J29" s="122">
        <v>86</v>
      </c>
      <c r="K29" s="122">
        <v>2</v>
      </c>
      <c r="L29" s="122">
        <v>83</v>
      </c>
      <c r="M29" s="122">
        <v>10</v>
      </c>
      <c r="N29" s="122">
        <v>14.96</v>
      </c>
      <c r="O29" s="122">
        <v>0.19</v>
      </c>
      <c r="P29" s="122">
        <v>43.3</v>
      </c>
      <c r="Q29" s="122">
        <v>0.56000000000000005</v>
      </c>
    </row>
    <row r="30" spans="1:17" ht="172.2" x14ac:dyDescent="0.25">
      <c r="A30" s="55">
        <v>2</v>
      </c>
      <c r="B30" s="97" t="s">
        <v>282</v>
      </c>
      <c r="C30" s="94" t="s">
        <v>283</v>
      </c>
      <c r="D30" s="59" t="s">
        <v>284</v>
      </c>
      <c r="E30" s="120">
        <v>23.35</v>
      </c>
      <c r="F30" s="121">
        <v>3.2</v>
      </c>
      <c r="G30" s="122"/>
      <c r="H30" s="121">
        <v>3.2</v>
      </c>
      <c r="I30" s="122"/>
      <c r="J30" s="122">
        <v>75</v>
      </c>
      <c r="K30" s="122"/>
      <c r="L30" s="122">
        <v>75</v>
      </c>
      <c r="M30" s="122"/>
      <c r="N30" s="122"/>
      <c r="O30" s="122"/>
      <c r="P30" s="122"/>
      <c r="Q30" s="122"/>
    </row>
    <row r="31" spans="1:17" ht="22.8" x14ac:dyDescent="0.25">
      <c r="A31" s="55">
        <v>3</v>
      </c>
      <c r="B31" s="97" t="s">
        <v>285</v>
      </c>
      <c r="C31" s="94" t="s">
        <v>193</v>
      </c>
      <c r="D31" s="59" t="s">
        <v>188</v>
      </c>
      <c r="E31" s="120">
        <v>1.2999999999999999E-2</v>
      </c>
      <c r="F31" s="121">
        <v>478.65</v>
      </c>
      <c r="G31" s="121">
        <v>40.11</v>
      </c>
      <c r="H31" s="121">
        <v>433.44</v>
      </c>
      <c r="I31" s="121">
        <v>67.17</v>
      </c>
      <c r="J31" s="122">
        <v>6</v>
      </c>
      <c r="K31" s="122">
        <v>1</v>
      </c>
      <c r="L31" s="122">
        <v>5</v>
      </c>
      <c r="M31" s="122">
        <v>1</v>
      </c>
      <c r="N31" s="122">
        <v>3.65</v>
      </c>
      <c r="O31" s="122">
        <v>0.05</v>
      </c>
      <c r="P31" s="122">
        <v>3.97</v>
      </c>
      <c r="Q31" s="122">
        <v>0.05</v>
      </c>
    </row>
    <row r="32" spans="1:17" ht="57" x14ac:dyDescent="0.25">
      <c r="A32" s="55">
        <v>4</v>
      </c>
      <c r="B32" s="97" t="s">
        <v>1705</v>
      </c>
      <c r="C32" s="94" t="s">
        <v>1706</v>
      </c>
      <c r="D32" s="59" t="s">
        <v>188</v>
      </c>
      <c r="E32" s="120">
        <v>0.114</v>
      </c>
      <c r="F32" s="121">
        <v>4796.33</v>
      </c>
      <c r="G32" s="121">
        <v>145.29</v>
      </c>
      <c r="H32" s="121">
        <v>4651.04</v>
      </c>
      <c r="I32" s="121">
        <v>489.16</v>
      </c>
      <c r="J32" s="122">
        <v>547</v>
      </c>
      <c r="K32" s="122">
        <v>17</v>
      </c>
      <c r="L32" s="122">
        <v>530</v>
      </c>
      <c r="M32" s="122">
        <v>56</v>
      </c>
      <c r="N32" s="122">
        <v>13.22</v>
      </c>
      <c r="O32" s="122">
        <v>1.51</v>
      </c>
      <c r="P32" s="122">
        <v>28.91</v>
      </c>
      <c r="Q32" s="122">
        <v>3.3</v>
      </c>
    </row>
    <row r="33" spans="1:17" ht="93.6" x14ac:dyDescent="0.25">
      <c r="A33" s="55">
        <v>5</v>
      </c>
      <c r="B33" s="97" t="s">
        <v>118</v>
      </c>
      <c r="C33" s="94" t="s">
        <v>1707</v>
      </c>
      <c r="D33" s="59" t="s">
        <v>183</v>
      </c>
      <c r="E33" s="120">
        <v>0.04</v>
      </c>
      <c r="F33" s="121">
        <v>3270.62</v>
      </c>
      <c r="G33" s="121">
        <v>3270.62</v>
      </c>
      <c r="H33" s="122"/>
      <c r="I33" s="122"/>
      <c r="J33" s="122">
        <v>131</v>
      </c>
      <c r="K33" s="122">
        <v>131</v>
      </c>
      <c r="L33" s="122"/>
      <c r="M33" s="122"/>
      <c r="N33" s="122">
        <v>297.60000000000002</v>
      </c>
      <c r="O33" s="122">
        <v>11.9</v>
      </c>
      <c r="P33" s="122"/>
      <c r="Q33" s="122"/>
    </row>
    <row r="34" spans="1:17" ht="34.200000000000003" x14ac:dyDescent="0.25">
      <c r="A34" s="55">
        <v>6</v>
      </c>
      <c r="B34" s="97" t="s">
        <v>119</v>
      </c>
      <c r="C34" s="94" t="s">
        <v>185</v>
      </c>
      <c r="D34" s="59" t="s">
        <v>183</v>
      </c>
      <c r="E34" s="120">
        <v>0.24</v>
      </c>
      <c r="F34" s="121">
        <v>1027.4000000000001</v>
      </c>
      <c r="G34" s="121">
        <v>1027.4000000000001</v>
      </c>
      <c r="H34" s="122"/>
      <c r="I34" s="122"/>
      <c r="J34" s="122">
        <v>247</v>
      </c>
      <c r="K34" s="122">
        <v>247</v>
      </c>
      <c r="L34" s="122"/>
      <c r="M34" s="122"/>
      <c r="N34" s="122">
        <v>97.2</v>
      </c>
      <c r="O34" s="122">
        <v>23.33</v>
      </c>
      <c r="P34" s="122"/>
      <c r="Q34" s="122"/>
    </row>
    <row r="35" spans="1:17" ht="45.6" x14ac:dyDescent="0.25">
      <c r="A35" s="55">
        <v>7</v>
      </c>
      <c r="B35" s="97" t="s">
        <v>1709</v>
      </c>
      <c r="C35" s="94" t="s">
        <v>1710</v>
      </c>
      <c r="D35" s="59" t="s">
        <v>188</v>
      </c>
      <c r="E35" s="120">
        <v>9.4E-2</v>
      </c>
      <c r="F35" s="121">
        <v>507.61</v>
      </c>
      <c r="G35" s="122"/>
      <c r="H35" s="121">
        <v>507.61</v>
      </c>
      <c r="I35" s="121">
        <v>80.540000000000006</v>
      </c>
      <c r="J35" s="122">
        <v>48</v>
      </c>
      <c r="K35" s="122"/>
      <c r="L35" s="122">
        <v>48</v>
      </c>
      <c r="M35" s="122">
        <v>8</v>
      </c>
      <c r="N35" s="122"/>
      <c r="O35" s="122"/>
      <c r="P35" s="122">
        <v>4.76</v>
      </c>
      <c r="Q35" s="122">
        <v>0.45</v>
      </c>
    </row>
    <row r="36" spans="1:17" ht="64.8" x14ac:dyDescent="0.25">
      <c r="A36" s="55">
        <v>8</v>
      </c>
      <c r="B36" s="97" t="s">
        <v>1711</v>
      </c>
      <c r="C36" s="94" t="s">
        <v>1712</v>
      </c>
      <c r="D36" s="59" t="s">
        <v>188</v>
      </c>
      <c r="E36" s="120">
        <v>9.4E-2</v>
      </c>
      <c r="F36" s="121">
        <v>418.02</v>
      </c>
      <c r="G36" s="122"/>
      <c r="H36" s="121">
        <v>418.02</v>
      </c>
      <c r="I36" s="121">
        <v>66.319999999999993</v>
      </c>
      <c r="J36" s="122">
        <v>39</v>
      </c>
      <c r="K36" s="122"/>
      <c r="L36" s="122">
        <v>39</v>
      </c>
      <c r="M36" s="122">
        <v>6</v>
      </c>
      <c r="N36" s="122"/>
      <c r="O36" s="122"/>
      <c r="P36" s="122">
        <v>3.92</v>
      </c>
      <c r="Q36" s="122">
        <v>0.37</v>
      </c>
    </row>
    <row r="37" spans="1:17" ht="34.200000000000003" x14ac:dyDescent="0.25">
      <c r="A37" s="55">
        <v>9</v>
      </c>
      <c r="B37" s="97" t="s">
        <v>1713</v>
      </c>
      <c r="C37" s="94" t="s">
        <v>1714</v>
      </c>
      <c r="D37" s="59" t="s">
        <v>1715</v>
      </c>
      <c r="E37" s="120">
        <v>9.4E-2</v>
      </c>
      <c r="F37" s="121">
        <v>604.71</v>
      </c>
      <c r="G37" s="121">
        <v>150.49</v>
      </c>
      <c r="H37" s="121">
        <v>454.22</v>
      </c>
      <c r="I37" s="121">
        <v>47.48</v>
      </c>
      <c r="J37" s="122">
        <v>57</v>
      </c>
      <c r="K37" s="122">
        <v>14</v>
      </c>
      <c r="L37" s="122">
        <v>43</v>
      </c>
      <c r="M37" s="122">
        <v>4</v>
      </c>
      <c r="N37" s="122">
        <v>12.53</v>
      </c>
      <c r="O37" s="122">
        <v>1.18</v>
      </c>
      <c r="P37" s="122">
        <v>3.04</v>
      </c>
      <c r="Q37" s="122">
        <v>0.28999999999999998</v>
      </c>
    </row>
    <row r="38" spans="1:17" ht="22.8" x14ac:dyDescent="0.25">
      <c r="A38" s="55">
        <v>10</v>
      </c>
      <c r="B38" s="97" t="s">
        <v>131</v>
      </c>
      <c r="C38" s="94" t="s">
        <v>200</v>
      </c>
      <c r="D38" s="59" t="s">
        <v>201</v>
      </c>
      <c r="E38" s="120">
        <v>0.1</v>
      </c>
      <c r="F38" s="121">
        <v>1636.02</v>
      </c>
      <c r="G38" s="121">
        <v>117.4</v>
      </c>
      <c r="H38" s="121">
        <v>26.91</v>
      </c>
      <c r="I38" s="121">
        <v>5.47</v>
      </c>
      <c r="J38" s="122">
        <v>164</v>
      </c>
      <c r="K38" s="122">
        <v>12</v>
      </c>
      <c r="L38" s="122">
        <v>3</v>
      </c>
      <c r="M38" s="122">
        <v>1</v>
      </c>
      <c r="N38" s="122">
        <v>10.199999999999999</v>
      </c>
      <c r="O38" s="122">
        <v>1.02</v>
      </c>
      <c r="P38" s="122">
        <v>0.35</v>
      </c>
      <c r="Q38" s="122">
        <v>0.04</v>
      </c>
    </row>
    <row r="39" spans="1:17" ht="79.8" x14ac:dyDescent="0.25">
      <c r="A39" s="55">
        <v>11</v>
      </c>
      <c r="B39" s="97" t="s">
        <v>1863</v>
      </c>
      <c r="C39" s="94" t="s">
        <v>1864</v>
      </c>
      <c r="D39" s="59" t="s">
        <v>1720</v>
      </c>
      <c r="E39" s="120">
        <v>0.13700000000000001</v>
      </c>
      <c r="F39" s="121">
        <v>20216.39</v>
      </c>
      <c r="G39" s="121">
        <v>1772.46</v>
      </c>
      <c r="H39" s="121">
        <v>2930.56</v>
      </c>
      <c r="I39" s="121">
        <v>348.28</v>
      </c>
      <c r="J39" s="122">
        <v>2770</v>
      </c>
      <c r="K39" s="122">
        <v>243</v>
      </c>
      <c r="L39" s="122">
        <v>401</v>
      </c>
      <c r="M39" s="122">
        <v>48</v>
      </c>
      <c r="N39" s="122">
        <v>138.69</v>
      </c>
      <c r="O39" s="122">
        <v>19</v>
      </c>
      <c r="P39" s="122">
        <v>19.21</v>
      </c>
      <c r="Q39" s="122">
        <v>2.63</v>
      </c>
    </row>
    <row r="40" spans="1:17" ht="79.8" x14ac:dyDescent="0.25">
      <c r="A40" s="55">
        <v>12</v>
      </c>
      <c r="B40" s="97" t="s">
        <v>1876</v>
      </c>
      <c r="C40" s="94" t="s">
        <v>1877</v>
      </c>
      <c r="D40" s="59" t="s">
        <v>1720</v>
      </c>
      <c r="E40" s="120">
        <v>0.14899999999999999</v>
      </c>
      <c r="F40" s="121">
        <v>18673.349999999999</v>
      </c>
      <c r="G40" s="121">
        <v>1233.9100000000001</v>
      </c>
      <c r="H40" s="121">
        <v>2070.64</v>
      </c>
      <c r="I40" s="121">
        <v>198.45</v>
      </c>
      <c r="J40" s="122">
        <v>2782</v>
      </c>
      <c r="K40" s="122">
        <v>184</v>
      </c>
      <c r="L40" s="122">
        <v>309</v>
      </c>
      <c r="M40" s="122">
        <v>30</v>
      </c>
      <c r="N40" s="122">
        <v>96.55</v>
      </c>
      <c r="O40" s="122">
        <v>14.39</v>
      </c>
      <c r="P40" s="122">
        <v>10.97</v>
      </c>
      <c r="Q40" s="122">
        <v>1.63</v>
      </c>
    </row>
    <row r="41" spans="1:17" x14ac:dyDescent="0.25">
      <c r="A41" s="55">
        <v>13</v>
      </c>
      <c r="B41" s="97" t="s">
        <v>1664</v>
      </c>
      <c r="C41" s="94" t="s">
        <v>1665</v>
      </c>
      <c r="D41" s="59" t="s">
        <v>21</v>
      </c>
      <c r="E41" s="120">
        <v>2</v>
      </c>
      <c r="F41" s="121">
        <v>511.7</v>
      </c>
      <c r="G41" s="122"/>
      <c r="H41" s="122"/>
      <c r="I41" s="122"/>
      <c r="J41" s="122">
        <v>1023</v>
      </c>
      <c r="K41" s="122"/>
      <c r="L41" s="122"/>
      <c r="M41" s="122"/>
      <c r="N41" s="122"/>
      <c r="O41" s="122"/>
      <c r="P41" s="122"/>
      <c r="Q41" s="122"/>
    </row>
    <row r="42" spans="1:17" ht="34.200000000000003" x14ac:dyDescent="0.25">
      <c r="A42" s="55">
        <v>14</v>
      </c>
      <c r="B42" s="97" t="s">
        <v>1716</v>
      </c>
      <c r="C42" s="94" t="s">
        <v>1717</v>
      </c>
      <c r="D42" s="59" t="s">
        <v>204</v>
      </c>
      <c r="E42" s="120">
        <v>1.4E-2</v>
      </c>
      <c r="F42" s="121">
        <v>74764.31</v>
      </c>
      <c r="G42" s="121">
        <v>2945.77</v>
      </c>
      <c r="H42" s="121">
        <v>3391.38</v>
      </c>
      <c r="I42" s="121">
        <v>520.51</v>
      </c>
      <c r="J42" s="122">
        <v>1047</v>
      </c>
      <c r="K42" s="122">
        <v>41</v>
      </c>
      <c r="L42" s="122">
        <v>47</v>
      </c>
      <c r="M42" s="122">
        <v>7</v>
      </c>
      <c r="N42" s="122">
        <v>225.04</v>
      </c>
      <c r="O42" s="122">
        <v>3.15</v>
      </c>
      <c r="P42" s="122">
        <v>30.28</v>
      </c>
      <c r="Q42" s="122">
        <v>0.42</v>
      </c>
    </row>
    <row r="43" spans="1:17" ht="34.200000000000003" x14ac:dyDescent="0.25">
      <c r="A43" s="55">
        <v>15</v>
      </c>
      <c r="B43" s="97" t="s">
        <v>1878</v>
      </c>
      <c r="C43" s="94" t="s">
        <v>1879</v>
      </c>
      <c r="D43" s="59" t="s">
        <v>204</v>
      </c>
      <c r="E43" s="120">
        <v>1.6999999999999999E-3</v>
      </c>
      <c r="F43" s="121">
        <v>151685.85</v>
      </c>
      <c r="G43" s="121">
        <v>3707.57</v>
      </c>
      <c r="H43" s="121">
        <v>4856.62</v>
      </c>
      <c r="I43" s="121">
        <v>734.71</v>
      </c>
      <c r="J43" s="122">
        <v>258</v>
      </c>
      <c r="K43" s="122">
        <v>6</v>
      </c>
      <c r="L43" s="122">
        <v>8</v>
      </c>
      <c r="M43" s="122">
        <v>1</v>
      </c>
      <c r="N43" s="122">
        <v>286.52</v>
      </c>
      <c r="O43" s="122">
        <v>0.49</v>
      </c>
      <c r="P43" s="122">
        <v>42.84</v>
      </c>
      <c r="Q43" s="122">
        <v>7.0000000000000007E-2</v>
      </c>
    </row>
    <row r="44" spans="1:17" ht="45.6" x14ac:dyDescent="0.25">
      <c r="A44" s="55">
        <v>16</v>
      </c>
      <c r="B44" s="97" t="s">
        <v>1880</v>
      </c>
      <c r="C44" s="94" t="s">
        <v>1881</v>
      </c>
      <c r="D44" s="59" t="s">
        <v>1738</v>
      </c>
      <c r="E44" s="120">
        <v>1</v>
      </c>
      <c r="F44" s="121">
        <v>279.29000000000002</v>
      </c>
      <c r="G44" s="121">
        <v>215.22</v>
      </c>
      <c r="H44" s="122"/>
      <c r="I44" s="122"/>
      <c r="J44" s="122">
        <v>279</v>
      </c>
      <c r="K44" s="122">
        <v>215</v>
      </c>
      <c r="L44" s="122"/>
      <c r="M44" s="122"/>
      <c r="N44" s="122">
        <v>16.84</v>
      </c>
      <c r="O44" s="122">
        <v>16.84</v>
      </c>
      <c r="P44" s="122"/>
      <c r="Q44" s="122"/>
    </row>
    <row r="45" spans="1:17" ht="91.2" x14ac:dyDescent="0.25">
      <c r="A45" s="55">
        <v>17</v>
      </c>
      <c r="B45" s="97" t="s">
        <v>1882</v>
      </c>
      <c r="C45" s="94" t="s">
        <v>1883</v>
      </c>
      <c r="D45" s="59" t="s">
        <v>403</v>
      </c>
      <c r="E45" s="120">
        <v>0.157</v>
      </c>
      <c r="F45" s="121">
        <v>13462.69</v>
      </c>
      <c r="G45" s="121">
        <v>2570.5</v>
      </c>
      <c r="H45" s="121">
        <v>3760.46</v>
      </c>
      <c r="I45" s="121">
        <v>49.74</v>
      </c>
      <c r="J45" s="122">
        <v>2114</v>
      </c>
      <c r="K45" s="122">
        <v>404</v>
      </c>
      <c r="L45" s="122">
        <v>590</v>
      </c>
      <c r="M45" s="122">
        <v>8</v>
      </c>
      <c r="N45" s="122">
        <v>194</v>
      </c>
      <c r="O45" s="122">
        <v>30.46</v>
      </c>
      <c r="P45" s="122">
        <v>3.5</v>
      </c>
      <c r="Q45" s="122">
        <v>0.55000000000000004</v>
      </c>
    </row>
    <row r="46" spans="1:17" ht="34.200000000000003" x14ac:dyDescent="0.25">
      <c r="A46" s="55">
        <v>18</v>
      </c>
      <c r="B46" s="97" t="s">
        <v>1884</v>
      </c>
      <c r="C46" s="94" t="s">
        <v>1885</v>
      </c>
      <c r="D46" s="59" t="s">
        <v>403</v>
      </c>
      <c r="E46" s="120">
        <v>0.157</v>
      </c>
      <c r="F46" s="121">
        <v>886.85</v>
      </c>
      <c r="G46" s="121">
        <v>609.99</v>
      </c>
      <c r="H46" s="121">
        <v>152.41</v>
      </c>
      <c r="I46" s="121">
        <v>2.1800000000000002</v>
      </c>
      <c r="J46" s="122">
        <v>139</v>
      </c>
      <c r="K46" s="122">
        <v>96</v>
      </c>
      <c r="L46" s="122">
        <v>24</v>
      </c>
      <c r="M46" s="122"/>
      <c r="N46" s="122">
        <v>50.79</v>
      </c>
      <c r="O46" s="122">
        <v>7.97</v>
      </c>
      <c r="P46" s="122">
        <v>0.12</v>
      </c>
      <c r="Q46" s="122">
        <v>0.02</v>
      </c>
    </row>
    <row r="47" spans="1:17" x14ac:dyDescent="0.25">
      <c r="A47" s="273" t="s">
        <v>85</v>
      </c>
      <c r="B47" s="274"/>
      <c r="C47" s="274"/>
      <c r="D47" s="274"/>
      <c r="E47" s="274"/>
      <c r="F47" s="274"/>
      <c r="G47" s="274"/>
      <c r="H47" s="274"/>
      <c r="I47" s="274"/>
      <c r="J47" s="121">
        <v>11812</v>
      </c>
      <c r="K47" s="121">
        <v>1613</v>
      </c>
      <c r="L47" s="121">
        <v>2205</v>
      </c>
      <c r="M47" s="121">
        <v>180</v>
      </c>
      <c r="N47" s="122"/>
      <c r="O47" s="121">
        <v>131.47999999999999</v>
      </c>
      <c r="P47" s="122"/>
      <c r="Q47" s="121">
        <v>10.38</v>
      </c>
    </row>
    <row r="48" spans="1:17" x14ac:dyDescent="0.25">
      <c r="A48" s="273" t="s">
        <v>30</v>
      </c>
      <c r="B48" s="274"/>
      <c r="C48" s="274"/>
      <c r="D48" s="274"/>
      <c r="E48" s="274"/>
      <c r="F48" s="274"/>
      <c r="G48" s="274"/>
      <c r="H48" s="274"/>
      <c r="I48" s="274"/>
      <c r="J48" s="121">
        <v>1797</v>
      </c>
      <c r="K48" s="122"/>
      <c r="L48" s="122"/>
      <c r="M48" s="122"/>
      <c r="N48" s="122"/>
      <c r="O48" s="122"/>
      <c r="P48" s="122"/>
      <c r="Q48" s="122"/>
    </row>
    <row r="49" spans="1:17" x14ac:dyDescent="0.25">
      <c r="A49" s="273" t="s">
        <v>31</v>
      </c>
      <c r="B49" s="274"/>
      <c r="C49" s="274"/>
      <c r="D49" s="274"/>
      <c r="E49" s="274"/>
      <c r="F49" s="274"/>
      <c r="G49" s="274"/>
      <c r="H49" s="274"/>
      <c r="I49" s="274"/>
      <c r="J49" s="121">
        <v>1178</v>
      </c>
      <c r="K49" s="122"/>
      <c r="L49" s="122"/>
      <c r="M49" s="122"/>
      <c r="N49" s="122"/>
      <c r="O49" s="122"/>
      <c r="P49" s="122"/>
      <c r="Q49" s="122"/>
    </row>
    <row r="50" spans="1:17" x14ac:dyDescent="0.25">
      <c r="A50" s="277" t="s">
        <v>390</v>
      </c>
      <c r="B50" s="274"/>
      <c r="C50" s="274"/>
      <c r="D50" s="274"/>
      <c r="E50" s="274"/>
      <c r="F50" s="274"/>
      <c r="G50" s="274"/>
      <c r="H50" s="274"/>
      <c r="I50" s="274"/>
      <c r="J50" s="130">
        <v>14787</v>
      </c>
      <c r="K50" s="122"/>
      <c r="L50" s="122"/>
      <c r="M50" s="122"/>
      <c r="N50" s="122"/>
      <c r="O50" s="130">
        <v>131.47999999999999</v>
      </c>
      <c r="P50" s="122"/>
      <c r="Q50" s="130">
        <v>10.38</v>
      </c>
    </row>
    <row r="51" spans="1:17" x14ac:dyDescent="0.25">
      <c r="A51" s="275" t="s">
        <v>77</v>
      </c>
      <c r="B51" s="276"/>
      <c r="C51" s="276"/>
      <c r="D51" s="276"/>
      <c r="E51" s="276"/>
      <c r="F51" s="276"/>
      <c r="G51" s="276"/>
      <c r="H51" s="276"/>
      <c r="I51" s="276"/>
      <c r="J51" s="276"/>
      <c r="K51" s="276"/>
      <c r="L51" s="276"/>
      <c r="M51" s="276"/>
      <c r="N51" s="276"/>
      <c r="O51" s="276"/>
      <c r="P51" s="276"/>
      <c r="Q51" s="276"/>
    </row>
    <row r="52" spans="1:17" x14ac:dyDescent="0.25">
      <c r="A52" s="273" t="s">
        <v>29</v>
      </c>
      <c r="B52" s="274"/>
      <c r="C52" s="274"/>
      <c r="D52" s="274"/>
      <c r="E52" s="274"/>
      <c r="F52" s="274"/>
      <c r="G52" s="274"/>
      <c r="H52" s="274"/>
      <c r="I52" s="274"/>
      <c r="J52" s="121">
        <v>11812</v>
      </c>
      <c r="K52" s="121">
        <v>1613</v>
      </c>
      <c r="L52" s="121">
        <v>2205</v>
      </c>
      <c r="M52" s="121">
        <v>180</v>
      </c>
      <c r="N52" s="122"/>
      <c r="O52" s="121">
        <v>131.47999999999999</v>
      </c>
      <c r="P52" s="122"/>
      <c r="Q52" s="121">
        <v>10.38</v>
      </c>
    </row>
    <row r="53" spans="1:17" x14ac:dyDescent="0.25">
      <c r="A53" s="273" t="s">
        <v>30</v>
      </c>
      <c r="B53" s="274"/>
      <c r="C53" s="274"/>
      <c r="D53" s="274"/>
      <c r="E53" s="274"/>
      <c r="F53" s="274"/>
      <c r="G53" s="274"/>
      <c r="H53" s="274"/>
      <c r="I53" s="274"/>
      <c r="J53" s="121">
        <v>1797</v>
      </c>
      <c r="K53" s="122"/>
      <c r="L53" s="122"/>
      <c r="M53" s="122"/>
      <c r="N53" s="122"/>
      <c r="O53" s="122"/>
      <c r="P53" s="122"/>
      <c r="Q53" s="122"/>
    </row>
    <row r="54" spans="1:17" x14ac:dyDescent="0.25">
      <c r="A54" s="273" t="s">
        <v>31</v>
      </c>
      <c r="B54" s="274"/>
      <c r="C54" s="274"/>
      <c r="D54" s="274"/>
      <c r="E54" s="274"/>
      <c r="F54" s="274"/>
      <c r="G54" s="274"/>
      <c r="H54" s="274"/>
      <c r="I54" s="274"/>
      <c r="J54" s="121">
        <v>1178</v>
      </c>
      <c r="K54" s="122"/>
      <c r="L54" s="122"/>
      <c r="M54" s="122"/>
      <c r="N54" s="122"/>
      <c r="O54" s="122"/>
      <c r="P54" s="122"/>
      <c r="Q54" s="122"/>
    </row>
    <row r="55" spans="1:17" x14ac:dyDescent="0.25">
      <c r="A55" s="277" t="s">
        <v>32</v>
      </c>
      <c r="B55" s="274"/>
      <c r="C55" s="274"/>
      <c r="D55" s="274"/>
      <c r="E55" s="274"/>
      <c r="F55" s="274"/>
      <c r="G55" s="274"/>
      <c r="H55" s="274"/>
      <c r="I55" s="274"/>
      <c r="J55" s="122"/>
      <c r="K55" s="122"/>
      <c r="L55" s="122"/>
      <c r="M55" s="122"/>
      <c r="N55" s="122"/>
      <c r="O55" s="122"/>
      <c r="P55" s="122"/>
      <c r="Q55" s="122"/>
    </row>
    <row r="56" spans="1:17" x14ac:dyDescent="0.25">
      <c r="A56" s="273" t="s">
        <v>56</v>
      </c>
      <c r="B56" s="274"/>
      <c r="C56" s="274"/>
      <c r="D56" s="274"/>
      <c r="E56" s="274"/>
      <c r="F56" s="274"/>
      <c r="G56" s="274"/>
      <c r="H56" s="274"/>
      <c r="I56" s="274"/>
      <c r="J56" s="121">
        <v>12236</v>
      </c>
      <c r="K56" s="122"/>
      <c r="L56" s="122"/>
      <c r="M56" s="122"/>
      <c r="N56" s="122"/>
      <c r="O56" s="121">
        <v>101.02</v>
      </c>
      <c r="P56" s="122"/>
      <c r="Q56" s="121">
        <v>9.83</v>
      </c>
    </row>
    <row r="57" spans="1:17" x14ac:dyDescent="0.25">
      <c r="A57" s="273" t="s">
        <v>49</v>
      </c>
      <c r="B57" s="274"/>
      <c r="C57" s="274"/>
      <c r="D57" s="274"/>
      <c r="E57" s="274"/>
      <c r="F57" s="274"/>
      <c r="G57" s="274"/>
      <c r="H57" s="274"/>
      <c r="I57" s="274"/>
      <c r="J57" s="121">
        <v>2551</v>
      </c>
      <c r="K57" s="122"/>
      <c r="L57" s="122"/>
      <c r="M57" s="122"/>
      <c r="N57" s="122"/>
      <c r="O57" s="121">
        <v>30.46</v>
      </c>
      <c r="P57" s="122"/>
      <c r="Q57" s="121">
        <v>0.55000000000000004</v>
      </c>
    </row>
    <row r="58" spans="1:17" x14ac:dyDescent="0.25">
      <c r="A58" s="273" t="s">
        <v>33</v>
      </c>
      <c r="B58" s="274"/>
      <c r="C58" s="274"/>
      <c r="D58" s="274"/>
      <c r="E58" s="274"/>
      <c r="F58" s="274"/>
      <c r="G58" s="274"/>
      <c r="H58" s="274"/>
      <c r="I58" s="274"/>
      <c r="J58" s="121">
        <v>14787</v>
      </c>
      <c r="K58" s="122"/>
      <c r="L58" s="122"/>
      <c r="M58" s="122"/>
      <c r="N58" s="122"/>
      <c r="O58" s="121">
        <v>131.47999999999999</v>
      </c>
      <c r="P58" s="122"/>
      <c r="Q58" s="121">
        <v>10.38</v>
      </c>
    </row>
    <row r="59" spans="1:17" x14ac:dyDescent="0.25">
      <c r="A59" s="273" t="s">
        <v>34</v>
      </c>
      <c r="B59" s="274"/>
      <c r="C59" s="274"/>
      <c r="D59" s="274"/>
      <c r="E59" s="274"/>
      <c r="F59" s="274"/>
      <c r="G59" s="274"/>
      <c r="H59" s="274"/>
      <c r="I59" s="274"/>
      <c r="J59" s="122"/>
      <c r="K59" s="122"/>
      <c r="L59" s="122"/>
      <c r="M59" s="122"/>
      <c r="N59" s="122"/>
      <c r="O59" s="122"/>
      <c r="P59" s="122"/>
      <c r="Q59" s="122"/>
    </row>
    <row r="60" spans="1:17" x14ac:dyDescent="0.25">
      <c r="A60" s="273" t="s">
        <v>35</v>
      </c>
      <c r="B60" s="274"/>
      <c r="C60" s="274"/>
      <c r="D60" s="274"/>
      <c r="E60" s="274"/>
      <c r="F60" s="274"/>
      <c r="G60" s="274"/>
      <c r="H60" s="274"/>
      <c r="I60" s="274"/>
      <c r="J60" s="121">
        <v>7994</v>
      </c>
      <c r="K60" s="122"/>
      <c r="L60" s="122"/>
      <c r="M60" s="122"/>
      <c r="N60" s="122"/>
      <c r="O60" s="122"/>
      <c r="P60" s="122"/>
      <c r="Q60" s="122"/>
    </row>
    <row r="61" spans="1:17" x14ac:dyDescent="0.25">
      <c r="A61" s="273" t="s">
        <v>36</v>
      </c>
      <c r="B61" s="274"/>
      <c r="C61" s="274"/>
      <c r="D61" s="274"/>
      <c r="E61" s="274"/>
      <c r="F61" s="274"/>
      <c r="G61" s="274"/>
      <c r="H61" s="274"/>
      <c r="I61" s="274"/>
      <c r="J61" s="121">
        <v>2205</v>
      </c>
      <c r="K61" s="122"/>
      <c r="L61" s="122"/>
      <c r="M61" s="122"/>
      <c r="N61" s="122"/>
      <c r="O61" s="122"/>
      <c r="P61" s="122"/>
      <c r="Q61" s="122"/>
    </row>
    <row r="62" spans="1:17" x14ac:dyDescent="0.25">
      <c r="A62" s="273" t="s">
        <v>37</v>
      </c>
      <c r="B62" s="274"/>
      <c r="C62" s="274"/>
      <c r="D62" s="274"/>
      <c r="E62" s="274"/>
      <c r="F62" s="274"/>
      <c r="G62" s="274"/>
      <c r="H62" s="274"/>
      <c r="I62" s="274"/>
      <c r="J62" s="121">
        <v>1793</v>
      </c>
      <c r="K62" s="122"/>
      <c r="L62" s="122"/>
      <c r="M62" s="122"/>
      <c r="N62" s="122"/>
      <c r="O62" s="122"/>
      <c r="P62" s="122"/>
      <c r="Q62" s="122"/>
    </row>
    <row r="63" spans="1:17" x14ac:dyDescent="0.25">
      <c r="A63" s="273" t="s">
        <v>38</v>
      </c>
      <c r="B63" s="274"/>
      <c r="C63" s="274"/>
      <c r="D63" s="274"/>
      <c r="E63" s="274"/>
      <c r="F63" s="274"/>
      <c r="G63" s="274"/>
      <c r="H63" s="274"/>
      <c r="I63" s="274"/>
      <c r="J63" s="121">
        <v>1797</v>
      </c>
      <c r="K63" s="122"/>
      <c r="L63" s="122"/>
      <c r="M63" s="122"/>
      <c r="N63" s="122"/>
      <c r="O63" s="122"/>
      <c r="P63" s="122"/>
      <c r="Q63" s="122"/>
    </row>
    <row r="64" spans="1:17" x14ac:dyDescent="0.25">
      <c r="A64" s="273" t="s">
        <v>39</v>
      </c>
      <c r="B64" s="274"/>
      <c r="C64" s="274"/>
      <c r="D64" s="274"/>
      <c r="E64" s="274"/>
      <c r="F64" s="274"/>
      <c r="G64" s="274"/>
      <c r="H64" s="274"/>
      <c r="I64" s="274"/>
      <c r="J64" s="121">
        <v>1178</v>
      </c>
      <c r="K64" s="122"/>
      <c r="L64" s="122"/>
      <c r="M64" s="122"/>
      <c r="N64" s="122"/>
      <c r="O64" s="122"/>
      <c r="P64" s="122"/>
      <c r="Q64" s="122"/>
    </row>
    <row r="65" spans="1:17" x14ac:dyDescent="0.25">
      <c r="A65" s="277" t="s">
        <v>40</v>
      </c>
      <c r="B65" s="274"/>
      <c r="C65" s="274"/>
      <c r="D65" s="274"/>
      <c r="E65" s="274"/>
      <c r="F65" s="274"/>
      <c r="G65" s="274"/>
      <c r="H65" s="274"/>
      <c r="I65" s="274"/>
      <c r="J65" s="130">
        <v>14787</v>
      </c>
      <c r="K65" s="122"/>
      <c r="L65" s="122"/>
      <c r="M65" s="122"/>
      <c r="N65" s="122"/>
      <c r="O65" s="130">
        <v>131.47999999999999</v>
      </c>
      <c r="P65" s="122"/>
      <c r="Q65" s="130">
        <v>10.38</v>
      </c>
    </row>
    <row r="66" spans="1:17" x14ac:dyDescent="0.25">
      <c r="A66" s="66"/>
      <c r="B66" s="48"/>
      <c r="C66" s="57"/>
      <c r="D66" s="96"/>
      <c r="E66" s="58"/>
      <c r="F66" s="131"/>
      <c r="G66" s="131"/>
      <c r="H66" s="131"/>
      <c r="I66" s="131"/>
      <c r="J66" s="131"/>
      <c r="K66" s="131"/>
      <c r="L66" s="131"/>
      <c r="M66" s="131"/>
      <c r="N66" s="131"/>
      <c r="O66" s="131"/>
      <c r="P66" s="131"/>
      <c r="Q66" s="131"/>
    </row>
    <row r="67" spans="1:17" x14ac:dyDescent="0.25">
      <c r="A67" s="66"/>
      <c r="B67" s="48"/>
      <c r="C67" s="57"/>
      <c r="D67" s="96"/>
      <c r="E67" s="58"/>
      <c r="F67" s="131"/>
      <c r="G67" s="131"/>
      <c r="H67" s="131"/>
      <c r="I67" s="131"/>
      <c r="J67" s="131"/>
      <c r="K67" s="131"/>
      <c r="L67" s="131"/>
      <c r="M67" s="131"/>
      <c r="N67" s="131"/>
      <c r="O67" s="131"/>
      <c r="P67" s="131"/>
      <c r="Q67" s="131"/>
    </row>
    <row r="68" spans="1:17" x14ac:dyDescent="0.25">
      <c r="A68" s="66"/>
      <c r="B68" s="48"/>
      <c r="C68" s="57"/>
      <c r="D68" s="96"/>
      <c r="E68" s="58"/>
      <c r="F68" s="131"/>
      <c r="G68" s="131"/>
      <c r="H68" s="131"/>
      <c r="I68" s="131"/>
      <c r="J68" s="131"/>
      <c r="K68" s="131"/>
      <c r="L68" s="131"/>
      <c r="M68" s="131"/>
      <c r="N68" s="131"/>
      <c r="O68" s="131"/>
      <c r="P68" s="131"/>
      <c r="Q68" s="131"/>
    </row>
    <row r="69" spans="1:17" x14ac:dyDescent="0.25">
      <c r="A69" s="286" t="s">
        <v>391</v>
      </c>
      <c r="B69" s="287"/>
      <c r="C69" s="287"/>
      <c r="D69" s="287"/>
      <c r="E69" s="287"/>
      <c r="F69" s="287"/>
      <c r="G69" s="287"/>
      <c r="H69" s="287"/>
      <c r="I69" s="287"/>
      <c r="J69" s="287"/>
      <c r="K69" s="287"/>
      <c r="L69" s="287"/>
      <c r="M69" s="287"/>
      <c r="N69" s="287"/>
      <c r="O69" s="287"/>
      <c r="P69" s="287"/>
      <c r="Q69" s="287"/>
    </row>
    <row r="70" spans="1:17" x14ac:dyDescent="0.25">
      <c r="A70" s="288" t="s">
        <v>90</v>
      </c>
      <c r="B70" s="287"/>
      <c r="C70" s="287"/>
      <c r="D70" s="287"/>
      <c r="E70" s="287"/>
      <c r="F70" s="287"/>
      <c r="G70" s="287"/>
      <c r="H70" s="287"/>
      <c r="I70" s="287"/>
      <c r="J70" s="287"/>
      <c r="K70" s="287"/>
      <c r="L70" s="287"/>
      <c r="M70" s="287"/>
      <c r="N70" s="287"/>
      <c r="O70" s="287"/>
      <c r="P70" s="287"/>
      <c r="Q70" s="287"/>
    </row>
    <row r="71" spans="1:17" x14ac:dyDescent="0.25">
      <c r="A71" s="66"/>
      <c r="B71" s="48"/>
      <c r="C71" s="57"/>
      <c r="D71" s="96"/>
      <c r="E71" s="58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</row>
    <row r="72" spans="1:17" x14ac:dyDescent="0.25">
      <c r="A72" s="286" t="s">
        <v>392</v>
      </c>
      <c r="B72" s="287"/>
      <c r="C72" s="287"/>
      <c r="D72" s="287"/>
      <c r="E72" s="287"/>
      <c r="F72" s="287"/>
      <c r="G72" s="287"/>
      <c r="H72" s="287"/>
      <c r="I72" s="287"/>
      <c r="J72" s="287"/>
      <c r="K72" s="287"/>
      <c r="L72" s="287"/>
      <c r="M72" s="287"/>
      <c r="N72" s="287"/>
      <c r="O72" s="287"/>
      <c r="P72" s="287"/>
      <c r="Q72" s="287"/>
    </row>
    <row r="73" spans="1:17" x14ac:dyDescent="0.25">
      <c r="A73" s="288" t="s">
        <v>90</v>
      </c>
      <c r="B73" s="287"/>
      <c r="C73" s="287"/>
      <c r="D73" s="287"/>
      <c r="E73" s="287"/>
      <c r="F73" s="287"/>
      <c r="G73" s="287"/>
      <c r="H73" s="287"/>
      <c r="I73" s="287"/>
      <c r="J73" s="287"/>
      <c r="K73" s="287"/>
      <c r="L73" s="287"/>
      <c r="M73" s="287"/>
      <c r="N73" s="287"/>
      <c r="O73" s="287"/>
      <c r="P73" s="287"/>
      <c r="Q73" s="287"/>
    </row>
    <row r="74" spans="1:17" x14ac:dyDescent="0.25">
      <c r="A74" s="66"/>
      <c r="B74" s="48"/>
      <c r="C74" s="57"/>
      <c r="D74" s="96"/>
      <c r="E74" s="58"/>
      <c r="F74" s="131"/>
      <c r="G74" s="131"/>
      <c r="H74" s="131"/>
      <c r="I74" s="131"/>
      <c r="J74" s="131"/>
      <c r="K74" s="131"/>
      <c r="L74" s="131"/>
      <c r="M74" s="131"/>
      <c r="N74" s="131"/>
      <c r="O74" s="131"/>
      <c r="P74" s="131"/>
      <c r="Q74" s="131"/>
    </row>
    <row r="75" spans="1:17" x14ac:dyDescent="0.25">
      <c r="A75" s="66"/>
      <c r="B75" s="48"/>
      <c r="C75" s="57"/>
      <c r="D75" s="96"/>
      <c r="E75" s="58"/>
      <c r="F75" s="131"/>
      <c r="G75" s="131"/>
      <c r="H75" s="131"/>
      <c r="I75" s="131"/>
      <c r="J75" s="131"/>
      <c r="K75" s="131"/>
      <c r="L75" s="131"/>
      <c r="M75" s="131"/>
      <c r="N75" s="131"/>
      <c r="O75" s="131"/>
      <c r="P75" s="131"/>
      <c r="Q75" s="131"/>
    </row>
    <row r="76" spans="1:17" x14ac:dyDescent="0.25">
      <c r="A76" s="66"/>
      <c r="B76" s="48"/>
      <c r="C76" s="57"/>
      <c r="D76" s="96"/>
      <c r="E76" s="58"/>
      <c r="F76" s="131"/>
      <c r="G76" s="131"/>
      <c r="H76" s="131"/>
      <c r="I76" s="131"/>
      <c r="J76" s="131"/>
      <c r="K76" s="131"/>
      <c r="L76" s="131"/>
      <c r="M76" s="131"/>
      <c r="N76" s="131"/>
      <c r="O76" s="131"/>
      <c r="P76" s="131"/>
      <c r="Q76" s="131"/>
    </row>
    <row r="77" spans="1:17" x14ac:dyDescent="0.25">
      <c r="A77" s="66"/>
      <c r="B77" s="48"/>
      <c r="C77" s="57"/>
      <c r="D77" s="96"/>
      <c r="E77" s="58"/>
      <c r="F77" s="131"/>
      <c r="G77" s="131"/>
      <c r="H77" s="131"/>
      <c r="I77" s="131"/>
      <c r="J77" s="131"/>
      <c r="K77" s="131"/>
      <c r="L77" s="131"/>
      <c r="M77" s="131"/>
      <c r="N77" s="131"/>
      <c r="O77" s="131"/>
      <c r="P77" s="131"/>
      <c r="Q77" s="131"/>
    </row>
  </sheetData>
  <mergeCells count="44">
    <mergeCell ref="A73:Q73"/>
    <mergeCell ref="A58:I58"/>
    <mergeCell ref="A59:I59"/>
    <mergeCell ref="A60:I60"/>
    <mergeCell ref="A61:I61"/>
    <mergeCell ref="A62:I62"/>
    <mergeCell ref="A63:I63"/>
    <mergeCell ref="A64:I64"/>
    <mergeCell ref="A65:I65"/>
    <mergeCell ref="A69:Q69"/>
    <mergeCell ref="A70:Q70"/>
    <mergeCell ref="A72:Q72"/>
    <mergeCell ref="A57:I57"/>
    <mergeCell ref="A28:Q28"/>
    <mergeCell ref="A47:I47"/>
    <mergeCell ref="A48:I48"/>
    <mergeCell ref="A49:I49"/>
    <mergeCell ref="A50:I50"/>
    <mergeCell ref="A51:Q51"/>
    <mergeCell ref="A52:I52"/>
    <mergeCell ref="A53:I53"/>
    <mergeCell ref="A54:I54"/>
    <mergeCell ref="A55:I55"/>
    <mergeCell ref="A56:I56"/>
    <mergeCell ref="Q24:Q26"/>
    <mergeCell ref="F25:F26"/>
    <mergeCell ref="G25:I25"/>
    <mergeCell ref="J25:J26"/>
    <mergeCell ref="K25:M25"/>
    <mergeCell ref="F24:I24"/>
    <mergeCell ref="J24:M24"/>
    <mergeCell ref="N24:N26"/>
    <mergeCell ref="O24:O26"/>
    <mergeCell ref="P24:P26"/>
    <mergeCell ref="J16:K16"/>
    <mergeCell ref="J17:K17"/>
    <mergeCell ref="J18:K18"/>
    <mergeCell ref="J19:K19"/>
    <mergeCell ref="J20:K20"/>
    <mergeCell ref="A24:A26"/>
    <mergeCell ref="B24:B26"/>
    <mergeCell ref="C24:C26"/>
    <mergeCell ref="D24:D26"/>
    <mergeCell ref="E24:E2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05"/>
  <sheetViews>
    <sheetView topLeftCell="A31" workbookViewId="0">
      <selection activeCell="E33" sqref="E33"/>
    </sheetView>
  </sheetViews>
  <sheetFormatPr defaultRowHeight="13.2" x14ac:dyDescent="0.25"/>
  <cols>
    <col min="2" max="2" width="17.5546875" customWidth="1"/>
    <col min="3" max="3" width="26.77734375" customWidth="1"/>
  </cols>
  <sheetData>
    <row r="1" spans="1:17" x14ac:dyDescent="0.25">
      <c r="A1" s="50" t="s">
        <v>27</v>
      </c>
      <c r="B1" s="48"/>
      <c r="C1" s="102"/>
      <c r="D1" s="103"/>
      <c r="E1" s="51"/>
      <c r="F1" s="104"/>
      <c r="G1" s="104"/>
      <c r="H1" s="104"/>
      <c r="I1" s="104"/>
      <c r="J1" s="104"/>
      <c r="K1" s="104"/>
      <c r="L1" s="104"/>
      <c r="M1" s="52" t="s">
        <v>28</v>
      </c>
      <c r="N1" s="49"/>
      <c r="O1" s="104"/>
      <c r="P1" s="104"/>
      <c r="Q1" s="104"/>
    </row>
    <row r="2" spans="1:17" x14ac:dyDescent="0.25">
      <c r="A2" s="53"/>
      <c r="B2" s="48"/>
      <c r="C2" s="102"/>
      <c r="D2" s="103"/>
      <c r="E2" s="51"/>
      <c r="F2" s="104"/>
      <c r="G2" s="104"/>
      <c r="H2" s="104"/>
      <c r="I2" s="104"/>
      <c r="J2" s="104"/>
      <c r="K2" s="104"/>
      <c r="L2" s="104"/>
      <c r="M2" s="53"/>
      <c r="N2" s="49"/>
      <c r="O2" s="104"/>
      <c r="P2" s="104"/>
      <c r="Q2" s="104"/>
    </row>
    <row r="3" spans="1:17" x14ac:dyDescent="0.25">
      <c r="A3" s="53"/>
      <c r="B3" s="48"/>
      <c r="C3" s="102"/>
      <c r="D3" s="103"/>
      <c r="E3" s="51"/>
      <c r="F3" s="104"/>
      <c r="G3" s="104"/>
      <c r="H3" s="104"/>
      <c r="I3" s="104"/>
      <c r="J3" s="104"/>
      <c r="K3" s="104"/>
      <c r="L3" s="104"/>
      <c r="M3" s="53"/>
      <c r="N3" s="49"/>
      <c r="O3" s="104"/>
      <c r="P3" s="104"/>
      <c r="Q3" s="104"/>
    </row>
    <row r="4" spans="1:17" x14ac:dyDescent="0.25">
      <c r="A4" s="53" t="s">
        <v>68</v>
      </c>
      <c r="B4" s="48"/>
      <c r="C4" s="102"/>
      <c r="D4" s="103"/>
      <c r="E4" s="51"/>
      <c r="F4" s="104"/>
      <c r="G4" s="104"/>
      <c r="H4" s="104"/>
      <c r="I4" s="104"/>
      <c r="J4" s="104"/>
      <c r="K4" s="104"/>
      <c r="L4" s="104"/>
      <c r="M4" s="53" t="s">
        <v>68</v>
      </c>
      <c r="N4" s="49"/>
      <c r="O4" s="104"/>
      <c r="P4" s="104"/>
      <c r="Q4" s="104"/>
    </row>
    <row r="5" spans="1:17" x14ac:dyDescent="0.25">
      <c r="A5" s="53" t="s">
        <v>240</v>
      </c>
      <c r="B5" s="48"/>
      <c r="C5" s="102"/>
      <c r="D5" s="103"/>
      <c r="E5" s="51"/>
      <c r="F5" s="104"/>
      <c r="G5" s="104"/>
      <c r="H5" s="104"/>
      <c r="I5" s="104"/>
      <c r="J5" s="104"/>
      <c r="K5" s="104"/>
      <c r="L5" s="104"/>
      <c r="M5" s="54" t="s">
        <v>241</v>
      </c>
      <c r="N5" s="49"/>
      <c r="O5" s="104"/>
      <c r="P5" s="104"/>
      <c r="Q5" s="104"/>
    </row>
    <row r="6" spans="1:17" x14ac:dyDescent="0.25">
      <c r="A6" s="51"/>
      <c r="B6" s="53"/>
      <c r="C6" s="102"/>
      <c r="D6" s="103"/>
      <c r="E6" s="105"/>
      <c r="F6" s="104"/>
      <c r="G6" s="104"/>
      <c r="H6" s="51" t="s">
        <v>242</v>
      </c>
      <c r="I6" s="104"/>
      <c r="J6" s="106"/>
      <c r="K6" s="104"/>
      <c r="L6" s="104"/>
      <c r="M6" s="104"/>
      <c r="N6" s="104"/>
      <c r="O6" s="104"/>
      <c r="P6" s="104"/>
      <c r="Q6" s="104"/>
    </row>
    <row r="7" spans="1:17" x14ac:dyDescent="0.25">
      <c r="A7" s="51"/>
      <c r="B7" s="53"/>
      <c r="C7" s="102"/>
      <c r="D7" s="103"/>
      <c r="E7" s="107"/>
      <c r="F7" s="108"/>
      <c r="G7" s="108"/>
      <c r="H7" s="67" t="s">
        <v>23</v>
      </c>
      <c r="I7" s="67"/>
      <c r="J7" s="109"/>
      <c r="K7" s="104"/>
      <c r="L7" s="104"/>
      <c r="M7" s="104"/>
      <c r="N7" s="104"/>
      <c r="O7" s="104"/>
      <c r="P7" s="104"/>
      <c r="Q7" s="104"/>
    </row>
    <row r="8" spans="1:17" x14ac:dyDescent="0.25">
      <c r="A8" s="51"/>
      <c r="B8" s="53"/>
      <c r="C8" s="102"/>
      <c r="D8" s="103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51"/>
      <c r="B9" s="53"/>
      <c r="C9" s="102"/>
      <c r="D9" s="103"/>
      <c r="E9" s="105"/>
      <c r="F9" s="104"/>
      <c r="G9" s="104"/>
      <c r="H9" s="110" t="s">
        <v>1887</v>
      </c>
      <c r="I9" s="110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51"/>
      <c r="B10" s="53"/>
      <c r="C10" s="102"/>
      <c r="D10" s="103"/>
      <c r="E10" s="105"/>
      <c r="F10" s="104"/>
      <c r="G10" s="104"/>
      <c r="H10" s="51" t="s">
        <v>55</v>
      </c>
      <c r="I10" s="51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51"/>
      <c r="B11" s="53"/>
      <c r="C11" s="102"/>
      <c r="D11" s="103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51"/>
      <c r="B12" s="53"/>
      <c r="C12" s="111" t="s">
        <v>24</v>
      </c>
      <c r="D12" s="112" t="s">
        <v>1888</v>
      </c>
      <c r="E12" s="113"/>
      <c r="F12" s="104"/>
      <c r="G12" s="104"/>
      <c r="H12" s="51"/>
      <c r="I12" s="104"/>
      <c r="J12" s="104"/>
      <c r="K12" s="106"/>
      <c r="L12" s="106"/>
      <c r="M12" s="104"/>
      <c r="N12" s="104"/>
      <c r="O12" s="104"/>
      <c r="P12" s="104"/>
      <c r="Q12" s="104"/>
    </row>
    <row r="13" spans="1:17" x14ac:dyDescent="0.25">
      <c r="A13" s="51"/>
      <c r="B13" s="53"/>
      <c r="C13" s="102"/>
      <c r="D13" s="103"/>
      <c r="E13" s="114"/>
      <c r="F13" s="108"/>
      <c r="G13" s="108"/>
      <c r="H13" s="67" t="s">
        <v>54</v>
      </c>
      <c r="I13" s="67"/>
      <c r="J13" s="108"/>
      <c r="K13" s="109"/>
      <c r="L13" s="104"/>
      <c r="M13" s="104"/>
      <c r="N13" s="104"/>
      <c r="O13" s="104"/>
      <c r="P13" s="104"/>
      <c r="Q13" s="104"/>
    </row>
    <row r="14" spans="1:17" x14ac:dyDescent="0.25">
      <c r="A14" s="115"/>
      <c r="B14" s="116"/>
      <c r="C14" s="102"/>
      <c r="D14" s="103"/>
      <c r="E14" s="105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spans="1:17" x14ac:dyDescent="0.25">
      <c r="A15" s="51"/>
      <c r="B15" s="53"/>
      <c r="C15" s="102"/>
      <c r="D15" s="113" t="s">
        <v>1889</v>
      </c>
      <c r="E15" s="51"/>
      <c r="F15" s="104"/>
      <c r="G15" s="104"/>
      <c r="H15" s="104"/>
      <c r="I15" s="113"/>
      <c r="J15" s="113"/>
      <c r="K15" s="104"/>
      <c r="L15" s="104"/>
      <c r="M15" s="104"/>
      <c r="N15" s="104"/>
      <c r="O15" s="104"/>
      <c r="P15" s="104"/>
      <c r="Q15" s="104"/>
    </row>
    <row r="16" spans="1:17" x14ac:dyDescent="0.25">
      <c r="A16" s="51"/>
      <c r="B16" s="53"/>
      <c r="C16" s="102"/>
      <c r="D16" s="113" t="s">
        <v>397</v>
      </c>
      <c r="E16" s="51"/>
      <c r="F16" s="104"/>
      <c r="G16" s="104"/>
      <c r="H16" s="104"/>
      <c r="I16" s="113"/>
      <c r="J16" s="284" t="s">
        <v>1890</v>
      </c>
      <c r="K16" s="285"/>
      <c r="L16" s="54" t="s">
        <v>53</v>
      </c>
      <c r="M16" s="104"/>
      <c r="N16" s="104"/>
      <c r="O16" s="104"/>
      <c r="P16" s="104"/>
      <c r="Q16" s="104"/>
    </row>
    <row r="17" spans="1:19" x14ac:dyDescent="0.25">
      <c r="A17" s="51"/>
      <c r="B17" s="53"/>
      <c r="C17" s="102"/>
      <c r="D17" s="113" t="s">
        <v>249</v>
      </c>
      <c r="E17" s="51"/>
      <c r="F17" s="104"/>
      <c r="G17" s="104"/>
      <c r="H17" s="104"/>
      <c r="I17" s="113"/>
      <c r="J17" s="284" t="s">
        <v>1891</v>
      </c>
      <c r="K17" s="285"/>
      <c r="L17" s="54" t="s">
        <v>53</v>
      </c>
      <c r="M17" s="104"/>
      <c r="N17" s="104"/>
      <c r="O17" s="104"/>
      <c r="P17" s="104"/>
      <c r="Q17" s="104"/>
    </row>
    <row r="18" spans="1:19" x14ac:dyDescent="0.25">
      <c r="A18" s="51"/>
      <c r="B18" s="53"/>
      <c r="C18" s="102"/>
      <c r="D18" s="113" t="s">
        <v>41</v>
      </c>
      <c r="E18" s="51"/>
      <c r="F18" s="104"/>
      <c r="G18" s="104"/>
      <c r="H18" s="104"/>
      <c r="I18" s="113"/>
      <c r="J18" s="284" t="s">
        <v>1892</v>
      </c>
      <c r="K18" s="285"/>
      <c r="L18" s="54" t="s">
        <v>42</v>
      </c>
      <c r="M18" s="104"/>
      <c r="N18" s="104"/>
      <c r="O18" s="104"/>
      <c r="P18" s="104"/>
      <c r="Q18" s="104"/>
    </row>
    <row r="19" spans="1:19" x14ac:dyDescent="0.25">
      <c r="A19" s="51"/>
      <c r="B19" s="53"/>
      <c r="C19" s="102"/>
      <c r="D19" s="117" t="s">
        <v>160</v>
      </c>
      <c r="E19" s="51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</row>
    <row r="20" spans="1:19" x14ac:dyDescent="0.25">
      <c r="A20" s="51"/>
      <c r="B20" s="53"/>
      <c r="C20" s="102"/>
      <c r="D20" s="103"/>
      <c r="E20" s="51"/>
      <c r="F20" s="104"/>
      <c r="G20" s="104"/>
      <c r="H20" s="104"/>
      <c r="I20" s="104"/>
      <c r="J20" s="104"/>
      <c r="K20" s="104"/>
      <c r="L20" s="104"/>
      <c r="M20" s="104"/>
      <c r="N20" s="104"/>
      <c r="O20" s="104"/>
      <c r="P20" s="104"/>
      <c r="Q20" s="104"/>
    </row>
    <row r="21" spans="1:19" x14ac:dyDescent="0.25">
      <c r="A21" s="66"/>
      <c r="B21" s="48"/>
      <c r="C21" s="57"/>
      <c r="D21" s="96"/>
      <c r="E21" s="58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</row>
    <row r="22" spans="1:19" x14ac:dyDescent="0.25">
      <c r="A22" s="279" t="s">
        <v>25</v>
      </c>
      <c r="B22" s="281" t="s">
        <v>161</v>
      </c>
      <c r="C22" s="279" t="s">
        <v>67</v>
      </c>
      <c r="D22" s="279" t="s">
        <v>66</v>
      </c>
      <c r="E22" s="279" t="s">
        <v>65</v>
      </c>
      <c r="F22" s="279" t="s">
        <v>52</v>
      </c>
      <c r="G22" s="280"/>
      <c r="H22" s="280"/>
      <c r="I22" s="280"/>
      <c r="J22" s="279" t="s">
        <v>51</v>
      </c>
      <c r="K22" s="280"/>
      <c r="L22" s="280"/>
      <c r="M22" s="280"/>
      <c r="N22" s="279" t="s">
        <v>64</v>
      </c>
      <c r="O22" s="279" t="s">
        <v>63</v>
      </c>
      <c r="P22" s="279" t="s">
        <v>252</v>
      </c>
      <c r="Q22" s="279" t="s">
        <v>253</v>
      </c>
    </row>
    <row r="23" spans="1:19" x14ac:dyDescent="0.25">
      <c r="A23" s="280"/>
      <c r="B23" s="282"/>
      <c r="C23" s="283"/>
      <c r="D23" s="279"/>
      <c r="E23" s="280"/>
      <c r="F23" s="279" t="s">
        <v>26</v>
      </c>
      <c r="G23" s="279" t="s">
        <v>62</v>
      </c>
      <c r="H23" s="280"/>
      <c r="I23" s="280"/>
      <c r="J23" s="279" t="s">
        <v>26</v>
      </c>
      <c r="K23" s="279" t="s">
        <v>62</v>
      </c>
      <c r="L23" s="280"/>
      <c r="M23" s="280"/>
      <c r="N23" s="279"/>
      <c r="O23" s="279"/>
      <c r="P23" s="279"/>
      <c r="Q23" s="279"/>
    </row>
    <row r="24" spans="1:19" x14ac:dyDescent="0.25">
      <c r="A24" s="280"/>
      <c r="B24" s="282"/>
      <c r="C24" s="283"/>
      <c r="D24" s="279"/>
      <c r="E24" s="280"/>
      <c r="F24" s="280"/>
      <c r="G24" s="95" t="s">
        <v>61</v>
      </c>
      <c r="H24" s="95" t="s">
        <v>60</v>
      </c>
      <c r="I24" s="95" t="s">
        <v>59</v>
      </c>
      <c r="J24" s="280"/>
      <c r="K24" s="95" t="s">
        <v>61</v>
      </c>
      <c r="L24" s="95" t="s">
        <v>60</v>
      </c>
      <c r="M24" s="95" t="s">
        <v>59</v>
      </c>
      <c r="N24" s="279"/>
      <c r="O24" s="279"/>
      <c r="P24" s="279"/>
      <c r="Q24" s="279"/>
    </row>
    <row r="25" spans="1:19" x14ac:dyDescent="0.25">
      <c r="A25" s="55">
        <v>1</v>
      </c>
      <c r="B25" s="65">
        <v>2</v>
      </c>
      <c r="C25" s="95">
        <v>3</v>
      </c>
      <c r="D25" s="95">
        <v>4</v>
      </c>
      <c r="E25" s="55">
        <v>5</v>
      </c>
      <c r="F25" s="64">
        <v>6</v>
      </c>
      <c r="G25" s="64">
        <v>7</v>
      </c>
      <c r="H25" s="64">
        <v>8</v>
      </c>
      <c r="I25" s="64">
        <v>9</v>
      </c>
      <c r="J25" s="64">
        <v>10</v>
      </c>
      <c r="K25" s="64">
        <v>11</v>
      </c>
      <c r="L25" s="64">
        <v>12</v>
      </c>
      <c r="M25" s="64">
        <v>13</v>
      </c>
      <c r="N25" s="64">
        <v>14</v>
      </c>
      <c r="O25" s="64">
        <v>15</v>
      </c>
      <c r="P25" s="64">
        <v>16</v>
      </c>
      <c r="Q25" s="64">
        <v>17</v>
      </c>
    </row>
    <row r="26" spans="1:19" x14ac:dyDescent="0.25">
      <c r="A26" s="278" t="s">
        <v>254</v>
      </c>
      <c r="B26" s="274"/>
      <c r="C26" s="274"/>
      <c r="D26" s="274"/>
      <c r="E26" s="274"/>
      <c r="F26" s="274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</row>
    <row r="27" spans="1:19" ht="34.200000000000003" x14ac:dyDescent="0.25">
      <c r="A27" s="55">
        <v>1</v>
      </c>
      <c r="B27" s="97" t="s">
        <v>1893</v>
      </c>
      <c r="C27" s="94" t="s">
        <v>1894</v>
      </c>
      <c r="D27" s="59" t="s">
        <v>1895</v>
      </c>
      <c r="E27" s="120">
        <v>6.43</v>
      </c>
      <c r="F27" s="121">
        <v>2459.39</v>
      </c>
      <c r="G27" s="121">
        <v>631.04999999999995</v>
      </c>
      <c r="H27" s="121">
        <v>1828.34</v>
      </c>
      <c r="I27" s="121">
        <v>210.32</v>
      </c>
      <c r="J27" s="122">
        <v>15814</v>
      </c>
      <c r="K27" s="122">
        <v>4058</v>
      </c>
      <c r="L27" s="122">
        <v>11756</v>
      </c>
      <c r="M27" s="122">
        <v>1352</v>
      </c>
      <c r="N27" s="122">
        <v>57.42</v>
      </c>
      <c r="O27" s="122">
        <v>369.21</v>
      </c>
      <c r="P27" s="122">
        <v>12.43</v>
      </c>
      <c r="Q27" s="122">
        <v>79.92</v>
      </c>
      <c r="S27">
        <f>SUM(J27:J35)</f>
        <v>33450</v>
      </c>
    </row>
    <row r="28" spans="1:19" ht="172.2" x14ac:dyDescent="0.25">
      <c r="A28" s="55">
        <v>2</v>
      </c>
      <c r="B28" s="97" t="s">
        <v>282</v>
      </c>
      <c r="C28" s="94" t="s">
        <v>283</v>
      </c>
      <c r="D28" s="59" t="s">
        <v>284</v>
      </c>
      <c r="E28" s="120">
        <v>1543</v>
      </c>
      <c r="F28" s="121">
        <v>3.2</v>
      </c>
      <c r="G28" s="122"/>
      <c r="H28" s="121">
        <v>3.2</v>
      </c>
      <c r="I28" s="122"/>
      <c r="J28" s="122">
        <v>4938</v>
      </c>
      <c r="K28" s="122"/>
      <c r="L28" s="122">
        <v>4938</v>
      </c>
      <c r="M28" s="122"/>
      <c r="N28" s="122"/>
      <c r="O28" s="122"/>
      <c r="P28" s="122"/>
      <c r="Q28" s="122"/>
    </row>
    <row r="29" spans="1:19" ht="22.8" x14ac:dyDescent="0.25">
      <c r="A29" s="55">
        <v>3</v>
      </c>
      <c r="B29" s="97" t="s">
        <v>285</v>
      </c>
      <c r="C29" s="94" t="s">
        <v>193</v>
      </c>
      <c r="D29" s="59" t="s">
        <v>188</v>
      </c>
      <c r="E29" s="120">
        <v>6.43</v>
      </c>
      <c r="F29" s="121">
        <v>478.65</v>
      </c>
      <c r="G29" s="121">
        <v>40.11</v>
      </c>
      <c r="H29" s="121">
        <v>433.44</v>
      </c>
      <c r="I29" s="121">
        <v>67.17</v>
      </c>
      <c r="J29" s="122">
        <v>3078</v>
      </c>
      <c r="K29" s="122">
        <v>258</v>
      </c>
      <c r="L29" s="122">
        <v>2787</v>
      </c>
      <c r="M29" s="122">
        <v>432</v>
      </c>
      <c r="N29" s="122">
        <v>3.65</v>
      </c>
      <c r="O29" s="122">
        <v>23.47</v>
      </c>
      <c r="P29" s="122">
        <v>3.97</v>
      </c>
      <c r="Q29" s="122">
        <v>25.53</v>
      </c>
    </row>
    <row r="30" spans="1:19" ht="70.8" x14ac:dyDescent="0.25">
      <c r="A30" s="55">
        <v>4</v>
      </c>
      <c r="B30" s="97" t="s">
        <v>1896</v>
      </c>
      <c r="C30" s="94" t="s">
        <v>1897</v>
      </c>
      <c r="D30" s="59" t="s">
        <v>1898</v>
      </c>
      <c r="E30" s="120">
        <v>0.30599999999999999</v>
      </c>
      <c r="F30" s="121">
        <v>4665.01</v>
      </c>
      <c r="G30" s="121">
        <v>990.31</v>
      </c>
      <c r="H30" s="121">
        <v>3674.7</v>
      </c>
      <c r="I30" s="121">
        <v>481.68</v>
      </c>
      <c r="J30" s="122">
        <v>1427</v>
      </c>
      <c r="K30" s="122">
        <v>303</v>
      </c>
      <c r="L30" s="122">
        <v>1124</v>
      </c>
      <c r="M30" s="122">
        <v>147</v>
      </c>
      <c r="N30" s="122">
        <v>79.349999999999994</v>
      </c>
      <c r="O30" s="122">
        <v>24.28</v>
      </c>
      <c r="P30" s="122">
        <v>26.57</v>
      </c>
      <c r="Q30" s="122">
        <v>8.1300000000000008</v>
      </c>
    </row>
    <row r="31" spans="1:19" ht="22.8" x14ac:dyDescent="0.25">
      <c r="A31" s="55">
        <v>5</v>
      </c>
      <c r="B31" s="97" t="s">
        <v>1896</v>
      </c>
      <c r="C31" s="94" t="s">
        <v>1899</v>
      </c>
      <c r="D31" s="59" t="s">
        <v>1898</v>
      </c>
      <c r="E31" s="120">
        <v>4.7500000000000001E-2</v>
      </c>
      <c r="F31" s="121">
        <v>6194.43</v>
      </c>
      <c r="G31" s="121">
        <v>1237.8900000000001</v>
      </c>
      <c r="H31" s="121">
        <v>4593.37</v>
      </c>
      <c r="I31" s="121">
        <v>602.1</v>
      </c>
      <c r="J31" s="122">
        <v>294</v>
      </c>
      <c r="K31" s="122">
        <v>59</v>
      </c>
      <c r="L31" s="122">
        <v>218</v>
      </c>
      <c r="M31" s="122">
        <v>29</v>
      </c>
      <c r="N31" s="122">
        <v>99.19</v>
      </c>
      <c r="O31" s="122">
        <v>4.71</v>
      </c>
      <c r="P31" s="122">
        <v>33.21</v>
      </c>
      <c r="Q31" s="122">
        <v>1.58</v>
      </c>
    </row>
    <row r="32" spans="1:19" ht="57" x14ac:dyDescent="0.25">
      <c r="A32" s="55">
        <v>6</v>
      </c>
      <c r="B32" s="97" t="s">
        <v>1900</v>
      </c>
      <c r="C32" s="94" t="s">
        <v>1901</v>
      </c>
      <c r="D32" s="59" t="s">
        <v>188</v>
      </c>
      <c r="E32" s="120">
        <v>0.57399999999999995</v>
      </c>
      <c r="F32" s="121">
        <v>5705.72</v>
      </c>
      <c r="G32" s="121">
        <v>165.73</v>
      </c>
      <c r="H32" s="121">
        <v>5534.89</v>
      </c>
      <c r="I32" s="121">
        <v>694.87</v>
      </c>
      <c r="J32" s="122">
        <v>3275</v>
      </c>
      <c r="K32" s="122">
        <v>95</v>
      </c>
      <c r="L32" s="122">
        <v>3177</v>
      </c>
      <c r="M32" s="122">
        <v>399</v>
      </c>
      <c r="N32" s="122">
        <v>15.08</v>
      </c>
      <c r="O32" s="122">
        <v>8.66</v>
      </c>
      <c r="P32" s="122">
        <v>43.62</v>
      </c>
      <c r="Q32" s="122">
        <v>25.04</v>
      </c>
    </row>
    <row r="33" spans="1:17" ht="172.2" x14ac:dyDescent="0.25">
      <c r="A33" s="55">
        <v>7</v>
      </c>
      <c r="B33" s="97" t="s">
        <v>282</v>
      </c>
      <c r="C33" s="94" t="s">
        <v>283</v>
      </c>
      <c r="D33" s="59" t="s">
        <v>284</v>
      </c>
      <c r="E33" s="120">
        <v>1005</v>
      </c>
      <c r="F33" s="121">
        <v>3.2</v>
      </c>
      <c r="G33" s="122"/>
      <c r="H33" s="121">
        <v>3.2</v>
      </c>
      <c r="I33" s="122"/>
      <c r="J33" s="122">
        <v>3216</v>
      </c>
      <c r="K33" s="122"/>
      <c r="L33" s="122">
        <v>3216</v>
      </c>
      <c r="M33" s="122"/>
      <c r="N33" s="122"/>
      <c r="O33" s="122"/>
      <c r="P33" s="122"/>
      <c r="Q33" s="122"/>
    </row>
    <row r="34" spans="1:17" ht="45.6" x14ac:dyDescent="0.25">
      <c r="A34" s="55">
        <v>8</v>
      </c>
      <c r="B34" s="97" t="s">
        <v>1902</v>
      </c>
      <c r="C34" s="94" t="s">
        <v>1903</v>
      </c>
      <c r="D34" s="59" t="s">
        <v>1904</v>
      </c>
      <c r="E34" s="120">
        <v>1.367</v>
      </c>
      <c r="F34" s="121">
        <v>989.13</v>
      </c>
      <c r="G34" s="121">
        <v>437.89</v>
      </c>
      <c r="H34" s="121">
        <v>551.24</v>
      </c>
      <c r="I34" s="121">
        <v>62.34</v>
      </c>
      <c r="J34" s="122">
        <v>1352</v>
      </c>
      <c r="K34" s="122">
        <v>599</v>
      </c>
      <c r="L34" s="122">
        <v>753</v>
      </c>
      <c r="M34" s="122">
        <v>85</v>
      </c>
      <c r="N34" s="122">
        <v>40.47</v>
      </c>
      <c r="O34" s="122">
        <v>55.32</v>
      </c>
      <c r="P34" s="122">
        <v>3.52</v>
      </c>
      <c r="Q34" s="122">
        <v>4.8099999999999996</v>
      </c>
    </row>
    <row r="35" spans="1:17" ht="91.2" x14ac:dyDescent="0.25">
      <c r="A35" s="55">
        <v>9</v>
      </c>
      <c r="B35" s="97" t="s">
        <v>1905</v>
      </c>
      <c r="C35" s="94" t="s">
        <v>1906</v>
      </c>
      <c r="D35" s="59" t="s">
        <v>1907</v>
      </c>
      <c r="E35" s="120">
        <v>2.1</v>
      </c>
      <c r="F35" s="121">
        <v>26.66</v>
      </c>
      <c r="G35" s="122"/>
      <c r="H35" s="121">
        <v>26.66</v>
      </c>
      <c r="I35" s="121">
        <v>4.2300000000000004</v>
      </c>
      <c r="J35" s="122">
        <v>56</v>
      </c>
      <c r="K35" s="122"/>
      <c r="L35" s="122">
        <v>56</v>
      </c>
      <c r="M35" s="122">
        <v>9</v>
      </c>
      <c r="N35" s="122"/>
      <c r="O35" s="122"/>
      <c r="P35" s="122">
        <v>0.25</v>
      </c>
      <c r="Q35" s="122">
        <v>0.53</v>
      </c>
    </row>
    <row r="36" spans="1:17" x14ac:dyDescent="0.25">
      <c r="A36" s="273" t="s">
        <v>791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</row>
    <row r="37" spans="1:17" x14ac:dyDescent="0.25">
      <c r="A37" s="273" t="s">
        <v>1908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</row>
    <row r="38" spans="1:17" ht="57" x14ac:dyDescent="0.25">
      <c r="A38" s="55">
        <v>10</v>
      </c>
      <c r="B38" s="97" t="s">
        <v>1909</v>
      </c>
      <c r="C38" s="94" t="s">
        <v>1910</v>
      </c>
      <c r="D38" s="59" t="s">
        <v>1911</v>
      </c>
      <c r="E38" s="120">
        <v>5.52</v>
      </c>
      <c r="F38" s="121">
        <v>71.19</v>
      </c>
      <c r="G38" s="122"/>
      <c r="H38" s="121">
        <v>71.19</v>
      </c>
      <c r="I38" s="121">
        <v>12.65</v>
      </c>
      <c r="J38" s="122">
        <v>393</v>
      </c>
      <c r="K38" s="122"/>
      <c r="L38" s="122">
        <v>393</v>
      </c>
      <c r="M38" s="122">
        <v>70</v>
      </c>
      <c r="N38" s="122"/>
      <c r="O38" s="122"/>
      <c r="P38" s="122">
        <v>0.81</v>
      </c>
      <c r="Q38" s="122">
        <v>4.47</v>
      </c>
    </row>
    <row r="39" spans="1:17" ht="68.400000000000006" x14ac:dyDescent="0.25">
      <c r="A39" s="55">
        <v>11</v>
      </c>
      <c r="B39" s="97" t="s">
        <v>1912</v>
      </c>
      <c r="C39" s="94" t="s">
        <v>1913</v>
      </c>
      <c r="D39" s="59" t="s">
        <v>1914</v>
      </c>
      <c r="E39" s="120">
        <v>1.38</v>
      </c>
      <c r="F39" s="121">
        <v>4139.32</v>
      </c>
      <c r="G39" s="121">
        <v>275.77</v>
      </c>
      <c r="H39" s="121">
        <v>3829.39</v>
      </c>
      <c r="I39" s="121">
        <v>349.58</v>
      </c>
      <c r="J39" s="122">
        <v>5712</v>
      </c>
      <c r="K39" s="122">
        <v>381</v>
      </c>
      <c r="L39" s="122">
        <v>5285</v>
      </c>
      <c r="M39" s="122">
        <v>482</v>
      </c>
      <c r="N39" s="122">
        <v>24.19</v>
      </c>
      <c r="O39" s="122">
        <v>33.380000000000003</v>
      </c>
      <c r="P39" s="122">
        <v>20.6</v>
      </c>
      <c r="Q39" s="122">
        <v>28.43</v>
      </c>
    </row>
    <row r="40" spans="1:17" ht="34.200000000000003" x14ac:dyDescent="0.25">
      <c r="A40" s="55">
        <v>12</v>
      </c>
      <c r="B40" s="97" t="s">
        <v>1915</v>
      </c>
      <c r="C40" s="94" t="s">
        <v>1916</v>
      </c>
      <c r="D40" s="59" t="s">
        <v>78</v>
      </c>
      <c r="E40" s="120">
        <v>69</v>
      </c>
      <c r="F40" s="121">
        <v>145.26</v>
      </c>
      <c r="G40" s="122"/>
      <c r="H40" s="122"/>
      <c r="I40" s="122"/>
      <c r="J40" s="122">
        <v>10023</v>
      </c>
      <c r="K40" s="122"/>
      <c r="L40" s="122"/>
      <c r="M40" s="122"/>
      <c r="N40" s="122"/>
      <c r="O40" s="122"/>
      <c r="P40" s="122"/>
      <c r="Q40" s="122"/>
    </row>
    <row r="41" spans="1:17" ht="34.200000000000003" x14ac:dyDescent="0.25">
      <c r="A41" s="55">
        <v>13</v>
      </c>
      <c r="B41" s="97" t="s">
        <v>1917</v>
      </c>
      <c r="C41" s="94" t="s">
        <v>1918</v>
      </c>
      <c r="D41" s="59" t="s">
        <v>78</v>
      </c>
      <c r="E41" s="120">
        <v>69</v>
      </c>
      <c r="F41" s="121">
        <v>117.67</v>
      </c>
      <c r="G41" s="122"/>
      <c r="H41" s="122"/>
      <c r="I41" s="122"/>
      <c r="J41" s="122">
        <v>8119</v>
      </c>
      <c r="K41" s="122"/>
      <c r="L41" s="122"/>
      <c r="M41" s="122"/>
      <c r="N41" s="122"/>
      <c r="O41" s="122"/>
      <c r="P41" s="122"/>
      <c r="Q41" s="122"/>
    </row>
    <row r="42" spans="1:17" ht="68.400000000000006" x14ac:dyDescent="0.25">
      <c r="A42" s="55">
        <v>14</v>
      </c>
      <c r="B42" s="97" t="s">
        <v>1919</v>
      </c>
      <c r="C42" s="94" t="s">
        <v>1920</v>
      </c>
      <c r="D42" s="59" t="s">
        <v>1914</v>
      </c>
      <c r="E42" s="120">
        <v>0.27600000000000002</v>
      </c>
      <c r="F42" s="121">
        <v>2575.64</v>
      </c>
      <c r="G42" s="121">
        <v>177.48</v>
      </c>
      <c r="H42" s="121">
        <v>2373.7600000000002</v>
      </c>
      <c r="I42" s="121">
        <v>232.49</v>
      </c>
      <c r="J42" s="122">
        <v>711</v>
      </c>
      <c r="K42" s="122">
        <v>49</v>
      </c>
      <c r="L42" s="122">
        <v>655</v>
      </c>
      <c r="M42" s="122">
        <v>64</v>
      </c>
      <c r="N42" s="122">
        <v>15.72</v>
      </c>
      <c r="O42" s="122">
        <v>4.34</v>
      </c>
      <c r="P42" s="122">
        <v>13.88</v>
      </c>
      <c r="Q42" s="122">
        <v>3.83</v>
      </c>
    </row>
    <row r="43" spans="1:17" ht="22.8" x14ac:dyDescent="0.25">
      <c r="A43" s="55">
        <v>15</v>
      </c>
      <c r="B43" s="97" t="s">
        <v>1921</v>
      </c>
      <c r="C43" s="94" t="s">
        <v>1922</v>
      </c>
      <c r="D43" s="59" t="s">
        <v>78</v>
      </c>
      <c r="E43" s="120">
        <v>27.6</v>
      </c>
      <c r="F43" s="121">
        <v>311.18</v>
      </c>
      <c r="G43" s="122"/>
      <c r="H43" s="122"/>
      <c r="I43" s="122"/>
      <c r="J43" s="122">
        <v>8589</v>
      </c>
      <c r="K43" s="122"/>
      <c r="L43" s="122"/>
      <c r="M43" s="122"/>
      <c r="N43" s="122"/>
      <c r="O43" s="122"/>
      <c r="P43" s="122"/>
      <c r="Q43" s="122"/>
    </row>
    <row r="44" spans="1:17" ht="57" x14ac:dyDescent="0.25">
      <c r="A44" s="55">
        <v>16</v>
      </c>
      <c r="B44" s="97" t="s">
        <v>1923</v>
      </c>
      <c r="C44" s="94" t="s">
        <v>1924</v>
      </c>
      <c r="D44" s="59" t="s">
        <v>1925</v>
      </c>
      <c r="E44" s="120">
        <v>0.77300000000000002</v>
      </c>
      <c r="F44" s="121">
        <v>14334.21</v>
      </c>
      <c r="G44" s="121">
        <v>1781.06</v>
      </c>
      <c r="H44" s="121">
        <v>9281.08</v>
      </c>
      <c r="I44" s="121">
        <v>837.05</v>
      </c>
      <c r="J44" s="122">
        <v>11080</v>
      </c>
      <c r="K44" s="122">
        <v>1377</v>
      </c>
      <c r="L44" s="122">
        <v>7174</v>
      </c>
      <c r="M44" s="122">
        <v>647</v>
      </c>
      <c r="N44" s="122">
        <v>137.63999999999999</v>
      </c>
      <c r="O44" s="122">
        <v>106.4</v>
      </c>
      <c r="P44" s="122">
        <v>48.95</v>
      </c>
      <c r="Q44" s="122">
        <v>37.840000000000003</v>
      </c>
    </row>
    <row r="45" spans="1:17" ht="45.6" x14ac:dyDescent="0.25">
      <c r="A45" s="55">
        <v>17</v>
      </c>
      <c r="B45" s="97" t="s">
        <v>1926</v>
      </c>
      <c r="C45" s="94" t="s">
        <v>1927</v>
      </c>
      <c r="D45" s="59" t="s">
        <v>21</v>
      </c>
      <c r="E45" s="120">
        <v>46</v>
      </c>
      <c r="F45" s="121">
        <v>3630.55</v>
      </c>
      <c r="G45" s="122"/>
      <c r="H45" s="122"/>
      <c r="I45" s="122"/>
      <c r="J45" s="122">
        <v>167005</v>
      </c>
      <c r="K45" s="122"/>
      <c r="L45" s="122"/>
      <c r="M45" s="122"/>
      <c r="N45" s="122"/>
      <c r="O45" s="122"/>
      <c r="P45" s="122"/>
      <c r="Q45" s="122"/>
    </row>
    <row r="46" spans="1:17" ht="68.400000000000006" x14ac:dyDescent="0.25">
      <c r="A46" s="55">
        <v>18</v>
      </c>
      <c r="B46" s="97" t="s">
        <v>1928</v>
      </c>
      <c r="C46" s="94" t="s">
        <v>1929</v>
      </c>
      <c r="D46" s="59" t="s">
        <v>1930</v>
      </c>
      <c r="E46" s="120">
        <v>0.55200000000000005</v>
      </c>
      <c r="F46" s="121">
        <v>55602.96</v>
      </c>
      <c r="G46" s="121">
        <v>518.97</v>
      </c>
      <c r="H46" s="121">
        <v>2984</v>
      </c>
      <c r="I46" s="121">
        <v>322.26</v>
      </c>
      <c r="J46" s="122">
        <v>30693</v>
      </c>
      <c r="K46" s="122">
        <v>286</v>
      </c>
      <c r="L46" s="122">
        <v>1647</v>
      </c>
      <c r="M46" s="122">
        <v>178</v>
      </c>
      <c r="N46" s="122">
        <v>38.299999999999997</v>
      </c>
      <c r="O46" s="122">
        <v>21.14</v>
      </c>
      <c r="P46" s="122">
        <v>19.079999999999998</v>
      </c>
      <c r="Q46" s="122">
        <v>10.53</v>
      </c>
    </row>
    <row r="47" spans="1:17" ht="64.8" x14ac:dyDescent="0.25">
      <c r="A47" s="55">
        <v>19</v>
      </c>
      <c r="B47" s="97" t="s">
        <v>1931</v>
      </c>
      <c r="C47" s="94" t="s">
        <v>1932</v>
      </c>
      <c r="D47" s="59" t="s">
        <v>1930</v>
      </c>
      <c r="E47" s="120">
        <v>0.55200000000000005</v>
      </c>
      <c r="F47" s="121">
        <v>13003.12</v>
      </c>
      <c r="G47" s="121">
        <v>2.44</v>
      </c>
      <c r="H47" s="121">
        <v>6.64</v>
      </c>
      <c r="I47" s="122"/>
      <c r="J47" s="122">
        <v>7178</v>
      </c>
      <c r="K47" s="122">
        <v>1</v>
      </c>
      <c r="L47" s="122">
        <v>4</v>
      </c>
      <c r="M47" s="122"/>
      <c r="N47" s="122">
        <v>0.18</v>
      </c>
      <c r="O47" s="122">
        <v>0.1</v>
      </c>
      <c r="P47" s="122"/>
      <c r="Q47" s="122"/>
    </row>
    <row r="48" spans="1:17" x14ac:dyDescent="0.25">
      <c r="A48" s="273" t="s">
        <v>791</v>
      </c>
      <c r="B48" s="274"/>
      <c r="C48" s="274"/>
      <c r="D48" s="274"/>
      <c r="E48" s="274"/>
      <c r="F48" s="274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</row>
    <row r="49" spans="1:17" ht="34.200000000000003" x14ac:dyDescent="0.25">
      <c r="A49" s="55">
        <v>20</v>
      </c>
      <c r="B49" s="97" t="s">
        <v>1933</v>
      </c>
      <c r="C49" s="94" t="s">
        <v>1934</v>
      </c>
      <c r="D49" s="59" t="s">
        <v>1935</v>
      </c>
      <c r="E49" s="120">
        <v>2.27</v>
      </c>
      <c r="F49" s="121">
        <v>4479.96</v>
      </c>
      <c r="G49" s="121">
        <v>906.11</v>
      </c>
      <c r="H49" s="121">
        <v>91.05</v>
      </c>
      <c r="I49" s="121">
        <v>12.38</v>
      </c>
      <c r="J49" s="122">
        <v>10170</v>
      </c>
      <c r="K49" s="122">
        <v>2057</v>
      </c>
      <c r="L49" s="122">
        <v>207</v>
      </c>
      <c r="M49" s="122">
        <v>28</v>
      </c>
      <c r="N49" s="122">
        <v>76.08</v>
      </c>
      <c r="O49" s="122">
        <v>172.7</v>
      </c>
      <c r="P49" s="122">
        <v>0.68</v>
      </c>
      <c r="Q49" s="122">
        <v>1.54</v>
      </c>
    </row>
    <row r="50" spans="1:17" ht="34.200000000000003" x14ac:dyDescent="0.25">
      <c r="A50" s="55">
        <v>21</v>
      </c>
      <c r="B50" s="97" t="s">
        <v>1936</v>
      </c>
      <c r="C50" s="94" t="s">
        <v>1937</v>
      </c>
      <c r="D50" s="59" t="s">
        <v>21</v>
      </c>
      <c r="E50" s="120">
        <v>227</v>
      </c>
      <c r="F50" s="121">
        <v>59.88</v>
      </c>
      <c r="G50" s="122"/>
      <c r="H50" s="122"/>
      <c r="I50" s="122"/>
      <c r="J50" s="122">
        <v>13593</v>
      </c>
      <c r="K50" s="122"/>
      <c r="L50" s="122"/>
      <c r="M50" s="122"/>
      <c r="N50" s="122"/>
      <c r="O50" s="122"/>
      <c r="P50" s="122"/>
      <c r="Q50" s="122"/>
    </row>
    <row r="51" spans="1:17" x14ac:dyDescent="0.25">
      <c r="A51" s="273" t="s">
        <v>791</v>
      </c>
      <c r="B51" s="274"/>
      <c r="C51" s="274"/>
      <c r="D51" s="274"/>
      <c r="E51" s="274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</row>
    <row r="52" spans="1:17" x14ac:dyDescent="0.25">
      <c r="A52" s="273" t="s">
        <v>1938</v>
      </c>
      <c r="B52" s="274"/>
      <c r="C52" s="274"/>
      <c r="D52" s="274"/>
      <c r="E52" s="274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</row>
    <row r="53" spans="1:17" ht="57" x14ac:dyDescent="0.25">
      <c r="A53" s="55">
        <v>22</v>
      </c>
      <c r="B53" s="97" t="s">
        <v>1909</v>
      </c>
      <c r="C53" s="94" t="s">
        <v>1910</v>
      </c>
      <c r="D53" s="59" t="s">
        <v>1911</v>
      </c>
      <c r="E53" s="120">
        <v>14.6</v>
      </c>
      <c r="F53" s="121">
        <v>71.19</v>
      </c>
      <c r="G53" s="122"/>
      <c r="H53" s="121">
        <v>71.19</v>
      </c>
      <c r="I53" s="121">
        <v>12.65</v>
      </c>
      <c r="J53" s="122">
        <v>1039</v>
      </c>
      <c r="K53" s="122"/>
      <c r="L53" s="122">
        <v>1039</v>
      </c>
      <c r="M53" s="122">
        <v>185</v>
      </c>
      <c r="N53" s="122"/>
      <c r="O53" s="122"/>
      <c r="P53" s="122">
        <v>0.81</v>
      </c>
      <c r="Q53" s="122">
        <v>11.83</v>
      </c>
    </row>
    <row r="54" spans="1:17" ht="68.400000000000006" x14ac:dyDescent="0.25">
      <c r="A54" s="55">
        <v>23</v>
      </c>
      <c r="B54" s="97" t="s">
        <v>1939</v>
      </c>
      <c r="C54" s="94" t="s">
        <v>1940</v>
      </c>
      <c r="D54" s="59" t="s">
        <v>1930</v>
      </c>
      <c r="E54" s="120">
        <v>1.46</v>
      </c>
      <c r="F54" s="121">
        <v>27431.34</v>
      </c>
      <c r="G54" s="121">
        <v>355.21</v>
      </c>
      <c r="H54" s="121">
        <v>3483.94</v>
      </c>
      <c r="I54" s="121">
        <v>497.87</v>
      </c>
      <c r="J54" s="122">
        <v>40050</v>
      </c>
      <c r="K54" s="122">
        <v>519</v>
      </c>
      <c r="L54" s="122">
        <v>5087</v>
      </c>
      <c r="M54" s="122">
        <v>727</v>
      </c>
      <c r="N54" s="122">
        <v>32.03</v>
      </c>
      <c r="O54" s="122">
        <v>46.76</v>
      </c>
      <c r="P54" s="122">
        <v>29.92</v>
      </c>
      <c r="Q54" s="122">
        <v>43.68</v>
      </c>
    </row>
    <row r="55" spans="1:17" ht="76.2" x14ac:dyDescent="0.25">
      <c r="A55" s="55">
        <v>24</v>
      </c>
      <c r="B55" s="97" t="s">
        <v>1941</v>
      </c>
      <c r="C55" s="94" t="s">
        <v>1942</v>
      </c>
      <c r="D55" s="59" t="s">
        <v>1930</v>
      </c>
      <c r="E55" s="120">
        <v>-1.46</v>
      </c>
      <c r="F55" s="121">
        <v>9075.9</v>
      </c>
      <c r="G55" s="122"/>
      <c r="H55" s="121">
        <v>1244.3499999999999</v>
      </c>
      <c r="I55" s="121">
        <v>201.3</v>
      </c>
      <c r="J55" s="122">
        <v>-13251</v>
      </c>
      <c r="K55" s="122"/>
      <c r="L55" s="122">
        <v>-1817</v>
      </c>
      <c r="M55" s="122">
        <v>-294</v>
      </c>
      <c r="N55" s="122"/>
      <c r="O55" s="122"/>
      <c r="P55" s="122">
        <v>12.55</v>
      </c>
      <c r="Q55" s="122">
        <v>-18.32</v>
      </c>
    </row>
    <row r="56" spans="1:17" ht="68.400000000000006" x14ac:dyDescent="0.25">
      <c r="A56" s="55">
        <v>25</v>
      </c>
      <c r="B56" s="97" t="s">
        <v>1943</v>
      </c>
      <c r="C56" s="94" t="s">
        <v>1944</v>
      </c>
      <c r="D56" s="59" t="s">
        <v>1930</v>
      </c>
      <c r="E56" s="120">
        <v>1.46</v>
      </c>
      <c r="F56" s="121">
        <v>33449.81</v>
      </c>
      <c r="G56" s="121">
        <v>643.35</v>
      </c>
      <c r="H56" s="121">
        <v>5399.52</v>
      </c>
      <c r="I56" s="121">
        <v>749.1</v>
      </c>
      <c r="J56" s="122">
        <v>48837</v>
      </c>
      <c r="K56" s="122">
        <v>939</v>
      </c>
      <c r="L56" s="122">
        <v>7883</v>
      </c>
      <c r="M56" s="122">
        <v>1094</v>
      </c>
      <c r="N56" s="122">
        <v>54.94</v>
      </c>
      <c r="O56" s="122">
        <v>80.209999999999994</v>
      </c>
      <c r="P56" s="122">
        <v>45.29</v>
      </c>
      <c r="Q56" s="122">
        <v>66.12</v>
      </c>
    </row>
    <row r="57" spans="1:17" ht="85.8" x14ac:dyDescent="0.25">
      <c r="A57" s="55">
        <v>26</v>
      </c>
      <c r="B57" s="97" t="s">
        <v>1941</v>
      </c>
      <c r="C57" s="94" t="s">
        <v>1945</v>
      </c>
      <c r="D57" s="59" t="s">
        <v>1930</v>
      </c>
      <c r="E57" s="120">
        <v>1.46</v>
      </c>
      <c r="F57" s="121">
        <v>41749.14</v>
      </c>
      <c r="G57" s="122"/>
      <c r="H57" s="121">
        <v>5724.01</v>
      </c>
      <c r="I57" s="121">
        <v>925.98</v>
      </c>
      <c r="J57" s="122">
        <v>60954</v>
      </c>
      <c r="K57" s="122"/>
      <c r="L57" s="122">
        <v>8357</v>
      </c>
      <c r="M57" s="122">
        <v>1352</v>
      </c>
      <c r="N57" s="122"/>
      <c r="O57" s="122"/>
      <c r="P57" s="122">
        <v>57.73</v>
      </c>
      <c r="Q57" s="122">
        <v>84.29</v>
      </c>
    </row>
    <row r="58" spans="1:17" ht="45.6" x14ac:dyDescent="0.25">
      <c r="A58" s="55">
        <v>27</v>
      </c>
      <c r="B58" s="97" t="s">
        <v>1946</v>
      </c>
      <c r="C58" s="94" t="s">
        <v>1947</v>
      </c>
      <c r="D58" s="59" t="s">
        <v>1948</v>
      </c>
      <c r="E58" s="120">
        <v>1.46</v>
      </c>
      <c r="F58" s="121">
        <v>40350.339999999997</v>
      </c>
      <c r="G58" s="121">
        <v>778.33</v>
      </c>
      <c r="H58" s="121">
        <v>3122.74</v>
      </c>
      <c r="I58" s="121">
        <v>455.74</v>
      </c>
      <c r="J58" s="122">
        <v>58911</v>
      </c>
      <c r="K58" s="122">
        <v>1136</v>
      </c>
      <c r="L58" s="122">
        <v>4559</v>
      </c>
      <c r="M58" s="122">
        <v>665</v>
      </c>
      <c r="N58" s="122">
        <v>67.040000000000006</v>
      </c>
      <c r="O58" s="122">
        <v>97.88</v>
      </c>
      <c r="P58" s="122">
        <v>27.29</v>
      </c>
      <c r="Q58" s="122">
        <v>39.840000000000003</v>
      </c>
    </row>
    <row r="59" spans="1:17" ht="68.400000000000006" x14ac:dyDescent="0.25">
      <c r="A59" s="55">
        <v>28</v>
      </c>
      <c r="B59" s="97" t="s">
        <v>1949</v>
      </c>
      <c r="C59" s="94" t="s">
        <v>1950</v>
      </c>
      <c r="D59" s="59" t="s">
        <v>1930</v>
      </c>
      <c r="E59" s="120">
        <v>1.46</v>
      </c>
      <c r="F59" s="121">
        <v>47488.63</v>
      </c>
      <c r="G59" s="121">
        <v>518.97</v>
      </c>
      <c r="H59" s="121">
        <v>2976.9</v>
      </c>
      <c r="I59" s="121">
        <v>321.75</v>
      </c>
      <c r="J59" s="122">
        <v>69333</v>
      </c>
      <c r="K59" s="122">
        <v>758</v>
      </c>
      <c r="L59" s="122">
        <v>4346</v>
      </c>
      <c r="M59" s="122">
        <v>470</v>
      </c>
      <c r="N59" s="122">
        <v>38.299999999999997</v>
      </c>
      <c r="O59" s="122">
        <v>55.92</v>
      </c>
      <c r="P59" s="122">
        <v>19.05</v>
      </c>
      <c r="Q59" s="122">
        <v>27.81</v>
      </c>
    </row>
    <row r="60" spans="1:17" ht="64.8" x14ac:dyDescent="0.25">
      <c r="A60" s="55">
        <v>29</v>
      </c>
      <c r="B60" s="97" t="s">
        <v>1951</v>
      </c>
      <c r="C60" s="94" t="s">
        <v>1952</v>
      </c>
      <c r="D60" s="59" t="s">
        <v>1930</v>
      </c>
      <c r="E60" s="120">
        <v>1.46</v>
      </c>
      <c r="F60" s="121">
        <v>44130.96</v>
      </c>
      <c r="G60" s="121">
        <v>9.76</v>
      </c>
      <c r="H60" s="121">
        <v>25.04</v>
      </c>
      <c r="I60" s="122"/>
      <c r="J60" s="122">
        <v>64431</v>
      </c>
      <c r="K60" s="122">
        <v>14</v>
      </c>
      <c r="L60" s="122">
        <v>37</v>
      </c>
      <c r="M60" s="122"/>
      <c r="N60" s="122">
        <v>0.72</v>
      </c>
      <c r="O60" s="122">
        <v>1.05</v>
      </c>
      <c r="P60" s="122"/>
      <c r="Q60" s="122"/>
    </row>
    <row r="61" spans="1:17" ht="68.400000000000006" x14ac:dyDescent="0.25">
      <c r="A61" s="55">
        <v>30</v>
      </c>
      <c r="B61" s="97" t="s">
        <v>1928</v>
      </c>
      <c r="C61" s="94" t="s">
        <v>1929</v>
      </c>
      <c r="D61" s="59" t="s">
        <v>1930</v>
      </c>
      <c r="E61" s="120">
        <v>1.46</v>
      </c>
      <c r="F61" s="121">
        <v>55602.96</v>
      </c>
      <c r="G61" s="121">
        <v>518.97</v>
      </c>
      <c r="H61" s="121">
        <v>2984</v>
      </c>
      <c r="I61" s="121">
        <v>322.26</v>
      </c>
      <c r="J61" s="122">
        <v>81180</v>
      </c>
      <c r="K61" s="122">
        <v>758</v>
      </c>
      <c r="L61" s="122">
        <v>4357</v>
      </c>
      <c r="M61" s="122">
        <v>470</v>
      </c>
      <c r="N61" s="122">
        <v>38.299999999999997</v>
      </c>
      <c r="O61" s="122">
        <v>55.92</v>
      </c>
      <c r="P61" s="122">
        <v>19.079999999999998</v>
      </c>
      <c r="Q61" s="122">
        <v>27.86</v>
      </c>
    </row>
    <row r="62" spans="1:17" ht="64.8" x14ac:dyDescent="0.25">
      <c r="A62" s="55">
        <v>31</v>
      </c>
      <c r="B62" s="97" t="s">
        <v>1931</v>
      </c>
      <c r="C62" s="94" t="s">
        <v>1932</v>
      </c>
      <c r="D62" s="59" t="s">
        <v>1930</v>
      </c>
      <c r="E62" s="120">
        <v>1.46</v>
      </c>
      <c r="F62" s="121">
        <v>13003.12</v>
      </c>
      <c r="G62" s="121">
        <v>2.44</v>
      </c>
      <c r="H62" s="121">
        <v>6.64</v>
      </c>
      <c r="I62" s="122"/>
      <c r="J62" s="122">
        <v>18985</v>
      </c>
      <c r="K62" s="122">
        <v>4</v>
      </c>
      <c r="L62" s="122">
        <v>10</v>
      </c>
      <c r="M62" s="122"/>
      <c r="N62" s="122">
        <v>0.18</v>
      </c>
      <c r="O62" s="122">
        <v>0.26</v>
      </c>
      <c r="P62" s="122"/>
      <c r="Q62" s="122"/>
    </row>
    <row r="63" spans="1:17" x14ac:dyDescent="0.25">
      <c r="A63" s="273" t="s">
        <v>791</v>
      </c>
      <c r="B63" s="274"/>
      <c r="C63" s="274"/>
      <c r="D63" s="274"/>
      <c r="E63" s="274"/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</row>
    <row r="64" spans="1:17" x14ac:dyDescent="0.25">
      <c r="A64" s="273" t="s">
        <v>1953</v>
      </c>
      <c r="B64" s="274"/>
      <c r="C64" s="274"/>
      <c r="D64" s="274"/>
      <c r="E64" s="274"/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</row>
    <row r="65" spans="1:17" ht="68.400000000000006" x14ac:dyDescent="0.25">
      <c r="A65" s="55">
        <v>32</v>
      </c>
      <c r="B65" s="97" t="s">
        <v>1912</v>
      </c>
      <c r="C65" s="94" t="s">
        <v>1954</v>
      </c>
      <c r="D65" s="59" t="s">
        <v>1914</v>
      </c>
      <c r="E65" s="120">
        <v>0.20399999999999999</v>
      </c>
      <c r="F65" s="121">
        <v>4139.32</v>
      </c>
      <c r="G65" s="121">
        <v>275.77</v>
      </c>
      <c r="H65" s="121">
        <v>3829.39</v>
      </c>
      <c r="I65" s="121">
        <v>349.58</v>
      </c>
      <c r="J65" s="122">
        <v>844</v>
      </c>
      <c r="K65" s="122">
        <v>56</v>
      </c>
      <c r="L65" s="122">
        <v>781</v>
      </c>
      <c r="M65" s="122">
        <v>71</v>
      </c>
      <c r="N65" s="122">
        <v>24.19</v>
      </c>
      <c r="O65" s="122">
        <v>4.93</v>
      </c>
      <c r="P65" s="122">
        <v>20.6</v>
      </c>
      <c r="Q65" s="122">
        <v>4.2</v>
      </c>
    </row>
    <row r="66" spans="1:17" ht="34.200000000000003" x14ac:dyDescent="0.25">
      <c r="A66" s="55">
        <v>33</v>
      </c>
      <c r="B66" s="97" t="s">
        <v>1917</v>
      </c>
      <c r="C66" s="94" t="s">
        <v>1918</v>
      </c>
      <c r="D66" s="59" t="s">
        <v>78</v>
      </c>
      <c r="E66" s="120">
        <v>20.399999999999999</v>
      </c>
      <c r="F66" s="121">
        <v>117.67</v>
      </c>
      <c r="G66" s="122"/>
      <c r="H66" s="122"/>
      <c r="I66" s="122"/>
      <c r="J66" s="122">
        <v>2400</v>
      </c>
      <c r="K66" s="122"/>
      <c r="L66" s="122"/>
      <c r="M66" s="122"/>
      <c r="N66" s="122"/>
      <c r="O66" s="122"/>
      <c r="P66" s="122"/>
      <c r="Q66" s="122"/>
    </row>
    <row r="67" spans="1:17" ht="68.400000000000006" x14ac:dyDescent="0.25">
      <c r="A67" s="55">
        <v>34</v>
      </c>
      <c r="B67" s="97" t="s">
        <v>1928</v>
      </c>
      <c r="C67" s="94" t="s">
        <v>1929</v>
      </c>
      <c r="D67" s="59" t="s">
        <v>1930</v>
      </c>
      <c r="E67" s="120">
        <v>1.36</v>
      </c>
      <c r="F67" s="121">
        <v>55602.96</v>
      </c>
      <c r="G67" s="121">
        <v>518.97</v>
      </c>
      <c r="H67" s="121">
        <v>2984</v>
      </c>
      <c r="I67" s="121">
        <v>322.26</v>
      </c>
      <c r="J67" s="122">
        <v>75620</v>
      </c>
      <c r="K67" s="122">
        <v>706</v>
      </c>
      <c r="L67" s="122">
        <v>4058</v>
      </c>
      <c r="M67" s="122">
        <v>438</v>
      </c>
      <c r="N67" s="122">
        <v>38.299999999999997</v>
      </c>
      <c r="O67" s="122">
        <v>52.09</v>
      </c>
      <c r="P67" s="122">
        <v>19.079999999999998</v>
      </c>
      <c r="Q67" s="122">
        <v>25.95</v>
      </c>
    </row>
    <row r="68" spans="1:17" x14ac:dyDescent="0.25">
      <c r="A68" s="273" t="s">
        <v>791</v>
      </c>
      <c r="B68" s="274"/>
      <c r="C68" s="274"/>
      <c r="D68" s="274"/>
      <c r="E68" s="274"/>
      <c r="F68" s="274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</row>
    <row r="69" spans="1:17" x14ac:dyDescent="0.25">
      <c r="A69" s="273" t="s">
        <v>1955</v>
      </c>
      <c r="B69" s="274"/>
      <c r="C69" s="274"/>
      <c r="D69" s="274"/>
      <c r="E69" s="274"/>
      <c r="F69" s="27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</row>
    <row r="70" spans="1:17" x14ac:dyDescent="0.25">
      <c r="A70" s="55">
        <v>35</v>
      </c>
      <c r="B70" s="97" t="s">
        <v>1956</v>
      </c>
      <c r="C70" s="94" t="s">
        <v>1957</v>
      </c>
      <c r="D70" s="59" t="s">
        <v>461</v>
      </c>
      <c r="E70" s="120">
        <v>0.5</v>
      </c>
      <c r="F70" s="121">
        <v>101.33</v>
      </c>
      <c r="G70" s="121">
        <v>95.1</v>
      </c>
      <c r="H70" s="122"/>
      <c r="I70" s="122"/>
      <c r="J70" s="122">
        <v>51</v>
      </c>
      <c r="K70" s="122">
        <v>48</v>
      </c>
      <c r="L70" s="122"/>
      <c r="M70" s="122"/>
      <c r="N70" s="122">
        <v>7.62</v>
      </c>
      <c r="O70" s="122">
        <v>3.81</v>
      </c>
      <c r="P70" s="122"/>
      <c r="Q70" s="122"/>
    </row>
    <row r="71" spans="1:17" ht="68.400000000000006" x14ac:dyDescent="0.25">
      <c r="A71" s="55">
        <v>36</v>
      </c>
      <c r="B71" s="97" t="s">
        <v>1958</v>
      </c>
      <c r="C71" s="94" t="s">
        <v>1959</v>
      </c>
      <c r="D71" s="59" t="s">
        <v>461</v>
      </c>
      <c r="E71" s="120">
        <v>0.5</v>
      </c>
      <c r="F71" s="121">
        <v>2989.7</v>
      </c>
      <c r="G71" s="121">
        <v>392.55</v>
      </c>
      <c r="H71" s="121">
        <v>8</v>
      </c>
      <c r="I71" s="121">
        <v>0.95</v>
      </c>
      <c r="J71" s="122">
        <v>1495</v>
      </c>
      <c r="K71" s="122">
        <v>196</v>
      </c>
      <c r="L71" s="122">
        <v>4</v>
      </c>
      <c r="M71" s="122"/>
      <c r="N71" s="122">
        <v>35.08</v>
      </c>
      <c r="O71" s="122">
        <v>17.54</v>
      </c>
      <c r="P71" s="122">
        <v>7.0000000000000007E-2</v>
      </c>
      <c r="Q71" s="122">
        <v>0.04</v>
      </c>
    </row>
    <row r="72" spans="1:17" ht="45.6" x14ac:dyDescent="0.25">
      <c r="A72" s="55">
        <v>37</v>
      </c>
      <c r="B72" s="97" t="s">
        <v>1960</v>
      </c>
      <c r="C72" s="94" t="s">
        <v>1961</v>
      </c>
      <c r="D72" s="59" t="s">
        <v>461</v>
      </c>
      <c r="E72" s="120">
        <v>0.5</v>
      </c>
      <c r="F72" s="121">
        <v>924.26</v>
      </c>
      <c r="G72" s="121">
        <v>61.21</v>
      </c>
      <c r="H72" s="122"/>
      <c r="I72" s="122"/>
      <c r="J72" s="122">
        <v>462</v>
      </c>
      <c r="K72" s="122">
        <v>31</v>
      </c>
      <c r="L72" s="122"/>
      <c r="M72" s="122"/>
      <c r="N72" s="122">
        <v>5.47</v>
      </c>
      <c r="O72" s="122">
        <v>2.74</v>
      </c>
      <c r="P72" s="122"/>
      <c r="Q72" s="122"/>
    </row>
    <row r="73" spans="1:17" ht="34.200000000000003" x14ac:dyDescent="0.25">
      <c r="A73" s="55">
        <v>38</v>
      </c>
      <c r="B73" s="97" t="s">
        <v>1962</v>
      </c>
      <c r="C73" s="94" t="s">
        <v>1963</v>
      </c>
      <c r="D73" s="59" t="s">
        <v>461</v>
      </c>
      <c r="E73" s="120">
        <v>0.5</v>
      </c>
      <c r="F73" s="121">
        <v>719.43</v>
      </c>
      <c r="G73" s="121">
        <v>71.34</v>
      </c>
      <c r="H73" s="121">
        <v>408.89</v>
      </c>
      <c r="I73" s="121">
        <v>49.87</v>
      </c>
      <c r="J73" s="122">
        <v>360</v>
      </c>
      <c r="K73" s="122">
        <v>36</v>
      </c>
      <c r="L73" s="122">
        <v>204</v>
      </c>
      <c r="M73" s="122">
        <v>25</v>
      </c>
      <c r="N73" s="122">
        <v>5.99</v>
      </c>
      <c r="O73" s="122">
        <v>3</v>
      </c>
      <c r="P73" s="122">
        <v>2.74</v>
      </c>
      <c r="Q73" s="122">
        <v>1.37</v>
      </c>
    </row>
    <row r="74" spans="1:17" x14ac:dyDescent="0.25">
      <c r="A74" s="273" t="s">
        <v>791</v>
      </c>
      <c r="B74" s="274"/>
      <c r="C74" s="274"/>
      <c r="D74" s="274"/>
      <c r="E74" s="274"/>
      <c r="F74" s="274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</row>
    <row r="75" spans="1:17" x14ac:dyDescent="0.25">
      <c r="A75" s="273" t="s">
        <v>1964</v>
      </c>
      <c r="B75" s="274"/>
      <c r="C75" s="274"/>
      <c r="D75" s="274"/>
      <c r="E75" s="274"/>
      <c r="F75" s="274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</row>
    <row r="76" spans="1:17" ht="22.8" x14ac:dyDescent="0.25">
      <c r="A76" s="55">
        <v>39</v>
      </c>
      <c r="B76" s="97" t="s">
        <v>1965</v>
      </c>
      <c r="C76" s="94" t="s">
        <v>1966</v>
      </c>
      <c r="D76" s="59" t="s">
        <v>21</v>
      </c>
      <c r="E76" s="120">
        <v>1</v>
      </c>
      <c r="F76" s="121">
        <v>1426.22</v>
      </c>
      <c r="G76" s="122"/>
      <c r="H76" s="122"/>
      <c r="I76" s="122"/>
      <c r="J76" s="122">
        <v>1426</v>
      </c>
      <c r="K76" s="122"/>
      <c r="L76" s="122"/>
      <c r="M76" s="122"/>
      <c r="N76" s="122"/>
      <c r="O76" s="122"/>
      <c r="P76" s="122"/>
      <c r="Q76" s="122"/>
    </row>
    <row r="77" spans="1:17" ht="22.8" x14ac:dyDescent="0.25">
      <c r="A77" s="55">
        <v>40</v>
      </c>
      <c r="B77" s="97" t="s">
        <v>1967</v>
      </c>
      <c r="C77" s="94" t="s">
        <v>1968</v>
      </c>
      <c r="D77" s="59" t="s">
        <v>21</v>
      </c>
      <c r="E77" s="120">
        <v>1</v>
      </c>
      <c r="F77" s="121">
        <v>524.20000000000005</v>
      </c>
      <c r="G77" s="122"/>
      <c r="H77" s="122"/>
      <c r="I77" s="122"/>
      <c r="J77" s="122">
        <v>524</v>
      </c>
      <c r="K77" s="122"/>
      <c r="L77" s="122"/>
      <c r="M77" s="122"/>
      <c r="N77" s="122"/>
      <c r="O77" s="122"/>
      <c r="P77" s="122"/>
      <c r="Q77" s="122"/>
    </row>
    <row r="78" spans="1:17" ht="59.4" x14ac:dyDescent="0.25">
      <c r="A78" s="55">
        <v>41</v>
      </c>
      <c r="B78" s="97" t="s">
        <v>1969</v>
      </c>
      <c r="C78" s="94" t="s">
        <v>1970</v>
      </c>
      <c r="D78" s="59" t="s">
        <v>21</v>
      </c>
      <c r="E78" s="120">
        <v>1</v>
      </c>
      <c r="F78" s="121">
        <v>2297.75</v>
      </c>
      <c r="G78" s="122"/>
      <c r="H78" s="122"/>
      <c r="I78" s="122"/>
      <c r="J78" s="122">
        <v>2298</v>
      </c>
      <c r="K78" s="122"/>
      <c r="L78" s="122"/>
      <c r="M78" s="122"/>
      <c r="N78" s="122"/>
      <c r="O78" s="122"/>
      <c r="P78" s="122"/>
      <c r="Q78" s="122"/>
    </row>
    <row r="79" spans="1:17" x14ac:dyDescent="0.25">
      <c r="A79" s="273" t="s">
        <v>85</v>
      </c>
      <c r="B79" s="274"/>
      <c r="C79" s="274"/>
      <c r="D79" s="274"/>
      <c r="E79" s="274"/>
      <c r="F79" s="274"/>
      <c r="G79" s="274"/>
      <c r="H79" s="274"/>
      <c r="I79" s="274"/>
      <c r="J79" s="121">
        <v>822665</v>
      </c>
      <c r="K79" s="121">
        <v>14724</v>
      </c>
      <c r="L79" s="121">
        <v>82295</v>
      </c>
      <c r="M79" s="121">
        <v>9125</v>
      </c>
      <c r="N79" s="122"/>
      <c r="O79" s="121">
        <v>1245.82</v>
      </c>
      <c r="P79" s="122"/>
      <c r="Q79" s="121">
        <v>546.85</v>
      </c>
    </row>
    <row r="80" spans="1:17" x14ac:dyDescent="0.25">
      <c r="A80" s="273" t="s">
        <v>30</v>
      </c>
      <c r="B80" s="274"/>
      <c r="C80" s="274"/>
      <c r="D80" s="274"/>
      <c r="E80" s="274"/>
      <c r="F80" s="274"/>
      <c r="G80" s="274"/>
      <c r="H80" s="274"/>
      <c r="I80" s="274"/>
      <c r="J80" s="121">
        <v>32605</v>
      </c>
      <c r="K80" s="122"/>
      <c r="L80" s="122"/>
      <c r="M80" s="122"/>
      <c r="N80" s="122"/>
      <c r="O80" s="122"/>
      <c r="P80" s="122"/>
      <c r="Q80" s="122"/>
    </row>
    <row r="81" spans="1:17" x14ac:dyDescent="0.25">
      <c r="A81" s="273" t="s">
        <v>31</v>
      </c>
      <c r="B81" s="274"/>
      <c r="C81" s="274"/>
      <c r="D81" s="274"/>
      <c r="E81" s="274"/>
      <c r="F81" s="274"/>
      <c r="G81" s="274"/>
      <c r="H81" s="274"/>
      <c r="I81" s="274"/>
      <c r="J81" s="121">
        <v>21592</v>
      </c>
      <c r="K81" s="122"/>
      <c r="L81" s="122"/>
      <c r="M81" s="122"/>
      <c r="N81" s="122"/>
      <c r="O81" s="122"/>
      <c r="P81" s="122"/>
      <c r="Q81" s="122"/>
    </row>
    <row r="82" spans="1:17" x14ac:dyDescent="0.25">
      <c r="A82" s="277" t="s">
        <v>390</v>
      </c>
      <c r="B82" s="274"/>
      <c r="C82" s="274"/>
      <c r="D82" s="274"/>
      <c r="E82" s="274"/>
      <c r="F82" s="274"/>
      <c r="G82" s="274"/>
      <c r="H82" s="274"/>
      <c r="I82" s="274"/>
      <c r="J82" s="130">
        <v>876862</v>
      </c>
      <c r="K82" s="122"/>
      <c r="L82" s="122"/>
      <c r="M82" s="122"/>
      <c r="N82" s="122"/>
      <c r="O82" s="130">
        <v>1245.82</v>
      </c>
      <c r="P82" s="122"/>
      <c r="Q82" s="130">
        <v>546.85</v>
      </c>
    </row>
    <row r="83" spans="1:17" x14ac:dyDescent="0.25">
      <c r="A83" s="275" t="s">
        <v>77</v>
      </c>
      <c r="B83" s="276"/>
      <c r="C83" s="276"/>
      <c r="D83" s="276"/>
      <c r="E83" s="276"/>
      <c r="F83" s="276"/>
      <c r="G83" s="276"/>
      <c r="H83" s="276"/>
      <c r="I83" s="276"/>
      <c r="J83" s="276"/>
      <c r="K83" s="276"/>
      <c r="L83" s="276"/>
      <c r="M83" s="276"/>
      <c r="N83" s="276"/>
      <c r="O83" s="276"/>
      <c r="P83" s="276"/>
      <c r="Q83" s="276"/>
    </row>
    <row r="84" spans="1:17" x14ac:dyDescent="0.25">
      <c r="A84" s="273" t="s">
        <v>29</v>
      </c>
      <c r="B84" s="274"/>
      <c r="C84" s="274"/>
      <c r="D84" s="274"/>
      <c r="E84" s="274"/>
      <c r="F84" s="274"/>
      <c r="G84" s="274"/>
      <c r="H84" s="274"/>
      <c r="I84" s="274"/>
      <c r="J84" s="121">
        <v>822665</v>
      </c>
      <c r="K84" s="121">
        <v>14724</v>
      </c>
      <c r="L84" s="121">
        <v>82295</v>
      </c>
      <c r="M84" s="121">
        <v>9125</v>
      </c>
      <c r="N84" s="122"/>
      <c r="O84" s="121">
        <v>1245.82</v>
      </c>
      <c r="P84" s="122"/>
      <c r="Q84" s="121">
        <v>546.85</v>
      </c>
    </row>
    <row r="85" spans="1:17" x14ac:dyDescent="0.25">
      <c r="A85" s="273" t="s">
        <v>30</v>
      </c>
      <c r="B85" s="274"/>
      <c r="C85" s="274"/>
      <c r="D85" s="274"/>
      <c r="E85" s="274"/>
      <c r="F85" s="274"/>
      <c r="G85" s="274"/>
      <c r="H85" s="274"/>
      <c r="I85" s="274"/>
      <c r="J85" s="121">
        <v>32605</v>
      </c>
      <c r="K85" s="122"/>
      <c r="L85" s="122"/>
      <c r="M85" s="122"/>
      <c r="N85" s="122"/>
      <c r="O85" s="122"/>
      <c r="P85" s="122"/>
      <c r="Q85" s="122"/>
    </row>
    <row r="86" spans="1:17" x14ac:dyDescent="0.25">
      <c r="A86" s="273" t="s">
        <v>31</v>
      </c>
      <c r="B86" s="274"/>
      <c r="C86" s="274"/>
      <c r="D86" s="274"/>
      <c r="E86" s="274"/>
      <c r="F86" s="274"/>
      <c r="G86" s="274"/>
      <c r="H86" s="274"/>
      <c r="I86" s="274"/>
      <c r="J86" s="121">
        <v>21592</v>
      </c>
      <c r="K86" s="122"/>
      <c r="L86" s="122"/>
      <c r="M86" s="122"/>
      <c r="N86" s="122"/>
      <c r="O86" s="122"/>
      <c r="P86" s="122"/>
      <c r="Q86" s="122"/>
    </row>
    <row r="87" spans="1:17" x14ac:dyDescent="0.25">
      <c r="A87" s="277" t="s">
        <v>32</v>
      </c>
      <c r="B87" s="274"/>
      <c r="C87" s="274"/>
      <c r="D87" s="274"/>
      <c r="E87" s="274"/>
      <c r="F87" s="274"/>
      <c r="G87" s="274"/>
      <c r="H87" s="274"/>
      <c r="I87" s="274"/>
      <c r="J87" s="122"/>
      <c r="K87" s="122"/>
      <c r="L87" s="122"/>
      <c r="M87" s="122"/>
      <c r="N87" s="122"/>
      <c r="O87" s="122"/>
      <c r="P87" s="122"/>
      <c r="Q87" s="122"/>
    </row>
    <row r="88" spans="1:17" x14ac:dyDescent="0.25">
      <c r="A88" s="273" t="s">
        <v>33</v>
      </c>
      <c r="B88" s="274"/>
      <c r="C88" s="274"/>
      <c r="D88" s="274"/>
      <c r="E88" s="274"/>
      <c r="F88" s="274"/>
      <c r="G88" s="274"/>
      <c r="H88" s="274"/>
      <c r="I88" s="274"/>
      <c r="J88" s="121">
        <v>876862</v>
      </c>
      <c r="K88" s="122"/>
      <c r="L88" s="122"/>
      <c r="M88" s="122"/>
      <c r="N88" s="122"/>
      <c r="O88" s="121">
        <v>1245.82</v>
      </c>
      <c r="P88" s="122"/>
      <c r="Q88" s="121">
        <v>546.85</v>
      </c>
    </row>
    <row r="89" spans="1:17" x14ac:dyDescent="0.25">
      <c r="A89" s="273" t="s">
        <v>34</v>
      </c>
      <c r="B89" s="274"/>
      <c r="C89" s="274"/>
      <c r="D89" s="274"/>
      <c r="E89" s="274"/>
      <c r="F89" s="274"/>
      <c r="G89" s="274"/>
      <c r="H89" s="274"/>
      <c r="I89" s="274"/>
      <c r="J89" s="122"/>
      <c r="K89" s="122"/>
      <c r="L89" s="122"/>
      <c r="M89" s="122"/>
      <c r="N89" s="122"/>
      <c r="O89" s="122"/>
      <c r="P89" s="122"/>
      <c r="Q89" s="122"/>
    </row>
    <row r="90" spans="1:17" x14ac:dyDescent="0.25">
      <c r="A90" s="273" t="s">
        <v>35</v>
      </c>
      <c r="B90" s="274"/>
      <c r="C90" s="274"/>
      <c r="D90" s="274"/>
      <c r="E90" s="274"/>
      <c r="F90" s="274"/>
      <c r="G90" s="274"/>
      <c r="H90" s="274"/>
      <c r="I90" s="274"/>
      <c r="J90" s="121">
        <v>725646</v>
      </c>
      <c r="K90" s="122"/>
      <c r="L90" s="122"/>
      <c r="M90" s="122"/>
      <c r="N90" s="122"/>
      <c r="O90" s="122"/>
      <c r="P90" s="122"/>
      <c r="Q90" s="122"/>
    </row>
    <row r="91" spans="1:17" x14ac:dyDescent="0.25">
      <c r="A91" s="273" t="s">
        <v>36</v>
      </c>
      <c r="B91" s="274"/>
      <c r="C91" s="274"/>
      <c r="D91" s="274"/>
      <c r="E91" s="274"/>
      <c r="F91" s="274"/>
      <c r="G91" s="274"/>
      <c r="H91" s="274"/>
      <c r="I91" s="274"/>
      <c r="J91" s="121">
        <v>82295</v>
      </c>
      <c r="K91" s="122"/>
      <c r="L91" s="122"/>
      <c r="M91" s="122"/>
      <c r="N91" s="122"/>
      <c r="O91" s="122"/>
      <c r="P91" s="122"/>
      <c r="Q91" s="122"/>
    </row>
    <row r="92" spans="1:17" x14ac:dyDescent="0.25">
      <c r="A92" s="273" t="s">
        <v>37</v>
      </c>
      <c r="B92" s="274"/>
      <c r="C92" s="274"/>
      <c r="D92" s="274"/>
      <c r="E92" s="274"/>
      <c r="F92" s="274"/>
      <c r="G92" s="274"/>
      <c r="H92" s="274"/>
      <c r="I92" s="274"/>
      <c r="J92" s="121">
        <v>23849</v>
      </c>
      <c r="K92" s="122"/>
      <c r="L92" s="122"/>
      <c r="M92" s="122"/>
      <c r="N92" s="122"/>
      <c r="O92" s="122"/>
      <c r="P92" s="122"/>
      <c r="Q92" s="122"/>
    </row>
    <row r="93" spans="1:17" x14ac:dyDescent="0.25">
      <c r="A93" s="273" t="s">
        <v>38</v>
      </c>
      <c r="B93" s="274"/>
      <c r="C93" s="274"/>
      <c r="D93" s="274"/>
      <c r="E93" s="274"/>
      <c r="F93" s="274"/>
      <c r="G93" s="274"/>
      <c r="H93" s="274"/>
      <c r="I93" s="274"/>
      <c r="J93" s="121">
        <v>32605</v>
      </c>
      <c r="K93" s="122"/>
      <c r="L93" s="122"/>
      <c r="M93" s="122"/>
      <c r="N93" s="122"/>
      <c r="O93" s="122"/>
      <c r="P93" s="122"/>
      <c r="Q93" s="122"/>
    </row>
    <row r="94" spans="1:17" x14ac:dyDescent="0.25">
      <c r="A94" s="273" t="s">
        <v>39</v>
      </c>
      <c r="B94" s="274"/>
      <c r="C94" s="274"/>
      <c r="D94" s="274"/>
      <c r="E94" s="274"/>
      <c r="F94" s="274"/>
      <c r="G94" s="274"/>
      <c r="H94" s="274"/>
      <c r="I94" s="274"/>
      <c r="J94" s="121">
        <v>21592</v>
      </c>
      <c r="K94" s="122"/>
      <c r="L94" s="122"/>
      <c r="M94" s="122"/>
      <c r="N94" s="122"/>
      <c r="O94" s="122"/>
      <c r="P94" s="122"/>
      <c r="Q94" s="122"/>
    </row>
    <row r="95" spans="1:17" x14ac:dyDescent="0.25">
      <c r="A95" s="277" t="s">
        <v>40</v>
      </c>
      <c r="B95" s="274"/>
      <c r="C95" s="274"/>
      <c r="D95" s="274"/>
      <c r="E95" s="274"/>
      <c r="F95" s="274"/>
      <c r="G95" s="274"/>
      <c r="H95" s="274"/>
      <c r="I95" s="274"/>
      <c r="J95" s="130">
        <v>876862</v>
      </c>
      <c r="K95" s="122"/>
      <c r="L95" s="122"/>
      <c r="M95" s="122"/>
      <c r="N95" s="122"/>
      <c r="O95" s="130">
        <v>1245.82</v>
      </c>
      <c r="P95" s="122"/>
      <c r="Q95" s="130">
        <v>546.85</v>
      </c>
    </row>
    <row r="96" spans="1:17" x14ac:dyDescent="0.25">
      <c r="A96" s="66"/>
      <c r="B96" s="48"/>
      <c r="C96" s="57"/>
      <c r="D96" s="96"/>
      <c r="E96" s="58"/>
      <c r="F96" s="131"/>
      <c r="G96" s="131"/>
      <c r="H96" s="131"/>
      <c r="I96" s="131"/>
      <c r="J96" s="131"/>
      <c r="K96" s="131"/>
      <c r="L96" s="131"/>
      <c r="M96" s="131"/>
      <c r="N96" s="131"/>
      <c r="O96" s="131"/>
      <c r="P96" s="131"/>
      <c r="Q96" s="131"/>
    </row>
    <row r="97" spans="1:17" x14ac:dyDescent="0.25">
      <c r="A97" s="66"/>
      <c r="B97" s="48"/>
      <c r="C97" s="57"/>
      <c r="D97" s="96"/>
      <c r="E97" s="58"/>
      <c r="F97" s="131"/>
      <c r="G97" s="131"/>
      <c r="H97" s="131"/>
      <c r="I97" s="131"/>
      <c r="J97" s="131"/>
      <c r="K97" s="131"/>
      <c r="L97" s="131"/>
      <c r="M97" s="131"/>
      <c r="N97" s="131"/>
      <c r="O97" s="131"/>
      <c r="P97" s="131"/>
      <c r="Q97" s="131"/>
    </row>
    <row r="98" spans="1:17" x14ac:dyDescent="0.25">
      <c r="A98" s="66"/>
      <c r="B98" s="48"/>
      <c r="C98" s="57"/>
      <c r="D98" s="96"/>
      <c r="E98" s="58"/>
      <c r="F98" s="131"/>
      <c r="G98" s="131"/>
      <c r="H98" s="131"/>
      <c r="I98" s="131"/>
      <c r="J98" s="131"/>
      <c r="K98" s="131"/>
      <c r="L98" s="131"/>
      <c r="M98" s="131"/>
      <c r="N98" s="131"/>
      <c r="O98" s="131"/>
      <c r="P98" s="131"/>
      <c r="Q98" s="131"/>
    </row>
    <row r="99" spans="1:17" x14ac:dyDescent="0.25">
      <c r="A99" s="286" t="s">
        <v>391</v>
      </c>
      <c r="B99" s="287"/>
      <c r="C99" s="287"/>
      <c r="D99" s="287"/>
      <c r="E99" s="287"/>
      <c r="F99" s="287"/>
      <c r="G99" s="287"/>
      <c r="H99" s="287"/>
      <c r="I99" s="287"/>
      <c r="J99" s="287"/>
      <c r="K99" s="287"/>
      <c r="L99" s="287"/>
      <c r="M99" s="287"/>
      <c r="N99" s="287"/>
      <c r="O99" s="287"/>
      <c r="P99" s="287"/>
      <c r="Q99" s="287"/>
    </row>
    <row r="100" spans="1:17" x14ac:dyDescent="0.25">
      <c r="A100" s="288" t="s">
        <v>90</v>
      </c>
      <c r="B100" s="287"/>
      <c r="C100" s="287"/>
      <c r="D100" s="287"/>
      <c r="E100" s="287"/>
      <c r="F100" s="287"/>
      <c r="G100" s="287"/>
      <c r="H100" s="287"/>
      <c r="I100" s="287"/>
      <c r="J100" s="287"/>
      <c r="K100" s="287"/>
      <c r="L100" s="287"/>
      <c r="M100" s="287"/>
      <c r="N100" s="287"/>
      <c r="O100" s="287"/>
      <c r="P100" s="287"/>
      <c r="Q100" s="287"/>
    </row>
    <row r="101" spans="1:17" x14ac:dyDescent="0.25">
      <c r="A101" s="66"/>
      <c r="B101" s="48"/>
      <c r="C101" s="57"/>
      <c r="D101" s="96"/>
      <c r="E101" s="58"/>
      <c r="F101" s="131"/>
      <c r="G101" s="131"/>
      <c r="H101" s="131"/>
      <c r="I101" s="131"/>
      <c r="J101" s="131"/>
      <c r="K101" s="131"/>
      <c r="L101" s="131"/>
      <c r="M101" s="131"/>
      <c r="N101" s="131"/>
      <c r="O101" s="131"/>
      <c r="P101" s="131"/>
      <c r="Q101" s="131"/>
    </row>
    <row r="102" spans="1:17" x14ac:dyDescent="0.25">
      <c r="A102" s="286" t="s">
        <v>392</v>
      </c>
      <c r="B102" s="287"/>
      <c r="C102" s="287"/>
      <c r="D102" s="287"/>
      <c r="E102" s="287"/>
      <c r="F102" s="287"/>
      <c r="G102" s="287"/>
      <c r="H102" s="287"/>
      <c r="I102" s="287"/>
      <c r="J102" s="287"/>
      <c r="K102" s="287"/>
      <c r="L102" s="287"/>
      <c r="M102" s="287"/>
      <c r="N102" s="287"/>
      <c r="O102" s="287"/>
      <c r="P102" s="287"/>
      <c r="Q102" s="287"/>
    </row>
    <row r="103" spans="1:17" x14ac:dyDescent="0.25">
      <c r="A103" s="288" t="s">
        <v>90</v>
      </c>
      <c r="B103" s="287"/>
      <c r="C103" s="287"/>
      <c r="D103" s="287"/>
      <c r="E103" s="287"/>
      <c r="F103" s="287"/>
      <c r="G103" s="287"/>
      <c r="H103" s="287"/>
      <c r="I103" s="287"/>
      <c r="J103" s="287"/>
      <c r="K103" s="287"/>
      <c r="L103" s="287"/>
      <c r="M103" s="287"/>
      <c r="N103" s="287"/>
      <c r="O103" s="287"/>
      <c r="P103" s="287"/>
      <c r="Q103" s="287"/>
    </row>
    <row r="104" spans="1:17" x14ac:dyDescent="0.25">
      <c r="A104" s="66"/>
      <c r="B104" s="48"/>
      <c r="C104" s="57"/>
      <c r="D104" s="96"/>
      <c r="E104" s="58"/>
      <c r="F104" s="131"/>
      <c r="G104" s="131"/>
      <c r="H104" s="131"/>
      <c r="I104" s="131"/>
      <c r="J104" s="131"/>
      <c r="K104" s="131"/>
      <c r="L104" s="131"/>
      <c r="M104" s="131"/>
      <c r="N104" s="131"/>
      <c r="O104" s="131"/>
      <c r="P104" s="131"/>
      <c r="Q104" s="131"/>
    </row>
    <row r="105" spans="1:17" x14ac:dyDescent="0.25">
      <c r="A105" s="66"/>
      <c r="B105" s="48"/>
      <c r="C105" s="57"/>
      <c r="D105" s="96"/>
      <c r="E105" s="58"/>
      <c r="F105" s="131"/>
      <c r="G105" s="131"/>
      <c r="H105" s="131"/>
      <c r="I105" s="131"/>
      <c r="J105" s="131"/>
      <c r="K105" s="131"/>
      <c r="L105" s="131"/>
      <c r="M105" s="131"/>
      <c r="N105" s="131"/>
      <c r="O105" s="131"/>
      <c r="P105" s="131"/>
      <c r="Q105" s="131"/>
    </row>
  </sheetData>
  <mergeCells count="51">
    <mergeCell ref="A100:Q100"/>
    <mergeCell ref="A102:Q102"/>
    <mergeCell ref="A103:Q103"/>
    <mergeCell ref="A91:I91"/>
    <mergeCell ref="A92:I92"/>
    <mergeCell ref="A93:I93"/>
    <mergeCell ref="A94:I94"/>
    <mergeCell ref="A95:I95"/>
    <mergeCell ref="A99:Q99"/>
    <mergeCell ref="A90:I90"/>
    <mergeCell ref="A79:I79"/>
    <mergeCell ref="A80:I80"/>
    <mergeCell ref="A81:I81"/>
    <mergeCell ref="A82:I82"/>
    <mergeCell ref="A83:Q83"/>
    <mergeCell ref="A84:I84"/>
    <mergeCell ref="A85:I85"/>
    <mergeCell ref="A86:I86"/>
    <mergeCell ref="A87:I87"/>
    <mergeCell ref="A88:I88"/>
    <mergeCell ref="A89:I89"/>
    <mergeCell ref="A75:Q75"/>
    <mergeCell ref="A26:Q26"/>
    <mergeCell ref="A36:Q36"/>
    <mergeCell ref="A37:Q37"/>
    <mergeCell ref="A48:Q48"/>
    <mergeCell ref="A51:Q51"/>
    <mergeCell ref="A52:Q52"/>
    <mergeCell ref="A63:Q63"/>
    <mergeCell ref="A64:Q64"/>
    <mergeCell ref="A68:Q68"/>
    <mergeCell ref="A69:Q69"/>
    <mergeCell ref="A74:Q74"/>
    <mergeCell ref="N22:N24"/>
    <mergeCell ref="O22:O24"/>
    <mergeCell ref="P22:P24"/>
    <mergeCell ref="Q22:Q24"/>
    <mergeCell ref="F23:F24"/>
    <mergeCell ref="G23:I23"/>
    <mergeCell ref="J23:J24"/>
    <mergeCell ref="K23:M23"/>
    <mergeCell ref="J16:K16"/>
    <mergeCell ref="J17:K17"/>
    <mergeCell ref="J18:K18"/>
    <mergeCell ref="A22:A24"/>
    <mergeCell ref="B22:B24"/>
    <mergeCell ref="C22:C24"/>
    <mergeCell ref="D22:D24"/>
    <mergeCell ref="E22:E24"/>
    <mergeCell ref="F22:I22"/>
    <mergeCell ref="J22:M2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U104"/>
  <sheetViews>
    <sheetView showZeros="0" topLeftCell="A4" zoomScale="75" zoomScaleNormal="75" workbookViewId="0">
      <pane xSplit="3888" ySplit="2904" topLeftCell="I83" activePane="bottomRight"/>
      <selection activeCell="F71" sqref="F71"/>
      <selection pane="topRight" activeCell="F5" sqref="F5:I5"/>
      <selection pane="bottomLeft" sqref="A1:CX12"/>
      <selection pane="bottomRight" sqref="A1:U100"/>
    </sheetView>
  </sheetViews>
  <sheetFormatPr defaultColWidth="9.109375" defaultRowHeight="15.6" x14ac:dyDescent="0.3"/>
  <cols>
    <col min="1" max="1" width="44.109375" style="12" customWidth="1"/>
    <col min="2" max="4" width="15.6640625" style="11" customWidth="1"/>
    <col min="5" max="5" width="11.6640625" style="11" customWidth="1"/>
    <col min="6" max="8" width="15.6640625" style="11" customWidth="1"/>
    <col min="9" max="9" width="11.6640625" style="11" customWidth="1"/>
    <col min="10" max="12" width="15.6640625" style="11" customWidth="1"/>
    <col min="13" max="13" width="12.5546875" style="11" customWidth="1"/>
    <col min="14" max="14" width="18" style="11" customWidth="1"/>
    <col min="15" max="15" width="18.77734375" style="11" customWidth="1"/>
    <col min="16" max="18" width="15.77734375" style="10" customWidth="1"/>
    <col min="19" max="19" width="16.88671875" style="10" customWidth="1"/>
    <col min="20" max="20" width="16.77734375" style="10" customWidth="1"/>
    <col min="21" max="21" width="15.77734375" style="10" customWidth="1"/>
    <col min="22" max="16384" width="9.109375" style="10"/>
  </cols>
  <sheetData>
    <row r="1" spans="1:21" ht="52.2" customHeight="1" x14ac:dyDescent="0.3"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</row>
    <row r="2" spans="1:21" ht="45" customHeight="1" x14ac:dyDescent="0.3">
      <c r="A2" s="320" t="s">
        <v>20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</row>
    <row r="3" spans="1:21" ht="45" customHeight="1" x14ac:dyDescent="0.3">
      <c r="A3" s="320" t="s">
        <v>2050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</row>
    <row r="4" spans="1:21" ht="45" customHeight="1" thickBot="1" x14ac:dyDescent="0.4">
      <c r="A4" s="324"/>
      <c r="B4" s="324"/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</row>
    <row r="5" spans="1:21" s="18" customFormat="1" ht="35.25" customHeight="1" x14ac:dyDescent="0.25">
      <c r="A5" s="312" t="s">
        <v>8</v>
      </c>
      <c r="B5" s="326" t="s">
        <v>7</v>
      </c>
      <c r="C5" s="327"/>
      <c r="D5" s="327"/>
      <c r="E5" s="328"/>
      <c r="F5" s="326" t="s">
        <v>83</v>
      </c>
      <c r="G5" s="327"/>
      <c r="H5" s="327"/>
      <c r="I5" s="328"/>
      <c r="J5" s="326" t="s">
        <v>6</v>
      </c>
      <c r="K5" s="327"/>
      <c r="L5" s="327"/>
      <c r="M5" s="328"/>
      <c r="N5" s="308" t="s">
        <v>2020</v>
      </c>
      <c r="O5" s="326" t="s">
        <v>46</v>
      </c>
      <c r="P5" s="312" t="s">
        <v>81</v>
      </c>
      <c r="Q5" s="313"/>
      <c r="R5" s="314"/>
      <c r="S5" s="323" t="s">
        <v>2017</v>
      </c>
      <c r="T5" s="313"/>
      <c r="U5" s="314"/>
    </row>
    <row r="6" spans="1:21" s="18" customFormat="1" ht="79.2" customHeight="1" x14ac:dyDescent="0.25">
      <c r="A6" s="325"/>
      <c r="B6" s="19" t="s">
        <v>26</v>
      </c>
      <c r="C6" s="19" t="s">
        <v>5</v>
      </c>
      <c r="D6" s="19" t="s">
        <v>4</v>
      </c>
      <c r="E6" s="19" t="s">
        <v>3</v>
      </c>
      <c r="F6" s="19" t="s">
        <v>26</v>
      </c>
      <c r="G6" s="19" t="s">
        <v>5</v>
      </c>
      <c r="H6" s="19" t="s">
        <v>4</v>
      </c>
      <c r="I6" s="19" t="s">
        <v>3</v>
      </c>
      <c r="J6" s="19" t="s">
        <v>26</v>
      </c>
      <c r="K6" s="19" t="s">
        <v>5</v>
      </c>
      <c r="L6" s="19" t="s">
        <v>4</v>
      </c>
      <c r="M6" s="19" t="s">
        <v>3</v>
      </c>
      <c r="N6" s="309"/>
      <c r="O6" s="329"/>
      <c r="P6" s="178" t="s">
        <v>2021</v>
      </c>
      <c r="Q6" s="19" t="s">
        <v>2022</v>
      </c>
      <c r="R6" s="165" t="s">
        <v>2023</v>
      </c>
      <c r="S6" s="171" t="s">
        <v>2024</v>
      </c>
      <c r="T6" s="19" t="s">
        <v>2025</v>
      </c>
      <c r="U6" s="165" t="s">
        <v>2026</v>
      </c>
    </row>
    <row r="7" spans="1:21" s="17" customFormat="1" ht="25.8" customHeight="1" thickBot="1" x14ac:dyDescent="0.3">
      <c r="A7" s="226">
        <v>1</v>
      </c>
      <c r="B7" s="227">
        <v>2</v>
      </c>
      <c r="C7" s="227">
        <v>3</v>
      </c>
      <c r="D7" s="227">
        <v>4</v>
      </c>
      <c r="E7" s="227">
        <v>5</v>
      </c>
      <c r="F7" s="227">
        <v>6</v>
      </c>
      <c r="G7" s="227">
        <v>7</v>
      </c>
      <c r="H7" s="227">
        <v>8</v>
      </c>
      <c r="I7" s="227">
        <v>9</v>
      </c>
      <c r="J7" s="227">
        <v>10</v>
      </c>
      <c r="K7" s="227">
        <v>11</v>
      </c>
      <c r="L7" s="227">
        <v>12</v>
      </c>
      <c r="M7" s="227">
        <v>13</v>
      </c>
      <c r="N7" s="227">
        <v>14</v>
      </c>
      <c r="O7" s="228">
        <v>15</v>
      </c>
      <c r="P7" s="226">
        <v>19</v>
      </c>
      <c r="Q7" s="227">
        <v>20</v>
      </c>
      <c r="R7" s="229">
        <v>21</v>
      </c>
      <c r="S7" s="230">
        <v>22</v>
      </c>
      <c r="T7" s="227">
        <v>23</v>
      </c>
      <c r="U7" s="229">
        <v>24</v>
      </c>
    </row>
    <row r="8" spans="1:21" s="17" customFormat="1" ht="50.4" customHeight="1" x14ac:dyDescent="0.25">
      <c r="A8" s="232" t="s">
        <v>2027</v>
      </c>
      <c r="B8" s="233"/>
      <c r="C8" s="233"/>
      <c r="D8" s="233"/>
      <c r="E8" s="233"/>
      <c r="F8" s="233"/>
      <c r="G8" s="233"/>
      <c r="H8" s="233"/>
      <c r="I8" s="233"/>
      <c r="J8" s="233"/>
      <c r="K8" s="233"/>
      <c r="L8" s="233"/>
      <c r="M8" s="233"/>
      <c r="N8" s="233"/>
      <c r="O8" s="235"/>
      <c r="P8" s="232"/>
      <c r="Q8" s="233"/>
      <c r="R8" s="234"/>
      <c r="S8" s="236"/>
      <c r="T8" s="233"/>
      <c r="U8" s="234"/>
    </row>
    <row r="9" spans="1:21" s="17" customFormat="1" ht="40.950000000000003" customHeight="1" x14ac:dyDescent="0.25">
      <c r="A9" s="315" t="s">
        <v>244</v>
      </c>
      <c r="B9" s="205">
        <f t="shared" ref="B9:B11" si="0">SUM(C9:E9)</f>
        <v>289826</v>
      </c>
      <c r="C9" s="205">
        <f>'1'!J126</f>
        <v>289826</v>
      </c>
      <c r="D9" s="205">
        <v>0</v>
      </c>
      <c r="E9" s="231">
        <v>0</v>
      </c>
      <c r="F9" s="205">
        <f t="shared" ref="F9:F11" si="1">SUM(G9:I9)</f>
        <v>289826</v>
      </c>
      <c r="G9" s="205">
        <f>C9</f>
        <v>289826</v>
      </c>
      <c r="H9" s="205">
        <f>D9</f>
        <v>0</v>
      </c>
      <c r="I9" s="205">
        <f>E9</f>
        <v>0</v>
      </c>
      <c r="J9" s="205">
        <f>SUM(K9:M9)</f>
        <v>289826</v>
      </c>
      <c r="K9" s="205">
        <f>G9</f>
        <v>289826</v>
      </c>
      <c r="L9" s="205">
        <f>H9</f>
        <v>0</v>
      </c>
      <c r="M9" s="19"/>
      <c r="N9" s="205">
        <f>SUM(P9:U9)</f>
        <v>289826</v>
      </c>
      <c r="O9" s="303" t="s">
        <v>393</v>
      </c>
      <c r="P9" s="178">
        <v>0</v>
      </c>
      <c r="Q9" s="19">
        <f>ROUND(L9*4.04,0)</f>
        <v>0</v>
      </c>
      <c r="R9" s="165"/>
      <c r="S9" s="209">
        <f>K9</f>
        <v>289826</v>
      </c>
      <c r="T9" s="19"/>
      <c r="U9" s="165"/>
    </row>
    <row r="10" spans="1:21" s="17" customFormat="1" ht="40.950000000000003" customHeight="1" thickBot="1" x14ac:dyDescent="0.3">
      <c r="A10" s="316"/>
      <c r="B10" s="142"/>
      <c r="C10" s="142"/>
      <c r="D10" s="142"/>
      <c r="E10" s="146"/>
      <c r="F10" s="142"/>
      <c r="G10" s="142"/>
      <c r="H10" s="142"/>
      <c r="I10" s="142"/>
      <c r="J10" s="142"/>
      <c r="K10" s="142"/>
      <c r="L10" s="142"/>
      <c r="M10" s="143"/>
      <c r="N10" s="143">
        <f>SUM(P10:U10)</f>
        <v>1751772</v>
      </c>
      <c r="O10" s="302"/>
      <c r="P10" s="180"/>
      <c r="Q10" s="143"/>
      <c r="R10" s="147"/>
      <c r="S10" s="173">
        <f>ROUND(K9*5.74*1.053,0)</f>
        <v>1751772</v>
      </c>
      <c r="T10" s="143"/>
      <c r="U10" s="147"/>
    </row>
    <row r="11" spans="1:21" s="39" customFormat="1" ht="40.950000000000003" customHeight="1" x14ac:dyDescent="0.25">
      <c r="A11" s="304" t="s">
        <v>395</v>
      </c>
      <c r="B11" s="139">
        <f t="shared" si="0"/>
        <v>497931</v>
      </c>
      <c r="C11" s="139">
        <f>'2'!J74</f>
        <v>497931</v>
      </c>
      <c r="D11" s="192">
        <v>0</v>
      </c>
      <c r="E11" s="139">
        <v>0</v>
      </c>
      <c r="F11" s="139">
        <f t="shared" si="1"/>
        <v>497931</v>
      </c>
      <c r="G11" s="139">
        <f t="shared" ref="G11" si="2">C11</f>
        <v>497931</v>
      </c>
      <c r="H11" s="139">
        <f t="shared" ref="H11:H33" si="3">D11</f>
        <v>0</v>
      </c>
      <c r="I11" s="139">
        <f t="shared" ref="I11" si="4">E11</f>
        <v>0</v>
      </c>
      <c r="J11" s="139">
        <f t="shared" ref="J11" si="5">SUM(K11:M11)</f>
        <v>497931</v>
      </c>
      <c r="K11" s="139">
        <f>G11</f>
        <v>497931</v>
      </c>
      <c r="L11" s="139">
        <f>H11</f>
        <v>0</v>
      </c>
      <c r="M11" s="164"/>
      <c r="N11" s="139">
        <f>SUM(P11:U11)</f>
        <v>497931</v>
      </c>
      <c r="O11" s="301" t="s">
        <v>439</v>
      </c>
      <c r="P11" s="179">
        <v>0</v>
      </c>
      <c r="Q11" s="164">
        <f>ROUND(L11*4.04,0)</f>
        <v>0</v>
      </c>
      <c r="R11" s="181"/>
      <c r="S11" s="172">
        <f>K11</f>
        <v>497931</v>
      </c>
      <c r="T11" s="140"/>
      <c r="U11" s="141"/>
    </row>
    <row r="12" spans="1:21" s="39" customFormat="1" ht="40.950000000000003" customHeight="1" thickBot="1" x14ac:dyDescent="0.3">
      <c r="A12" s="305"/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3"/>
      <c r="N12" s="143">
        <f t="shared" ref="N11:N62" si="6">SUM(P12:U12)</f>
        <v>3009605</v>
      </c>
      <c r="O12" s="302"/>
      <c r="P12" s="180"/>
      <c r="Q12" s="143"/>
      <c r="R12" s="182"/>
      <c r="S12" s="173">
        <f>ROUND(K11*5.74*1.053,0)</f>
        <v>3009605</v>
      </c>
      <c r="T12" s="144"/>
      <c r="U12" s="145"/>
    </row>
    <row r="13" spans="1:21" s="39" customFormat="1" ht="40.950000000000003" customHeight="1" x14ac:dyDescent="0.25">
      <c r="A13" s="304" t="s">
        <v>444</v>
      </c>
      <c r="B13" s="139">
        <f>SUM(C13:E13)</f>
        <v>1123335</v>
      </c>
      <c r="C13" s="139">
        <f>'3'!J112+'3'!J113</f>
        <v>1098942</v>
      </c>
      <c r="D13" s="139">
        <f>'3'!J114</f>
        <v>24393</v>
      </c>
      <c r="E13" s="139">
        <v>0</v>
      </c>
      <c r="F13" s="139">
        <f>SUM(G13:I13)</f>
        <v>1123335</v>
      </c>
      <c r="G13" s="139">
        <f>C13</f>
        <v>1098942</v>
      </c>
      <c r="H13" s="139">
        <f t="shared" si="3"/>
        <v>24393</v>
      </c>
      <c r="I13" s="139"/>
      <c r="J13" s="139">
        <f>SUM(K13:M13)</f>
        <v>1123335</v>
      </c>
      <c r="K13" s="139">
        <f>C13</f>
        <v>1098942</v>
      </c>
      <c r="L13" s="139">
        <f t="shared" ref="L13:L33" si="7">H13</f>
        <v>24393</v>
      </c>
      <c r="M13" s="164"/>
      <c r="N13" s="139">
        <f>SUM(P13:U13)</f>
        <v>1123335</v>
      </c>
      <c r="O13" s="301" t="s">
        <v>440</v>
      </c>
      <c r="P13" s="179">
        <v>0</v>
      </c>
      <c r="Q13" s="164"/>
      <c r="R13" s="181"/>
      <c r="S13" s="172">
        <f>K13</f>
        <v>1098942</v>
      </c>
      <c r="T13" s="139">
        <f>L13</f>
        <v>24393</v>
      </c>
      <c r="U13" s="141"/>
    </row>
    <row r="14" spans="1:21" s="39" customFormat="1" ht="40.950000000000003" customHeight="1" thickBot="1" x14ac:dyDescent="0.3">
      <c r="A14" s="305"/>
      <c r="B14" s="142"/>
      <c r="C14" s="142"/>
      <c r="D14" s="142"/>
      <c r="E14" s="142"/>
      <c r="F14" s="142"/>
      <c r="G14" s="142"/>
      <c r="H14" s="142"/>
      <c r="I14" s="142"/>
      <c r="J14" s="142"/>
      <c r="K14" s="142"/>
      <c r="L14" s="142"/>
      <c r="M14" s="143"/>
      <c r="N14" s="143">
        <f>SUM(P14:U14)</f>
        <v>6746018</v>
      </c>
      <c r="O14" s="302"/>
      <c r="P14" s="180"/>
      <c r="Q14" s="143"/>
      <c r="R14" s="182"/>
      <c r="S14" s="173">
        <f>ROUND(K13*5.74*1.053,0)</f>
        <v>6642247</v>
      </c>
      <c r="T14" s="143">
        <f>ROUND(L13*4.04*1.053,0)</f>
        <v>103771</v>
      </c>
      <c r="U14" s="145"/>
    </row>
    <row r="15" spans="1:21" s="39" customFormat="1" ht="40.950000000000003" customHeight="1" x14ac:dyDescent="0.25">
      <c r="A15" s="304" t="s">
        <v>554</v>
      </c>
      <c r="B15" s="139">
        <f>SUM(C15:E15)</f>
        <v>3152577</v>
      </c>
      <c r="C15" s="139">
        <f>'4'!J283+'4'!J284</f>
        <v>114248</v>
      </c>
      <c r="D15" s="139">
        <f>'4'!J285</f>
        <v>3038329</v>
      </c>
      <c r="E15" s="139"/>
      <c r="F15" s="139">
        <f>SUM(G15:I15)</f>
        <v>3152577</v>
      </c>
      <c r="G15" s="139">
        <f>C15</f>
        <v>114248</v>
      </c>
      <c r="H15" s="139">
        <f t="shared" si="3"/>
        <v>3038329</v>
      </c>
      <c r="I15" s="139"/>
      <c r="J15" s="139">
        <f>SUM(K15:M15)</f>
        <v>3152577</v>
      </c>
      <c r="K15" s="139">
        <f>G15</f>
        <v>114248</v>
      </c>
      <c r="L15" s="139">
        <f t="shared" si="7"/>
        <v>3038329</v>
      </c>
      <c r="M15" s="164"/>
      <c r="N15" s="139">
        <f t="shared" si="6"/>
        <v>3152577</v>
      </c>
      <c r="O15" s="301" t="s">
        <v>441</v>
      </c>
      <c r="P15" s="179">
        <v>0</v>
      </c>
      <c r="Q15" s="164"/>
      <c r="R15" s="181"/>
      <c r="S15" s="172">
        <f>K15</f>
        <v>114248</v>
      </c>
      <c r="T15" s="139">
        <f>L15</f>
        <v>3038329</v>
      </c>
      <c r="U15" s="141"/>
    </row>
    <row r="16" spans="1:21" s="39" customFormat="1" ht="40.950000000000003" customHeight="1" thickBot="1" x14ac:dyDescent="0.3">
      <c r="A16" s="305"/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3"/>
      <c r="N16" s="143">
        <f>SUM(P16:U16)</f>
        <v>13615956</v>
      </c>
      <c r="O16" s="302"/>
      <c r="P16" s="180"/>
      <c r="Q16" s="143"/>
      <c r="R16" s="182"/>
      <c r="S16" s="173">
        <f>ROUND(K15*5.74*1.053,0)</f>
        <v>690540</v>
      </c>
      <c r="T16" s="143">
        <f>ROUND(L15*4.04*1.053,0)</f>
        <v>12925416</v>
      </c>
      <c r="U16" s="145"/>
    </row>
    <row r="17" spans="1:21" s="39" customFormat="1" ht="40.950000000000003" customHeight="1" x14ac:dyDescent="0.25">
      <c r="A17" s="304" t="s">
        <v>1972</v>
      </c>
      <c r="B17" s="139">
        <f t="shared" ref="B17:B61" si="8">SUM(C17:E17)</f>
        <v>37406</v>
      </c>
      <c r="C17" s="139">
        <f>'5'!J75</f>
        <v>37406</v>
      </c>
      <c r="D17" s="139">
        <v>0</v>
      </c>
      <c r="E17" s="139"/>
      <c r="F17" s="139">
        <f t="shared" ref="F17:F61" si="9">SUM(G17:I17)</f>
        <v>37406</v>
      </c>
      <c r="G17" s="139">
        <f t="shared" ref="G17:G61" si="10">C17</f>
        <v>37406</v>
      </c>
      <c r="H17" s="139">
        <f t="shared" si="3"/>
        <v>0</v>
      </c>
      <c r="I17" s="139"/>
      <c r="J17" s="139">
        <f t="shared" ref="J17:J61" si="11">SUM(K17:M17)</f>
        <v>37406</v>
      </c>
      <c r="K17" s="139">
        <f t="shared" ref="K17:K61" si="12">G17</f>
        <v>37406</v>
      </c>
      <c r="L17" s="139">
        <f t="shared" si="7"/>
        <v>0</v>
      </c>
      <c r="M17" s="164"/>
      <c r="N17" s="139">
        <f t="shared" si="6"/>
        <v>37406</v>
      </c>
      <c r="O17" s="301" t="s">
        <v>442</v>
      </c>
      <c r="P17" s="179">
        <v>0</v>
      </c>
      <c r="Q17" s="164"/>
      <c r="R17" s="181"/>
      <c r="S17" s="172">
        <f>K17</f>
        <v>37406</v>
      </c>
      <c r="T17" s="164">
        <f t="shared" ref="T17:T61" si="13">ROUND(L17*4.04,0)</f>
        <v>0</v>
      </c>
      <c r="U17" s="141"/>
    </row>
    <row r="18" spans="1:21" s="39" customFormat="1" ht="40.950000000000003" customHeight="1" thickBot="1" x14ac:dyDescent="0.3">
      <c r="A18" s="305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3"/>
      <c r="N18" s="143">
        <f t="shared" si="6"/>
        <v>226090</v>
      </c>
      <c r="O18" s="302"/>
      <c r="P18" s="180"/>
      <c r="Q18" s="143"/>
      <c r="R18" s="182"/>
      <c r="S18" s="173">
        <f>ROUND(K17*5.74*1.053,0)</f>
        <v>226090</v>
      </c>
      <c r="T18" s="143"/>
      <c r="U18" s="145"/>
    </row>
    <row r="19" spans="1:21" s="39" customFormat="1" ht="40.950000000000003" customHeight="1" x14ac:dyDescent="0.25">
      <c r="A19" s="304" t="s">
        <v>777</v>
      </c>
      <c r="B19" s="139">
        <f t="shared" si="8"/>
        <v>565566</v>
      </c>
      <c r="C19" s="139">
        <f>'6'!J179+'6'!J180</f>
        <v>336643</v>
      </c>
      <c r="D19" s="139">
        <f>'6'!J181</f>
        <v>228923</v>
      </c>
      <c r="E19" s="139"/>
      <c r="F19" s="139">
        <f t="shared" si="9"/>
        <v>565566</v>
      </c>
      <c r="G19" s="139">
        <f t="shared" si="10"/>
        <v>336643</v>
      </c>
      <c r="H19" s="139">
        <f t="shared" si="3"/>
        <v>228923</v>
      </c>
      <c r="I19" s="139"/>
      <c r="J19" s="139">
        <f t="shared" si="11"/>
        <v>565566</v>
      </c>
      <c r="K19" s="139">
        <f t="shared" si="12"/>
        <v>336643</v>
      </c>
      <c r="L19" s="139">
        <f t="shared" si="7"/>
        <v>228923</v>
      </c>
      <c r="M19" s="164"/>
      <c r="N19" s="139">
        <f t="shared" si="6"/>
        <v>565566</v>
      </c>
      <c r="O19" s="301" t="s">
        <v>773</v>
      </c>
      <c r="P19" s="179">
        <v>0</v>
      </c>
      <c r="Q19" s="164"/>
      <c r="R19" s="181"/>
      <c r="S19" s="172">
        <f>K19</f>
        <v>336643</v>
      </c>
      <c r="T19" s="139">
        <f>L19</f>
        <v>228923</v>
      </c>
      <c r="U19" s="141"/>
    </row>
    <row r="20" spans="1:21" s="39" customFormat="1" ht="40.950000000000003" customHeight="1" thickBot="1" x14ac:dyDescent="0.3">
      <c r="A20" s="305"/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3"/>
      <c r="N20" s="143">
        <f>SUM(P20:U20)</f>
        <v>3008610</v>
      </c>
      <c r="O20" s="302"/>
      <c r="P20" s="180"/>
      <c r="Q20" s="143"/>
      <c r="R20" s="182"/>
      <c r="S20" s="173">
        <f>ROUND(K19*5.74*1.053,0)</f>
        <v>2034744</v>
      </c>
      <c r="T20" s="143">
        <f>ROUND(L19*4.04*1.053,0)</f>
        <v>973866</v>
      </c>
      <c r="U20" s="145"/>
    </row>
    <row r="21" spans="1:21" s="39" customFormat="1" ht="40.950000000000003" customHeight="1" x14ac:dyDescent="0.25">
      <c r="A21" s="304" t="s">
        <v>946</v>
      </c>
      <c r="B21" s="139">
        <f t="shared" si="8"/>
        <v>24506</v>
      </c>
      <c r="C21" s="139">
        <f>'7'!J103+'7'!J104</f>
        <v>20169</v>
      </c>
      <c r="D21" s="139">
        <f>'7'!J105</f>
        <v>4337</v>
      </c>
      <c r="E21" s="139"/>
      <c r="F21" s="139">
        <f t="shared" si="9"/>
        <v>24506</v>
      </c>
      <c r="G21" s="139">
        <f t="shared" si="10"/>
        <v>20169</v>
      </c>
      <c r="H21" s="139">
        <f t="shared" si="3"/>
        <v>4337</v>
      </c>
      <c r="I21" s="139"/>
      <c r="J21" s="139">
        <f t="shared" si="11"/>
        <v>24506</v>
      </c>
      <c r="K21" s="139">
        <f t="shared" si="12"/>
        <v>20169</v>
      </c>
      <c r="L21" s="139">
        <f t="shared" si="7"/>
        <v>4337</v>
      </c>
      <c r="M21" s="164"/>
      <c r="N21" s="139">
        <f t="shared" si="6"/>
        <v>24506</v>
      </c>
      <c r="O21" s="301" t="s">
        <v>774</v>
      </c>
      <c r="P21" s="179">
        <v>0</v>
      </c>
      <c r="Q21" s="164"/>
      <c r="R21" s="181"/>
      <c r="S21" s="172">
        <f>K21</f>
        <v>20169</v>
      </c>
      <c r="T21" s="139">
        <f>L21</f>
        <v>4337</v>
      </c>
      <c r="U21" s="141"/>
    </row>
    <row r="22" spans="1:21" s="39" customFormat="1" ht="40.950000000000003" customHeight="1" thickBot="1" x14ac:dyDescent="0.3">
      <c r="A22" s="305"/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3"/>
      <c r="N22" s="143">
        <f t="shared" si="6"/>
        <v>140356</v>
      </c>
      <c r="O22" s="302"/>
      <c r="P22" s="180"/>
      <c r="Q22" s="143"/>
      <c r="R22" s="182"/>
      <c r="S22" s="173">
        <f>ROUND(K21*5.74*1.053,0)</f>
        <v>121906</v>
      </c>
      <c r="T22" s="143">
        <f>ROUND(L21*4.04*1.053,0)</f>
        <v>18450</v>
      </c>
      <c r="U22" s="145"/>
    </row>
    <row r="23" spans="1:21" s="39" customFormat="1" ht="40.049999999999997" customHeight="1" x14ac:dyDescent="0.25">
      <c r="A23" s="304" t="s">
        <v>1019</v>
      </c>
      <c r="B23" s="139">
        <f t="shared" si="8"/>
        <v>207691</v>
      </c>
      <c r="C23" s="139">
        <f>'8'!J138</f>
        <v>207691</v>
      </c>
      <c r="D23" s="139">
        <v>0</v>
      </c>
      <c r="E23" s="139"/>
      <c r="F23" s="139">
        <f t="shared" si="9"/>
        <v>207691</v>
      </c>
      <c r="G23" s="139">
        <f t="shared" si="10"/>
        <v>207691</v>
      </c>
      <c r="H23" s="139">
        <f t="shared" si="3"/>
        <v>0</v>
      </c>
      <c r="I23" s="139"/>
      <c r="J23" s="139">
        <f t="shared" si="11"/>
        <v>207691</v>
      </c>
      <c r="K23" s="139">
        <f t="shared" si="12"/>
        <v>207691</v>
      </c>
      <c r="L23" s="139">
        <f t="shared" si="7"/>
        <v>0</v>
      </c>
      <c r="M23" s="164"/>
      <c r="N23" s="139">
        <f t="shared" si="6"/>
        <v>207691</v>
      </c>
      <c r="O23" s="301" t="s">
        <v>775</v>
      </c>
      <c r="P23" s="179">
        <v>0</v>
      </c>
      <c r="Q23" s="164">
        <f>ROUND(L23*4.48,0)</f>
        <v>0</v>
      </c>
      <c r="R23" s="181"/>
      <c r="S23" s="172">
        <f>K23</f>
        <v>207691</v>
      </c>
      <c r="T23" s="164">
        <f t="shared" si="13"/>
        <v>0</v>
      </c>
      <c r="U23" s="141"/>
    </row>
    <row r="24" spans="1:21" s="39" customFormat="1" ht="40.049999999999997" customHeight="1" thickBot="1" x14ac:dyDescent="0.3">
      <c r="A24" s="305"/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3"/>
      <c r="N24" s="143">
        <f t="shared" si="6"/>
        <v>1255330</v>
      </c>
      <c r="O24" s="302"/>
      <c r="P24" s="180"/>
      <c r="Q24" s="143"/>
      <c r="R24" s="182"/>
      <c r="S24" s="173">
        <f>ROUND(K23*5.74*1.053,0)</f>
        <v>1255330</v>
      </c>
      <c r="T24" s="143"/>
      <c r="U24" s="145"/>
    </row>
    <row r="25" spans="1:21" s="39" customFormat="1" ht="40.049999999999997" customHeight="1" x14ac:dyDescent="0.25">
      <c r="A25" s="304" t="s">
        <v>1113</v>
      </c>
      <c r="B25" s="139">
        <f t="shared" si="8"/>
        <v>87933</v>
      </c>
      <c r="C25" s="139">
        <f>'9'!J92+'9'!J93</f>
        <v>71656</v>
      </c>
      <c r="D25" s="139">
        <f>'9'!J94</f>
        <v>16277</v>
      </c>
      <c r="E25" s="139"/>
      <c r="F25" s="139">
        <f t="shared" si="9"/>
        <v>87933</v>
      </c>
      <c r="G25" s="139">
        <f t="shared" si="10"/>
        <v>71656</v>
      </c>
      <c r="H25" s="139">
        <f t="shared" si="3"/>
        <v>16277</v>
      </c>
      <c r="I25" s="139"/>
      <c r="J25" s="139">
        <f t="shared" si="11"/>
        <v>87933</v>
      </c>
      <c r="K25" s="139">
        <f t="shared" si="12"/>
        <v>71656</v>
      </c>
      <c r="L25" s="139">
        <f t="shared" si="7"/>
        <v>16277</v>
      </c>
      <c r="M25" s="164"/>
      <c r="N25" s="139">
        <f t="shared" si="6"/>
        <v>87933</v>
      </c>
      <c r="O25" s="301" t="s">
        <v>1183</v>
      </c>
      <c r="P25" s="179">
        <v>0</v>
      </c>
      <c r="Q25" s="164"/>
      <c r="R25" s="181"/>
      <c r="S25" s="172">
        <f>K25</f>
        <v>71656</v>
      </c>
      <c r="T25" s="139">
        <f>L25</f>
        <v>16277</v>
      </c>
      <c r="U25" s="141"/>
    </row>
    <row r="26" spans="1:21" s="39" customFormat="1" ht="40.049999999999997" customHeight="1" thickBot="1" x14ac:dyDescent="0.3">
      <c r="A26" s="305"/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3"/>
      <c r="N26" s="143">
        <f t="shared" si="6"/>
        <v>502349</v>
      </c>
      <c r="O26" s="302"/>
      <c r="P26" s="180"/>
      <c r="Q26" s="143"/>
      <c r="R26" s="182"/>
      <c r="S26" s="173">
        <f>ROUND(K25*5.74*1.053,0)</f>
        <v>433105</v>
      </c>
      <c r="T26" s="143">
        <f>ROUND(L25*4.04*1.053,0)</f>
        <v>69244</v>
      </c>
      <c r="U26" s="145"/>
    </row>
    <row r="27" spans="1:21" s="39" customFormat="1" ht="40.049999999999997" customHeight="1" x14ac:dyDescent="0.25">
      <c r="A27" s="304" t="s">
        <v>1189</v>
      </c>
      <c r="B27" s="139">
        <f>SUM(C27:E27)</f>
        <v>177779</v>
      </c>
      <c r="C27" s="139">
        <f>'11'!J110</f>
        <v>102599</v>
      </c>
      <c r="D27" s="139">
        <f>'11'!J111</f>
        <v>75180</v>
      </c>
      <c r="E27" s="139"/>
      <c r="F27" s="139">
        <f t="shared" si="9"/>
        <v>177779</v>
      </c>
      <c r="G27" s="139">
        <f t="shared" si="10"/>
        <v>102599</v>
      </c>
      <c r="H27" s="139">
        <f>D27</f>
        <v>75180</v>
      </c>
      <c r="I27" s="139"/>
      <c r="J27" s="139">
        <f t="shared" si="11"/>
        <v>177779</v>
      </c>
      <c r="K27" s="139">
        <f t="shared" si="12"/>
        <v>102599</v>
      </c>
      <c r="L27" s="139">
        <f t="shared" si="7"/>
        <v>75180</v>
      </c>
      <c r="M27" s="164"/>
      <c r="N27" s="139">
        <f t="shared" si="6"/>
        <v>177779</v>
      </c>
      <c r="O27" s="301" t="s">
        <v>1184</v>
      </c>
      <c r="P27" s="179">
        <v>0</v>
      </c>
      <c r="Q27" s="164"/>
      <c r="R27" s="181"/>
      <c r="S27" s="172">
        <f>K27</f>
        <v>102599</v>
      </c>
      <c r="T27" s="139">
        <f>L27</f>
        <v>75180</v>
      </c>
      <c r="U27" s="141"/>
    </row>
    <row r="28" spans="1:21" s="39" customFormat="1" ht="40.049999999999997" customHeight="1" thickBot="1" x14ac:dyDescent="0.3">
      <c r="A28" s="305"/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3"/>
      <c r="N28" s="143">
        <f t="shared" si="6"/>
        <v>939956</v>
      </c>
      <c r="O28" s="302"/>
      <c r="P28" s="180"/>
      <c r="Q28" s="143"/>
      <c r="R28" s="182"/>
      <c r="S28" s="173">
        <f>ROUND(K27*5.74*1.053,0)</f>
        <v>620131</v>
      </c>
      <c r="T28" s="143">
        <f>ROUND(L27*4.04*1.053,0)</f>
        <v>319825</v>
      </c>
      <c r="U28" s="145"/>
    </row>
    <row r="29" spans="1:21" s="39" customFormat="1" ht="40.049999999999997" customHeight="1" x14ac:dyDescent="0.25">
      <c r="A29" s="304" t="s">
        <v>1310</v>
      </c>
      <c r="B29" s="139">
        <f t="shared" si="8"/>
        <v>71749</v>
      </c>
      <c r="C29" s="139">
        <f>'12'!J77</f>
        <v>56432</v>
      </c>
      <c r="D29" s="139">
        <f>'12'!J78</f>
        <v>15317</v>
      </c>
      <c r="E29" s="139"/>
      <c r="F29" s="139">
        <f t="shared" si="9"/>
        <v>71749</v>
      </c>
      <c r="G29" s="139">
        <f t="shared" si="10"/>
        <v>56432</v>
      </c>
      <c r="H29" s="139">
        <f t="shared" si="3"/>
        <v>15317</v>
      </c>
      <c r="I29" s="139"/>
      <c r="J29" s="139">
        <f t="shared" si="11"/>
        <v>71749</v>
      </c>
      <c r="K29" s="139">
        <f t="shared" si="12"/>
        <v>56432</v>
      </c>
      <c r="L29" s="139">
        <f t="shared" si="7"/>
        <v>15317</v>
      </c>
      <c r="M29" s="164"/>
      <c r="N29" s="139">
        <f t="shared" si="6"/>
        <v>71749</v>
      </c>
      <c r="O29" s="301" t="s">
        <v>1185</v>
      </c>
      <c r="P29" s="179">
        <v>0</v>
      </c>
      <c r="Q29" s="164"/>
      <c r="R29" s="181"/>
      <c r="S29" s="172">
        <f>K29</f>
        <v>56432</v>
      </c>
      <c r="T29" s="139">
        <f>L29</f>
        <v>15317</v>
      </c>
      <c r="U29" s="141"/>
    </row>
    <row r="30" spans="1:21" s="39" customFormat="1" ht="40.049999999999997" customHeight="1" thickBot="1" x14ac:dyDescent="0.3">
      <c r="A30" s="305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3"/>
      <c r="N30" s="143">
        <f t="shared" si="6"/>
        <v>406247</v>
      </c>
      <c r="O30" s="302"/>
      <c r="P30" s="180"/>
      <c r="Q30" s="143"/>
      <c r="R30" s="182"/>
      <c r="S30" s="173">
        <f>ROUND(K29*5.74*1.053,0)</f>
        <v>341087</v>
      </c>
      <c r="T30" s="143">
        <f>ROUND(L29*4.04*1.053,0)</f>
        <v>65160</v>
      </c>
      <c r="U30" s="145"/>
    </row>
    <row r="31" spans="1:21" s="39" customFormat="1" ht="40.049999999999997" customHeight="1" x14ac:dyDescent="0.25">
      <c r="A31" s="304" t="s">
        <v>1372</v>
      </c>
      <c r="B31" s="139">
        <f t="shared" si="8"/>
        <v>27848</v>
      </c>
      <c r="C31" s="139">
        <f>'13'!J97</f>
        <v>8751</v>
      </c>
      <c r="D31" s="139">
        <f>'13'!J98</f>
        <v>19097</v>
      </c>
      <c r="E31" s="139"/>
      <c r="F31" s="139">
        <f t="shared" si="9"/>
        <v>27848</v>
      </c>
      <c r="G31" s="139">
        <f t="shared" si="10"/>
        <v>8751</v>
      </c>
      <c r="H31" s="139">
        <f t="shared" si="3"/>
        <v>19097</v>
      </c>
      <c r="I31" s="139"/>
      <c r="J31" s="139">
        <f t="shared" si="11"/>
        <v>27848</v>
      </c>
      <c r="K31" s="139">
        <f t="shared" si="12"/>
        <v>8751</v>
      </c>
      <c r="L31" s="139">
        <f t="shared" si="7"/>
        <v>19097</v>
      </c>
      <c r="M31" s="164"/>
      <c r="N31" s="139">
        <f t="shared" si="6"/>
        <v>27848</v>
      </c>
      <c r="O31" s="301" t="s">
        <v>1186</v>
      </c>
      <c r="P31" s="179">
        <v>0</v>
      </c>
      <c r="Q31" s="164"/>
      <c r="R31" s="181"/>
      <c r="S31" s="172">
        <f>K31</f>
        <v>8751</v>
      </c>
      <c r="T31" s="139">
        <f>L31</f>
        <v>19097</v>
      </c>
      <c r="U31" s="141"/>
    </row>
    <row r="32" spans="1:21" s="39" customFormat="1" ht="40.049999999999997" customHeight="1" thickBot="1" x14ac:dyDescent="0.3">
      <c r="A32" s="305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3"/>
      <c r="N32" s="143">
        <f t="shared" si="6"/>
        <v>134134</v>
      </c>
      <c r="O32" s="302"/>
      <c r="P32" s="180"/>
      <c r="Q32" s="143"/>
      <c r="R32" s="182"/>
      <c r="S32" s="173">
        <f>ROUND(K31*5.74*1.053,0)</f>
        <v>52893</v>
      </c>
      <c r="T32" s="143">
        <f>ROUND(L31*4.04*1.053,0)</f>
        <v>81241</v>
      </c>
      <c r="U32" s="145"/>
    </row>
    <row r="33" spans="1:21" s="39" customFormat="1" ht="40.049999999999997" customHeight="1" x14ac:dyDescent="0.25">
      <c r="A33" s="304" t="s">
        <v>1454</v>
      </c>
      <c r="B33" s="139">
        <f t="shared" si="8"/>
        <v>20149</v>
      </c>
      <c r="C33" s="139">
        <f>'14'!J68+'14'!J69</f>
        <v>17521</v>
      </c>
      <c r="D33" s="139">
        <f>'14'!J70</f>
        <v>2628</v>
      </c>
      <c r="E33" s="139"/>
      <c r="F33" s="139">
        <f t="shared" si="9"/>
        <v>20149</v>
      </c>
      <c r="G33" s="139">
        <f t="shared" si="10"/>
        <v>17521</v>
      </c>
      <c r="H33" s="139">
        <f t="shared" si="3"/>
        <v>2628</v>
      </c>
      <c r="I33" s="139"/>
      <c r="J33" s="139">
        <f t="shared" si="11"/>
        <v>20149</v>
      </c>
      <c r="K33" s="139">
        <f t="shared" si="12"/>
        <v>17521</v>
      </c>
      <c r="L33" s="139">
        <f t="shared" si="7"/>
        <v>2628</v>
      </c>
      <c r="M33" s="164"/>
      <c r="N33" s="139">
        <f t="shared" si="6"/>
        <v>20149</v>
      </c>
      <c r="O33" s="301" t="s">
        <v>1449</v>
      </c>
      <c r="P33" s="179">
        <v>0</v>
      </c>
      <c r="Q33" s="164"/>
      <c r="R33" s="181"/>
      <c r="S33" s="172">
        <f>K33</f>
        <v>17521</v>
      </c>
      <c r="T33" s="139">
        <f>L33</f>
        <v>2628</v>
      </c>
      <c r="U33" s="141"/>
    </row>
    <row r="34" spans="1:21" s="39" customFormat="1" ht="40.049999999999997" customHeight="1" thickBot="1" x14ac:dyDescent="0.3">
      <c r="A34" s="305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3"/>
      <c r="N34" s="143">
        <f t="shared" si="6"/>
        <v>117081</v>
      </c>
      <c r="O34" s="302"/>
      <c r="P34" s="180"/>
      <c r="Q34" s="143"/>
      <c r="R34" s="182"/>
      <c r="S34" s="173">
        <f>ROUND(K33*5.74*1.053,0)</f>
        <v>105901</v>
      </c>
      <c r="T34" s="143">
        <f>ROUND(L33*4.04*1.053,0)</f>
        <v>11180</v>
      </c>
      <c r="U34" s="145"/>
    </row>
    <row r="35" spans="1:21" s="39" customFormat="1" ht="30" customHeight="1" x14ac:dyDescent="0.25">
      <c r="A35" s="295" t="s">
        <v>2028</v>
      </c>
      <c r="B35" s="149">
        <f>SUM(B9:B34)</f>
        <v>6284296</v>
      </c>
      <c r="C35" s="149">
        <f>SUM(C9:C34)</f>
        <v>2859815</v>
      </c>
      <c r="D35" s="149">
        <f>SUM(D9:D34)</f>
        <v>3424481</v>
      </c>
      <c r="E35" s="149"/>
      <c r="F35" s="149">
        <f>SUM(F9:F34)</f>
        <v>6284296</v>
      </c>
      <c r="G35" s="149">
        <f t="shared" ref="G35:H35" si="14">SUM(G9:G34)</f>
        <v>2859815</v>
      </c>
      <c r="H35" s="149">
        <f t="shared" si="14"/>
        <v>3424481</v>
      </c>
      <c r="I35" s="149"/>
      <c r="J35" s="149">
        <f>SUM(J9:J34)</f>
        <v>6284296</v>
      </c>
      <c r="K35" s="149">
        <f t="shared" ref="K35:L35" si="15">SUM(K9:K34)</f>
        <v>2859815</v>
      </c>
      <c r="L35" s="149">
        <f t="shared" si="15"/>
        <v>3424481</v>
      </c>
      <c r="M35" s="222"/>
      <c r="N35" s="149">
        <f>N9+N11+N13+N15+N17+N19+N21+N23+N25+N27+N31+N29+N33</f>
        <v>6284296</v>
      </c>
      <c r="O35" s="223"/>
      <c r="P35" s="224"/>
      <c r="Q35" s="222"/>
      <c r="R35" s="202"/>
      <c r="S35" s="246">
        <f>S9+S11+S13+S15+S17+S19+S21+S23+S25+S27+S29+S31+S33</f>
        <v>2859815</v>
      </c>
      <c r="T35" s="246">
        <f>T9+T11+T13+T15+T17+T19+T21+T23+T25+T27+T29+T31+T33</f>
        <v>3424481</v>
      </c>
      <c r="U35" s="204"/>
    </row>
    <row r="36" spans="1:21" s="39" customFormat="1" ht="30" customHeight="1" thickBot="1" x14ac:dyDescent="0.3">
      <c r="A36" s="296"/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144"/>
      <c r="N36" s="144">
        <f>N10+N12+N14+N16+N18+N20+N22+N24+N26+N28+N30+N32+N34</f>
        <v>31853504</v>
      </c>
      <c r="O36" s="243"/>
      <c r="P36" s="245"/>
      <c r="Q36" s="144"/>
      <c r="R36" s="182"/>
      <c r="S36" s="244">
        <f>S10+S12+S14+S16++S18+S20+S22+S24+S26+S28+S30+S32+S34</f>
        <v>17285351</v>
      </c>
      <c r="T36" s="244">
        <f>T10+T12+T14+T16++T18+T20+T22+T24+T26+T28+T30+T32+T34</f>
        <v>14568153</v>
      </c>
      <c r="U36" s="145"/>
    </row>
    <row r="37" spans="1:21" s="39" customFormat="1" ht="44.4" customHeight="1" x14ac:dyDescent="0.25">
      <c r="A37" s="240" t="s">
        <v>2029</v>
      </c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19"/>
      <c r="N37" s="19"/>
      <c r="O37" s="241"/>
      <c r="P37" s="178"/>
      <c r="Q37" s="19"/>
      <c r="R37" s="208"/>
      <c r="S37" s="171"/>
      <c r="T37" s="19"/>
      <c r="U37" s="210"/>
    </row>
    <row r="38" spans="1:21" s="39" customFormat="1" ht="40.049999999999997" customHeight="1" x14ac:dyDescent="0.25">
      <c r="A38" s="306" t="s">
        <v>1499</v>
      </c>
      <c r="B38" s="205">
        <f t="shared" si="8"/>
        <v>26128</v>
      </c>
      <c r="C38" s="205">
        <f>'15'!J57</f>
        <v>26128</v>
      </c>
      <c r="D38" s="205">
        <v>0</v>
      </c>
      <c r="E38" s="205"/>
      <c r="F38" s="205">
        <f t="shared" si="9"/>
        <v>26128</v>
      </c>
      <c r="G38" s="205">
        <f t="shared" si="10"/>
        <v>26128</v>
      </c>
      <c r="H38" s="205"/>
      <c r="I38" s="205"/>
      <c r="J38" s="205">
        <f t="shared" si="11"/>
        <v>26128</v>
      </c>
      <c r="K38" s="205">
        <f t="shared" si="12"/>
        <v>26128</v>
      </c>
      <c r="L38" s="205"/>
      <c r="M38" s="19"/>
      <c r="N38" s="205">
        <f t="shared" si="6"/>
        <v>26128</v>
      </c>
      <c r="O38" s="303" t="s">
        <v>1450</v>
      </c>
      <c r="P38" s="178">
        <v>0</v>
      </c>
      <c r="Q38" s="19"/>
      <c r="R38" s="208"/>
      <c r="S38" s="209">
        <f>K38</f>
        <v>26128</v>
      </c>
      <c r="T38" s="19">
        <f t="shared" si="13"/>
        <v>0</v>
      </c>
      <c r="U38" s="210"/>
    </row>
    <row r="39" spans="1:21" s="39" customFormat="1" ht="40.049999999999997" customHeight="1" thickBot="1" x14ac:dyDescent="0.3">
      <c r="A39" s="305"/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3"/>
      <c r="N39" s="143">
        <f t="shared" si="6"/>
        <v>157923</v>
      </c>
      <c r="O39" s="302"/>
      <c r="P39" s="180"/>
      <c r="Q39" s="143"/>
      <c r="R39" s="182"/>
      <c r="S39" s="173">
        <f>ROUND(K38*5.74*1.053,0)</f>
        <v>157923</v>
      </c>
      <c r="T39" s="143"/>
      <c r="U39" s="145"/>
    </row>
    <row r="40" spans="1:21" s="39" customFormat="1" ht="40.049999999999997" customHeight="1" x14ac:dyDescent="0.25">
      <c r="A40" s="304" t="s">
        <v>1524</v>
      </c>
      <c r="B40" s="139">
        <f t="shared" si="8"/>
        <v>194906</v>
      </c>
      <c r="C40" s="139">
        <f>'15-1'!J129+'15-1'!J130</f>
        <v>116839</v>
      </c>
      <c r="D40" s="139">
        <f>'15-1'!J131</f>
        <v>78067</v>
      </c>
      <c r="E40" s="139"/>
      <c r="F40" s="139">
        <f t="shared" si="9"/>
        <v>194906</v>
      </c>
      <c r="G40" s="139">
        <f t="shared" si="10"/>
        <v>116839</v>
      </c>
      <c r="H40" s="139">
        <f>D40</f>
        <v>78067</v>
      </c>
      <c r="I40" s="139"/>
      <c r="J40" s="139">
        <f t="shared" si="11"/>
        <v>194906</v>
      </c>
      <c r="K40" s="139">
        <f t="shared" si="12"/>
        <v>116839</v>
      </c>
      <c r="L40" s="139">
        <f>H40</f>
        <v>78067</v>
      </c>
      <c r="M40" s="164"/>
      <c r="N40" s="139">
        <f t="shared" si="6"/>
        <v>194906</v>
      </c>
      <c r="O40" s="301" t="s">
        <v>1640</v>
      </c>
      <c r="P40" s="179">
        <v>0</v>
      </c>
      <c r="Q40" s="164"/>
      <c r="R40" s="181"/>
      <c r="S40" s="172">
        <f>K40</f>
        <v>116839</v>
      </c>
      <c r="T40" s="139">
        <f>L40</f>
        <v>78067</v>
      </c>
      <c r="U40" s="141"/>
    </row>
    <row r="41" spans="1:21" s="39" customFormat="1" ht="40.049999999999997" customHeight="1" thickBot="1" x14ac:dyDescent="0.3">
      <c r="A41" s="305"/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3"/>
      <c r="N41" s="143">
        <f t="shared" si="6"/>
        <v>1038307</v>
      </c>
      <c r="O41" s="302"/>
      <c r="P41" s="180"/>
      <c r="Q41" s="143"/>
      <c r="R41" s="182"/>
      <c r="S41" s="173">
        <f>ROUND(K40*5.74*1.053,0)</f>
        <v>706201</v>
      </c>
      <c r="T41" s="143">
        <f>ROUND(L40*4.04*1.053,0)</f>
        <v>332106</v>
      </c>
      <c r="U41" s="145"/>
    </row>
    <row r="42" spans="1:21" s="39" customFormat="1" ht="30" customHeight="1" x14ac:dyDescent="0.25">
      <c r="A42" s="295" t="s">
        <v>2030</v>
      </c>
      <c r="B42" s="149">
        <f>SUM(B38:B41)</f>
        <v>221034</v>
      </c>
      <c r="C42" s="149">
        <f t="shared" ref="C42:D42" si="16">SUM(C38:C41)</f>
        <v>142967</v>
      </c>
      <c r="D42" s="149">
        <f t="shared" si="16"/>
        <v>78067</v>
      </c>
      <c r="E42" s="149"/>
      <c r="F42" s="149">
        <f>SUM(F38:F41)</f>
        <v>221034</v>
      </c>
      <c r="G42" s="149">
        <f t="shared" ref="G42:H42" si="17">SUM(G38:G41)</f>
        <v>142967</v>
      </c>
      <c r="H42" s="149">
        <f t="shared" si="17"/>
        <v>78067</v>
      </c>
      <c r="I42" s="149"/>
      <c r="J42" s="149">
        <f>SUM(J38:J41)</f>
        <v>221034</v>
      </c>
      <c r="K42" s="149">
        <f t="shared" ref="K42:L42" si="18">SUM(K38:K41)</f>
        <v>142967</v>
      </c>
      <c r="L42" s="149">
        <f t="shared" si="18"/>
        <v>78067</v>
      </c>
      <c r="M42" s="200"/>
      <c r="N42" s="149">
        <f>N38+N40</f>
        <v>221034</v>
      </c>
      <c r="O42" s="167"/>
      <c r="P42" s="201"/>
      <c r="Q42" s="200"/>
      <c r="R42" s="202"/>
      <c r="S42" s="246">
        <f>S38+S40</f>
        <v>142967</v>
      </c>
      <c r="T42" s="149">
        <f>T40</f>
        <v>78067</v>
      </c>
      <c r="U42" s="204"/>
    </row>
    <row r="43" spans="1:21" s="39" customFormat="1" ht="30" customHeight="1" thickBot="1" x14ac:dyDescent="0.3">
      <c r="A43" s="296"/>
      <c r="B43" s="242"/>
      <c r="C43" s="242"/>
      <c r="D43" s="242"/>
      <c r="E43" s="242"/>
      <c r="F43" s="242"/>
      <c r="G43" s="242"/>
      <c r="H43" s="242"/>
      <c r="I43" s="242"/>
      <c r="J43" s="242"/>
      <c r="K43" s="242"/>
      <c r="L43" s="242"/>
      <c r="M43" s="143"/>
      <c r="N43" s="144">
        <f>N39+N41</f>
        <v>1196230</v>
      </c>
      <c r="O43" s="166"/>
      <c r="P43" s="180"/>
      <c r="Q43" s="143"/>
      <c r="R43" s="182"/>
      <c r="S43" s="244">
        <f>S39+S41</f>
        <v>864124</v>
      </c>
      <c r="T43" s="144">
        <f>T41</f>
        <v>332106</v>
      </c>
      <c r="U43" s="145"/>
    </row>
    <row r="44" spans="1:21" s="39" customFormat="1" ht="36.6" customHeight="1" x14ac:dyDescent="0.25">
      <c r="A44" s="240" t="s">
        <v>2031</v>
      </c>
      <c r="B44" s="247"/>
      <c r="C44" s="247"/>
      <c r="D44" s="247"/>
      <c r="E44" s="247"/>
      <c r="F44" s="247"/>
      <c r="G44" s="247"/>
      <c r="H44" s="247"/>
      <c r="I44" s="247"/>
      <c r="J44" s="247"/>
      <c r="K44" s="247"/>
      <c r="L44" s="247"/>
      <c r="M44" s="19"/>
      <c r="N44" s="19"/>
      <c r="O44" s="241"/>
      <c r="P44" s="178"/>
      <c r="Q44" s="19"/>
      <c r="R44" s="208"/>
      <c r="S44" s="171"/>
      <c r="T44" s="19"/>
      <c r="U44" s="210"/>
    </row>
    <row r="45" spans="1:21" s="39" customFormat="1" ht="40.049999999999997" customHeight="1" x14ac:dyDescent="0.25">
      <c r="A45" s="306" t="s">
        <v>1642</v>
      </c>
      <c r="B45" s="205">
        <f t="shared" si="8"/>
        <v>18060</v>
      </c>
      <c r="C45" s="205">
        <f>'15-2'!J79</f>
        <v>18060</v>
      </c>
      <c r="D45" s="205">
        <v>0</v>
      </c>
      <c r="E45" s="205"/>
      <c r="F45" s="205">
        <f t="shared" si="9"/>
        <v>18060</v>
      </c>
      <c r="G45" s="205">
        <f t="shared" si="10"/>
        <v>18060</v>
      </c>
      <c r="H45" s="205"/>
      <c r="I45" s="205"/>
      <c r="J45" s="205">
        <f t="shared" si="11"/>
        <v>18060</v>
      </c>
      <c r="K45" s="205">
        <f t="shared" si="12"/>
        <v>18060</v>
      </c>
      <c r="L45" s="205"/>
      <c r="M45" s="19"/>
      <c r="N45" s="205">
        <f t="shared" si="6"/>
        <v>18060</v>
      </c>
      <c r="O45" s="303" t="s">
        <v>1693</v>
      </c>
      <c r="P45" s="178">
        <v>0</v>
      </c>
      <c r="Q45" s="19">
        <f t="shared" ref="Q45:Q61" si="19">ROUND(L45*3.76,0)</f>
        <v>0</v>
      </c>
      <c r="R45" s="208"/>
      <c r="S45" s="209">
        <f>K45</f>
        <v>18060</v>
      </c>
      <c r="T45" s="19">
        <f t="shared" si="13"/>
        <v>0</v>
      </c>
      <c r="U45" s="210"/>
    </row>
    <row r="46" spans="1:21" s="39" customFormat="1" ht="40.049999999999997" customHeight="1" thickBot="1" x14ac:dyDescent="0.3">
      <c r="A46" s="305"/>
      <c r="B46" s="142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3"/>
      <c r="N46" s="143">
        <f t="shared" si="6"/>
        <v>109159</v>
      </c>
      <c r="O46" s="302"/>
      <c r="P46" s="180"/>
      <c r="Q46" s="143"/>
      <c r="R46" s="182"/>
      <c r="S46" s="173">
        <f>ROUND(K45*5.74*1.053,0)</f>
        <v>109159</v>
      </c>
      <c r="T46" s="143"/>
      <c r="U46" s="145"/>
    </row>
    <row r="47" spans="1:21" s="39" customFormat="1" ht="30" customHeight="1" x14ac:dyDescent="0.25">
      <c r="A47" s="295" t="s">
        <v>2032</v>
      </c>
      <c r="B47" s="149">
        <f>SUM(B45:B46)</f>
        <v>18060</v>
      </c>
      <c r="C47" s="149">
        <f t="shared" ref="C47:M47" si="20">SUM(C45:C46)</f>
        <v>18060</v>
      </c>
      <c r="D47" s="149">
        <f t="shared" si="20"/>
        <v>0</v>
      </c>
      <c r="E47" s="149">
        <f t="shared" si="20"/>
        <v>0</v>
      </c>
      <c r="F47" s="149">
        <f t="shared" si="20"/>
        <v>18060</v>
      </c>
      <c r="G47" s="149">
        <f t="shared" si="20"/>
        <v>18060</v>
      </c>
      <c r="H47" s="149">
        <f t="shared" si="20"/>
        <v>0</v>
      </c>
      <c r="I47" s="149">
        <f t="shared" si="20"/>
        <v>0</v>
      </c>
      <c r="J47" s="149">
        <f t="shared" si="20"/>
        <v>18060</v>
      </c>
      <c r="K47" s="149">
        <f t="shared" si="20"/>
        <v>18060</v>
      </c>
      <c r="L47" s="149">
        <f t="shared" si="20"/>
        <v>0</v>
      </c>
      <c r="M47" s="149">
        <f t="shared" si="20"/>
        <v>0</v>
      </c>
      <c r="N47" s="149">
        <f>N45</f>
        <v>18060</v>
      </c>
      <c r="O47" s="167"/>
      <c r="P47" s="201"/>
      <c r="Q47" s="200"/>
      <c r="R47" s="202"/>
      <c r="S47" s="246">
        <f>S45</f>
        <v>18060</v>
      </c>
      <c r="T47" s="200"/>
      <c r="U47" s="204"/>
    </row>
    <row r="48" spans="1:21" s="39" customFormat="1" ht="30" customHeight="1" thickBot="1" x14ac:dyDescent="0.3">
      <c r="A48" s="296"/>
      <c r="B48" s="242"/>
      <c r="C48" s="242"/>
      <c r="D48" s="242"/>
      <c r="E48" s="242"/>
      <c r="F48" s="242"/>
      <c r="G48" s="242"/>
      <c r="H48" s="242"/>
      <c r="I48" s="242"/>
      <c r="J48" s="242"/>
      <c r="K48" s="242"/>
      <c r="L48" s="242"/>
      <c r="M48" s="242"/>
      <c r="N48" s="242">
        <f>N46</f>
        <v>109159</v>
      </c>
      <c r="O48" s="166"/>
      <c r="P48" s="180"/>
      <c r="Q48" s="143"/>
      <c r="R48" s="182"/>
      <c r="S48" s="244">
        <f>S46</f>
        <v>109159</v>
      </c>
      <c r="T48" s="143"/>
      <c r="U48" s="145"/>
    </row>
    <row r="49" spans="1:21" s="39" customFormat="1" ht="30" customHeight="1" x14ac:dyDescent="0.25">
      <c r="A49" s="240" t="s">
        <v>2033</v>
      </c>
      <c r="B49" s="247"/>
      <c r="C49" s="247"/>
      <c r="D49" s="247"/>
      <c r="E49" s="247"/>
      <c r="F49" s="247"/>
      <c r="G49" s="247"/>
      <c r="H49" s="247"/>
      <c r="I49" s="247"/>
      <c r="J49" s="247"/>
      <c r="K49" s="247"/>
      <c r="L49" s="247"/>
      <c r="M49" s="247"/>
      <c r="N49" s="205"/>
      <c r="O49" s="241"/>
      <c r="P49" s="178"/>
      <c r="Q49" s="19"/>
      <c r="R49" s="208"/>
      <c r="S49" s="171"/>
      <c r="T49" s="19"/>
      <c r="U49" s="210"/>
    </row>
    <row r="50" spans="1:21" s="39" customFormat="1" ht="40.049999999999997" customHeight="1" x14ac:dyDescent="0.25">
      <c r="A50" s="306" t="s">
        <v>1695</v>
      </c>
      <c r="B50" s="205">
        <f t="shared" si="8"/>
        <v>106840</v>
      </c>
      <c r="C50" s="205">
        <f>'16'!J114</f>
        <v>78630</v>
      </c>
      <c r="D50" s="205">
        <f>'16'!J115</f>
        <v>28210</v>
      </c>
      <c r="E50" s="205"/>
      <c r="F50" s="205">
        <f t="shared" si="9"/>
        <v>106840</v>
      </c>
      <c r="G50" s="205">
        <f t="shared" si="10"/>
        <v>78630</v>
      </c>
      <c r="H50" s="205">
        <f>D50</f>
        <v>28210</v>
      </c>
      <c r="I50" s="205"/>
      <c r="J50" s="205">
        <f t="shared" si="11"/>
        <v>106840</v>
      </c>
      <c r="K50" s="205">
        <f t="shared" si="12"/>
        <v>78630</v>
      </c>
      <c r="L50" s="205">
        <f>H50</f>
        <v>28210</v>
      </c>
      <c r="M50" s="19"/>
      <c r="N50" s="205">
        <f t="shared" si="6"/>
        <v>106840</v>
      </c>
      <c r="O50" s="303" t="s">
        <v>1451</v>
      </c>
      <c r="P50" s="178">
        <v>0</v>
      </c>
      <c r="Q50" s="19"/>
      <c r="R50" s="208"/>
      <c r="S50" s="209">
        <f>K50</f>
        <v>78630</v>
      </c>
      <c r="T50" s="205">
        <f>L50</f>
        <v>28210</v>
      </c>
      <c r="U50" s="210"/>
    </row>
    <row r="51" spans="1:21" s="39" customFormat="1" ht="40.049999999999997" customHeight="1" thickBot="1" x14ac:dyDescent="0.3">
      <c r="A51" s="305"/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3"/>
      <c r="N51" s="143">
        <f t="shared" si="6"/>
        <v>595266</v>
      </c>
      <c r="O51" s="302"/>
      <c r="P51" s="180"/>
      <c r="Q51" s="143"/>
      <c r="R51" s="182"/>
      <c r="S51" s="173">
        <f>ROUND(K50*5.74*1.053,0)</f>
        <v>475257</v>
      </c>
      <c r="T51" s="143">
        <f>ROUND(L50*4.04*1.053,0)</f>
        <v>120009</v>
      </c>
      <c r="U51" s="145"/>
    </row>
    <row r="52" spans="1:21" s="39" customFormat="1" ht="40.049999999999997" customHeight="1" x14ac:dyDescent="0.25">
      <c r="A52" s="304" t="s">
        <v>1774</v>
      </c>
      <c r="B52" s="139">
        <f t="shared" si="8"/>
        <v>55835</v>
      </c>
      <c r="C52" s="139">
        <f>'17'!J93</f>
        <v>55835</v>
      </c>
      <c r="D52" s="139">
        <v>0</v>
      </c>
      <c r="E52" s="139"/>
      <c r="F52" s="139">
        <f t="shared" si="9"/>
        <v>55835</v>
      </c>
      <c r="G52" s="139">
        <f t="shared" si="10"/>
        <v>55835</v>
      </c>
      <c r="H52" s="139"/>
      <c r="I52" s="139"/>
      <c r="J52" s="139">
        <f t="shared" si="11"/>
        <v>55835</v>
      </c>
      <c r="K52" s="139">
        <f t="shared" si="12"/>
        <v>55835</v>
      </c>
      <c r="L52" s="139"/>
      <c r="M52" s="164"/>
      <c r="N52" s="139">
        <f t="shared" si="6"/>
        <v>55835</v>
      </c>
      <c r="O52" s="301" t="s">
        <v>1452</v>
      </c>
      <c r="P52" s="179">
        <v>0</v>
      </c>
      <c r="Q52" s="164">
        <f t="shared" si="19"/>
        <v>0</v>
      </c>
      <c r="R52" s="181"/>
      <c r="S52" s="172">
        <f>K52</f>
        <v>55835</v>
      </c>
      <c r="T52" s="164">
        <f t="shared" si="13"/>
        <v>0</v>
      </c>
      <c r="U52" s="141"/>
    </row>
    <row r="53" spans="1:21" s="39" customFormat="1" ht="40.049999999999997" customHeight="1" thickBot="1" x14ac:dyDescent="0.3">
      <c r="A53" s="305"/>
      <c r="B53" s="142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3"/>
      <c r="N53" s="143">
        <f t="shared" si="6"/>
        <v>337479</v>
      </c>
      <c r="O53" s="302"/>
      <c r="P53" s="180"/>
      <c r="Q53" s="143"/>
      <c r="R53" s="182"/>
      <c r="S53" s="173">
        <f>ROUND(K52*5.74*1.053,0)</f>
        <v>337479</v>
      </c>
      <c r="T53" s="143"/>
      <c r="U53" s="145"/>
    </row>
    <row r="54" spans="1:21" s="39" customFormat="1" ht="40.049999999999997" customHeight="1" x14ac:dyDescent="0.25">
      <c r="A54" s="304" t="s">
        <v>1830</v>
      </c>
      <c r="B54" s="139">
        <f t="shared" si="8"/>
        <v>59356</v>
      </c>
      <c r="C54" s="139">
        <f>'17-1'!J69</f>
        <v>59356</v>
      </c>
      <c r="D54" s="139">
        <v>0</v>
      </c>
      <c r="E54" s="139"/>
      <c r="F54" s="139">
        <f t="shared" si="9"/>
        <v>59356</v>
      </c>
      <c r="G54" s="139">
        <f t="shared" si="10"/>
        <v>59356</v>
      </c>
      <c r="H54" s="139"/>
      <c r="I54" s="139"/>
      <c r="J54" s="139">
        <f t="shared" si="11"/>
        <v>59356</v>
      </c>
      <c r="K54" s="139">
        <f t="shared" si="12"/>
        <v>59356</v>
      </c>
      <c r="L54" s="139"/>
      <c r="M54" s="164"/>
      <c r="N54" s="139">
        <f t="shared" si="6"/>
        <v>59356</v>
      </c>
      <c r="O54" s="301" t="s">
        <v>1828</v>
      </c>
      <c r="P54" s="179">
        <v>0</v>
      </c>
      <c r="Q54" s="164">
        <f t="shared" si="19"/>
        <v>0</v>
      </c>
      <c r="R54" s="181"/>
      <c r="S54" s="172">
        <f>K54</f>
        <v>59356</v>
      </c>
      <c r="T54" s="164">
        <f t="shared" si="13"/>
        <v>0</v>
      </c>
      <c r="U54" s="141"/>
    </row>
    <row r="55" spans="1:21" s="39" customFormat="1" ht="40.049999999999997" customHeight="1" thickBot="1" x14ac:dyDescent="0.3">
      <c r="A55" s="305"/>
      <c r="B55" s="142"/>
      <c r="C55" s="142"/>
      <c r="D55" s="142"/>
      <c r="E55" s="142"/>
      <c r="F55" s="142"/>
      <c r="G55" s="142"/>
      <c r="H55" s="142"/>
      <c r="I55" s="142"/>
      <c r="J55" s="142"/>
      <c r="K55" s="142"/>
      <c r="L55" s="142"/>
      <c r="M55" s="143"/>
      <c r="N55" s="143">
        <f t="shared" si="6"/>
        <v>358761</v>
      </c>
      <c r="O55" s="302"/>
      <c r="P55" s="180"/>
      <c r="Q55" s="143"/>
      <c r="R55" s="182"/>
      <c r="S55" s="173">
        <f>ROUND(K54*5.74*1.053,0)</f>
        <v>358761</v>
      </c>
      <c r="T55" s="143"/>
      <c r="U55" s="145"/>
    </row>
    <row r="56" spans="1:21" s="39" customFormat="1" ht="40.049999999999997" customHeight="1" x14ac:dyDescent="0.25">
      <c r="A56" s="304" t="s">
        <v>1869</v>
      </c>
      <c r="B56" s="139">
        <f t="shared" si="8"/>
        <v>14787</v>
      </c>
      <c r="C56" s="139">
        <f>'18'!J65</f>
        <v>14787</v>
      </c>
      <c r="D56" s="139"/>
      <c r="E56" s="139"/>
      <c r="F56" s="139">
        <f t="shared" si="9"/>
        <v>14787</v>
      </c>
      <c r="G56" s="139">
        <f t="shared" si="10"/>
        <v>14787</v>
      </c>
      <c r="H56" s="139"/>
      <c r="I56" s="139"/>
      <c r="J56" s="139">
        <f t="shared" si="11"/>
        <v>14787</v>
      </c>
      <c r="K56" s="139">
        <f t="shared" si="12"/>
        <v>14787</v>
      </c>
      <c r="L56" s="139"/>
      <c r="M56" s="164"/>
      <c r="N56" s="139">
        <f t="shared" si="6"/>
        <v>14787</v>
      </c>
      <c r="O56" s="301" t="s">
        <v>1772</v>
      </c>
      <c r="P56" s="179">
        <v>0</v>
      </c>
      <c r="Q56" s="164">
        <f t="shared" si="19"/>
        <v>0</v>
      </c>
      <c r="R56" s="181"/>
      <c r="S56" s="172">
        <f>K56</f>
        <v>14787</v>
      </c>
      <c r="T56" s="164">
        <f t="shared" si="13"/>
        <v>0</v>
      </c>
      <c r="U56" s="141"/>
    </row>
    <row r="57" spans="1:21" s="39" customFormat="1" ht="40.049999999999997" customHeight="1" thickBot="1" x14ac:dyDescent="0.3">
      <c r="A57" s="305"/>
      <c r="B57" s="142"/>
      <c r="C57" s="142"/>
      <c r="D57" s="142"/>
      <c r="E57" s="142"/>
      <c r="F57" s="142"/>
      <c r="G57" s="142"/>
      <c r="H57" s="142"/>
      <c r="I57" s="142"/>
      <c r="J57" s="142"/>
      <c r="K57" s="142"/>
      <c r="L57" s="142"/>
      <c r="M57" s="143"/>
      <c r="N57" s="143">
        <f t="shared" si="6"/>
        <v>89376</v>
      </c>
      <c r="O57" s="302"/>
      <c r="P57" s="180"/>
      <c r="Q57" s="143"/>
      <c r="R57" s="182"/>
      <c r="S57" s="173">
        <f>ROUND(K56*5.74*1.053,0)</f>
        <v>89376</v>
      </c>
      <c r="T57" s="143"/>
      <c r="U57" s="145"/>
    </row>
    <row r="58" spans="1:21" s="39" customFormat="1" ht="30" customHeight="1" x14ac:dyDescent="0.25">
      <c r="A58" s="295" t="s">
        <v>2034</v>
      </c>
      <c r="B58" s="149">
        <f>SUM(B50:B57)</f>
        <v>236818</v>
      </c>
      <c r="C58" s="149">
        <f>SUM(C50:C57)</f>
        <v>208608</v>
      </c>
      <c r="D58" s="149">
        <f>SUM(D50:D57)</f>
        <v>28210</v>
      </c>
      <c r="E58" s="149"/>
      <c r="F58" s="149">
        <f>SUM(F50:F57)</f>
        <v>236818</v>
      </c>
      <c r="G58" s="149">
        <f t="shared" ref="G58:H58" si="21">SUM(G50:G57)</f>
        <v>208608</v>
      </c>
      <c r="H58" s="149">
        <f t="shared" si="21"/>
        <v>28210</v>
      </c>
      <c r="I58" s="149"/>
      <c r="J58" s="149">
        <f>SUM(J50:J57)</f>
        <v>236818</v>
      </c>
      <c r="K58" s="149">
        <f t="shared" ref="K58:L58" si="22">SUM(K50:K57)</f>
        <v>208608</v>
      </c>
      <c r="L58" s="149">
        <f t="shared" si="22"/>
        <v>28210</v>
      </c>
      <c r="M58" s="200"/>
      <c r="N58" s="149">
        <f>N50+N52+N54+N56</f>
        <v>236818</v>
      </c>
      <c r="O58" s="167"/>
      <c r="P58" s="201"/>
      <c r="Q58" s="200"/>
      <c r="R58" s="202"/>
      <c r="S58" s="246">
        <f>S50+S52+S54+S56</f>
        <v>208608</v>
      </c>
      <c r="T58" s="149">
        <f>T50</f>
        <v>28210</v>
      </c>
      <c r="U58" s="204"/>
    </row>
    <row r="59" spans="1:21" s="39" customFormat="1" ht="30" customHeight="1" thickBot="1" x14ac:dyDescent="0.3">
      <c r="A59" s="296"/>
      <c r="B59" s="242"/>
      <c r="C59" s="242"/>
      <c r="D59" s="242"/>
      <c r="E59" s="242"/>
      <c r="F59" s="242"/>
      <c r="G59" s="242"/>
      <c r="H59" s="242"/>
      <c r="I59" s="242"/>
      <c r="J59" s="242"/>
      <c r="K59" s="242"/>
      <c r="L59" s="242"/>
      <c r="M59" s="143"/>
      <c r="N59" s="144">
        <f>N57+N55+N53+N51</f>
        <v>1380882</v>
      </c>
      <c r="O59" s="166"/>
      <c r="P59" s="180"/>
      <c r="Q59" s="143"/>
      <c r="R59" s="182"/>
      <c r="S59" s="244">
        <f>S57+S55+S53+S51</f>
        <v>1260873</v>
      </c>
      <c r="T59" s="144">
        <f>T51</f>
        <v>120009</v>
      </c>
      <c r="U59" s="145"/>
    </row>
    <row r="60" spans="1:21" s="39" customFormat="1" ht="30" customHeight="1" x14ac:dyDescent="0.25">
      <c r="A60" s="240" t="s">
        <v>2035</v>
      </c>
      <c r="B60" s="205"/>
      <c r="C60" s="205"/>
      <c r="D60" s="205"/>
      <c r="E60" s="205"/>
      <c r="F60" s="205"/>
      <c r="G60" s="205"/>
      <c r="H60" s="205"/>
      <c r="I60" s="205"/>
      <c r="J60" s="205"/>
      <c r="K60" s="205"/>
      <c r="L60" s="205"/>
      <c r="M60" s="19"/>
      <c r="N60" s="19"/>
      <c r="O60" s="241"/>
      <c r="P60" s="178"/>
      <c r="Q60" s="19"/>
      <c r="R60" s="208"/>
      <c r="S60" s="171"/>
      <c r="T60" s="19"/>
      <c r="U60" s="210"/>
    </row>
    <row r="61" spans="1:21" s="39" customFormat="1" ht="40.049999999999997" customHeight="1" x14ac:dyDescent="0.25">
      <c r="A61" s="306" t="s">
        <v>1888</v>
      </c>
      <c r="B61" s="205">
        <f t="shared" si="8"/>
        <v>876862</v>
      </c>
      <c r="C61" s="205">
        <f>'19'!J95</f>
        <v>876862</v>
      </c>
      <c r="D61" s="205"/>
      <c r="E61" s="205"/>
      <c r="F61" s="205">
        <f t="shared" si="9"/>
        <v>876862</v>
      </c>
      <c r="G61" s="205">
        <f t="shared" si="10"/>
        <v>876862</v>
      </c>
      <c r="H61" s="205"/>
      <c r="I61" s="205"/>
      <c r="J61" s="205">
        <f t="shared" si="11"/>
        <v>876862</v>
      </c>
      <c r="K61" s="205">
        <f t="shared" si="12"/>
        <v>876862</v>
      </c>
      <c r="L61" s="205"/>
      <c r="M61" s="19"/>
      <c r="N61" s="205">
        <f t="shared" si="6"/>
        <v>876862</v>
      </c>
      <c r="O61" s="303" t="s">
        <v>1886</v>
      </c>
      <c r="P61" s="207">
        <v>50013</v>
      </c>
      <c r="Q61" s="19">
        <f t="shared" si="19"/>
        <v>0</v>
      </c>
      <c r="R61" s="208"/>
      <c r="S61" s="209">
        <f>K61-P61</f>
        <v>826849</v>
      </c>
      <c r="T61" s="19">
        <f t="shared" si="13"/>
        <v>0</v>
      </c>
      <c r="U61" s="210"/>
    </row>
    <row r="62" spans="1:21" s="39" customFormat="1" ht="40.049999999999997" customHeight="1" thickBot="1" x14ac:dyDescent="0.3">
      <c r="A62" s="305"/>
      <c r="B62" s="142"/>
      <c r="C62" s="142"/>
      <c r="D62" s="142"/>
      <c r="E62" s="142"/>
      <c r="F62" s="142"/>
      <c r="G62" s="142"/>
      <c r="H62" s="142"/>
      <c r="I62" s="142"/>
      <c r="J62" s="142"/>
      <c r="K62" s="142"/>
      <c r="L62" s="142"/>
      <c r="M62" s="143"/>
      <c r="N62" s="143">
        <f t="shared" si="6"/>
        <v>5587022</v>
      </c>
      <c r="O62" s="302"/>
      <c r="P62" s="180">
        <f>ROUND(50013*5.74,0)</f>
        <v>287075</v>
      </c>
      <c r="Q62" s="143"/>
      <c r="R62" s="182"/>
      <c r="S62" s="173">
        <f>ROUND(K61*5.74*1.053,0)</f>
        <v>5299947</v>
      </c>
      <c r="T62" s="143"/>
      <c r="U62" s="145"/>
    </row>
    <row r="63" spans="1:21" s="39" customFormat="1" ht="30" customHeight="1" x14ac:dyDescent="0.25">
      <c r="A63" s="295" t="s">
        <v>2036</v>
      </c>
      <c r="B63" s="149">
        <f>SUM(B61:B62)</f>
        <v>876862</v>
      </c>
      <c r="C63" s="149">
        <f t="shared" ref="C63:D63" si="23">SUM(C61:C62)</f>
        <v>876862</v>
      </c>
      <c r="D63" s="149">
        <f t="shared" si="23"/>
        <v>0</v>
      </c>
      <c r="E63" s="149"/>
      <c r="F63" s="149">
        <f>SUM(F61:F62)</f>
        <v>876862</v>
      </c>
      <c r="G63" s="149">
        <f t="shared" ref="G63:I63" si="24">SUM(G61:G62)</f>
        <v>876862</v>
      </c>
      <c r="H63" s="149">
        <f t="shared" si="24"/>
        <v>0</v>
      </c>
      <c r="I63" s="149">
        <f t="shared" si="24"/>
        <v>0</v>
      </c>
      <c r="J63" s="149">
        <f>SUM(J61:J62)</f>
        <v>876862</v>
      </c>
      <c r="K63" s="149">
        <f>SUM(K61:K62)</f>
        <v>876862</v>
      </c>
      <c r="L63" s="149">
        <f>SUM(L61:L62)</f>
        <v>0</v>
      </c>
      <c r="M63" s="213">
        <f>SUM(M61:M62)</f>
        <v>0</v>
      </c>
      <c r="N63" s="149">
        <f>N61</f>
        <v>876862</v>
      </c>
      <c r="O63" s="167"/>
      <c r="P63" s="248">
        <f>P61</f>
        <v>50013</v>
      </c>
      <c r="Q63" s="246"/>
      <c r="R63" s="249"/>
      <c r="S63" s="174">
        <f>S61</f>
        <v>826849</v>
      </c>
      <c r="T63" s="200"/>
      <c r="U63" s="215"/>
    </row>
    <row r="64" spans="1:21" s="39" customFormat="1" ht="30" customHeight="1" thickBot="1" x14ac:dyDescent="0.3">
      <c r="A64" s="296"/>
      <c r="B64" s="242"/>
      <c r="C64" s="242"/>
      <c r="D64" s="242"/>
      <c r="E64" s="242"/>
      <c r="F64" s="242"/>
      <c r="G64" s="242"/>
      <c r="H64" s="242"/>
      <c r="I64" s="242"/>
      <c r="J64" s="242"/>
      <c r="K64" s="242"/>
      <c r="L64" s="242"/>
      <c r="M64" s="142"/>
      <c r="N64" s="144">
        <f>N62</f>
        <v>5587022</v>
      </c>
      <c r="O64" s="166"/>
      <c r="P64" s="245">
        <f>P62</f>
        <v>287075</v>
      </c>
      <c r="Q64" s="144"/>
      <c r="R64" s="182"/>
      <c r="S64" s="244">
        <f>S62</f>
        <v>5299947</v>
      </c>
      <c r="T64" s="143"/>
      <c r="U64" s="145"/>
    </row>
    <row r="65" spans="1:21" s="39" customFormat="1" ht="30" customHeight="1" x14ac:dyDescent="0.25">
      <c r="A65" s="295" t="s">
        <v>2037</v>
      </c>
      <c r="B65" s="138">
        <f>SUM(C65:D65)</f>
        <v>7637070</v>
      </c>
      <c r="C65" s="138">
        <f>C35+C42+C47+C58+C63</f>
        <v>4106312</v>
      </c>
      <c r="D65" s="138">
        <f>D35+D42+D58</f>
        <v>3530758</v>
      </c>
      <c r="E65" s="190"/>
      <c r="F65" s="138">
        <f>SUM(G65:H65)</f>
        <v>7637070</v>
      </c>
      <c r="G65" s="138">
        <f>C35+C42+C47+C58+C63</f>
        <v>4106312</v>
      </c>
      <c r="H65" s="138">
        <f>D65</f>
        <v>3530758</v>
      </c>
      <c r="I65" s="138"/>
      <c r="J65" s="138">
        <f>SUM(K65:L65)</f>
        <v>7637070</v>
      </c>
      <c r="K65" s="138">
        <f>G65</f>
        <v>4106312</v>
      </c>
      <c r="L65" s="138">
        <f>H65</f>
        <v>3530758</v>
      </c>
      <c r="M65" s="190"/>
      <c r="N65" s="138">
        <f>N35+N42+N47+N58+N63</f>
        <v>7637070</v>
      </c>
      <c r="O65" s="189"/>
      <c r="P65" s="269">
        <f>P63</f>
        <v>50013</v>
      </c>
      <c r="Q65" s="270"/>
      <c r="R65" s="271"/>
      <c r="S65" s="272">
        <f>S35+S42+S47+S58+S63</f>
        <v>4056299</v>
      </c>
      <c r="T65" s="138">
        <f>T35+T42+T47+T58</f>
        <v>3530758</v>
      </c>
      <c r="U65" s="193"/>
    </row>
    <row r="66" spans="1:21" s="39" customFormat="1" ht="30" customHeight="1" thickBot="1" x14ac:dyDescent="0.3">
      <c r="A66" s="296"/>
      <c r="B66" s="138"/>
      <c r="C66" s="138"/>
      <c r="D66" s="138"/>
      <c r="E66" s="190"/>
      <c r="F66" s="138"/>
      <c r="G66" s="138"/>
      <c r="H66" s="138"/>
      <c r="I66" s="138"/>
      <c r="J66" s="138"/>
      <c r="K66" s="138"/>
      <c r="L66" s="138"/>
      <c r="M66" s="190"/>
      <c r="N66" s="266">
        <f>N36+N43+N48+N59+N64</f>
        <v>40126797</v>
      </c>
      <c r="O66" s="189"/>
      <c r="P66" s="267">
        <f>P64</f>
        <v>287075</v>
      </c>
      <c r="Q66" s="268"/>
      <c r="R66" s="191"/>
      <c r="S66" s="62">
        <f>S36+S43+S48+S59+S64</f>
        <v>24819454</v>
      </c>
      <c r="T66" s="266">
        <f>T36+T43+T59</f>
        <v>15020268</v>
      </c>
      <c r="U66" s="193"/>
    </row>
    <row r="67" spans="1:21" s="39" customFormat="1" ht="28.8" customHeight="1" x14ac:dyDescent="0.25">
      <c r="A67" s="199" t="s">
        <v>2038</v>
      </c>
      <c r="B67" s="149"/>
      <c r="C67" s="149"/>
      <c r="D67" s="149"/>
      <c r="E67" s="213"/>
      <c r="F67" s="149"/>
      <c r="G67" s="149"/>
      <c r="H67" s="149"/>
      <c r="I67" s="149"/>
      <c r="J67" s="149"/>
      <c r="K67" s="149"/>
      <c r="L67" s="149"/>
      <c r="M67" s="213"/>
      <c r="N67" s="200"/>
      <c r="O67" s="167"/>
      <c r="P67" s="201"/>
      <c r="Q67" s="203"/>
      <c r="R67" s="202"/>
      <c r="S67" s="214"/>
      <c r="T67" s="200"/>
      <c r="U67" s="215"/>
    </row>
    <row r="68" spans="1:21" s="39" customFormat="1" ht="33.6" customHeight="1" x14ac:dyDescent="0.25">
      <c r="A68" s="297" t="s">
        <v>2040</v>
      </c>
      <c r="B68" s="211">
        <f>SUM(C68:D68)</f>
        <v>110870</v>
      </c>
      <c r="C68" s="211">
        <f>ROUND(C65*2.7%,0)</f>
        <v>110870</v>
      </c>
      <c r="D68" s="211"/>
      <c r="E68" s="211"/>
      <c r="F68" s="211">
        <f>B68</f>
        <v>110870</v>
      </c>
      <c r="G68" s="211">
        <f>C68</f>
        <v>110870</v>
      </c>
      <c r="H68" s="211"/>
      <c r="I68" s="211"/>
      <c r="J68" s="211">
        <f>F68</f>
        <v>110870</v>
      </c>
      <c r="K68" s="211">
        <f>G68</f>
        <v>110870</v>
      </c>
      <c r="L68" s="211"/>
      <c r="M68" s="211"/>
      <c r="N68" s="211">
        <f>S68</f>
        <v>110870</v>
      </c>
      <c r="O68" s="225" t="s">
        <v>2039</v>
      </c>
      <c r="P68" s="357"/>
      <c r="Q68" s="198"/>
      <c r="R68" s="358"/>
      <c r="S68" s="265">
        <f>K68</f>
        <v>110870</v>
      </c>
      <c r="T68" s="137"/>
      <c r="U68" s="212"/>
    </row>
    <row r="69" spans="1:21" s="39" customFormat="1" ht="33.6" customHeight="1" thickBot="1" x14ac:dyDescent="0.3">
      <c r="A69" s="298"/>
      <c r="B69" s="250"/>
      <c r="C69" s="250"/>
      <c r="D69" s="250"/>
      <c r="E69" s="251"/>
      <c r="F69" s="250"/>
      <c r="G69" s="250"/>
      <c r="H69" s="250"/>
      <c r="I69" s="250"/>
      <c r="J69" s="250"/>
      <c r="K69" s="250"/>
      <c r="L69" s="250"/>
      <c r="M69" s="251"/>
      <c r="N69" s="252">
        <f>S69</f>
        <v>670123</v>
      </c>
      <c r="O69" s="228"/>
      <c r="P69" s="180"/>
      <c r="Q69" s="143"/>
      <c r="R69" s="182"/>
      <c r="S69" s="173">
        <f>ROUND(K68*5.74*1.053,0)</f>
        <v>670123</v>
      </c>
      <c r="T69" s="143"/>
      <c r="U69" s="145"/>
    </row>
    <row r="70" spans="1:21" s="39" customFormat="1" ht="33.6" customHeight="1" x14ac:dyDescent="0.25">
      <c r="A70" s="295" t="s">
        <v>2041</v>
      </c>
      <c r="B70" s="149">
        <f>B68</f>
        <v>110870</v>
      </c>
      <c r="C70" s="149">
        <f t="shared" ref="C70:L70" si="25">C68</f>
        <v>110870</v>
      </c>
      <c r="D70" s="149">
        <f t="shared" si="25"/>
        <v>0</v>
      </c>
      <c r="E70" s="149">
        <f t="shared" si="25"/>
        <v>0</v>
      </c>
      <c r="F70" s="149">
        <f t="shared" si="25"/>
        <v>110870</v>
      </c>
      <c r="G70" s="149">
        <f t="shared" si="25"/>
        <v>110870</v>
      </c>
      <c r="H70" s="149">
        <f t="shared" si="25"/>
        <v>0</v>
      </c>
      <c r="I70" s="149">
        <f t="shared" si="25"/>
        <v>0</v>
      </c>
      <c r="J70" s="149">
        <f t="shared" si="25"/>
        <v>110870</v>
      </c>
      <c r="K70" s="149">
        <f t="shared" si="25"/>
        <v>110870</v>
      </c>
      <c r="L70" s="149">
        <f t="shared" si="25"/>
        <v>0</v>
      </c>
      <c r="M70" s="213"/>
      <c r="N70" s="149">
        <f>N68</f>
        <v>110870</v>
      </c>
      <c r="O70" s="256"/>
      <c r="P70" s="248"/>
      <c r="Q70" s="246"/>
      <c r="R70" s="249"/>
      <c r="S70" s="174">
        <f>S68</f>
        <v>110870</v>
      </c>
      <c r="T70" s="200"/>
      <c r="U70" s="215"/>
    </row>
    <row r="71" spans="1:21" s="39" customFormat="1" ht="33.6" customHeight="1" thickBot="1" x14ac:dyDescent="0.3">
      <c r="A71" s="296"/>
      <c r="B71" s="216"/>
      <c r="C71" s="216"/>
      <c r="D71" s="216"/>
      <c r="E71" s="216"/>
      <c r="F71" s="216"/>
      <c r="G71" s="216"/>
      <c r="H71" s="216"/>
      <c r="I71" s="216"/>
      <c r="J71" s="216"/>
      <c r="K71" s="216"/>
      <c r="L71" s="216"/>
      <c r="M71" s="217"/>
      <c r="N71" s="154">
        <f>N69</f>
        <v>670123</v>
      </c>
      <c r="O71" s="253"/>
      <c r="P71" s="254"/>
      <c r="Q71" s="156"/>
      <c r="R71" s="219"/>
      <c r="S71" s="255">
        <f>S69</f>
        <v>670123</v>
      </c>
      <c r="T71" s="218"/>
      <c r="U71" s="220"/>
    </row>
    <row r="72" spans="1:21" s="39" customFormat="1" ht="33.6" customHeight="1" x14ac:dyDescent="0.25">
      <c r="A72" s="295" t="s">
        <v>2042</v>
      </c>
      <c r="B72" s="138">
        <f>B70+B65</f>
        <v>7747940</v>
      </c>
      <c r="C72" s="138">
        <f t="shared" ref="C72:D72" si="26">C70+C65</f>
        <v>4217182</v>
      </c>
      <c r="D72" s="138">
        <f t="shared" si="26"/>
        <v>3530758</v>
      </c>
      <c r="E72" s="190"/>
      <c r="F72" s="138">
        <f>F70+F65</f>
        <v>7747940</v>
      </c>
      <c r="G72" s="138">
        <f t="shared" ref="G72:H72" si="27">G70+G65</f>
        <v>4217182</v>
      </c>
      <c r="H72" s="138">
        <f t="shared" si="27"/>
        <v>3530758</v>
      </c>
      <c r="I72" s="138"/>
      <c r="J72" s="138">
        <f>J70+J65</f>
        <v>7747940</v>
      </c>
      <c r="K72" s="138">
        <f t="shared" ref="K72:L72" si="28">K70+K65</f>
        <v>4217182</v>
      </c>
      <c r="L72" s="138">
        <f t="shared" si="28"/>
        <v>3530758</v>
      </c>
      <c r="M72" s="190"/>
      <c r="N72" s="138">
        <f>N65+N70</f>
        <v>7747940</v>
      </c>
      <c r="O72" s="189"/>
      <c r="P72" s="269">
        <f>P65</f>
        <v>50013</v>
      </c>
      <c r="Q72" s="270"/>
      <c r="R72" s="271"/>
      <c r="S72" s="272">
        <f>S65+S70</f>
        <v>4167169</v>
      </c>
      <c r="T72" s="138">
        <f>T65</f>
        <v>3530758</v>
      </c>
      <c r="U72" s="193"/>
    </row>
    <row r="73" spans="1:21" s="39" customFormat="1" ht="33.6" customHeight="1" thickBot="1" x14ac:dyDescent="0.3">
      <c r="A73" s="296"/>
      <c r="B73" s="138"/>
      <c r="C73" s="138"/>
      <c r="D73" s="138"/>
      <c r="E73" s="190"/>
      <c r="F73" s="138"/>
      <c r="G73" s="138"/>
      <c r="H73" s="138"/>
      <c r="I73" s="138"/>
      <c r="J73" s="138"/>
      <c r="K73" s="138"/>
      <c r="L73" s="138"/>
      <c r="M73" s="190"/>
      <c r="N73" s="266">
        <f>N66+N71</f>
        <v>40796920</v>
      </c>
      <c r="O73" s="206"/>
      <c r="P73" s="267">
        <f>P66</f>
        <v>287075</v>
      </c>
      <c r="Q73" s="268"/>
      <c r="R73" s="191"/>
      <c r="S73" s="62">
        <f>S66+S71</f>
        <v>25489577</v>
      </c>
      <c r="T73" s="266">
        <f>T66</f>
        <v>15020268</v>
      </c>
      <c r="U73" s="193"/>
    </row>
    <row r="74" spans="1:21" s="39" customFormat="1" ht="26.4" customHeight="1" x14ac:dyDescent="0.25">
      <c r="A74" s="221" t="s">
        <v>2043</v>
      </c>
      <c r="B74" s="149"/>
      <c r="C74" s="149"/>
      <c r="D74" s="149"/>
      <c r="E74" s="213"/>
      <c r="F74" s="149"/>
      <c r="G74" s="149"/>
      <c r="H74" s="149"/>
      <c r="I74" s="149"/>
      <c r="J74" s="149"/>
      <c r="K74" s="149"/>
      <c r="L74" s="149"/>
      <c r="M74" s="213"/>
      <c r="N74" s="200"/>
      <c r="O74" s="167"/>
      <c r="P74" s="201"/>
      <c r="Q74" s="203"/>
      <c r="R74" s="202"/>
      <c r="S74" s="214"/>
      <c r="T74" s="200"/>
      <c r="U74" s="215"/>
    </row>
    <row r="75" spans="1:21" s="39" customFormat="1" ht="33.6" customHeight="1" x14ac:dyDescent="0.25">
      <c r="A75" s="299" t="s">
        <v>2044</v>
      </c>
      <c r="B75" s="211">
        <f>C75</f>
        <v>129889</v>
      </c>
      <c r="C75" s="211">
        <f>ROUND(C72*3.08%,0)</f>
        <v>129889</v>
      </c>
      <c r="D75" s="211"/>
      <c r="E75" s="211"/>
      <c r="F75" s="211">
        <f>B75</f>
        <v>129889</v>
      </c>
      <c r="G75" s="211">
        <f>C75</f>
        <v>129889</v>
      </c>
      <c r="H75" s="211"/>
      <c r="I75" s="211"/>
      <c r="J75" s="211">
        <f>F75</f>
        <v>129889</v>
      </c>
      <c r="K75" s="211">
        <f>G75</f>
        <v>129889</v>
      </c>
      <c r="L75" s="211"/>
      <c r="M75" s="211"/>
      <c r="N75" s="211">
        <f>N77</f>
        <v>129889</v>
      </c>
      <c r="O75" s="225" t="s">
        <v>2045</v>
      </c>
      <c r="P75" s="263">
        <f>P77</f>
        <v>1540</v>
      </c>
      <c r="Q75" s="211"/>
      <c r="R75" s="264"/>
      <c r="S75" s="265">
        <f>S77</f>
        <v>128349</v>
      </c>
      <c r="T75" s="137"/>
      <c r="U75" s="257"/>
    </row>
    <row r="76" spans="1:21" s="39" customFormat="1" ht="33.6" customHeight="1" thickBot="1" x14ac:dyDescent="0.3">
      <c r="A76" s="300"/>
      <c r="B76" s="142"/>
      <c r="C76" s="142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3">
        <f>N78</f>
        <v>793920</v>
      </c>
      <c r="O76" s="166"/>
      <c r="P76" s="180">
        <f>P78</f>
        <v>8842</v>
      </c>
      <c r="Q76" s="143"/>
      <c r="R76" s="182"/>
      <c r="S76" s="173">
        <f>S78</f>
        <v>785078</v>
      </c>
      <c r="T76" s="143"/>
      <c r="U76" s="145"/>
    </row>
    <row r="77" spans="1:21" s="39" customFormat="1" ht="33.6" customHeight="1" thickBot="1" x14ac:dyDescent="0.3">
      <c r="A77" s="295" t="s">
        <v>2046</v>
      </c>
      <c r="B77" s="148">
        <f>SUM(B75)</f>
        <v>129889</v>
      </c>
      <c r="C77" s="148">
        <f>SUM(C75)</f>
        <v>129889</v>
      </c>
      <c r="D77" s="148"/>
      <c r="E77" s="139"/>
      <c r="F77" s="148">
        <f>SUM(F75)</f>
        <v>129889</v>
      </c>
      <c r="G77" s="148">
        <f>SUM(G75)</f>
        <v>129889</v>
      </c>
      <c r="H77" s="148"/>
      <c r="I77" s="148"/>
      <c r="J77" s="148">
        <f>SUM(J75)</f>
        <v>129889</v>
      </c>
      <c r="K77" s="148">
        <f>SUM(K75)</f>
        <v>129889</v>
      </c>
      <c r="L77" s="148"/>
      <c r="M77" s="139"/>
      <c r="N77" s="148">
        <f>K77</f>
        <v>129889</v>
      </c>
      <c r="O77" s="259"/>
      <c r="P77" s="260">
        <f>ROUND(P61*3.08%,0)</f>
        <v>1540</v>
      </c>
      <c r="Q77" s="148"/>
      <c r="R77" s="261"/>
      <c r="S77" s="262">
        <f>K77-P77</f>
        <v>128349</v>
      </c>
      <c r="T77" s="164"/>
      <c r="U77" s="141"/>
    </row>
    <row r="78" spans="1:21" s="39" customFormat="1" ht="33.6" customHeight="1" thickBot="1" x14ac:dyDescent="0.3">
      <c r="A78" s="296"/>
      <c r="B78" s="242"/>
      <c r="C78" s="242"/>
      <c r="D78" s="242"/>
      <c r="E78" s="142"/>
      <c r="F78" s="242"/>
      <c r="G78" s="242"/>
      <c r="H78" s="242"/>
      <c r="I78" s="242"/>
      <c r="J78" s="242"/>
      <c r="K78" s="242"/>
      <c r="L78" s="242"/>
      <c r="M78" s="142"/>
      <c r="N78" s="144">
        <f>SUM(P78:U78)</f>
        <v>793920</v>
      </c>
      <c r="O78" s="243"/>
      <c r="P78" s="245">
        <f>ROUND((P61*3.08%)*5.74,0)</f>
        <v>8842</v>
      </c>
      <c r="Q78" s="144"/>
      <c r="R78" s="182"/>
      <c r="S78" s="258">
        <f>ROUND((K77*5.74)*1.053,0)</f>
        <v>785078</v>
      </c>
      <c r="T78" s="143"/>
      <c r="U78" s="145"/>
    </row>
    <row r="79" spans="1:21" s="39" customFormat="1" ht="33.6" customHeight="1" thickBot="1" x14ac:dyDescent="0.3">
      <c r="A79" s="295" t="s">
        <v>2047</v>
      </c>
      <c r="B79" s="138">
        <f>B77+B72</f>
        <v>7877829</v>
      </c>
      <c r="C79" s="138">
        <f t="shared" ref="C79:D79" si="29">C77+C72</f>
        <v>4347071</v>
      </c>
      <c r="D79" s="138">
        <f t="shared" si="29"/>
        <v>3530758</v>
      </c>
      <c r="E79" s="190"/>
      <c r="F79" s="138">
        <f>F77+F72</f>
        <v>7877829</v>
      </c>
      <c r="G79" s="138">
        <f t="shared" ref="G79:H79" si="30">G77+G72</f>
        <v>4347071</v>
      </c>
      <c r="H79" s="138">
        <f t="shared" si="30"/>
        <v>3530758</v>
      </c>
      <c r="I79" s="138"/>
      <c r="J79" s="138">
        <f>J77+J72</f>
        <v>7877829</v>
      </c>
      <c r="K79" s="138">
        <f t="shared" ref="K79:L79" si="31">K77+K72</f>
        <v>4347071</v>
      </c>
      <c r="L79" s="138">
        <f t="shared" si="31"/>
        <v>3530758</v>
      </c>
      <c r="M79" s="190"/>
      <c r="N79" s="138">
        <f>N77+N72</f>
        <v>7877829</v>
      </c>
      <c r="O79" s="189"/>
      <c r="P79" s="359">
        <f>P72+P77</f>
        <v>51553</v>
      </c>
      <c r="Q79" s="360"/>
      <c r="R79" s="361"/>
      <c r="S79" s="272">
        <f>S72+S77</f>
        <v>4295518</v>
      </c>
      <c r="T79" s="138">
        <f>T72</f>
        <v>3530758</v>
      </c>
      <c r="U79" s="193"/>
    </row>
    <row r="80" spans="1:21" s="39" customFormat="1" ht="33.6" customHeight="1" thickBot="1" x14ac:dyDescent="0.3">
      <c r="A80" s="296"/>
      <c r="B80" s="138"/>
      <c r="C80" s="138"/>
      <c r="D80" s="138"/>
      <c r="E80" s="190"/>
      <c r="F80" s="138"/>
      <c r="G80" s="138"/>
      <c r="H80" s="138"/>
      <c r="I80" s="138"/>
      <c r="J80" s="138"/>
      <c r="K80" s="138"/>
      <c r="L80" s="138"/>
      <c r="M80" s="190"/>
      <c r="N80" s="266">
        <f>N73+N78</f>
        <v>41590840</v>
      </c>
      <c r="O80" s="206"/>
      <c r="P80" s="267">
        <f>P73+P78</f>
        <v>295917</v>
      </c>
      <c r="Q80" s="268"/>
      <c r="R80" s="191"/>
      <c r="S80" s="62">
        <f>S73+S78</f>
        <v>26274655</v>
      </c>
      <c r="T80" s="266">
        <f>T73</f>
        <v>15020268</v>
      </c>
      <c r="U80" s="193"/>
    </row>
    <row r="81" spans="1:21" s="16" customFormat="1" ht="24.9" customHeight="1" x14ac:dyDescent="0.3">
      <c r="A81" s="321" t="s">
        <v>2</v>
      </c>
      <c r="B81" s="148">
        <f>SUM(C81:D81)</f>
        <v>7877829</v>
      </c>
      <c r="C81" s="148">
        <f>C79</f>
        <v>4347071</v>
      </c>
      <c r="D81" s="148">
        <f>D79</f>
        <v>3530758</v>
      </c>
      <c r="E81" s="148">
        <f>SUM(E9:E15)</f>
        <v>0</v>
      </c>
      <c r="F81" s="148">
        <f>SUM(G81:H81)</f>
        <v>7877829</v>
      </c>
      <c r="G81" s="148">
        <f>G79</f>
        <v>4347071</v>
      </c>
      <c r="H81" s="148">
        <f>H79</f>
        <v>3530758</v>
      </c>
      <c r="I81" s="148"/>
      <c r="J81" s="148">
        <f>SUM(K81:M81)</f>
        <v>7877829</v>
      </c>
      <c r="K81" s="148">
        <f>K79</f>
        <v>4347071</v>
      </c>
      <c r="L81" s="148">
        <f>L79</f>
        <v>3530758</v>
      </c>
      <c r="M81" s="148">
        <f>SUM(M9:M15)</f>
        <v>0</v>
      </c>
      <c r="N81" s="149">
        <f>N79</f>
        <v>7877829</v>
      </c>
      <c r="O81" s="150"/>
      <c r="P81" s="183">
        <f>P79</f>
        <v>51553</v>
      </c>
      <c r="Q81" s="151"/>
      <c r="R81" s="184"/>
      <c r="S81" s="174">
        <f>S79</f>
        <v>4295518</v>
      </c>
      <c r="T81" s="149">
        <f>T79</f>
        <v>3530758</v>
      </c>
      <c r="U81" s="152"/>
    </row>
    <row r="82" spans="1:21" s="16" customFormat="1" ht="24.9" customHeight="1" thickBot="1" x14ac:dyDescent="0.35">
      <c r="A82" s="322"/>
      <c r="B82" s="144"/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53"/>
      <c r="N82" s="154">
        <f>N80</f>
        <v>41590840</v>
      </c>
      <c r="O82" s="168"/>
      <c r="P82" s="185">
        <f>P80</f>
        <v>295917</v>
      </c>
      <c r="Q82" s="155"/>
      <c r="R82" s="186"/>
      <c r="S82" s="156">
        <f>S80</f>
        <v>26274655</v>
      </c>
      <c r="T82" s="156">
        <f>T80</f>
        <v>15020268</v>
      </c>
      <c r="U82" s="145"/>
    </row>
    <row r="83" spans="1:21" s="16" customFormat="1" ht="24.9" customHeight="1" thickBot="1" x14ac:dyDescent="0.35">
      <c r="A83" s="237" t="s">
        <v>2012</v>
      </c>
      <c r="B83" s="157"/>
      <c r="C83" s="157"/>
      <c r="D83" s="157"/>
      <c r="E83" s="157"/>
      <c r="F83" s="157"/>
      <c r="G83" s="157"/>
      <c r="H83" s="157"/>
      <c r="I83" s="157"/>
      <c r="J83" s="157"/>
      <c r="K83" s="157"/>
      <c r="L83" s="157"/>
      <c r="M83" s="157"/>
      <c r="N83" s="157">
        <f>SUM(P83:U83)</f>
        <v>41590840</v>
      </c>
      <c r="O83" s="169"/>
      <c r="P83" s="187">
        <f>P82</f>
        <v>295917</v>
      </c>
      <c r="Q83" s="158"/>
      <c r="R83" s="163"/>
      <c r="S83" s="175">
        <f>S82</f>
        <v>26274655</v>
      </c>
      <c r="T83" s="157">
        <f>T82</f>
        <v>15020268</v>
      </c>
      <c r="U83" s="159"/>
    </row>
    <row r="84" spans="1:21" ht="24.9" customHeight="1" thickBot="1" x14ac:dyDescent="0.35">
      <c r="A84" s="238" t="s">
        <v>47</v>
      </c>
      <c r="B84" s="160"/>
      <c r="C84" s="160"/>
      <c r="D84" s="160"/>
      <c r="E84" s="160"/>
      <c r="F84" s="160"/>
      <c r="G84" s="160"/>
      <c r="H84" s="160"/>
      <c r="I84" s="160"/>
      <c r="J84" s="160"/>
      <c r="K84" s="160"/>
      <c r="L84" s="160"/>
      <c r="M84" s="160"/>
      <c r="N84" s="160">
        <f>SUM(P84:U84)</f>
        <v>7486351.2000000002</v>
      </c>
      <c r="O84" s="170"/>
      <c r="P84" s="188">
        <f>ROUND(P83*18%,2)</f>
        <v>53265.06</v>
      </c>
      <c r="Q84" s="161"/>
      <c r="R84" s="162"/>
      <c r="S84" s="176">
        <f t="shared" ref="S84:T84" si="32">ROUND(S83*18%,2)</f>
        <v>4729437.9000000004</v>
      </c>
      <c r="T84" s="161">
        <f t="shared" si="32"/>
        <v>2703648.24</v>
      </c>
      <c r="U84" s="162"/>
    </row>
    <row r="85" spans="1:21" s="16" customFormat="1" ht="24.9" customHeight="1" thickBot="1" x14ac:dyDescent="0.35">
      <c r="A85" s="239" t="s">
        <v>2048</v>
      </c>
      <c r="B85" s="157"/>
      <c r="C85" s="157"/>
      <c r="D85" s="157"/>
      <c r="E85" s="157"/>
      <c r="F85" s="157"/>
      <c r="G85" s="157"/>
      <c r="H85" s="157"/>
      <c r="I85" s="157"/>
      <c r="J85" s="157"/>
      <c r="K85" s="157"/>
      <c r="L85" s="157"/>
      <c r="M85" s="157"/>
      <c r="N85" s="157">
        <f>SUM(P85:U85)</f>
        <v>49077191.200000003</v>
      </c>
      <c r="O85" s="169"/>
      <c r="P85" s="187">
        <f>SUM(P83:P84)</f>
        <v>349182.06</v>
      </c>
      <c r="Q85" s="158"/>
      <c r="R85" s="163"/>
      <c r="S85" s="177">
        <f>SUM(S83:S84)</f>
        <v>31004092.899999999</v>
      </c>
      <c r="T85" s="158">
        <f t="shared" ref="S85:T85" si="33">SUM(T83:T84)</f>
        <v>17723916.240000002</v>
      </c>
      <c r="U85" s="163"/>
    </row>
    <row r="86" spans="1:21" s="16" customFormat="1" ht="24.9" customHeight="1" x14ac:dyDescent="0.3">
      <c r="A86" s="61"/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3"/>
      <c r="Q86" s="63"/>
      <c r="R86" s="63"/>
    </row>
    <row r="87" spans="1:21" ht="24.9" customHeight="1" x14ac:dyDescent="0.3">
      <c r="A87" s="310" t="s">
        <v>0</v>
      </c>
      <c r="B87" s="310"/>
      <c r="C87" s="310"/>
      <c r="D87" s="310"/>
      <c r="E87" s="310"/>
      <c r="F87" s="310"/>
      <c r="G87" s="310"/>
      <c r="H87" s="310"/>
      <c r="I87" s="310"/>
      <c r="J87" s="310"/>
      <c r="K87" s="310"/>
      <c r="L87" s="310"/>
      <c r="M87" s="310"/>
      <c r="N87" s="310"/>
      <c r="O87" s="310"/>
      <c r="P87" s="93"/>
      <c r="Q87" s="12"/>
    </row>
    <row r="88" spans="1:21" ht="24.9" customHeight="1" x14ac:dyDescent="0.3">
      <c r="A88" s="310" t="s">
        <v>2014</v>
      </c>
      <c r="B88" s="310"/>
      <c r="C88" s="310"/>
      <c r="D88" s="310"/>
      <c r="E88" s="310"/>
      <c r="F88" s="310"/>
      <c r="G88" s="310"/>
      <c r="H88" s="310"/>
      <c r="I88" s="310"/>
      <c r="J88" s="310"/>
      <c r="K88" s="310"/>
      <c r="L88" s="310"/>
      <c r="M88" s="310"/>
      <c r="N88" s="310"/>
      <c r="O88" s="310"/>
    </row>
    <row r="89" spans="1:21" ht="24.9" customHeight="1" x14ac:dyDescent="0.3">
      <c r="A89" s="311" t="s">
        <v>2015</v>
      </c>
      <c r="B89" s="311"/>
      <c r="C89" s="311"/>
      <c r="D89" s="311"/>
      <c r="E89" s="311"/>
      <c r="F89" s="311"/>
      <c r="G89" s="311"/>
      <c r="H89" s="311"/>
      <c r="I89" s="311"/>
      <c r="J89" s="311"/>
      <c r="K89" s="311"/>
      <c r="L89" s="311"/>
      <c r="M89" s="311"/>
      <c r="N89" s="311"/>
      <c r="O89" s="311"/>
    </row>
    <row r="90" spans="1:21" ht="27" customHeight="1" x14ac:dyDescent="0.3">
      <c r="A90" s="311" t="s">
        <v>2013</v>
      </c>
      <c r="B90" s="311"/>
      <c r="C90" s="311"/>
      <c r="D90" s="311"/>
      <c r="E90" s="311"/>
      <c r="F90" s="311"/>
      <c r="G90" s="311"/>
      <c r="H90" s="311"/>
      <c r="I90" s="311"/>
      <c r="J90" s="311"/>
      <c r="K90" s="311"/>
      <c r="L90" s="311"/>
      <c r="M90" s="311"/>
      <c r="N90" s="311"/>
      <c r="O90" s="132"/>
    </row>
    <row r="91" spans="1:21" s="16" customFormat="1" ht="24.9" customHeight="1" x14ac:dyDescent="0.3">
      <c r="A91" s="311" t="s">
        <v>2018</v>
      </c>
      <c r="B91" s="311"/>
      <c r="C91" s="311"/>
      <c r="D91" s="311"/>
      <c r="E91" s="311"/>
      <c r="F91" s="311"/>
      <c r="G91" s="311"/>
      <c r="H91" s="311"/>
      <c r="I91" s="311"/>
      <c r="J91" s="311"/>
      <c r="K91" s="311"/>
      <c r="L91" s="311"/>
      <c r="M91" s="311"/>
      <c r="N91" s="311"/>
      <c r="O91" s="311"/>
      <c r="P91" s="311"/>
      <c r="Q91" s="311"/>
    </row>
    <row r="92" spans="1:21" ht="24.9" customHeight="1" x14ac:dyDescent="0.3"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16"/>
      <c r="Q92" s="16"/>
    </row>
    <row r="93" spans="1:21" s="16" customFormat="1" ht="25.05" customHeight="1" x14ac:dyDescent="0.4">
      <c r="A93" s="307" t="s">
        <v>238</v>
      </c>
      <c r="B93" s="307"/>
      <c r="C93" s="307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4"/>
      <c r="P93" s="10"/>
      <c r="Q93" s="10"/>
    </row>
    <row r="94" spans="1:21" ht="25.05" customHeight="1" x14ac:dyDescent="0.4">
      <c r="A94" s="307" t="s">
        <v>45</v>
      </c>
      <c r="B94" s="307"/>
      <c r="C94" s="307"/>
      <c r="D94" s="13"/>
      <c r="E94" s="13"/>
      <c r="F94" s="13"/>
      <c r="G94" s="36"/>
      <c r="H94" s="318" t="s">
        <v>239</v>
      </c>
      <c r="I94" s="318"/>
      <c r="J94" s="36"/>
      <c r="K94" s="13"/>
      <c r="L94" s="13"/>
      <c r="M94" s="13"/>
      <c r="N94" s="13"/>
      <c r="O94" s="13"/>
      <c r="P94" s="16"/>
      <c r="Q94" s="16"/>
    </row>
    <row r="95" spans="1:21" ht="25.05" customHeight="1" x14ac:dyDescent="0.3">
      <c r="A95" s="195"/>
      <c r="B95" s="196"/>
      <c r="C95" s="196"/>
      <c r="H95" s="317"/>
      <c r="I95" s="317"/>
      <c r="Q95" s="15"/>
    </row>
    <row r="96" spans="1:21" ht="25.05" customHeight="1" x14ac:dyDescent="0.4">
      <c r="A96" s="307" t="s">
        <v>48</v>
      </c>
      <c r="B96" s="307"/>
      <c r="C96" s="197"/>
      <c r="D96" s="40"/>
      <c r="E96" s="40"/>
      <c r="F96" s="40"/>
      <c r="G96" s="40"/>
      <c r="H96" s="319" t="s">
        <v>76</v>
      </c>
      <c r="I96" s="319"/>
      <c r="J96" s="40"/>
      <c r="K96" s="40"/>
      <c r="L96" s="40"/>
      <c r="M96" s="40"/>
      <c r="N96" s="40"/>
      <c r="O96" s="40"/>
      <c r="P96" s="12"/>
      <c r="Q96" s="12"/>
    </row>
    <row r="97" spans="1:17" ht="25.05" customHeight="1" x14ac:dyDescent="0.3">
      <c r="A97" s="195"/>
      <c r="B97" s="196"/>
      <c r="C97" s="196"/>
      <c r="H97" s="317"/>
      <c r="I97" s="317"/>
      <c r="P97" s="12"/>
      <c r="Q97" s="12"/>
    </row>
    <row r="98" spans="1:17" s="13" customFormat="1" ht="25.05" customHeight="1" x14ac:dyDescent="0.35">
      <c r="A98" s="195" t="s">
        <v>69</v>
      </c>
      <c r="B98" s="196"/>
      <c r="C98" s="196"/>
      <c r="D98" s="14"/>
      <c r="E98" s="14"/>
      <c r="F98" s="14"/>
      <c r="G98" s="14"/>
      <c r="H98" s="194" t="s">
        <v>70</v>
      </c>
      <c r="I98" s="14"/>
      <c r="J98" s="14"/>
      <c r="K98" s="14"/>
      <c r="L98" s="14"/>
      <c r="M98" s="14"/>
      <c r="N98" s="14"/>
      <c r="O98" s="14"/>
      <c r="P98" s="10"/>
      <c r="Q98" s="10"/>
    </row>
    <row r="99" spans="1:17" s="13" customFormat="1" ht="18.75" customHeight="1" x14ac:dyDescent="0.35">
      <c r="A99" s="12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</row>
    <row r="100" spans="1:17" ht="18.75" customHeight="1" x14ac:dyDescent="0.35">
      <c r="M100" s="11" t="s">
        <v>58</v>
      </c>
      <c r="P100" s="13"/>
      <c r="Q100" s="13"/>
    </row>
    <row r="101" spans="1:17" s="13" customFormat="1" ht="19.5" customHeight="1" x14ac:dyDescent="0.35">
      <c r="A101" s="12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0"/>
      <c r="Q101" s="10"/>
    </row>
    <row r="102" spans="1:17" ht="18" x14ac:dyDescent="0.35">
      <c r="P102" s="13"/>
      <c r="Q102" s="13"/>
    </row>
    <row r="103" spans="1:17" s="13" customFormat="1" ht="18" x14ac:dyDescent="0.35">
      <c r="A103" s="12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0"/>
      <c r="Q103" s="10"/>
    </row>
    <row r="104" spans="1:17" ht="18" x14ac:dyDescent="0.35">
      <c r="P104" s="13"/>
      <c r="Q104" s="13"/>
    </row>
  </sheetData>
  <mergeCells count="78">
    <mergeCell ref="A79:A80"/>
    <mergeCell ref="A72:A73"/>
    <mergeCell ref="A2:U2"/>
    <mergeCell ref="A3:U3"/>
    <mergeCell ref="A81:A82"/>
    <mergeCell ref="S5:U5"/>
    <mergeCell ref="A4:O4"/>
    <mergeCell ref="A5:A6"/>
    <mergeCell ref="B5:E5"/>
    <mergeCell ref="F5:I5"/>
    <mergeCell ref="O5:O6"/>
    <mergeCell ref="J5:M5"/>
    <mergeCell ref="A23:A24"/>
    <mergeCell ref="A25:A26"/>
    <mergeCell ref="A27:A28"/>
    <mergeCell ref="A29:A30"/>
    <mergeCell ref="A31:A32"/>
    <mergeCell ref="A33:A34"/>
    <mergeCell ref="H97:I97"/>
    <mergeCell ref="A96:B96"/>
    <mergeCell ref="A94:C94"/>
    <mergeCell ref="H94:I94"/>
    <mergeCell ref="H95:I95"/>
    <mergeCell ref="H96:I96"/>
    <mergeCell ref="A93:C93"/>
    <mergeCell ref="N5:N6"/>
    <mergeCell ref="A87:O87"/>
    <mergeCell ref="A88:O88"/>
    <mergeCell ref="A91:Q91"/>
    <mergeCell ref="P5:R5"/>
    <mergeCell ref="A90:N90"/>
    <mergeCell ref="A89:O89"/>
    <mergeCell ref="O9:O10"/>
    <mergeCell ref="A9:A10"/>
    <mergeCell ref="A11:A12"/>
    <mergeCell ref="A13:A14"/>
    <mergeCell ref="A15:A16"/>
    <mergeCell ref="A17:A18"/>
    <mergeCell ref="A19:A20"/>
    <mergeCell ref="A21:A22"/>
    <mergeCell ref="O31:O32"/>
    <mergeCell ref="O33:O34"/>
    <mergeCell ref="O54:O55"/>
    <mergeCell ref="A38:A39"/>
    <mergeCell ref="A40:A41"/>
    <mergeCell ref="A45:A46"/>
    <mergeCell ref="A50:A51"/>
    <mergeCell ref="A52:A53"/>
    <mergeCell ref="O21:O22"/>
    <mergeCell ref="O23:O24"/>
    <mergeCell ref="O25:O26"/>
    <mergeCell ref="O27:O28"/>
    <mergeCell ref="O29:O30"/>
    <mergeCell ref="O11:O12"/>
    <mergeCell ref="O13:O14"/>
    <mergeCell ref="O15:O16"/>
    <mergeCell ref="O17:O18"/>
    <mergeCell ref="O19:O20"/>
    <mergeCell ref="O56:O57"/>
    <mergeCell ref="O61:O62"/>
    <mergeCell ref="O38:O39"/>
    <mergeCell ref="O40:O41"/>
    <mergeCell ref="O45:O46"/>
    <mergeCell ref="O50:O51"/>
    <mergeCell ref="O52:O53"/>
    <mergeCell ref="A35:A36"/>
    <mergeCell ref="A42:A43"/>
    <mergeCell ref="A47:A48"/>
    <mergeCell ref="A58:A59"/>
    <mergeCell ref="A63:A64"/>
    <mergeCell ref="A54:A55"/>
    <mergeCell ref="A56:A57"/>
    <mergeCell ref="A61:A62"/>
    <mergeCell ref="A70:A71"/>
    <mergeCell ref="A68:A69"/>
    <mergeCell ref="A75:A76"/>
    <mergeCell ref="A77:A78"/>
    <mergeCell ref="A65:A66"/>
  </mergeCells>
  <phoneticPr fontId="41" type="noConversion"/>
  <pageMargins left="0.39370078740157483" right="0.19685039370078741" top="0.19685039370078741" bottom="0" header="0.31496062992125984" footer="0.31496062992125984"/>
  <pageSetup paperSize="9" scale="56" fitToHeight="0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tabSelected="1" workbookViewId="0">
      <selection activeCell="A6" sqref="A6:H6"/>
    </sheetView>
  </sheetViews>
  <sheetFormatPr defaultColWidth="9.109375" defaultRowHeight="13.8" x14ac:dyDescent="0.25"/>
  <cols>
    <col min="1" max="1" width="9.5546875" style="20" customWidth="1"/>
    <col min="2" max="2" width="7.44140625" style="20" customWidth="1"/>
    <col min="3" max="3" width="23" style="20" customWidth="1"/>
    <col min="4" max="4" width="9.109375" style="20"/>
    <col min="5" max="5" width="12.33203125" style="20" customWidth="1"/>
    <col min="6" max="6" width="19.88671875" style="20" customWidth="1"/>
    <col min="7" max="7" width="27" style="20" customWidth="1"/>
    <col min="8" max="8" width="22.88671875" style="20" customWidth="1"/>
    <col min="9" max="9" width="9.109375" style="20"/>
    <col min="10" max="10" width="12.6640625" style="20" bestFit="1" customWidth="1"/>
    <col min="11" max="16384" width="9.109375" style="20"/>
  </cols>
  <sheetData>
    <row r="1" spans="1:8" ht="15.6" x14ac:dyDescent="0.3">
      <c r="G1" s="35"/>
    </row>
    <row r="2" spans="1:8" ht="15.6" x14ac:dyDescent="0.25">
      <c r="G2" s="31"/>
    </row>
    <row r="3" spans="1:8" ht="15.6" x14ac:dyDescent="0.25">
      <c r="G3" s="31"/>
    </row>
    <row r="4" spans="1:8" ht="15.6" x14ac:dyDescent="0.25">
      <c r="G4" s="31"/>
    </row>
    <row r="5" spans="1:8" ht="18" x14ac:dyDescent="0.35">
      <c r="A5" s="331" t="s">
        <v>19</v>
      </c>
      <c r="B5" s="331"/>
      <c r="C5" s="331"/>
      <c r="D5" s="331"/>
      <c r="E5" s="331"/>
      <c r="F5" s="331"/>
      <c r="G5" s="331"/>
      <c r="H5" s="331"/>
    </row>
    <row r="6" spans="1:8" ht="63" customHeight="1" x14ac:dyDescent="0.25">
      <c r="A6" s="330" t="s">
        <v>2049</v>
      </c>
      <c r="B6" s="330"/>
      <c r="C6" s="330"/>
      <c r="D6" s="330"/>
      <c r="E6" s="330"/>
      <c r="F6" s="330"/>
      <c r="G6" s="330"/>
      <c r="H6" s="330"/>
    </row>
    <row r="7" spans="1:8" ht="18" x14ac:dyDescent="0.35">
      <c r="A7" s="331" t="s">
        <v>2011</v>
      </c>
      <c r="B7" s="331"/>
      <c r="C7" s="331"/>
      <c r="D7" s="331"/>
      <c r="E7" s="331"/>
      <c r="F7" s="331"/>
      <c r="G7" s="331"/>
      <c r="H7" s="331"/>
    </row>
    <row r="8" spans="1:8" ht="61.2" customHeight="1" x14ac:dyDescent="0.3">
      <c r="A8" s="336"/>
      <c r="B8" s="336"/>
      <c r="C8" s="336"/>
      <c r="D8" s="336"/>
      <c r="E8" s="336"/>
      <c r="F8" s="336"/>
      <c r="G8" s="336"/>
    </row>
    <row r="9" spans="1:8" ht="15.6" x14ac:dyDescent="0.3">
      <c r="A9" s="337" t="s">
        <v>2016</v>
      </c>
      <c r="B9" s="337"/>
      <c r="C9" s="337"/>
      <c r="D9" s="337"/>
      <c r="E9" s="21"/>
      <c r="F9" s="21"/>
      <c r="G9" s="21"/>
    </row>
    <row r="10" spans="1:8" ht="15.6" x14ac:dyDescent="0.3">
      <c r="A10" s="21"/>
      <c r="B10" s="21"/>
      <c r="C10" s="21"/>
      <c r="D10" s="21"/>
      <c r="E10" s="21"/>
      <c r="F10" s="30"/>
      <c r="G10" s="332" t="s">
        <v>18</v>
      </c>
      <c r="H10" s="332"/>
    </row>
    <row r="11" spans="1:8" ht="12.75" customHeight="1" x14ac:dyDescent="0.25">
      <c r="A11" s="340" t="s">
        <v>17</v>
      </c>
      <c r="B11" s="341"/>
      <c r="C11" s="344" t="s">
        <v>16</v>
      </c>
      <c r="D11" s="340" t="s">
        <v>15</v>
      </c>
      <c r="E11" s="341"/>
      <c r="F11" s="344" t="s">
        <v>14</v>
      </c>
      <c r="G11" s="333" t="s">
        <v>13</v>
      </c>
      <c r="H11" s="333" t="s">
        <v>13</v>
      </c>
    </row>
    <row r="12" spans="1:8" ht="31.5" customHeight="1" x14ac:dyDescent="0.25">
      <c r="A12" s="342"/>
      <c r="B12" s="343"/>
      <c r="C12" s="345"/>
      <c r="D12" s="342"/>
      <c r="E12" s="343"/>
      <c r="F12" s="345"/>
      <c r="G12" s="333"/>
      <c r="H12" s="333"/>
    </row>
    <row r="13" spans="1:8" ht="13.8" customHeight="1" x14ac:dyDescent="0.25">
      <c r="A13" s="342"/>
      <c r="B13" s="343"/>
      <c r="C13" s="345"/>
      <c r="D13" s="342"/>
      <c r="E13" s="343"/>
      <c r="F13" s="345"/>
      <c r="G13" s="333"/>
      <c r="H13" s="333"/>
    </row>
    <row r="14" spans="1:8" ht="13.8" customHeight="1" x14ac:dyDescent="0.25">
      <c r="A14" s="342"/>
      <c r="B14" s="343"/>
      <c r="C14" s="345"/>
      <c r="D14" s="342"/>
      <c r="E14" s="343"/>
      <c r="F14" s="345"/>
      <c r="G14" s="334" t="s">
        <v>82</v>
      </c>
      <c r="H14" s="334" t="s">
        <v>2010</v>
      </c>
    </row>
    <row r="15" spans="1:8" ht="13.8" customHeight="1" x14ac:dyDescent="0.25">
      <c r="A15" s="342"/>
      <c r="B15" s="343"/>
      <c r="C15" s="345"/>
      <c r="D15" s="342"/>
      <c r="E15" s="343"/>
      <c r="F15" s="345"/>
      <c r="G15" s="334"/>
      <c r="H15" s="334"/>
    </row>
    <row r="16" spans="1:8" ht="13.8" customHeight="1" x14ac:dyDescent="0.25">
      <c r="A16" s="342"/>
      <c r="B16" s="343"/>
      <c r="C16" s="345"/>
      <c r="D16" s="342"/>
      <c r="E16" s="343"/>
      <c r="F16" s="345"/>
      <c r="G16" s="334"/>
      <c r="H16" s="334"/>
    </row>
    <row r="17" spans="1:12" ht="13.8" customHeight="1" x14ac:dyDescent="0.25">
      <c r="A17" s="342"/>
      <c r="B17" s="343"/>
      <c r="C17" s="346"/>
      <c r="D17" s="342"/>
      <c r="E17" s="343"/>
      <c r="F17" s="346"/>
      <c r="G17" s="334"/>
      <c r="H17" s="334"/>
    </row>
    <row r="18" spans="1:12" ht="15.6" x14ac:dyDescent="0.3">
      <c r="A18" s="347">
        <v>1</v>
      </c>
      <c r="B18" s="348"/>
      <c r="C18" s="29">
        <v>2</v>
      </c>
      <c r="D18" s="347">
        <v>3</v>
      </c>
      <c r="E18" s="348"/>
      <c r="F18" s="29">
        <v>4</v>
      </c>
      <c r="G18" s="28">
        <v>5</v>
      </c>
      <c r="H18" s="28">
        <v>6</v>
      </c>
    </row>
    <row r="19" spans="1:12" ht="32.25" customHeight="1" x14ac:dyDescent="0.25">
      <c r="A19" s="352" t="s">
        <v>5</v>
      </c>
      <c r="B19" s="353"/>
      <c r="C19" s="25">
        <f>СМР!K81</f>
        <v>4347071</v>
      </c>
      <c r="D19" s="338">
        <f>СМР!P83+СМР!S83</f>
        <v>26570572</v>
      </c>
      <c r="E19" s="339"/>
      <c r="F19" s="25">
        <f>D19</f>
        <v>26570572</v>
      </c>
      <c r="G19" s="60">
        <f>СМР!P83</f>
        <v>295917</v>
      </c>
      <c r="H19" s="134">
        <f>СМР!S83</f>
        <v>26274655</v>
      </c>
    </row>
    <row r="20" spans="1:12" ht="32.25" customHeight="1" x14ac:dyDescent="0.25">
      <c r="A20" s="352" t="s">
        <v>4</v>
      </c>
      <c r="B20" s="353"/>
      <c r="C20" s="25">
        <f>СМР!L81</f>
        <v>3530758</v>
      </c>
      <c r="D20" s="338">
        <f>СМР!T83</f>
        <v>15020268</v>
      </c>
      <c r="E20" s="339"/>
      <c r="F20" s="25">
        <f>D20</f>
        <v>15020268</v>
      </c>
      <c r="G20" s="23">
        <v>0</v>
      </c>
      <c r="H20" s="134">
        <f>СМР!T83</f>
        <v>15020268</v>
      </c>
    </row>
    <row r="21" spans="1:12" ht="32.25" customHeight="1" x14ac:dyDescent="0.25">
      <c r="A21" s="352" t="s">
        <v>12</v>
      </c>
      <c r="B21" s="353"/>
      <c r="C21" s="25">
        <v>0</v>
      </c>
      <c r="D21" s="338">
        <v>0</v>
      </c>
      <c r="E21" s="339"/>
      <c r="F21" s="25">
        <f>G21</f>
        <v>0</v>
      </c>
      <c r="G21" s="23">
        <v>0</v>
      </c>
      <c r="H21" s="135">
        <v>0</v>
      </c>
    </row>
    <row r="22" spans="1:12" ht="30" customHeight="1" x14ac:dyDescent="0.25">
      <c r="A22" s="354" t="s">
        <v>1</v>
      </c>
      <c r="B22" s="354"/>
      <c r="C22" s="27">
        <f>SUM(C19:C21)</f>
        <v>7877829</v>
      </c>
      <c r="D22" s="338">
        <f>SUM(D19:E21)</f>
        <v>41590840</v>
      </c>
      <c r="E22" s="339"/>
      <c r="F22" s="25">
        <f>F19+F20</f>
        <v>41590840</v>
      </c>
      <c r="G22" s="23">
        <f>SUM(G19:G21)</f>
        <v>295917</v>
      </c>
      <c r="H22" s="134">
        <f>СМР!S83+СМР!T83</f>
        <v>41294923</v>
      </c>
    </row>
    <row r="23" spans="1:12" ht="30" customHeight="1" x14ac:dyDescent="0.3">
      <c r="A23" s="349" t="s">
        <v>11</v>
      </c>
      <c r="B23" s="350"/>
      <c r="C23" s="26"/>
      <c r="D23" s="338">
        <f>СМР!N84</f>
        <v>7486351.2000000002</v>
      </c>
      <c r="E23" s="339"/>
      <c r="F23" s="25">
        <f>D23</f>
        <v>7486351.2000000002</v>
      </c>
      <c r="G23" s="23">
        <f>СМР!P84</f>
        <v>53265.06</v>
      </c>
      <c r="H23" s="134">
        <f>СМР!S84+СМР!T84</f>
        <v>7433086.1400000006</v>
      </c>
      <c r="J23" s="136"/>
    </row>
    <row r="24" spans="1:12" ht="30" customHeight="1" x14ac:dyDescent="0.3">
      <c r="A24" s="355" t="s">
        <v>10</v>
      </c>
      <c r="B24" s="355"/>
      <c r="C24" s="24"/>
      <c r="D24" s="356">
        <f>СМР!N85</f>
        <v>49077191.200000003</v>
      </c>
      <c r="E24" s="356"/>
      <c r="F24" s="23">
        <f>SUM(F22:F23)</f>
        <v>49077191.200000003</v>
      </c>
      <c r="G24" s="23">
        <f>SUM(G22:G23)</f>
        <v>349182.06</v>
      </c>
      <c r="H24" s="134">
        <f>СМР!S85+СМР!T85</f>
        <v>48728009.140000001</v>
      </c>
    </row>
    <row r="25" spans="1:12" ht="54" customHeight="1" x14ac:dyDescent="0.3">
      <c r="A25" s="22"/>
      <c r="B25" s="22"/>
      <c r="C25" s="22"/>
      <c r="D25" s="22"/>
      <c r="E25" s="22"/>
      <c r="F25" s="22"/>
      <c r="G25" s="22"/>
    </row>
    <row r="26" spans="1:12" s="32" customFormat="1" ht="18" x14ac:dyDescent="0.35">
      <c r="A26" s="33" t="s">
        <v>9</v>
      </c>
      <c r="B26" s="33"/>
      <c r="C26" s="33"/>
      <c r="D26" s="33"/>
      <c r="E26" s="33"/>
      <c r="F26" s="33"/>
      <c r="G26" s="33"/>
    </row>
    <row r="27" spans="1:12" s="32" customFormat="1" ht="12" customHeight="1" x14ac:dyDescent="0.35">
      <c r="A27" s="34"/>
      <c r="B27" s="34"/>
      <c r="C27" s="34"/>
      <c r="D27" s="34"/>
      <c r="E27" s="34"/>
      <c r="F27" s="34"/>
      <c r="G27" s="34"/>
    </row>
    <row r="28" spans="1:12" s="32" customFormat="1" ht="163.19999999999999" customHeight="1" x14ac:dyDescent="0.3">
      <c r="A28" s="335" t="s">
        <v>2019</v>
      </c>
      <c r="B28" s="335"/>
      <c r="C28" s="335"/>
      <c r="D28" s="335"/>
      <c r="E28" s="335"/>
      <c r="F28" s="335"/>
      <c r="G28" s="335"/>
      <c r="H28" s="335"/>
    </row>
    <row r="29" spans="1:12" ht="85.2" customHeight="1" x14ac:dyDescent="0.25"/>
    <row r="30" spans="1:12" s="13" customFormat="1" ht="18.75" customHeight="1" x14ac:dyDescent="0.35">
      <c r="A30" s="351" t="s">
        <v>238</v>
      </c>
      <c r="B30" s="351"/>
      <c r="C30" s="351"/>
      <c r="D30" s="351"/>
      <c r="I30" s="14"/>
      <c r="J30" s="14"/>
      <c r="K30" s="14"/>
      <c r="L30" s="14"/>
    </row>
    <row r="31" spans="1:12" s="13" customFormat="1" ht="18.75" customHeight="1" x14ac:dyDescent="0.35">
      <c r="A31" s="351" t="s">
        <v>45</v>
      </c>
      <c r="B31" s="351"/>
      <c r="C31" s="351"/>
      <c r="D31" s="351"/>
      <c r="F31" s="37"/>
      <c r="G31" s="46" t="s">
        <v>239</v>
      </c>
      <c r="J31" s="14"/>
      <c r="K31" s="14"/>
      <c r="L31" s="14"/>
    </row>
    <row r="32" spans="1:12" s="10" customFormat="1" ht="18.75" customHeight="1" x14ac:dyDescent="0.35">
      <c r="A32" s="12"/>
      <c r="B32" s="11"/>
      <c r="C32" s="11"/>
      <c r="D32" s="11"/>
      <c r="E32" s="11"/>
      <c r="F32" s="38"/>
      <c r="G32" s="46"/>
      <c r="H32" s="11"/>
      <c r="I32" s="11"/>
      <c r="J32" s="11"/>
      <c r="K32" s="11"/>
      <c r="L32" s="11"/>
    </row>
    <row r="33" spans="1:12" s="13" customFormat="1" ht="19.5" customHeight="1" x14ac:dyDescent="0.35">
      <c r="A33" s="351" t="s">
        <v>48</v>
      </c>
      <c r="B33" s="351"/>
      <c r="C33" s="351"/>
      <c r="D33" s="351"/>
      <c r="E33" s="40"/>
      <c r="F33" s="45"/>
      <c r="G33" s="46" t="s">
        <v>76</v>
      </c>
      <c r="H33" s="40"/>
      <c r="I33" s="40"/>
      <c r="J33" s="40"/>
      <c r="K33" s="40"/>
      <c r="L33" s="40"/>
    </row>
    <row r="34" spans="1:12" x14ac:dyDescent="0.25">
      <c r="F34" s="43"/>
      <c r="G34" s="41"/>
    </row>
    <row r="35" spans="1:12" s="34" customFormat="1" ht="18" x14ac:dyDescent="0.35">
      <c r="A35" s="34" t="s">
        <v>69</v>
      </c>
      <c r="F35" s="44"/>
      <c r="G35" s="42" t="s">
        <v>70</v>
      </c>
    </row>
  </sheetData>
  <mergeCells count="32">
    <mergeCell ref="A5:H5"/>
    <mergeCell ref="A33:D33"/>
    <mergeCell ref="A30:D30"/>
    <mergeCell ref="A31:D31"/>
    <mergeCell ref="F11:F17"/>
    <mergeCell ref="A18:B18"/>
    <mergeCell ref="A21:B21"/>
    <mergeCell ref="A20:B20"/>
    <mergeCell ref="D20:E20"/>
    <mergeCell ref="A19:B19"/>
    <mergeCell ref="A22:B22"/>
    <mergeCell ref="D21:E21"/>
    <mergeCell ref="D23:E23"/>
    <mergeCell ref="D22:E22"/>
    <mergeCell ref="A24:B24"/>
    <mergeCell ref="D24:E24"/>
    <mergeCell ref="A28:H28"/>
    <mergeCell ref="A8:G8"/>
    <mergeCell ref="A9:D9"/>
    <mergeCell ref="G11:G13"/>
    <mergeCell ref="D19:E19"/>
    <mergeCell ref="A11:B17"/>
    <mergeCell ref="D11:E17"/>
    <mergeCell ref="G14:G17"/>
    <mergeCell ref="C11:C17"/>
    <mergeCell ref="D18:E18"/>
    <mergeCell ref="A23:B23"/>
    <mergeCell ref="A6:H6"/>
    <mergeCell ref="A7:H7"/>
    <mergeCell ref="G10:H10"/>
    <mergeCell ref="H11:H13"/>
    <mergeCell ref="H14:H17"/>
  </mergeCells>
  <phoneticPr fontId="41" type="noConversion"/>
  <pageMargins left="0.59055118110236227" right="0.39370078740157483" top="0.59055118110236227" bottom="0.3937007874015748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23</vt:i4>
      </vt:variant>
      <vt:variant>
        <vt:lpstr>Именованные диапазоны</vt:lpstr>
      </vt:variant>
      <vt:variant>
        <vt:i4>4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9</vt:lpstr>
      <vt:lpstr>8</vt:lpstr>
      <vt:lpstr>11</vt:lpstr>
      <vt:lpstr>12</vt:lpstr>
      <vt:lpstr>13</vt:lpstr>
      <vt:lpstr>14</vt:lpstr>
      <vt:lpstr>15</vt:lpstr>
      <vt:lpstr>15-1</vt:lpstr>
      <vt:lpstr>15-2</vt:lpstr>
      <vt:lpstr>16</vt:lpstr>
      <vt:lpstr>17</vt:lpstr>
      <vt:lpstr>17-1</vt:lpstr>
      <vt:lpstr>18</vt:lpstr>
      <vt:lpstr>19</vt:lpstr>
      <vt:lpstr>СМР</vt:lpstr>
      <vt:lpstr>НМЦ договора</vt:lpstr>
      <vt:lpstr>'1'!Заголовки_для_печати</vt:lpstr>
      <vt:lpstr>'2'!Заголовки_для_печати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2015-07-17T04:11:39Z</cp:lastPrinted>
  <dcterms:created xsi:type="dcterms:W3CDTF">2002-02-11T05:58:42Z</dcterms:created>
  <dcterms:modified xsi:type="dcterms:W3CDTF">2015-07-17T04:56:16Z</dcterms:modified>
</cp:coreProperties>
</file>