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S19" i="1"/>
  <c r="S18"/>
  <c r="S17"/>
  <c r="S15"/>
  <c r="N21"/>
  <c r="R21" s="1"/>
  <c r="N20"/>
  <c r="N19"/>
  <c r="N18"/>
  <c r="R18" s="1"/>
  <c r="R19" l="1"/>
  <c r="R20"/>
  <c r="N12"/>
  <c r="R12" s="1"/>
  <c r="N13"/>
  <c r="R13" s="1"/>
  <c r="N14"/>
  <c r="R14" s="1"/>
  <c r="N15"/>
  <c r="R15" s="1"/>
  <c r="N16"/>
  <c r="R16" s="1"/>
  <c r="N17"/>
  <c r="R17" s="1"/>
  <c r="N11"/>
  <c r="R11" s="1"/>
  <c r="R22" l="1"/>
  <c r="S22" l="1"/>
</calcChain>
</file>

<file path=xl/sharedStrings.xml><?xml version="1.0" encoding="utf-8"?>
<sst xmlns="http://schemas.openxmlformats.org/spreadsheetml/2006/main" count="81" uniqueCount="71">
  <si>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</si>
  <si>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</si>
  <si>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</si>
  <si>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</si>
  <si>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</si>
  <si>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</si>
  <si>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</si>
  <si>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</si>
  <si>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</si>
  <si>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</si>
  <si>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</si>
  <si>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количество на 2011 год</t>
  </si>
  <si>
    <t>количество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</si>
  <si>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</si>
  <si>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</si>
  <si>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</si>
  <si>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</si>
  <si>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</si>
  <si>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</si>
  <si>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</si>
  <si>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</si>
  <si>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</si>
  <si>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</si>
  <si>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</si>
  <si>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 xml:space="preserve">                   № _______________ от "   "_______________20__г.</t>
  </si>
  <si>
    <t xml:space="preserve"> м.п.        "   "_______________2010 г</t>
  </si>
  <si>
    <t>Требование к качеству, ГОСТ</t>
  </si>
  <si>
    <t>к Договору поставки № _______________от "      "______20__ г.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</si>
  <si>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</si>
  <si>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</si>
  <si>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Основание: годовая программа закупок на 2011 год</t>
  </si>
  <si>
    <t>шт.</t>
  </si>
  <si>
    <t>4 квартал</t>
  </si>
  <si>
    <t>октябрь</t>
  </si>
  <si>
    <t>ноябрь</t>
  </si>
  <si>
    <t>декабрь</t>
  </si>
  <si>
    <t>Чертеж №2170-973523-ТХ.Н л.6</t>
  </si>
  <si>
    <r>
      <t xml:space="preserve">Дренаж          </t>
    </r>
    <r>
      <rPr>
        <sz val="12"/>
        <rFont val="Times New Roman"/>
        <family val="1"/>
        <charset val="204"/>
      </rPr>
      <t xml:space="preserve">                                                                          Материал: сталь 12Х18Н10Т                  Масса 24 кг.               </t>
    </r>
  </si>
  <si>
    <t>Чертеж №2170-973523-ТХ.Н л.18</t>
  </si>
  <si>
    <r>
      <t xml:space="preserve">Эжектор          </t>
    </r>
    <r>
      <rPr>
        <sz val="12"/>
        <rFont val="Times New Roman"/>
        <family val="1"/>
        <charset val="204"/>
      </rPr>
      <t xml:space="preserve">                                                            Расход: до 100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/час                                           Напор: 32 м.                                      Материал: сталь 12Х18Н10Т                                     Габариты: 2380х900х500 мм.                          Масса 140 кг.               </t>
    </r>
  </si>
  <si>
    <t>Чертеж №2170-973523-ТХ.Н л.10</t>
  </si>
  <si>
    <r>
      <t xml:space="preserve">Воронка приемная          </t>
    </r>
    <r>
      <rPr>
        <sz val="12"/>
        <rFont val="Times New Roman"/>
        <family val="1"/>
        <charset val="204"/>
      </rPr>
      <t xml:space="preserve">                                                                          Рабочий объем 0,23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    Материал: сталь 12Х18Н10Т                                       Габариты: 840х700х840 мм.                                     Масса 135 кг.               </t>
    </r>
  </si>
  <si>
    <t>Чертеж №2170-973523-ТХ.Н л.9</t>
  </si>
  <si>
    <r>
      <t xml:space="preserve">Конвейер винтовой         </t>
    </r>
    <r>
      <rPr>
        <sz val="12"/>
        <rFont val="Times New Roman"/>
        <family val="1"/>
        <charset val="204"/>
      </rPr>
      <t xml:space="preserve">                                                                          Диаметр шнека 200 мм.                                                      Шаг винта 160 мм.                                                      Материал: сталь 12Х18Н10Т                             Масса 450 кг.                                           Привод: электродвигатель                     Мощность 1,5 кВт                                         Частота вращения 1500 об/мин.              </t>
    </r>
  </si>
  <si>
    <t>Чертеж №2170-973523-ТХ.Н л.14</t>
  </si>
  <si>
    <r>
      <t xml:space="preserve">Коллектор воздушный         </t>
    </r>
    <r>
      <rPr>
        <sz val="12"/>
        <rFont val="Times New Roman"/>
        <family val="1"/>
        <charset val="204"/>
      </rPr>
      <t xml:space="preserve">                                                                          Вместимость 0,2 м3                                                        Давление 8 кг/см</t>
    </r>
    <r>
      <rPr>
        <vertAlign val="super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 xml:space="preserve">                                                      Материал: сталь углеродистая марки ВСт3сп                                                           Масса 260 кг.              </t>
    </r>
  </si>
  <si>
    <t>Чертеж №2170-973523-ТХ.Н л.19</t>
  </si>
  <si>
    <r>
      <t xml:space="preserve">Течка         </t>
    </r>
    <r>
      <rPr>
        <sz val="12"/>
        <rFont val="Times New Roman"/>
        <family val="1"/>
        <charset val="204"/>
      </rPr>
      <t xml:space="preserve">                                                                                                                                Материал: сталь 12Х18Н10Т                         Масса 50 кг.              </t>
    </r>
  </si>
  <si>
    <t>Чертеж №2170-973523-ТХ.Н л.17</t>
  </si>
  <si>
    <t>От Покупателя:</t>
  </si>
  <si>
    <t xml:space="preserve">                                               м.п.        "   "_______________2011 г</t>
  </si>
  <si>
    <r>
      <t xml:space="preserve">Устройство для улавливания смолы          </t>
    </r>
    <r>
      <rPr>
        <sz val="12"/>
        <rFont val="Times New Roman"/>
        <family val="1"/>
        <charset val="204"/>
      </rPr>
      <t xml:space="preserve">                                                                          Пропускная способность по раствору 275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/час                                                          Температура среды 5</t>
    </r>
    <r>
      <rPr>
        <sz val="12"/>
        <rFont val="Calibri"/>
        <family val="2"/>
        <charset val="204"/>
      </rPr>
      <t>÷</t>
    </r>
    <r>
      <rPr>
        <sz val="12"/>
        <rFont val="Times New Roman"/>
        <family val="1"/>
        <charset val="204"/>
      </rPr>
      <t xml:space="preserve">30 </t>
    </r>
    <r>
      <rPr>
        <sz val="12"/>
        <rFont val="Calibri"/>
        <family val="2"/>
        <charset val="204"/>
      </rPr>
      <t>°</t>
    </r>
    <r>
      <rPr>
        <sz val="12"/>
        <rFont val="Times New Roman"/>
        <family val="1"/>
        <charset val="204"/>
      </rPr>
      <t xml:space="preserve">С          Материал: сталь 12Х18Н10Т                                            Габариты: 1210х1045х1950 мм.                                                    Масса 480 кг.               </t>
    </r>
  </si>
  <si>
    <t>Чертеж №2170-973523-ТХ.Н л.23</t>
  </si>
  <si>
    <r>
      <t xml:space="preserve">Устройство для улавливания смолы          </t>
    </r>
    <r>
      <rPr>
        <sz val="12"/>
        <rFont val="Times New Roman"/>
        <family val="1"/>
        <charset val="204"/>
      </rPr>
      <t xml:space="preserve">                                                                          Пропускная способность по раствору 275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/час                                                          Температура среды 5</t>
    </r>
    <r>
      <rPr>
        <sz val="12"/>
        <rFont val="Calibri"/>
        <family val="2"/>
        <charset val="204"/>
      </rPr>
      <t>÷</t>
    </r>
    <r>
      <rPr>
        <sz val="12"/>
        <rFont val="Times New Roman"/>
        <family val="1"/>
        <charset val="204"/>
      </rPr>
      <t xml:space="preserve">30 </t>
    </r>
    <r>
      <rPr>
        <sz val="12"/>
        <rFont val="Calibri"/>
        <family val="2"/>
        <charset val="204"/>
      </rPr>
      <t>°</t>
    </r>
    <r>
      <rPr>
        <sz val="12"/>
        <rFont val="Times New Roman"/>
        <family val="1"/>
        <charset val="204"/>
      </rPr>
      <t xml:space="preserve">С          Материал: сталь 12Х18Н10Т                                             Габариты: 1210х1045х1950 мм.                                                 Масса 470 кг.               </t>
    </r>
  </si>
  <si>
    <t>Чертеж №2170-973523-ТХ.Н л.25</t>
  </si>
  <si>
    <r>
      <t xml:space="preserve">Буферная емкость          </t>
    </r>
    <r>
      <rPr>
        <sz val="12"/>
        <rFont val="Times New Roman"/>
        <family val="1"/>
        <charset val="204"/>
      </rPr>
      <t xml:space="preserve">                                                       Общий объем 16,5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                    Рабочий объем 14,5 м3                                                       Материал: сталь 12Х18Н10Т                               Габариты: 4745х2500х2500 мм.                                               Масса 2750 кг.               </t>
    </r>
  </si>
  <si>
    <t>Чертеж №2170-973523-ТХ.Н л.26</t>
  </si>
  <si>
    <r>
      <t xml:space="preserve">Бункер-дозатор смолы          </t>
    </r>
    <r>
      <rPr>
        <sz val="12"/>
        <rFont val="Times New Roman"/>
        <family val="1"/>
        <charset val="204"/>
      </rPr>
      <t xml:space="preserve">                                        Объем 8 м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                                                    Материал: сталь 12Х18Н10Т                                                     Масса 1400 кг.               </t>
    </r>
  </si>
  <si>
    <t>Чертеж №2170-973523-ТХ.Н л.24</t>
  </si>
  <si>
    <t>________________  / Е.И. Гонтарь /</t>
  </si>
  <si>
    <r>
      <rPr>
        <b/>
        <sz val="12"/>
        <color indexed="8"/>
        <rFont val="Times New Roman"/>
        <family val="1"/>
        <charset val="204"/>
      </rPr>
      <t>Смеситель</t>
    </r>
    <r>
      <rPr>
        <sz val="12"/>
        <color indexed="8"/>
        <rFont val="Times New Roman"/>
        <family val="1"/>
        <charset val="204"/>
      </rPr>
      <t xml:space="preserve">                                         Диаметр корпуса 500 мм.                                  Высота 10770 мм.                                          Материал: полиэтилен                                        Масса 525 кг.               </t>
    </r>
  </si>
  <si>
    <t>5. Покупатель уплачивает Поставщику аванс в размере 30 (Тридцати) процентов от цены Товара по Спецификации.</t>
  </si>
  <si>
    <t xml:space="preserve">6. Покупатель производит оплату за фактически поставленный и принятый Товар в течение 30 дней со дня получения ТМЦ на склад Грузополучателя </t>
  </si>
  <si>
    <t>на основании предоставленного Поставщиком комплекта ТСД путём перечисления денежных средств в размере 70 (Семидесяти) процентов от цены Товара по Спецификации.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</si>
  <si>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</si>
  <si>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</si>
  <si>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 а/я 747. Тел.: (3022) 23-98-26</t>
  </si>
  <si>
    <t xml:space="preserve">2. Грузополучатель ОАО "Хиагда":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</si>
  <si>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</si>
  <si>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</si>
  <si>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Итого с учетом НДС :  ___руб. (___)  в т.ч. НДС (18%): ____ руб. (____)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</si>
</sst>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_р_."/>
  </numFmts>
  <fonts count="1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 Cyr"/>
      <charset val="204"/>
    </font>
    <font>
      <vertAlign val="superscript"/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6" fillId="0" borderId="0" xfId="0" applyFont="1" applyAlignment="1"/>
    <xf numFmtId="0" fontId="1" fillId="0" borderId="0" xfId="0" applyFont="1" applyAlignment="1"/>
    <xf numFmtId="0" fontId="7" fillId="0" borderId="0" xfId="0" applyFont="1"/>
    <xf numFmtId="49" fontId="1" fillId="0" borderId="0" xfId="0" applyNumberFormat="1" applyFont="1" applyAlignment="1">
      <alignment horizontal="left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7"/>
  <sheetViews>
    <sheetView tabSelected="1" zoomScaleNormal="100" workbookViewId="0">
      <selection activeCell="A26" sqref="A26"/>
    </sheetView>
  </sheetViews>
  <sheetFormatPr defaultRowHeight="15"/>
  <cols>
    <col min="1" max="1" width="8.7109375" customWidth="1"/>
    <col min="2" max="2" width="39" customWidth="1"/>
    <col min="3" max="3" width="24.85546875" customWidth="1"/>
    <col min="4" max="4" width="9.140625" customWidth="1"/>
    <col min="5" max="5" width="7.42578125" customWidth="1"/>
    <col min="6" max="6" width="7.5703125" customWidth="1"/>
    <col min="7" max="7" width="6.5703125" customWidth="1"/>
    <col min="8" max="9" width="6" customWidth="1"/>
    <col min="10" max="10" width="8.140625" customWidth="1"/>
    <col min="11" max="11" width="7" customWidth="1"/>
    <col min="12" max="12" width="6.85546875" customWidth="1"/>
    <col min="13" max="13" width="7.140625" customWidth="1"/>
    <col min="14" max="14" width="11.85546875" customWidth="1"/>
    <col min="15" max="15" width="13.28515625" customWidth="1"/>
    <col min="16" max="16" width="13.140625" customWidth="1"/>
    <col min="18" max="18" width="11.5703125" hidden="1" customWidth="1"/>
    <col min="19" max="19" width="13.28515625" hidden="1" customWidth="1"/>
  </cols>
  <sheetData>
    <row r="1" spans="1:19" ht="15.7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18" t="s">
        <v>10</v>
      </c>
    </row>
    <row r="2" spans="1:19" ht="15.75">
      <c r="A2" s="7"/>
      <c r="B2" s="7"/>
      <c r="C2" s="7"/>
      <c r="D2" s="7"/>
      <c r="E2" s="7"/>
      <c r="F2" s="7"/>
      <c r="G2" s="7"/>
      <c r="H2" s="7"/>
      <c r="I2" s="7"/>
      <c r="J2" s="15" t="s">
        <v>27</v>
      </c>
      <c r="K2" s="7"/>
      <c r="L2" s="15"/>
      <c r="M2" s="7"/>
      <c r="N2" s="15"/>
      <c r="O2" s="7"/>
      <c r="P2" s="7"/>
    </row>
    <row r="3" spans="1:19" ht="15.75">
      <c r="A3" s="7"/>
      <c r="B3" s="1"/>
      <c r="C3" s="39" t="s">
        <v>29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7"/>
    </row>
    <row r="4" spans="1:19" ht="15.75">
      <c r="A4" s="7"/>
      <c r="B4" s="6"/>
      <c r="C4" s="6" t="s">
        <v>28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9" ht="15.75">
      <c r="A5" s="7"/>
      <c r="B5" s="40" t="s">
        <v>24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7"/>
    </row>
    <row r="6" spans="1:19" ht="15.75">
      <c r="A6" s="7"/>
      <c r="B6" s="7"/>
      <c r="C6" s="43" t="s">
        <v>30</v>
      </c>
      <c r="D6" s="43"/>
      <c r="E6" s="43"/>
      <c r="F6" s="43"/>
      <c r="G6" s="43"/>
      <c r="H6" s="43"/>
      <c r="I6" s="43"/>
      <c r="J6" s="43"/>
      <c r="K6" s="43"/>
      <c r="L6" s="43"/>
      <c r="M6" s="19"/>
      <c r="N6" s="17"/>
      <c r="O6" s="7"/>
      <c r="P6" s="7"/>
    </row>
    <row r="7" spans="1:19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</row>
    <row r="8" spans="1:19" ht="16.5" customHeight="1">
      <c r="A8" s="38" t="s">
        <v>6</v>
      </c>
      <c r="B8" s="38" t="s">
        <v>1</v>
      </c>
      <c r="C8" s="38" t="s">
        <v>26</v>
      </c>
      <c r="D8" s="42" t="s">
        <v>2</v>
      </c>
      <c r="E8" s="44" t="s">
        <v>12</v>
      </c>
      <c r="F8" s="44"/>
      <c r="G8" s="44"/>
      <c r="H8" s="44"/>
      <c r="I8" s="44"/>
      <c r="J8" s="44"/>
      <c r="K8" s="44"/>
      <c r="L8" s="44"/>
      <c r="M8" s="44"/>
      <c r="N8" s="38" t="s">
        <v>11</v>
      </c>
      <c r="O8" s="38" t="s">
        <v>4</v>
      </c>
      <c r="P8" s="38" t="s">
        <v>5</v>
      </c>
      <c r="Q8" s="2"/>
    </row>
    <row r="9" spans="1:19" ht="18.75" customHeight="1">
      <c r="A9" s="38"/>
      <c r="B9" s="38"/>
      <c r="C9" s="38"/>
      <c r="D9" s="42"/>
      <c r="E9" s="42" t="s">
        <v>13</v>
      </c>
      <c r="F9" s="42"/>
      <c r="G9" s="42"/>
      <c r="H9" s="42" t="s">
        <v>14</v>
      </c>
      <c r="I9" s="42"/>
      <c r="J9" s="42"/>
      <c r="K9" s="42" t="s">
        <v>32</v>
      </c>
      <c r="L9" s="42"/>
      <c r="M9" s="42"/>
      <c r="N9" s="38"/>
      <c r="O9" s="38"/>
      <c r="P9" s="38"/>
      <c r="Q9" s="2"/>
    </row>
    <row r="10" spans="1:19" ht="32.25" customHeight="1">
      <c r="A10" s="38"/>
      <c r="B10" s="38"/>
      <c r="C10" s="38"/>
      <c r="D10" s="42"/>
      <c r="E10" s="20" t="s">
        <v>15</v>
      </c>
      <c r="F10" s="20" t="s">
        <v>16</v>
      </c>
      <c r="G10" s="20" t="s">
        <v>17</v>
      </c>
      <c r="H10" s="20" t="s">
        <v>18</v>
      </c>
      <c r="I10" s="20" t="s">
        <v>19</v>
      </c>
      <c r="J10" s="20" t="s">
        <v>20</v>
      </c>
      <c r="K10" s="20" t="s">
        <v>33</v>
      </c>
      <c r="L10" s="20" t="s">
        <v>34</v>
      </c>
      <c r="M10" s="20" t="s">
        <v>35</v>
      </c>
      <c r="N10" s="38"/>
      <c r="O10" s="38"/>
      <c r="P10" s="38"/>
      <c r="Q10" s="2"/>
    </row>
    <row r="11" spans="1:19" ht="82.5" customHeight="1">
      <c r="A11" s="31">
        <v>1</v>
      </c>
      <c r="B11" s="32" t="s">
        <v>60</v>
      </c>
      <c r="C11" s="21" t="s">
        <v>36</v>
      </c>
      <c r="D11" s="23" t="s">
        <v>31</v>
      </c>
      <c r="E11" s="24"/>
      <c r="F11" s="24"/>
      <c r="G11" s="24"/>
      <c r="H11" s="24"/>
      <c r="I11" s="25"/>
      <c r="J11" s="24"/>
      <c r="K11" s="24"/>
      <c r="L11" s="24">
        <v>1</v>
      </c>
      <c r="M11" s="24"/>
      <c r="N11" s="26">
        <f>SUM(E11:M11)</f>
        <v>1</v>
      </c>
      <c r="O11" s="33"/>
      <c r="P11" s="33"/>
      <c r="Q11" s="2"/>
      <c r="R11" s="28">
        <f>P11*1.18</f>
        <v>0</v>
      </c>
      <c r="S11" s="34">
        <v>58340.94</v>
      </c>
    </row>
    <row r="12" spans="1:19" ht="48.75" customHeight="1">
      <c r="A12" s="31">
        <v>2</v>
      </c>
      <c r="B12" s="22" t="s">
        <v>37</v>
      </c>
      <c r="C12" s="21" t="s">
        <v>38</v>
      </c>
      <c r="D12" s="23" t="s">
        <v>31</v>
      </c>
      <c r="E12" s="24"/>
      <c r="F12" s="24"/>
      <c r="G12" s="24"/>
      <c r="H12" s="24"/>
      <c r="I12" s="25"/>
      <c r="J12" s="24"/>
      <c r="K12" s="24"/>
      <c r="L12" s="24">
        <v>1</v>
      </c>
      <c r="M12" s="24"/>
      <c r="N12" s="26">
        <f t="shared" ref="N12:N17" si="0">SUM(E12:M12)</f>
        <v>1</v>
      </c>
      <c r="O12" s="33"/>
      <c r="P12" s="33"/>
      <c r="Q12" s="2"/>
      <c r="R12" s="28">
        <f t="shared" ref="R12:R21" si="1">P12*1.18</f>
        <v>0</v>
      </c>
      <c r="S12" s="34">
        <v>17870.71</v>
      </c>
    </row>
    <row r="13" spans="1:19" ht="98.25" customHeight="1">
      <c r="A13" s="31">
        <v>3</v>
      </c>
      <c r="B13" s="22" t="s">
        <v>39</v>
      </c>
      <c r="C13" s="21" t="s">
        <v>40</v>
      </c>
      <c r="D13" s="23" t="s">
        <v>31</v>
      </c>
      <c r="E13" s="24"/>
      <c r="F13" s="24"/>
      <c r="G13" s="24"/>
      <c r="H13" s="24"/>
      <c r="I13" s="25"/>
      <c r="J13" s="24"/>
      <c r="K13" s="24"/>
      <c r="L13" s="24">
        <v>1</v>
      </c>
      <c r="M13" s="24"/>
      <c r="N13" s="26">
        <f t="shared" si="0"/>
        <v>1</v>
      </c>
      <c r="O13" s="33"/>
      <c r="P13" s="33"/>
      <c r="Q13" s="2"/>
      <c r="R13" s="28">
        <f t="shared" si="1"/>
        <v>0</v>
      </c>
      <c r="S13" s="34">
        <v>71482.759999999995</v>
      </c>
    </row>
    <row r="14" spans="1:19" ht="84" customHeight="1">
      <c r="A14" s="31">
        <v>4</v>
      </c>
      <c r="B14" s="22" t="s">
        <v>41</v>
      </c>
      <c r="C14" s="21" t="s">
        <v>42</v>
      </c>
      <c r="D14" s="23" t="s">
        <v>31</v>
      </c>
      <c r="E14" s="24"/>
      <c r="F14" s="24"/>
      <c r="G14" s="24"/>
      <c r="H14" s="24"/>
      <c r="I14" s="25"/>
      <c r="J14" s="24"/>
      <c r="K14" s="24"/>
      <c r="L14" s="24">
        <v>1</v>
      </c>
      <c r="M14" s="24"/>
      <c r="N14" s="26">
        <f t="shared" si="0"/>
        <v>1</v>
      </c>
      <c r="O14" s="33"/>
      <c r="P14" s="33"/>
      <c r="Q14" s="2"/>
      <c r="R14" s="28">
        <f t="shared" si="1"/>
        <v>0</v>
      </c>
      <c r="S14" s="34">
        <v>68929.81</v>
      </c>
    </row>
    <row r="15" spans="1:19" ht="129.75" customHeight="1">
      <c r="A15" s="31">
        <v>5</v>
      </c>
      <c r="B15" s="22" t="s">
        <v>43</v>
      </c>
      <c r="C15" s="21" t="s">
        <v>44</v>
      </c>
      <c r="D15" s="23" t="s">
        <v>31</v>
      </c>
      <c r="E15" s="24"/>
      <c r="F15" s="24"/>
      <c r="G15" s="24"/>
      <c r="H15" s="25"/>
      <c r="I15" s="24"/>
      <c r="J15" s="24"/>
      <c r="K15" s="24"/>
      <c r="L15" s="24">
        <v>3</v>
      </c>
      <c r="M15" s="24"/>
      <c r="N15" s="26">
        <f t="shared" si="0"/>
        <v>3</v>
      </c>
      <c r="O15" s="33"/>
      <c r="P15" s="33"/>
      <c r="Q15" s="2"/>
      <c r="R15" s="28">
        <f t="shared" si="1"/>
        <v>0</v>
      </c>
      <c r="S15" s="34">
        <f>229766.02*3</f>
        <v>689298.05999999994</v>
      </c>
    </row>
    <row r="16" spans="1:19" ht="99.75" customHeight="1">
      <c r="A16" s="31">
        <v>6</v>
      </c>
      <c r="B16" s="22" t="s">
        <v>45</v>
      </c>
      <c r="C16" s="21" t="s">
        <v>46</v>
      </c>
      <c r="D16" s="23" t="s">
        <v>31</v>
      </c>
      <c r="E16" s="24"/>
      <c r="F16" s="24"/>
      <c r="G16" s="24"/>
      <c r="H16" s="25"/>
      <c r="I16" s="24"/>
      <c r="J16" s="24"/>
      <c r="K16" s="24"/>
      <c r="L16" s="24">
        <v>1</v>
      </c>
      <c r="M16" s="24"/>
      <c r="N16" s="26">
        <f t="shared" si="0"/>
        <v>1</v>
      </c>
      <c r="O16" s="33"/>
      <c r="P16" s="33"/>
      <c r="Q16" s="2"/>
      <c r="R16" s="28">
        <f t="shared" si="1"/>
        <v>0</v>
      </c>
      <c r="S16" s="34">
        <v>49782.64</v>
      </c>
    </row>
    <row r="17" spans="1:19" ht="47.25" customHeight="1">
      <c r="A17" s="31">
        <v>7</v>
      </c>
      <c r="B17" s="22" t="s">
        <v>47</v>
      </c>
      <c r="C17" s="21" t="s">
        <v>48</v>
      </c>
      <c r="D17" s="23" t="s">
        <v>31</v>
      </c>
      <c r="E17" s="24"/>
      <c r="F17" s="24"/>
      <c r="G17" s="24"/>
      <c r="H17" s="25"/>
      <c r="I17" s="24"/>
      <c r="J17" s="24"/>
      <c r="K17" s="24"/>
      <c r="L17" s="24">
        <v>3</v>
      </c>
      <c r="M17" s="24"/>
      <c r="N17" s="26">
        <f t="shared" si="0"/>
        <v>3</v>
      </c>
      <c r="O17" s="33"/>
      <c r="P17" s="33"/>
      <c r="Q17" s="2"/>
      <c r="R17" s="28">
        <f t="shared" si="1"/>
        <v>0</v>
      </c>
      <c r="S17" s="34">
        <f>25529.57*3</f>
        <v>76588.709999999992</v>
      </c>
    </row>
    <row r="18" spans="1:19" ht="115.5" customHeight="1">
      <c r="A18" s="31">
        <v>8</v>
      </c>
      <c r="B18" s="22" t="s">
        <v>51</v>
      </c>
      <c r="C18" s="21" t="s">
        <v>52</v>
      </c>
      <c r="D18" s="23" t="s">
        <v>31</v>
      </c>
      <c r="E18" s="24"/>
      <c r="F18" s="24"/>
      <c r="G18" s="24"/>
      <c r="H18" s="25"/>
      <c r="I18" s="24"/>
      <c r="J18" s="24"/>
      <c r="K18" s="24"/>
      <c r="L18" s="24">
        <v>6</v>
      </c>
      <c r="M18" s="24"/>
      <c r="N18" s="26">
        <f t="shared" ref="N18" si="2">SUM(E18:M18)</f>
        <v>6</v>
      </c>
      <c r="O18" s="33"/>
      <c r="P18" s="33"/>
      <c r="Q18" s="2"/>
      <c r="R18" s="28">
        <f t="shared" si="1"/>
        <v>0</v>
      </c>
      <c r="S18" s="34">
        <f>245083.78*6</f>
        <v>1470502.68</v>
      </c>
    </row>
    <row r="19" spans="1:19" ht="115.5" customHeight="1">
      <c r="A19" s="31">
        <v>9</v>
      </c>
      <c r="B19" s="22" t="s">
        <v>53</v>
      </c>
      <c r="C19" s="21" t="s">
        <v>54</v>
      </c>
      <c r="D19" s="23" t="s">
        <v>31</v>
      </c>
      <c r="E19" s="24"/>
      <c r="F19" s="24"/>
      <c r="G19" s="24"/>
      <c r="H19" s="25"/>
      <c r="I19" s="24"/>
      <c r="J19" s="24"/>
      <c r="K19" s="24"/>
      <c r="L19" s="24">
        <v>2</v>
      </c>
      <c r="M19" s="24"/>
      <c r="N19" s="26">
        <f t="shared" ref="N19" si="3">SUM(E19:M19)</f>
        <v>2</v>
      </c>
      <c r="O19" s="33"/>
      <c r="P19" s="33"/>
      <c r="Q19" s="2"/>
      <c r="R19" s="28">
        <f t="shared" si="1"/>
        <v>0</v>
      </c>
      <c r="S19" s="34">
        <f>239977.88*2</f>
        <v>479955.76</v>
      </c>
    </row>
    <row r="20" spans="1:19" ht="99.75" customHeight="1">
      <c r="A20" s="31">
        <v>10</v>
      </c>
      <c r="B20" s="22" t="s">
        <v>55</v>
      </c>
      <c r="C20" s="21" t="s">
        <v>56</v>
      </c>
      <c r="D20" s="23" t="s">
        <v>31</v>
      </c>
      <c r="E20" s="24"/>
      <c r="F20" s="24"/>
      <c r="G20" s="24"/>
      <c r="H20" s="25"/>
      <c r="I20" s="24"/>
      <c r="J20" s="24"/>
      <c r="K20" s="24"/>
      <c r="L20" s="24">
        <v>1</v>
      </c>
      <c r="M20" s="24"/>
      <c r="N20" s="26">
        <f t="shared" ref="N20" si="4">SUM(E20:M20)</f>
        <v>1</v>
      </c>
      <c r="O20" s="33"/>
      <c r="P20" s="33"/>
      <c r="Q20" s="2"/>
      <c r="R20" s="28">
        <f t="shared" si="1"/>
        <v>0</v>
      </c>
      <c r="S20" s="34">
        <v>1404125.79</v>
      </c>
    </row>
    <row r="21" spans="1:19" ht="69" customHeight="1">
      <c r="A21" s="31">
        <v>11</v>
      </c>
      <c r="B21" s="22" t="s">
        <v>57</v>
      </c>
      <c r="C21" s="21" t="s">
        <v>58</v>
      </c>
      <c r="D21" s="23" t="s">
        <v>31</v>
      </c>
      <c r="E21" s="24"/>
      <c r="F21" s="24"/>
      <c r="G21" s="24"/>
      <c r="H21" s="25"/>
      <c r="I21" s="24"/>
      <c r="J21" s="24"/>
      <c r="K21" s="24"/>
      <c r="L21" s="24">
        <v>1</v>
      </c>
      <c r="M21" s="24"/>
      <c r="N21" s="26">
        <f t="shared" ref="N21" si="5">SUM(E21:M21)</f>
        <v>1</v>
      </c>
      <c r="O21" s="33"/>
      <c r="P21" s="33"/>
      <c r="Q21" s="2"/>
      <c r="R21" s="28">
        <f t="shared" si="1"/>
        <v>0</v>
      </c>
      <c r="S21" s="34">
        <v>714827.68</v>
      </c>
    </row>
    <row r="22" spans="1:19" ht="15.75">
      <c r="A22" s="41" t="s">
        <v>0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27"/>
      <c r="Q22" s="2"/>
      <c r="R22" s="29">
        <f>SUM(R11:R21)</f>
        <v>0</v>
      </c>
      <c r="S22" s="29">
        <f>R22-P22</f>
        <v>0</v>
      </c>
    </row>
    <row r="23" spans="1:19" ht="15.75">
      <c r="A23" s="41" t="s">
        <v>21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30"/>
      <c r="Q23" s="2"/>
    </row>
    <row r="24" spans="1:19" ht="15.75">
      <c r="A24" s="41" t="s">
        <v>3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27"/>
      <c r="Q24" s="2"/>
    </row>
    <row r="25" spans="1:19" ht="15.75">
      <c r="A25" s="5" t="s">
        <v>70</v>
      </c>
      <c r="B25" s="5"/>
      <c r="C25" s="6"/>
      <c r="D25" s="1"/>
    </row>
    <row r="26" spans="1:19" ht="15.75">
      <c r="A26" s="35"/>
      <c r="B26" s="7"/>
      <c r="C26" s="7"/>
      <c r="D26" s="7"/>
    </row>
    <row r="27" spans="1:19" ht="15.75">
      <c r="A27" s="37" t="s">
        <v>67</v>
      </c>
      <c r="B27" s="37"/>
      <c r="C27" s="37"/>
      <c r="D27" s="37"/>
    </row>
    <row r="28" spans="1:19" ht="15.75" customHeight="1">
      <c r="A28" s="8"/>
      <c r="B28" s="37" t="s">
        <v>64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</row>
    <row r="29" spans="1:19" ht="15.75" customHeight="1">
      <c r="A29" s="8"/>
      <c r="B29" s="37" t="s">
        <v>65</v>
      </c>
      <c r="C29" s="37"/>
      <c r="D29" s="37"/>
      <c r="E29" s="37"/>
      <c r="F29" s="37"/>
      <c r="G29" s="37"/>
      <c r="H29" s="37"/>
      <c r="I29" s="37"/>
      <c r="J29" s="37"/>
      <c r="K29" s="37"/>
    </row>
    <row r="30" spans="1:19" ht="32.25" customHeight="1">
      <c r="A30" s="8"/>
      <c r="B30" s="37" t="s">
        <v>66</v>
      </c>
      <c r="C30" s="37"/>
      <c r="D30" s="37"/>
      <c r="E30" s="37"/>
      <c r="F30" s="37"/>
      <c r="G30" s="37"/>
      <c r="H30" s="37"/>
      <c r="I30" s="37"/>
      <c r="J30" s="37"/>
      <c r="K30" s="37"/>
      <c r="L30" s="37"/>
    </row>
    <row r="31" spans="1:19" ht="15.75">
      <c r="A31" s="9" t="s">
        <v>68</v>
      </c>
      <c r="B31" s="10"/>
      <c r="C31" s="11"/>
      <c r="D31" s="11"/>
    </row>
    <row r="32" spans="1:19" ht="15.75">
      <c r="A32" s="12" t="s">
        <v>69</v>
      </c>
      <c r="B32" s="13"/>
      <c r="C32" s="1"/>
      <c r="D32" s="1"/>
    </row>
    <row r="33" spans="1:10" ht="15.75">
      <c r="A33" s="12" t="s">
        <v>61</v>
      </c>
      <c r="B33" s="36"/>
      <c r="C33" s="1"/>
      <c r="D33" s="1"/>
    </row>
    <row r="34" spans="1:10" ht="15.75">
      <c r="A34" s="12" t="s">
        <v>62</v>
      </c>
      <c r="B34" s="36"/>
      <c r="C34" s="1"/>
      <c r="D34" s="1"/>
    </row>
    <row r="35" spans="1:10" ht="15.75">
      <c r="A35" s="12" t="s">
        <v>63</v>
      </c>
      <c r="B35" s="36"/>
      <c r="C35" s="1"/>
      <c r="D35" s="1"/>
    </row>
    <row r="36" spans="1:10" ht="15.75">
      <c r="A36" s="12"/>
      <c r="B36" s="36"/>
      <c r="C36" s="1"/>
      <c r="D36" s="1"/>
    </row>
    <row r="37" spans="1:10" ht="15.75">
      <c r="A37" s="12"/>
      <c r="B37" s="36"/>
      <c r="C37" s="1"/>
      <c r="D37" s="1"/>
    </row>
    <row r="38" spans="1:10" ht="15.75">
      <c r="A38" s="7"/>
      <c r="B38" s="14" t="s">
        <v>9</v>
      </c>
      <c r="C38" s="1"/>
      <c r="D38" s="7"/>
      <c r="F38" s="12"/>
      <c r="G38" s="1"/>
      <c r="I38" s="12" t="s">
        <v>49</v>
      </c>
      <c r="J38" s="1"/>
    </row>
    <row r="39" spans="1:10" ht="15.75">
      <c r="A39" s="7"/>
      <c r="B39" s="12" t="s">
        <v>8</v>
      </c>
      <c r="C39" s="1"/>
      <c r="D39" s="7"/>
      <c r="F39" s="12"/>
      <c r="G39" s="1"/>
      <c r="I39" s="12" t="s">
        <v>22</v>
      </c>
      <c r="J39" s="1"/>
    </row>
    <row r="40" spans="1:10" ht="15.75">
      <c r="A40" s="6"/>
      <c r="B40" s="1"/>
      <c r="C40" s="1"/>
      <c r="D40" s="14"/>
      <c r="F40" s="1"/>
      <c r="G40" s="1"/>
      <c r="I40" s="1"/>
      <c r="J40" s="1"/>
    </row>
    <row r="41" spans="1:10" ht="15.75">
      <c r="A41" s="6"/>
      <c r="B41" s="1"/>
      <c r="C41" s="1"/>
      <c r="D41" s="7"/>
      <c r="F41" s="1"/>
      <c r="G41" s="1"/>
      <c r="I41" s="1" t="s">
        <v>23</v>
      </c>
      <c r="J41" s="1"/>
    </row>
    <row r="42" spans="1:10" ht="15.75">
      <c r="A42" s="1"/>
      <c r="B42" s="1"/>
      <c r="C42" s="1"/>
      <c r="D42" s="1"/>
      <c r="F42" s="1"/>
      <c r="G42" s="1"/>
      <c r="I42" s="1"/>
      <c r="J42" s="1"/>
    </row>
    <row r="43" spans="1:10" ht="15.75">
      <c r="A43" s="7"/>
      <c r="B43" s="1" t="s">
        <v>7</v>
      </c>
      <c r="C43" s="1"/>
      <c r="D43" s="7"/>
      <c r="F43" s="6"/>
      <c r="G43" s="1"/>
      <c r="I43" s="6" t="s">
        <v>59</v>
      </c>
      <c r="J43" s="1"/>
    </row>
    <row r="44" spans="1:10" ht="15.75">
      <c r="A44" s="7"/>
      <c r="B44" s="15" t="s">
        <v>25</v>
      </c>
      <c r="C44" s="7"/>
      <c r="D44" s="17"/>
      <c r="F44" s="16"/>
      <c r="G44" s="7"/>
      <c r="I44" s="16" t="s">
        <v>50</v>
      </c>
      <c r="J44" s="7"/>
    </row>
    <row r="45" spans="1:10" ht="15.75">
      <c r="A45" s="7"/>
      <c r="B45" s="7"/>
      <c r="C45" s="7"/>
      <c r="D45" s="7"/>
      <c r="F45" s="7"/>
      <c r="G45" s="7"/>
    </row>
    <row r="46" spans="1:10" ht="15.75">
      <c r="A46" s="7"/>
      <c r="B46" s="7"/>
      <c r="C46" s="7"/>
      <c r="D46" s="7"/>
    </row>
    <row r="47" spans="1:10" ht="15.75">
      <c r="A47" s="7"/>
      <c r="B47" s="7"/>
      <c r="C47" s="7"/>
      <c r="D47" s="7"/>
    </row>
  </sheetData>
  <mergeCells count="21">
    <mergeCell ref="P8:P10"/>
    <mergeCell ref="E8:M8"/>
    <mergeCell ref="E9:G9"/>
    <mergeCell ref="H9:J9"/>
    <mergeCell ref="K9:M9"/>
    <mergeCell ref="C8:C10"/>
    <mergeCell ref="B8:B10"/>
    <mergeCell ref="A27:D27"/>
    <mergeCell ref="C3:O3"/>
    <mergeCell ref="B5:O5"/>
    <mergeCell ref="A22:O22"/>
    <mergeCell ref="A23:O23"/>
    <mergeCell ref="A24:O24"/>
    <mergeCell ref="A8:A10"/>
    <mergeCell ref="D8:D10"/>
    <mergeCell ref="N8:N10"/>
    <mergeCell ref="O8:O10"/>
    <mergeCell ref="C6:L6"/>
    <mergeCell ref="B28:L28"/>
    <mergeCell ref="B29:K29"/>
    <mergeCell ref="B30:L30"/>
  </mergeCells>
  <pageMargins left="0.59055118110236227" right="0.70866141732283472" top="0.74803149606299213" bottom="0.74803149606299213" header="0.31496062992125984" footer="0.31496062992125984"/>
  <pageSetup paperSize="9" scale="33" orientation="landscape" horizontalDpi="180" verticalDpi="180" r:id="rId1"/>
  <rowBreaks count="1" manualBreakCount="1">
    <brk id="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Лот №1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2011-08-22T07:25:01Z</dcterms:modified>
</cp:coreProperties>
</file>