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3"/>
  </bookViews>
  <sheets>
    <sheet name="25203" sheetId="82" r:id="rId1"/>
    <sheet name="25222" sheetId="83" r:id="rId2"/>
    <sheet name="СМР" sheetId="79" r:id="rId3"/>
    <sheet name="НМЦ договора" sheetId="80" r:id="rId4"/>
  </sheets>
  <externalReferences>
    <externalReference r:id="rId5"/>
  </externalReferences>
  <definedNames>
    <definedName name="Constr" localSheetId="0">'25203'!#REF!</definedName>
    <definedName name="Constr" localSheetId="1">'25222'!#REF!</definedName>
    <definedName name="FOT" localSheetId="0">'25203'!$D$18</definedName>
    <definedName name="FOT" localSheetId="1">'25222'!$D$18</definedName>
    <definedName name="Ind" localSheetId="0">'25203'!$H$7</definedName>
    <definedName name="Ind" localSheetId="1">'25222'!$H$7</definedName>
    <definedName name="Obj" localSheetId="0">'25203'!$E$10</definedName>
    <definedName name="Obj" localSheetId="1">'25222'!$E$10</definedName>
    <definedName name="Obosn" localSheetId="0">'25203'!$D$14</definedName>
    <definedName name="Obosn" localSheetId="1">'25222'!$D$14</definedName>
    <definedName name="SmPr" localSheetId="0">'25203'!$D$15</definedName>
    <definedName name="SmPr" localSheetId="1">'25222'!$D$15</definedName>
    <definedName name="аааааппппппрррппппппп" localSheetId="0">#REF!</definedName>
    <definedName name="аааааппппппрррппппппп" localSheetId="1">#REF!</definedName>
    <definedName name="аааааппппппрррппппппп">#REF!</definedName>
    <definedName name="аараооооооооооооо" localSheetId="0">#REF!</definedName>
    <definedName name="аараооооооооооооо" localSheetId="1">#REF!</definedName>
    <definedName name="аараооооооооооооо">#REF!</definedName>
    <definedName name="автом" localSheetId="0">#REF!</definedName>
    <definedName name="автом" localSheetId="1">#REF!</definedName>
    <definedName name="автом">#REF!</definedName>
    <definedName name="алшрльоплварл" localSheetId="0">#REF!</definedName>
    <definedName name="алшрльоплварл" localSheetId="1">#REF!</definedName>
    <definedName name="алшрльоплварл">#REF!</definedName>
    <definedName name="аолвлддддддддддддддддввввввввв" localSheetId="0">#REF!</definedName>
    <definedName name="аолвлддддддддддддддддввввввввв" localSheetId="1">#REF!</definedName>
    <definedName name="аолвлддддддддддддддддввввввввв">#REF!</definedName>
    <definedName name="апарв" localSheetId="0">#REF!</definedName>
    <definedName name="апарв" localSheetId="1">#REF!</definedName>
    <definedName name="апарв">#REF!</definedName>
    <definedName name="апрлдджаоырыфрпопрлпрлпрлп" localSheetId="0">#REF!</definedName>
    <definedName name="апрлдджаоырыфрпопрлпрлпрлп" localSheetId="1">#REF!</definedName>
    <definedName name="апрлдджаоырыфрпопрлпрлпрлп">#REF!</definedName>
    <definedName name="арлггаджаш" localSheetId="0">#REF!</definedName>
    <definedName name="арлггаджаш" localSheetId="1">#REF!</definedName>
    <definedName name="арлггаджаш">#REF!</definedName>
    <definedName name="ароррбллтблпроорапииас" localSheetId="0">#REF!</definedName>
    <definedName name="ароррбллтблпроорапииас" localSheetId="1">#REF!</definedName>
    <definedName name="ароррбллтблпроорапииас">#REF!</definedName>
    <definedName name="арррррблллпдрлдддддддддд" localSheetId="0">#REF!</definedName>
    <definedName name="арррррблллпдрлдддддддддд" localSheetId="1">#REF!</definedName>
    <definedName name="арррррблллпдрлдддддддддд">#REF!</definedName>
    <definedName name="варпаааааааааа" localSheetId="0">#REF!</definedName>
    <definedName name="варпаааааааааа" localSheetId="1">#REF!</definedName>
    <definedName name="варпаааааааааа">#REF!</definedName>
    <definedName name="ввпьььььлднд" localSheetId="0">#REF!</definedName>
    <definedName name="ввпьььььлднд" localSheetId="1">#REF!</definedName>
    <definedName name="ввпьььььлднд">#REF!</definedName>
    <definedName name="вед" localSheetId="0">#REF!</definedName>
    <definedName name="вед" localSheetId="1">#REF!</definedName>
    <definedName name="вед">#REF!</definedName>
    <definedName name="вертикальная" localSheetId="0">#REF!</definedName>
    <definedName name="вертикальная" localSheetId="1">#REF!</definedName>
    <definedName name="вертикальная">#REF!</definedName>
    <definedName name="вертикплан" localSheetId="0">#REF!</definedName>
    <definedName name="вертикплан" localSheetId="1">#REF!</definedName>
    <definedName name="вертикплан">#REF!</definedName>
    <definedName name="волен" localSheetId="0">#REF!</definedName>
    <definedName name="волен" localSheetId="1">#REF!</definedName>
    <definedName name="волен">#REF!</definedName>
    <definedName name="вп" localSheetId="0">#REF!</definedName>
    <definedName name="вп" localSheetId="1">#REF!</definedName>
    <definedName name="вп">#REF!</definedName>
    <definedName name="впырпфдыпл" localSheetId="0">#REF!</definedName>
    <definedName name="впырпфдыпл" localSheetId="1">#REF!</definedName>
    <definedName name="впырпфдыпл">#REF!</definedName>
    <definedName name="впьглорьтитттттттттт" localSheetId="0">#REF!</definedName>
    <definedName name="впьглорьтитттттттттт" localSheetId="1">#REF!</definedName>
    <definedName name="впьглорьтитттттттттт">#REF!</definedName>
    <definedName name="всввввввввввввввввввввввввв" localSheetId="0">#REF!</definedName>
    <definedName name="всввввввввввввввввввввввввв" localSheetId="1">#REF!</definedName>
    <definedName name="всввввввввввввввввввввввввв">#REF!</definedName>
    <definedName name="выб" localSheetId="0">#REF!</definedName>
    <definedName name="выб" localSheetId="1">#REF!</definedName>
    <definedName name="выб">#REF!</definedName>
    <definedName name="выпуск" localSheetId="0">#REF!</definedName>
    <definedName name="выпуск" localSheetId="1">#REF!</definedName>
    <definedName name="выпуск">#REF!</definedName>
    <definedName name="выьлепвввввпмп" localSheetId="0">#REF!</definedName>
    <definedName name="выьлепвввввпмп" localSheetId="1">#REF!</definedName>
    <definedName name="выьлепвввввпмп">#REF!</definedName>
    <definedName name="еваопродолжэрщэрзшщщх" localSheetId="0">#REF!</definedName>
    <definedName name="еваопродолжэрщэрзшщщх" localSheetId="1">#REF!</definedName>
    <definedName name="еваопродолжэрщэрзшщщх">#REF!</definedName>
    <definedName name="_xlnm.Print_Titles" localSheetId="0">'25203'!$24:$24</definedName>
    <definedName name="_xlnm.Print_Titles" localSheetId="1">'25222'!$24:$24</definedName>
    <definedName name="_xlnm.Print_Titles" localSheetId="2">СМР!$6:$6</definedName>
    <definedName name="измен" localSheetId="0">#REF!</definedName>
    <definedName name="измен" localSheetId="1">#REF!</definedName>
    <definedName name="измен">#REF!</definedName>
    <definedName name="итого" localSheetId="0">#REF!</definedName>
    <definedName name="итого" localSheetId="1">#REF!</definedName>
    <definedName name="итого">#REF!</definedName>
    <definedName name="итого_сантех" localSheetId="0">#REF!</definedName>
    <definedName name="итого_сантех" localSheetId="1">#REF!</definedName>
    <definedName name="итого_сантех">#REF!</definedName>
    <definedName name="итого_стр" localSheetId="0">#REF!</definedName>
    <definedName name="итого_стр" localSheetId="1">#REF!</definedName>
    <definedName name="итого_стр">#REF!</definedName>
    <definedName name="итого_строит" localSheetId="0">#REF!</definedName>
    <definedName name="итого_строит" localSheetId="1">#REF!</definedName>
    <definedName name="итого_строит">#REF!</definedName>
    <definedName name="итого_технол" localSheetId="0">#REF!</definedName>
    <definedName name="итого_технол" localSheetId="1">#REF!</definedName>
    <definedName name="итого_технол">#REF!</definedName>
    <definedName name="итого_электр" localSheetId="0">#REF!</definedName>
    <definedName name="итого_электр" localSheetId="1">#REF!</definedName>
    <definedName name="итого_электр">#REF!</definedName>
    <definedName name="квота" localSheetId="0">#REF!</definedName>
    <definedName name="квота" localSheetId="1">#REF!</definedName>
    <definedName name="квота">#REF!</definedName>
    <definedName name="кккккккккк" localSheetId="0">#REF!</definedName>
    <definedName name="кккккккккк" localSheetId="1">#REF!</definedName>
    <definedName name="кккккккккк">#REF!</definedName>
    <definedName name="корек" localSheetId="0">#REF!</definedName>
    <definedName name="корек" localSheetId="1">#REF!</definedName>
    <definedName name="корек">#REF!</definedName>
    <definedName name="корект" localSheetId="0">#REF!</definedName>
    <definedName name="корект" localSheetId="1">#REF!</definedName>
    <definedName name="корект">#REF!</definedName>
    <definedName name="корректир" localSheetId="0">#REF!</definedName>
    <definedName name="корректир" localSheetId="1">#REF!</definedName>
    <definedName name="корректир">#REF!</definedName>
    <definedName name="лен" localSheetId="0">#REF!</definedName>
    <definedName name="лен" localSheetId="1">#REF!</definedName>
    <definedName name="лен">#REF!</definedName>
    <definedName name="лот" localSheetId="0">#REF!</definedName>
    <definedName name="лот" localSheetId="1">#REF!</definedName>
    <definedName name="лот">#REF!</definedName>
    <definedName name="мамиааааааааааааааааааааааааааааа" localSheetId="0">#REF!</definedName>
    <definedName name="мамиааааааааааааааааааааааааааааа" localSheetId="1">#REF!</definedName>
    <definedName name="мамиааааааааааааааааааааааааааааа">#REF!</definedName>
    <definedName name="ммпоослччччччччччрччапппппппппр" localSheetId="0">#REF!</definedName>
    <definedName name="ммпоослччччччччччрччапппппппппр" localSheetId="1">#REF!</definedName>
    <definedName name="ммпоослччччччччччрччапппппппппр">#REF!</definedName>
    <definedName name="мрол" localSheetId="0">#REF!</definedName>
    <definedName name="мрол" localSheetId="1">#REF!</definedName>
    <definedName name="мрол">#REF!</definedName>
    <definedName name="_xlnm.Print_Area" localSheetId="2">СМР!$A$1:$R$22</definedName>
    <definedName name="оз" localSheetId="0">#REF!</definedName>
    <definedName name="оз" localSheetId="1">#REF!</definedName>
    <definedName name="оз">#REF!</definedName>
    <definedName name="озелен" localSheetId="0">#REF!</definedName>
    <definedName name="озелен" localSheetId="1">#REF!</definedName>
    <definedName name="озелен">#REF!</definedName>
    <definedName name="озеленение" localSheetId="0">#REF!</definedName>
    <definedName name="озеленение" localSheetId="1">#REF!</definedName>
    <definedName name="озеленение">#REF!</definedName>
    <definedName name="озеленение2" localSheetId="0">#REF!</definedName>
    <definedName name="озеленение2" localSheetId="1">#REF!</definedName>
    <definedName name="озеленение2">#REF!</definedName>
    <definedName name="ОСР" localSheetId="0">#REF!</definedName>
    <definedName name="ОСР" localSheetId="1">#REF!</definedName>
    <definedName name="ОСР">#REF!</definedName>
    <definedName name="ОСР110" localSheetId="0">#REF!</definedName>
    <definedName name="ОСР110" localSheetId="1">#REF!</definedName>
    <definedName name="ОСР110">#REF!</definedName>
    <definedName name="ОСР111" localSheetId="0">#REF!</definedName>
    <definedName name="ОСР111" localSheetId="1">#REF!</definedName>
    <definedName name="ОСР111">#REF!</definedName>
    <definedName name="план" localSheetId="0">#REF!</definedName>
    <definedName name="план" localSheetId="1">#REF!</definedName>
    <definedName name="план">#REF!</definedName>
    <definedName name="планировка" localSheetId="0">#REF!</definedName>
    <definedName name="планировка" localSheetId="1">#REF!</definedName>
    <definedName name="планировка">#REF!</definedName>
    <definedName name="плдщхэж.юрббдлююбо" localSheetId="0">#REF!</definedName>
    <definedName name="плдщхэж.юрббдлююбо" localSheetId="1">#REF!</definedName>
    <definedName name="плдщхэж.юрббдлююбо">#REF!</definedName>
    <definedName name="площадки" localSheetId="0">#REF!</definedName>
    <definedName name="площадки" localSheetId="1">#REF!</definedName>
    <definedName name="площадки">#REF!</definedName>
    <definedName name="пос" localSheetId="0">#REF!</definedName>
    <definedName name="пос" localSheetId="1">#REF!</definedName>
    <definedName name="пос">#REF!</definedName>
    <definedName name="прав" localSheetId="0">#REF!</definedName>
    <definedName name="прав" localSheetId="1">#REF!</definedName>
    <definedName name="прав">#REF!</definedName>
    <definedName name="прлппппппппппппппрррррррр" localSheetId="0">#REF!</definedName>
    <definedName name="прлппппппппппппппрррррррр" localSheetId="1">#REF!</definedName>
    <definedName name="прлппппппппппппппрррррррр">#REF!</definedName>
    <definedName name="провбп" localSheetId="0">#REF!</definedName>
    <definedName name="провбп" localSheetId="1">#REF!</definedName>
    <definedName name="провбп">#REF!</definedName>
    <definedName name="проект" localSheetId="0">#REF!</definedName>
    <definedName name="проект" localSheetId="1">#REF!</definedName>
    <definedName name="проект">#REF!</definedName>
    <definedName name="пропппп" localSheetId="0">#REF!</definedName>
    <definedName name="пропппп" localSheetId="1">#REF!</definedName>
    <definedName name="пропппп">#REF!</definedName>
    <definedName name="рпоолллллбрюююююююююююю" localSheetId="0">#REF!</definedName>
    <definedName name="рпоолллллбрюююююююююююю" localSheetId="1">#REF!</definedName>
    <definedName name="рпоолллллбрюююююююююююю">#REF!</definedName>
    <definedName name="сааповвыыыыыеееееггггггггг" localSheetId="0">#REF!</definedName>
    <definedName name="сааповвыыыыыеееееггггггггг" localSheetId="1">#REF!</definedName>
    <definedName name="сааповвыыыыыеееееггггггггг">#REF!</definedName>
    <definedName name="сапопрлрлппппр" localSheetId="0">#REF!</definedName>
    <definedName name="сапопрлрлппппр" localSheetId="1">#REF!</definedName>
    <definedName name="сапопрлрлппппр">#REF!</definedName>
    <definedName name="саррпрпппппппппппппппррррррр" localSheetId="0">#REF!</definedName>
    <definedName name="саррпрпппппппппппппппррррррр" localSheetId="1">#REF!</definedName>
    <definedName name="саррпрпппппппппппппппррррррр">#REF!</definedName>
    <definedName name="свод" localSheetId="0">#REF!</definedName>
    <definedName name="свод" localSheetId="1">#REF!</definedName>
    <definedName name="свод">#REF!</definedName>
    <definedName name="Свсмр" localSheetId="0">'[1] пристр428'!#REF!</definedName>
    <definedName name="Свсмр" localSheetId="1">'[1] пристр428'!#REF!</definedName>
    <definedName name="Свсмр">'[1] пристр428'!#REF!</definedName>
    <definedName name="склад" localSheetId="0">#REF!</definedName>
    <definedName name="склад" localSheetId="1">#REF!</definedName>
    <definedName name="склад">#REF!</definedName>
    <definedName name="сср4" localSheetId="0">#REF!</definedName>
    <definedName name="сср4" localSheetId="1">#REF!</definedName>
    <definedName name="сср4">#REF!</definedName>
    <definedName name="ссроб" localSheetId="0">#REF!</definedName>
    <definedName name="ссроб" localSheetId="1">#REF!</definedName>
    <definedName name="ссроб">#REF!</definedName>
    <definedName name="сссссссссссссрооооооооаапнааааеоаааааааа" localSheetId="0">#REF!</definedName>
    <definedName name="сссссссссссссрооооооооаапнааааеоаааааааа" localSheetId="1">#REF!</definedName>
    <definedName name="сссссссссссссрооооооооаапнааааеоаааааааа">#REF!</definedName>
    <definedName name="счет" localSheetId="0">'[1] пристр428'!#REF!</definedName>
    <definedName name="счет" localSheetId="1">'[1] пристр428'!#REF!</definedName>
    <definedName name="счет">'[1] пристр428'!#REF!</definedName>
    <definedName name="тдер" localSheetId="0">#REF!</definedName>
    <definedName name="тдер" localSheetId="1">#REF!</definedName>
    <definedName name="тдер">#REF!</definedName>
    <definedName name="ТК" localSheetId="0">#REF!</definedName>
    <definedName name="ТК" localSheetId="1">#REF!</definedName>
    <definedName name="ТК">#REF!</definedName>
    <definedName name="тоолллллопппплопооллоопло" localSheetId="0">#REF!</definedName>
    <definedName name="тоолллллопппплопооллоопло" localSheetId="1">#REF!</definedName>
    <definedName name="тоолллллопппплопооллоопло">#REF!</definedName>
    <definedName name="топливро" localSheetId="0">#REF!</definedName>
    <definedName name="топливро" localSheetId="1">#REF!</definedName>
    <definedName name="топливро">#REF!</definedName>
    <definedName name="трапные" localSheetId="0">#REF!</definedName>
    <definedName name="трапные" localSheetId="1">#REF!</definedName>
    <definedName name="трапные">#REF!</definedName>
    <definedName name="уке" localSheetId="0">#REF!</definedName>
    <definedName name="уке" localSheetId="1">#REF!</definedName>
    <definedName name="уке">#REF!</definedName>
    <definedName name="фякуряыувравяв" localSheetId="0">#REF!</definedName>
    <definedName name="фякуряыувравяв" localSheetId="1">#REF!</definedName>
    <definedName name="фякуряыувравяв">#REF!</definedName>
    <definedName name="фяыввввввв" localSheetId="0">#REF!</definedName>
    <definedName name="фяыввввввв" localSheetId="1">#REF!</definedName>
    <definedName name="фяыввввввв">#REF!</definedName>
    <definedName name="хййййййййййжывввввввв" localSheetId="0">#REF!</definedName>
    <definedName name="хййййййййййжывввввввв" localSheetId="1">#REF!</definedName>
    <definedName name="хййййййййййжывввввввв">#REF!</definedName>
    <definedName name="чвподю" localSheetId="0">#REF!</definedName>
    <definedName name="чвподю" localSheetId="1">#REF!</definedName>
    <definedName name="чвподю">#REF!</definedName>
    <definedName name="чрпрл" localSheetId="0">#REF!</definedName>
    <definedName name="чрпрл" localSheetId="1">#REF!</definedName>
    <definedName name="чрпрл">#REF!</definedName>
    <definedName name="чситтттттттсссссссссччччч" localSheetId="0">#REF!</definedName>
    <definedName name="чситтттттттсссссссссччччч" localSheetId="1">#REF!</definedName>
    <definedName name="чситтттттттсссссссссччччч">#REF!</definedName>
    <definedName name="ываочяьбббббббббббббб" localSheetId="0">#REF!</definedName>
    <definedName name="ываочяьбббббббббббббб" localSheetId="1">#REF!</definedName>
    <definedName name="ываочяьбббббббббббббб">#REF!</definedName>
    <definedName name="ЫВРРАЫРАывоопоапо" localSheetId="0">#REF!</definedName>
    <definedName name="ЫВРРАЫРАывоопоапо" localSheetId="1">#REF!</definedName>
    <definedName name="ЫВРРАЫРАывоопоапо">#REF!</definedName>
    <definedName name="ывынреыкшлнжхэтшлэ" localSheetId="0">#REF!</definedName>
    <definedName name="ывынреыкшлнжхэтшлэ" localSheetId="1">#REF!</definedName>
    <definedName name="ывынреыкшлнжхэтшлэ">#REF!</definedName>
    <definedName name="ыоарллвапрлывпорапар" localSheetId="0">#REF!</definedName>
    <definedName name="ыоарллвапрлывпорапар" localSheetId="1">#REF!</definedName>
    <definedName name="ыоарллвапрлывпорапар">#REF!</definedName>
    <definedName name="ычвпппппппппп" localSheetId="0">#REF!</definedName>
    <definedName name="ычвпппппппппп" localSheetId="1">#REF!</definedName>
    <definedName name="ычвпппппппппп">#REF!</definedName>
    <definedName name="яыдвлпрмичврип" localSheetId="0">#REF!</definedName>
    <definedName name="яыдвлпрмичврип" localSheetId="1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J9" i="79" l="1"/>
  <c r="K9" i="79"/>
  <c r="P9" i="79"/>
  <c r="P8" i="79"/>
  <c r="K8" i="79" s="1"/>
  <c r="J8" i="79" s="1"/>
  <c r="E9" i="79"/>
  <c r="D9" i="79"/>
  <c r="F9" i="79"/>
  <c r="G9" i="79"/>
  <c r="F8" i="79"/>
  <c r="G8" i="79"/>
  <c r="B9" i="79"/>
  <c r="C9" i="79"/>
  <c r="C8" i="79"/>
  <c r="B8" i="79" s="1"/>
  <c r="C7" i="79"/>
  <c r="H7" i="79" l="1"/>
  <c r="Q7" i="79" s="1"/>
  <c r="L7" i="79" s="1"/>
  <c r="I7" i="79"/>
  <c r="B7" i="79"/>
  <c r="G7" i="79" l="1"/>
  <c r="P7" i="79" s="1"/>
  <c r="L9" i="79"/>
  <c r="C23" i="80" s="1"/>
  <c r="H9" i="79"/>
  <c r="I9" i="79"/>
  <c r="Q9" i="79"/>
  <c r="Q10" i="79" s="1"/>
  <c r="R7" i="79"/>
  <c r="M7" i="79" l="1"/>
  <c r="M9" i="79" s="1"/>
  <c r="C24" i="80" s="1"/>
  <c r="R9" i="79"/>
  <c r="R10" i="79" s="1"/>
  <c r="Q11" i="79"/>
  <c r="Q12" i="79" s="1"/>
  <c r="G23" i="80"/>
  <c r="F23" i="80" s="1"/>
  <c r="D23" i="80" s="1"/>
  <c r="F7" i="79"/>
  <c r="G24" i="80" l="1"/>
  <c r="F24" i="80" s="1"/>
  <c r="D24" i="80" s="1"/>
  <c r="R11" i="79"/>
  <c r="R12" i="79" s="1"/>
  <c r="P10" i="79"/>
  <c r="K7" i="79"/>
  <c r="P11" i="79" l="1"/>
  <c r="G26" i="80" s="1"/>
  <c r="F26" i="80" s="1"/>
  <c r="G22" i="80"/>
  <c r="C22" i="80"/>
  <c r="J7" i="79"/>
  <c r="P12" i="79" l="1"/>
  <c r="N12" i="79" s="1"/>
  <c r="G25" i="80"/>
  <c r="F25" i="80" s="1"/>
  <c r="F22" i="80"/>
  <c r="G27" i="80" l="1"/>
  <c r="F27" i="80" s="1"/>
  <c r="N9" i="79"/>
  <c r="C25" i="80" l="1"/>
  <c r="N10" i="79" l="1"/>
  <c r="D25" i="80" l="1"/>
  <c r="D22" i="80"/>
  <c r="Q14" i="79"/>
  <c r="D26" i="80"/>
  <c r="N11" i="79" l="1"/>
  <c r="D27" i="80"/>
</calcChain>
</file>

<file path=xl/sharedStrings.xml><?xml version="1.0" encoding="utf-8"?>
<sst xmlns="http://schemas.openxmlformats.org/spreadsheetml/2006/main" count="426" uniqueCount="267">
  <si>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</si>
  <si>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</si>
  <si>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</si>
  <si>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</si>
  <si>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</si>
  <si>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</si>
  <si>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</si>
  <si>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</si>
  <si>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</si>
  <si>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</si>
  <si>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</si>
  <si>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</si>
  <si>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</si>
  <si>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</si>
  <si>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</si>
  <si>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</si>
  <si>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</si>
  <si>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</si>
  <si>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</si>
  <si>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</si>
  <si>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</si>
  <si>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</si>
  <si>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</si>
  <si>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</si>
  <si>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Т.Ш. Ковязина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</si>
  <si>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</si>
  <si>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</si>
  <si>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</si>
  <si>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</si>
  <si>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</si>
  <si>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</si>
  <si>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</si>
  <si>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</si>
  <si>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</si>
  <si>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</si>
  <si>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</si>
  <si>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</si>
  <si>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</si>
  <si>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</si>
  <si>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</si>
  <si>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</si>
  <si>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</si>
  <si>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</si>
  <si>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</si>
  <si>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</si>
  <si>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</si>
  <si>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</si>
  <si>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</si>
  <si>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</si>
  <si>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</si>
  <si>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</si>
  <si>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</si>
  <si>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</si>
  <si>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</si>
  <si>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</si>
  <si>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</si>
  <si>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</si>
  <si>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</si>
  <si>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</si>
  <si>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</si>
  <si>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</si>
  <si>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</si>
  <si>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</si>
  <si>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</si>
  <si>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t>Итого прямые затраты по смете с учетом коэффициентов к итогам</t>
  </si>
  <si>
    <t>м</t>
  </si>
  <si>
    <t>100 м</t>
  </si>
  <si>
    <t>1 т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</si>
  <si>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</si>
  <si>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</si>
  <si>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</si>
  <si>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</si>
  <si>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</si>
  <si>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</si>
  <si>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</si>
  <si>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</si>
  <si>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</si>
  <si>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</si>
  <si>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</si>
  <si>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</si>
  <si>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 xml:space="preserve">Составлен(а) в базовых ценах 2001г. в редакции 2009г. </t>
  </si>
  <si>
    <t>Средства  на оплату труда _______________________________________________________________________________________________</t>
  </si>
  <si>
    <t>"______ " __________2014 г.</t>
  </si>
  <si>
    <t>на выполнение работ на реконструкцию здания 377 Д  (инв.№ 9101054)  (устройство пола)</t>
  </si>
  <si>
    <t xml:space="preserve"> - 5,98  индекс изменения сметной стоимости СМР к ТЕР 2001 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</si>
  <si>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Согласовано</t>
  </si>
  <si>
    <t>отдел 028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</si>
  <si>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</si>
  <si>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 95% ФОТ (от 33)  (Поз. 25-30)</t>
  </si>
  <si>
    <t xml:space="preserve">   89% ФОТ (от 83)  (Поз. 15)</t>
  </si>
  <si>
    <t xml:space="preserve">   70% ФОТ (от 34)  (Поз. 37-39)</t>
  </si>
  <si>
    <t xml:space="preserve">   65% ФОТ (от 1409)  (Поз. 31, 2-3, 5, 7-10, 12-14, 17-19, 21-23)</t>
  </si>
  <si>
    <t xml:space="preserve">   50% ФОТ (от 53)  (Поз. 32-33, 35-36)</t>
  </si>
  <si>
    <t xml:space="preserve">   45% ФОТ (от 105)  (Поз. 34)</t>
  </si>
  <si>
    <t xml:space="preserve">   142% ФОТ (от 33)  (Поз. 25-30)</t>
  </si>
  <si>
    <t xml:space="preserve">   130% ФОТ (от 83)  (Поз. 15)</t>
  </si>
  <si>
    <t xml:space="preserve">   110% ФОТ (от 34)  (Поз. 37-39)</t>
  </si>
  <si>
    <t xml:space="preserve">   105% ФОТ (от 1)  (Поз. 31)</t>
  </si>
  <si>
    <t xml:space="preserve">   95% ФОТ (от 1461)  (Поз. 32-33, 35-36, 2-3, 5, 7-10, 12-14, 17-19, 21-23)</t>
  </si>
  <si>
    <t xml:space="preserve">   80% ФОТ (от 105)  (Поз. 34)</t>
  </si>
  <si>
    <t xml:space="preserve">   3. Производство строительных и других работ в существующих зданиях  в стесненных условиях: с наличием в зоне производства работ действующего технологического оборудования ОЗП=1,35; ЭМ=1,35; ЗПМ=1,35; ТЗ=1,35; ТЗМ=1,35  (Поз. 25-33, 35-36, 34)</t>
  </si>
  <si>
    <t xml:space="preserve">   2. Производство монтажных работ в существующих зданиях  в стесненных условиях: с наличием в зоне производства работ действующего технологического оборудования ОЗП=1,35; ЭМ=1,35; ЗПМ=1,35; ТЗ=1,35; ТЗМ=1,35  (Поз. 2-3, 5, 7-10, 12-14, 17-19, 21-23)</t>
  </si>
  <si>
    <t xml:space="preserve">   Заготовительно-складские расходы на материалы - согласно п.4.64 из МДС 81-35.2004 МАТ=1,02  (Поз. 6)</t>
  </si>
  <si>
    <t xml:space="preserve">   Районный к-т 4,3%  (Поз. 15, 25-30, 32-33, 35-36, 34, 37-39, 2-3, 5, 7-10, 12-14, 17-19, 21-23)</t>
  </si>
  <si>
    <t>ИТОГИ ПО СМЕТЕ:</t>
  </si>
  <si>
    <t xml:space="preserve">  Итого по разделу 2 Строительные работы</t>
  </si>
  <si>
    <t>Итого прямые затраты по разделу с учетом коэффициентов к итогам</t>
  </si>
  <si>
    <t>Итого прямые затраты по разделу в ценах 2001г.</t>
  </si>
  <si>
    <t>100 отверстий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</si>
  <si>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на высоте от опорной площади более 1 м добавляется к расценкам с 46-03-002-01 по 46-03-002-16</t>
  </si>
  <si>
    <t>ТЕР46-03-002-33</t>
  </si>
  <si>
    <r>
      <t>На каждые 10 мм изменения глубины сверления добавляется или исключается к расценке 46-03-002-06</t>
    </r>
    <r>
      <rPr>
        <i/>
        <sz val="7"/>
        <rFont val="Arial"/>
        <family val="2"/>
        <charset val="204"/>
      </rPr>
      <t xml:space="preserve">
КОЭФ. К ПОЗИЦИИ:
Поправка на глубину (общая толщ.стен 1000мм) ПЗ=80 (ОЗП=80; ЭМ=80 к расх.; ЗПМ=80; МАТ=80 к расх.; ТЗ=80; ТЗМ=80)</t>
    </r>
  </si>
  <si>
    <t>ТЕР46-03-002-22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</si>
  <si>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50 мм</t>
  </si>
  <si>
    <t>ТЕР46-03-002-06</t>
  </si>
  <si>
    <t xml:space="preserve">                           Прочие работы</t>
  </si>
  <si>
    <t>100 м3 уплотненного грунта</t>
  </si>
  <si>
    <t>Уплотнение грунта пневматическими трамбовками, группа грунтов 1-2</t>
  </si>
  <si>
    <t>ТЕР01-02-005-01</t>
  </si>
  <si>
    <t>1000 м2</t>
  </si>
  <si>
    <t>Планировка площадей бульдозерами мощностью 79 кВт (108 л.с.)</t>
  </si>
  <si>
    <t>ТЕР01-01-036-02</t>
  </si>
  <si>
    <t>10 м3</t>
  </si>
  <si>
    <t>Засыпка  траншеи  песком</t>
  </si>
  <si>
    <t>ТЕР01-02-033-01Прим.</t>
  </si>
  <si>
    <t>1000 м3 грунта</t>
  </si>
  <si>
    <t>Засыпка траншей и котлованов с перемещением грунта до 5 м бульдозерами мощностью 79 кВт (108 л.с.), группа грунтов 2</t>
  </si>
  <si>
    <t>ТЕР01-01-033-05</t>
  </si>
  <si>
    <t>1000 м3</t>
  </si>
  <si>
    <t>Разработка грунта в траншеях экскаватором «обратная лопата» с ковшом вместимостью 0,65 (0,5-1) м3, группа грунтов 3</t>
  </si>
  <si>
    <t>ТЕР01-01-009-09</t>
  </si>
  <si>
    <t xml:space="preserve">                           Земляные работы</t>
  </si>
  <si>
    <t>100 м3</t>
  </si>
  <si>
    <t>Восстановление отмостки после вывода двух кабельных линий из траншеи на стену здания 351</t>
  </si>
  <si>
    <t>ТЕР06-01-001-01</t>
  </si>
  <si>
    <t>1000 м2 покрытия</t>
  </si>
  <si>
    <t>На каждые 0,5 см изменения толщины покрытия добавлять или исключать к расценке 27-06-020-01</t>
  </si>
  <si>
    <t>ТЕР27-06-021-01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</si>
  <si>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</si>
  <si>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ТЕР27-06-020-01</t>
  </si>
  <si>
    <t>Розлив битума (0,8 кг на 1 м2)</t>
  </si>
  <si>
    <t>ТЕР27-06-026-01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</si>
  <si>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</si>
  <si>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ТЕР27-04-005-01</t>
  </si>
  <si>
    <t>Разборка покрытий и оснований щебеночных</t>
  </si>
  <si>
    <t>ТЕР27-03-008-02</t>
  </si>
  <si>
    <t>Разборка покрытий и оснований асфальтобетонных</t>
  </si>
  <si>
    <t>ТЕР27-03-008-04</t>
  </si>
  <si>
    <t xml:space="preserve">                           Вскрытие и восстановление асфальтобетона S=6м2 и отмостки</t>
  </si>
  <si>
    <t xml:space="preserve">                           Раздел 2. Строительные работы</t>
  </si>
  <si>
    <t xml:space="preserve">  Итого по разделу 1 Монтажные работы (наружные сети)</t>
  </si>
  <si>
    <t>шт.</t>
  </si>
  <si>
    <t>Кожухи защитные</t>
  </si>
  <si>
    <t>ТСЦ-509-0814</t>
  </si>
  <si>
    <t>1 кг</t>
  </si>
  <si>
    <t>Кожух металлический для защиты вводов и электрооборудования</t>
  </si>
  <si>
    <t>ТЕРм08-03-545-17</t>
  </si>
  <si>
    <t>1 проход кабеля</t>
  </si>
  <si>
    <t>Герметизация проходов при вводе кабелей в помещения уплотнительной массой</t>
  </si>
  <si>
    <t>ТЕРм08-02-155-01</t>
  </si>
  <si>
    <t>1 шт.</t>
  </si>
  <si>
    <t>Устройство ввода в здание в стальной трубе, провод сечением до 16 мм2, количество проводов в линии 3</t>
  </si>
  <si>
    <t>ТЕРм08-02-374-02</t>
  </si>
  <si>
    <t>Наконечники кабельные медные соединительные</t>
  </si>
  <si>
    <t>ТСЦ-509-0042</t>
  </si>
  <si>
    <r>
      <t>Заделка концевая сухая для 3-4-жильного кабеля с пластмассовой и резиновой изоляцией напряжением до 1 кВ, сечение одной жилы до 35 мм2</t>
    </r>
    <r>
      <rPr>
        <i/>
        <sz val="7"/>
        <rFont val="Arial"/>
        <family val="2"/>
        <charset val="204"/>
      </rPr>
      <t xml:space="preserve">
КОЭФ. К ПОЗИЦИИ:
Т.ч. п.1.8.3 Производство работ на высоте св.2 до 8 ОЗП=1,05; ТЗ=1,05</t>
    </r>
  </si>
  <si>
    <t>ТЕРм08-02-158-14</t>
  </si>
  <si>
    <t>100 шт.</t>
  </si>
  <si>
    <r>
      <t>Присоединение к зажимам жил проводов или кабелей сечением до 35 мм2</t>
    </r>
    <r>
      <rPr>
        <i/>
        <sz val="7"/>
        <rFont val="Arial"/>
        <family val="2"/>
        <charset val="204"/>
      </rPr>
      <t xml:space="preserve">
КОЭФ. К ПОЗИЦИИ:
Т.ч. п.1.8.3 Производство работ на высоте св.2 до 8 ОЗП=1,05; ТЗ=1,05</t>
    </r>
  </si>
  <si>
    <t>ТЕРм08-02-144-04</t>
  </si>
  <si>
    <r>
      <t>Труба стальная по установленным конструкциям, по стенам с креплением скобами, диаметр до 50 мм</t>
    </r>
    <r>
      <rPr>
        <i/>
        <sz val="7"/>
        <rFont val="Arial"/>
        <family val="2"/>
        <charset val="204"/>
      </rPr>
      <t xml:space="preserve">
КОЭФ. К ПОЗИЦИИ:
Т.ч. п.1.8.3 Производство работ на высоте св.2 до 8 м ОЗП=1,05; ТЗ=1,05</t>
    </r>
  </si>
  <si>
    <t>ТЕРм08-02-407-03</t>
  </si>
  <si>
    <t>Трубы стальные сварные водогазопроводные с резьбой черные легкие (неоцинкованные) диаметр условного прохода 50 мм, толщина стенки 3 мм</t>
  </si>
  <si>
    <t>ТСЦ-103-0006</t>
  </si>
  <si>
    <t>1 км</t>
  </si>
  <si>
    <t>Укладка стальных водопроводных труб  диаметром 100 мм ( в траншее)</t>
  </si>
  <si>
    <t>ТЕР22-01-011-03</t>
  </si>
  <si>
    <t>100 м кабеля</t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</si>
  <si>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КОЭФ. К ПОЗИЦИИ:
Т.ч. п.1.8.3 Производство работ на высоте св.2 до 8 м ОЗП=1,05; ТЗ=1,05</t>
    </r>
  </si>
  <si>
    <t>ТЕРм08-02-146-01</t>
  </si>
  <si>
    <r>
      <t>Кабель до 35 кВ в проложенных трубах, блоках и коробах, масса 1 м кабеля до 1 кг (по стене)</t>
    </r>
    <r>
      <rPr>
        <i/>
        <sz val="7"/>
        <rFont val="Arial"/>
        <family val="2"/>
        <charset val="204"/>
      </rPr>
      <t xml:space="preserve">
КОЭФ. К ПОЗИЦИИ:
Т.ч. п.1.8.3 Производство работ на высоте св.2 до 8 м ОЗП=1,05; ТЗ=1,05</t>
    </r>
  </si>
  <si>
    <t>ТЕРм08-02-148-01</t>
  </si>
  <si>
    <t>Кабель до 35 кВ в проложенных трубах, блоках и коробах, масса 1 м кабеля до 1 кг ( в траншее)</t>
  </si>
  <si>
    <t>1000 шт.</t>
  </si>
  <si>
    <t>Кирпич керамический одинарный, размером 250х120х65 мм, марка 100</t>
  </si>
  <si>
    <t>ТСЦ-404-0005</t>
  </si>
  <si>
    <t>Покрытие кабеля, проложенного в траншее кирпичом каждого последующего</t>
  </si>
  <si>
    <t>ТЕРм08-02-143-02</t>
  </si>
  <si>
    <t>Покрытие кабеля, проложенного в траншее кирпичом одного кабеля</t>
  </si>
  <si>
    <t>ТЕРм08-02-143-01</t>
  </si>
  <si>
    <t>На каждый последующий кабель добавлять к расценке 08-02-142-01</t>
  </si>
  <si>
    <t>ТЕРм08-02-142-02</t>
  </si>
  <si>
    <t>Устройство постели при одном кабеле в траншее</t>
  </si>
  <si>
    <t>ТЕРм08-02-142-01</t>
  </si>
  <si>
    <r>
      <t>77016,61</t>
    </r>
    <r>
      <rPr>
        <i/>
        <sz val="5"/>
        <rFont val="Arial"/>
        <family val="2"/>
        <charset val="204"/>
      </rPr>
      <t xml:space="preserve">
543460/1,18/5,98</t>
    </r>
  </si>
  <si>
    <t>1000м</t>
  </si>
  <si>
    <t>Кабель силовой медный с ПВХ изоляцией с защитным покровом типа БбШв пониженной горючести сечением 5х25</t>
  </si>
  <si>
    <t>Цена поставщика 2014г.</t>
  </si>
  <si>
    <t>1000 м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</si>
  <si>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25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</si>
  <si>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ФССЦ-501-8462</t>
  </si>
  <si>
    <t>Проводник заземляющий открыто по строительным основаниям из полосовой стали сечением 100 мм2</t>
  </si>
  <si>
    <t>ТЕРм08-02-472-06</t>
  </si>
  <si>
    <t>Рубильник на плите с центральной или боковой рукояткой или управлением штангой, устанавливаемый на металлическом основании, однополюсный на ток до 250 А</t>
  </si>
  <si>
    <t>ТЕРм08-03-521-01</t>
  </si>
  <si>
    <r>
      <t>Ящики силовые серии ЯРП типа ЯРП-100 на 100А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</si>
  <si>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ФССЦ-504-0308</t>
  </si>
  <si>
    <t xml:space="preserve">                           Раздел 1. Монтажные работы (наружные сети)</t>
  </si>
  <si>
    <t>_______________________________________________________________________________________________84,79</t>
  </si>
  <si>
    <t>___________________________1,717</t>
  </si>
  <si>
    <t>_______________________________________________________________________________________________17,689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</si>
  <si>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</si>
  <si>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_______________________________________________________________________________________________4,835</t>
  </si>
  <si>
    <t xml:space="preserve">      строительных работ _______________________________________________________________________________________________</t>
  </si>
  <si>
    <t>___________________________22,524</t>
  </si>
  <si>
    <t>Сметная стоимость _______________________________________________________________________________________________</t>
  </si>
  <si>
    <t>Основание: Проект №24799-13-ЭС</t>
  </si>
  <si>
    <t>Раздел: Электроснабжение (наружные сети)</t>
  </si>
  <si>
    <t xml:space="preserve">монтажные работы по строительству здания 637. Площадка 6 </t>
  </si>
  <si>
    <t>ЛОКАЛЬНЫЙ СМЕТНЫЙ РАСЧЕТ № 25203</t>
  </si>
  <si>
    <t>__________________</t>
  </si>
  <si>
    <t>" _____ " ________________ 2014 г.</t>
  </si>
  <si>
    <t>Е.В. Гордеев</t>
  </si>
  <si>
    <t>_________________</t>
  </si>
  <si>
    <t>Зам.генерального директора</t>
  </si>
  <si>
    <t xml:space="preserve">                 ФГУП "Комбинат "Электрохимприбор"</t>
  </si>
  <si>
    <t xml:space="preserve">   70% ФОТ (от 34)  (Поз. 12-14)</t>
  </si>
  <si>
    <t xml:space="preserve">   65% ФОТ (от 608)  (Поз. 5, 7-9, 11)</t>
  </si>
  <si>
    <t xml:space="preserve">   110% ФОТ (от 34)  (Поз. 12-14)</t>
  </si>
  <si>
    <t xml:space="preserve">   95% ФОТ (от 608)  (Поз. 5, 7-9, 11)</t>
  </si>
  <si>
    <t xml:space="preserve">   2. Производство монтажных работ в существующих зданиях  в стесненных условиях: с наличием в зоне производства работ действующего технологического оборудования ОЗП=1,35; ЭМ=1,35; ЗПМ=1,35; ТЗ=1,35; ТЗМ=1,35  (Поз. 5, 7-9, 11)</t>
  </si>
  <si>
    <t xml:space="preserve">   Заготовительно-складские расходы на материалы - согласно п.4.64 из МДС 81-35.2004 МАТ=1,02  (Поз. 1-4, 6)</t>
  </si>
  <si>
    <t xml:space="preserve">   Районный к-т 4,3%  (Поз. 12-14, 5, 7-9, 11)</t>
  </si>
  <si>
    <t>Итого прямые затраты по разделу с учетом коэффициентов к итогам (Районный к-т 4,3%  (Поз. 12-14))</t>
  </si>
  <si>
    <r>
      <t>На каждые 10 мм изменения глубины сверления добавляется или исключается к расценке 46-03-002-04</t>
    </r>
    <r>
      <rPr>
        <i/>
        <sz val="7"/>
        <rFont val="Arial"/>
        <family val="2"/>
        <charset val="204"/>
      </rPr>
      <t xml:space="preserve">
КОЭФ. К ПОЗИЦИИ:
Поправка на глубину (общая толщ.стен 1000мм) ПЗ=80 (ОЗП=80; ЭМ=80 к расх.; ЗПМ=80; МАТ=80 к расх.; ТЗ=80; ТЗМ=80)</t>
    </r>
  </si>
  <si>
    <t>ТЕР46-03-002-20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</si>
  <si>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40 мм</t>
  </si>
  <si>
    <t>ТЕР46-03-002-04</t>
  </si>
  <si>
    <t xml:space="preserve">  Итого по разделу 1 Монтажные работы (телефонная связь наружные сети)</t>
  </si>
  <si>
    <r>
      <t>Труба стальная по установленным конструкциям, по стенам с креплением скобами, диаметр до 40 мм</t>
    </r>
    <r>
      <rPr>
        <i/>
        <sz val="7"/>
        <rFont val="Arial"/>
        <family val="2"/>
        <charset val="204"/>
      </rPr>
      <t xml:space="preserve">
КОЭФ. К ПОЗИЦИИ:
Т.ч. п.1.8.3 Производство работ на высоте св.2 до 8 м ОЗП=1,05; ТЗ=1,05</t>
    </r>
  </si>
  <si>
    <t>ТЕРм08-02-407-02</t>
  </si>
  <si>
    <t>Трубы стальные сварные водогазопроводные с резьбой черные легкие (неоцинкованные) диаметр условного прохода 40 мм, толщина стенки 3 мм</t>
  </si>
  <si>
    <t>ТСЦ-103-0005</t>
  </si>
  <si>
    <r>
      <t>9189,04</t>
    </r>
    <r>
      <rPr>
        <i/>
        <sz val="5"/>
        <rFont val="Arial"/>
        <family val="2"/>
        <charset val="204"/>
      </rPr>
      <t xml:space="preserve">
64841,55/1,18/5,98</t>
    </r>
  </si>
  <si>
    <t>Кабели связи с полиэтиленовой изоляцией, с алюмополиэтиленовым экраном, марки ТППэп3Б 10х2х0,5</t>
  </si>
  <si>
    <t>Шкаф (бокс наружной установки) навесной, высота, ширина и глубина до 600х600х350 мм</t>
  </si>
  <si>
    <t>ТЕРм08-03-573-04</t>
  </si>
  <si>
    <r>
      <t>38,39</t>
    </r>
    <r>
      <rPr>
        <i/>
        <sz val="5"/>
        <rFont val="Arial"/>
        <family val="2"/>
        <charset val="204"/>
      </rPr>
      <t xml:space="preserve">
6,01*45,07/1,18/5,98</t>
    </r>
  </si>
  <si>
    <t>Плинт LSA-PLUS 2/10 с нормально замкнутыми контактами</t>
  </si>
  <si>
    <r>
      <t>118,61</t>
    </r>
    <r>
      <rPr>
        <i/>
        <sz val="5"/>
        <rFont val="Arial"/>
        <family val="2"/>
        <charset val="204"/>
      </rPr>
      <t xml:space="preserve">
18,57*45,07/1,18/5,98</t>
    </r>
  </si>
  <si>
    <t>Замок ВС 40/50</t>
  </si>
  <si>
    <r>
      <t>346,88</t>
    </r>
    <r>
      <rPr>
        <i/>
        <sz val="5"/>
        <rFont val="Arial"/>
        <family val="2"/>
        <charset val="204"/>
      </rPr>
      <t xml:space="preserve">
54,31*45,07/1,18/5,98</t>
    </r>
  </si>
  <si>
    <t>Бокс наружной установки для плинтов LSA-PLUS типоряд 2 емкостью до 50 пар с монтажным хомутом, IP54 (ВС 40)</t>
  </si>
  <si>
    <r>
      <t>191,46</t>
    </r>
    <r>
      <rPr>
        <i/>
        <sz val="5"/>
        <rFont val="Arial"/>
        <family val="2"/>
        <charset val="204"/>
      </rPr>
      <t xml:space="preserve">
1351/1,18/5,98</t>
    </r>
  </si>
  <si>
    <t>Распределительная коробка  Kronection BOX I</t>
  </si>
  <si>
    <t xml:space="preserve">                           Раздел 1. Монтажные работы (телефонная связь наружные сети)</t>
  </si>
  <si>
    <t>_______________________________________________________________________________________________30,36</t>
  </si>
  <si>
    <t>___________________________0,642</t>
  </si>
  <si>
    <t>_______________________________________________________________________________________________5,789</t>
  </si>
  <si>
    <t>_______________________________________________________________________________________________0,551</t>
  </si>
  <si>
    <t>___________________________6,340</t>
  </si>
  <si>
    <t>Раздел: Телефонная связь (наружные сети)</t>
  </si>
  <si>
    <t>монтажные работы по строительству здания 637. Площадка 6</t>
  </si>
  <si>
    <t>ЛОКАЛЬНЫЙ СМЕТНЫЙ РАСЧЕТ № 25222</t>
  </si>
  <si>
    <t>Электроснабжение (наружные сети)</t>
  </si>
  <si>
    <t>Телефонная связь (наружные сети)</t>
  </si>
  <si>
    <t xml:space="preserve">выполнение монтажных работ по строительству здания 637. Площадка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</si>
</sst>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.000"/>
  </numFmts>
  <fonts count="4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5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4" fillId="0" borderId="0" applyNumberFormat="0" applyFill="0" applyBorder="0" applyAlignment="0" applyProtection="0">
      <alignment vertical="top"/>
      <protection locked="0"/>
    </xf>
    <xf numFmtId="44" fontId="35" fillId="0" borderId="0" applyFont="0" applyFill="0" applyBorder="0" applyAlignment="0" applyProtection="0"/>
  </cellStyleXfs>
  <cellXfs count="162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4" fontId="32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left" vertical="center" wrapText="1"/>
    </xf>
    <xf numFmtId="4" fontId="33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7" fillId="0" borderId="12" xfId="85" applyFont="1" applyFill="1" applyBorder="1" applyAlignment="1">
      <alignment vertical="center" wrapText="1"/>
    </xf>
    <xf numFmtId="0" fontId="29" fillId="0" borderId="0" xfId="85" applyNumberFormat="1" applyFont="1" applyFill="1" applyAlignment="1">
      <alignment wrapText="1"/>
    </xf>
    <xf numFmtId="0" fontId="29" fillId="0" borderId="12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left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36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2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/>
    </xf>
    <xf numFmtId="4" fontId="27" fillId="0" borderId="18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0" xfId="85" applyFont="1" applyBorder="1" applyAlignment="1">
      <alignment horizontal="right"/>
    </xf>
    <xf numFmtId="0" fontId="27" fillId="0" borderId="10" xfId="85" applyFont="1" applyBorder="1" applyAlignment="1"/>
    <xf numFmtId="0" fontId="27" fillId="0" borderId="0" xfId="85" applyFont="1" applyAlignment="1">
      <alignment horizontal="left" vertical="center"/>
    </xf>
    <xf numFmtId="0" fontId="28" fillId="0" borderId="0" xfId="85" applyFont="1" applyFill="1" applyAlignment="1"/>
    <xf numFmtId="0" fontId="37" fillId="0" borderId="0" xfId="85" applyFont="1"/>
    <xf numFmtId="0" fontId="28" fillId="0" borderId="0" xfId="85" applyFont="1"/>
    <xf numFmtId="0" fontId="38" fillId="0" borderId="0" xfId="85" applyFont="1"/>
    <xf numFmtId="0" fontId="39" fillId="0" borderId="0" xfId="85" applyFont="1" applyAlignment="1">
      <alignment horizontal="right"/>
    </xf>
    <xf numFmtId="0" fontId="28" fillId="0" borderId="0" xfId="85" applyFont="1" applyFill="1" applyAlignment="1">
      <alignment wrapText="1"/>
    </xf>
    <xf numFmtId="0" fontId="28" fillId="0" borderId="0" xfId="85" applyFont="1" applyFill="1" applyAlignment="1">
      <alignment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40" fillId="0" borderId="0" xfId="0" applyFont="1" applyAlignment="1">
      <alignment horizontal="right" vertical="top"/>
    </xf>
    <xf numFmtId="3" fontId="40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41" fillId="0" borderId="12" xfId="0" applyFont="1" applyBorder="1" applyAlignment="1">
      <alignment horizontal="right" vertical="top" wrapText="1"/>
    </xf>
    <xf numFmtId="0" fontId="40" fillId="0" borderId="12" xfId="0" applyFont="1" applyBorder="1" applyAlignment="1">
      <alignment horizontal="right" vertical="top"/>
    </xf>
    <xf numFmtId="3" fontId="41" fillId="0" borderId="12" xfId="0" applyNumberFormat="1" applyFont="1" applyBorder="1" applyAlignment="1">
      <alignment horizontal="right" vertical="top" wrapText="1"/>
    </xf>
    <xf numFmtId="3" fontId="40" fillId="0" borderId="12" xfId="0" applyNumberFormat="1" applyFont="1" applyBorder="1" applyAlignment="1">
      <alignment horizontal="right" vertical="top" wrapText="1"/>
    </xf>
    <xf numFmtId="3" fontId="40" fillId="0" borderId="12" xfId="0" applyNumberFormat="1" applyFont="1" applyBorder="1" applyAlignment="1">
      <alignment horizontal="right" vertical="top"/>
    </xf>
    <xf numFmtId="0" fontId="40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left"/>
    </xf>
    <xf numFmtId="0" fontId="43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3" fontId="5" fillId="0" borderId="11" xfId="0" applyNumberFormat="1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3" fontId="5" fillId="0" borderId="10" xfId="0" applyNumberFormat="1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4" fontId="27" fillId="0" borderId="12" xfId="85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/>
    </xf>
    <xf numFmtId="164" fontId="3" fillId="0" borderId="0" xfId="0" applyNumberFormat="1" applyFont="1" applyAlignment="1">
      <alignment horizontal="right" vertical="top"/>
    </xf>
    <xf numFmtId="0" fontId="44" fillId="0" borderId="0" xfId="0" applyFont="1" applyAlignment="1">
      <alignment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3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0" fontId="28" fillId="0" borderId="0" xfId="85" applyFont="1" applyFill="1" applyAlignment="1"/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7" fillId="0" borderId="12" xfId="85" applyFont="1" applyFill="1" applyBorder="1" applyAlignment="1">
      <alignment horizontal="center" vertical="center" wrapText="1"/>
    </xf>
    <xf numFmtId="4" fontId="27" fillId="0" borderId="18" xfId="85" applyNumberFormat="1" applyFont="1" applyFill="1" applyBorder="1" applyAlignment="1">
      <alignment horizontal="center" vertical="center" wrapText="1"/>
    </xf>
    <xf numFmtId="4" fontId="27" fillId="0" borderId="20" xfId="85" applyNumberFormat="1" applyFont="1" applyFill="1" applyBorder="1" applyAlignment="1">
      <alignment horizontal="center" vertical="center" wrapText="1"/>
    </xf>
    <xf numFmtId="4" fontId="27" fillId="0" borderId="13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4" fontId="28" fillId="0" borderId="0" xfId="85" applyNumberFormat="1" applyFont="1" applyFill="1" applyAlignment="1">
      <alignment horizontal="right" vertical="center" wrapText="1"/>
    </xf>
    <xf numFmtId="0" fontId="38" fillId="0" borderId="0" xfId="85" applyFont="1" applyAlignment="1">
      <alignment vertic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22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left" vertical="center"/>
    </xf>
    <xf numFmtId="0" fontId="27" fillId="0" borderId="18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0" fontId="27" fillId="0" borderId="19" xfId="85" applyFont="1" applyBorder="1" applyAlignment="1">
      <alignment horizontal="center" vertical="center"/>
    </xf>
    <xf numFmtId="0" fontId="27" fillId="0" borderId="22" xfId="85" applyFont="1" applyBorder="1" applyAlignment="1">
      <alignment horizontal="center" vertical="center"/>
    </xf>
    <xf numFmtId="0" fontId="28" fillId="0" borderId="0" xfId="85" applyFont="1" applyAlignment="1">
      <alignment horizontal="center"/>
    </xf>
    <xf numFmtId="0" fontId="28" fillId="0" borderId="0" xfId="85" applyFont="1" applyAlignment="1">
      <alignment horizontal="center" vertical="center" wrapText="1"/>
    </xf>
    <xf numFmtId="0" fontId="27" fillId="0" borderId="19" xfId="85" applyFont="1" applyBorder="1" applyAlignment="1">
      <alignment horizontal="center" vertical="center" wrapText="1"/>
    </xf>
    <xf numFmtId="0" fontId="27" fillId="0" borderId="22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  <xf numFmtId="0" fontId="27" fillId="0" borderId="21" xfId="85" applyFont="1" applyBorder="1" applyAlignment="1">
      <alignment horizontal="center" vertical="center"/>
    </xf>
    <xf numFmtId="0" fontId="27" fillId="0" borderId="14" xfId="85" applyFont="1" applyBorder="1" applyAlignment="1">
      <alignment horizontal="center" vertical="center"/>
    </xf>
    <xf numFmtId="0" fontId="27" fillId="0" borderId="17" xfId="85" applyFont="1" applyBorder="1" applyAlignment="1">
      <alignment horizontal="center" vertical="center"/>
    </xf>
    <xf numFmtId="0" fontId="27" fillId="0" borderId="21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17" xfId="85" applyFont="1" applyBorder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27" fillId="0" borderId="12" xfId="85" applyFont="1" applyBorder="1" applyAlignment="1">
      <alignment horizontal="left"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left" vertical="center"/>
    </xf>
    <xf numFmtId="0" fontId="27" fillId="0" borderId="20" xfId="85" applyFont="1" applyBorder="1" applyAlignment="1">
      <alignment horizontal="left" vertical="center"/>
    </xf>
    <xf numFmtId="0" fontId="28" fillId="0" borderId="0" xfId="85" applyFont="1" applyFill="1" applyAlignment="1">
      <alignment horizontal="left" wrapText="1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6"/>
  <sheetViews>
    <sheetView showGridLines="0" topLeftCell="A85" zoomScaleNormal="75" zoomScaleSheetLayoutView="75" workbookViewId="0">
      <selection activeCell="D10" sqref="D10"/>
    </sheetView>
  </sheetViews>
  <sheetFormatPr defaultRowHeight="12.75" outlineLevelRow="2" x14ac:dyDescent="0.2"/>
  <cols>
    <col min="1" max="1" width="3.28515625" style="10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5" customWidth="1"/>
    <col min="11" max="15" width="6.7109375" style="3" customWidth="1"/>
    <col min="16" max="16" width="7.28515625" style="3" customWidth="1"/>
    <col min="17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64"/>
      <c r="C1" s="63"/>
      <c r="D1" s="79"/>
      <c r="E1" s="110" t="s">
        <v>225</v>
      </c>
      <c r="F1" s="110"/>
      <c r="G1" s="110"/>
      <c r="H1" s="110"/>
      <c r="I1" s="110"/>
      <c r="J1" s="62"/>
      <c r="K1" s="61"/>
      <c r="L1" s="2" t="s">
        <v>5</v>
      </c>
      <c r="M1" s="61"/>
      <c r="N1" s="61"/>
      <c r="O1" s="61"/>
      <c r="P1" s="61"/>
      <c r="Q1" s="61"/>
    </row>
    <row r="2" spans="1:18" outlineLevel="1" x14ac:dyDescent="0.2">
      <c r="A2" s="5"/>
      <c r="B2" s="64"/>
      <c r="C2" s="63"/>
      <c r="D2" s="79"/>
      <c r="E2" s="79"/>
      <c r="F2" s="61"/>
      <c r="G2" s="13" t="s">
        <v>0</v>
      </c>
      <c r="H2" s="61"/>
      <c r="I2" s="61"/>
      <c r="J2" s="62"/>
      <c r="K2" s="61"/>
      <c r="L2" s="5" t="s">
        <v>224</v>
      </c>
      <c r="M2" s="61"/>
      <c r="N2" s="61"/>
      <c r="O2" s="61"/>
      <c r="P2" s="61"/>
      <c r="Q2" s="61"/>
    </row>
    <row r="3" spans="1:18" outlineLevel="1" x14ac:dyDescent="0.2">
      <c r="A3" s="5" t="s">
        <v>223</v>
      </c>
      <c r="B3" s="64"/>
      <c r="C3" s="63"/>
      <c r="D3" s="79"/>
      <c r="E3" s="79"/>
      <c r="F3" s="61"/>
      <c r="G3" s="61"/>
      <c r="H3" s="61"/>
      <c r="I3" s="61"/>
      <c r="J3" s="62"/>
      <c r="K3" s="61"/>
      <c r="L3" s="5"/>
      <c r="M3" s="61" t="s">
        <v>222</v>
      </c>
      <c r="N3" s="61"/>
      <c r="O3" s="61"/>
      <c r="P3" s="61"/>
      <c r="Q3" s="61"/>
    </row>
    <row r="4" spans="1:18" outlineLevel="1" x14ac:dyDescent="0.2">
      <c r="A4" s="5" t="s">
        <v>221</v>
      </c>
      <c r="B4" s="64"/>
      <c r="C4" s="63"/>
      <c r="D4" s="79"/>
      <c r="E4" s="79"/>
      <c r="F4" s="61"/>
      <c r="G4" s="61"/>
      <c r="H4" s="61"/>
      <c r="I4" s="61"/>
      <c r="J4" s="62"/>
      <c r="K4" s="61"/>
      <c r="L4" s="4" t="s">
        <v>220</v>
      </c>
      <c r="M4" s="61"/>
      <c r="N4" s="61"/>
      <c r="O4" s="61"/>
      <c r="P4" s="61"/>
      <c r="Q4" s="61"/>
      <c r="R4" s="104"/>
    </row>
    <row r="5" spans="1:18" outlineLevel="1" x14ac:dyDescent="0.2">
      <c r="A5" s="12"/>
      <c r="B5" s="64"/>
      <c r="C5" s="79"/>
      <c r="D5" s="4"/>
      <c r="E5" s="61"/>
      <c r="F5" s="61"/>
      <c r="G5" s="92"/>
      <c r="H5" s="92"/>
      <c r="I5" s="92"/>
      <c r="J5" s="62"/>
      <c r="K5" s="61"/>
      <c r="L5" s="5" t="s">
        <v>82</v>
      </c>
      <c r="M5" s="61"/>
      <c r="N5" s="61"/>
      <c r="O5" s="61"/>
      <c r="P5" s="61"/>
      <c r="Q5" s="61"/>
    </row>
    <row r="6" spans="1:18" x14ac:dyDescent="0.2">
      <c r="A6" s="12"/>
      <c r="B6" s="64"/>
      <c r="C6" s="63"/>
      <c r="D6" s="79"/>
      <c r="E6" s="4"/>
      <c r="F6" s="61"/>
      <c r="G6" s="61"/>
      <c r="H6" s="61"/>
      <c r="I6" s="61"/>
      <c r="J6" s="62"/>
      <c r="K6" s="61"/>
      <c r="L6" s="61"/>
      <c r="M6" s="61"/>
      <c r="N6" s="61"/>
      <c r="O6" s="61"/>
      <c r="P6" s="61"/>
      <c r="Q6" s="61"/>
    </row>
    <row r="7" spans="1:18" x14ac:dyDescent="0.2">
      <c r="A7" s="12"/>
      <c r="B7" s="64"/>
      <c r="C7" s="63"/>
      <c r="D7" s="79"/>
      <c r="E7" s="4"/>
      <c r="F7" s="61"/>
      <c r="G7" s="61"/>
      <c r="H7" s="92" t="s">
        <v>219</v>
      </c>
      <c r="I7" s="92"/>
      <c r="J7" s="62"/>
      <c r="K7" s="61"/>
      <c r="L7" s="61"/>
      <c r="M7" s="61"/>
      <c r="N7" s="61"/>
      <c r="O7" s="61"/>
      <c r="P7" s="61"/>
      <c r="Q7" s="61"/>
    </row>
    <row r="8" spans="1:18" x14ac:dyDescent="0.2">
      <c r="A8" s="12"/>
      <c r="B8" s="64"/>
      <c r="C8" s="63"/>
      <c r="D8" s="79"/>
      <c r="E8" s="4"/>
      <c r="F8" s="61"/>
      <c r="G8" s="61"/>
      <c r="H8" s="12" t="s">
        <v>30</v>
      </c>
      <c r="I8" s="12"/>
      <c r="J8" s="62"/>
      <c r="K8" s="61"/>
      <c r="L8" s="61"/>
      <c r="M8" s="61"/>
      <c r="N8" s="61"/>
      <c r="O8" s="61"/>
      <c r="P8" s="61"/>
      <c r="Q8" s="61"/>
    </row>
    <row r="9" spans="1:18" x14ac:dyDescent="0.2">
      <c r="A9" s="12"/>
      <c r="B9" s="64"/>
      <c r="C9" s="63"/>
      <c r="D9" s="79"/>
      <c r="E9" s="4"/>
      <c r="F9" s="61"/>
      <c r="G9" s="61"/>
      <c r="H9" s="61"/>
      <c r="I9" s="61"/>
      <c r="J9" s="62"/>
      <c r="K9" s="61"/>
      <c r="L9" s="61"/>
      <c r="M9" s="61"/>
      <c r="N9" s="61"/>
      <c r="O9" s="61"/>
      <c r="P9" s="61"/>
      <c r="Q9" s="61"/>
    </row>
    <row r="10" spans="1:18" x14ac:dyDescent="0.2">
      <c r="A10" s="12"/>
      <c r="B10" s="64"/>
      <c r="C10" s="91" t="s">
        <v>1</v>
      </c>
      <c r="D10" s="90" t="s">
        <v>218</v>
      </c>
      <c r="E10" s="89"/>
      <c r="F10" s="86"/>
      <c r="G10" s="86"/>
      <c r="H10" s="88"/>
      <c r="I10" s="86"/>
      <c r="J10" s="87"/>
      <c r="K10" s="86"/>
      <c r="L10" s="86"/>
      <c r="M10" s="61"/>
      <c r="N10" s="61"/>
      <c r="O10" s="61"/>
      <c r="P10" s="61"/>
      <c r="Q10" s="61"/>
    </row>
    <row r="11" spans="1:18" x14ac:dyDescent="0.2">
      <c r="A11" s="12"/>
      <c r="B11" s="64"/>
      <c r="C11" s="91"/>
      <c r="D11" s="103"/>
      <c r="E11" s="74" t="s">
        <v>217</v>
      </c>
      <c r="F11" s="61"/>
      <c r="G11" s="61"/>
      <c r="H11" s="12"/>
      <c r="I11" s="61"/>
      <c r="J11" s="62"/>
      <c r="K11" s="82"/>
      <c r="L11" s="82"/>
      <c r="M11" s="61"/>
      <c r="N11" s="61"/>
      <c r="O11" s="61"/>
      <c r="P11" s="61"/>
      <c r="Q11" s="61"/>
    </row>
    <row r="12" spans="1:18" x14ac:dyDescent="0.2">
      <c r="A12" s="12"/>
      <c r="B12" s="64"/>
      <c r="C12" s="63"/>
      <c r="D12" s="79"/>
      <c r="E12" s="85"/>
      <c r="F12" s="84"/>
      <c r="G12" s="84"/>
      <c r="H12" s="13" t="s">
        <v>29</v>
      </c>
      <c r="I12" s="13"/>
      <c r="J12" s="83"/>
      <c r="K12" s="82"/>
      <c r="L12" s="61"/>
      <c r="M12" s="61"/>
      <c r="N12" s="61"/>
      <c r="O12" s="61"/>
      <c r="P12" s="61"/>
      <c r="Q12" s="61"/>
    </row>
    <row r="13" spans="1:18" x14ac:dyDescent="0.2">
      <c r="A13" s="81"/>
      <c r="B13" s="80"/>
      <c r="C13" s="63"/>
      <c r="D13" s="79"/>
      <c r="E13" s="4"/>
      <c r="F13" s="61"/>
      <c r="G13" s="61"/>
      <c r="H13" s="61"/>
      <c r="I13" s="61"/>
      <c r="J13" s="62"/>
      <c r="K13" s="61"/>
      <c r="L13" s="61"/>
      <c r="M13" s="61"/>
      <c r="N13" s="61"/>
      <c r="O13" s="61"/>
      <c r="P13" s="61"/>
      <c r="Q13" s="61"/>
    </row>
    <row r="14" spans="1:18" ht="14.25" x14ac:dyDescent="0.2">
      <c r="A14" s="12"/>
      <c r="B14" s="64"/>
      <c r="C14" s="63"/>
      <c r="D14" s="74" t="s">
        <v>216</v>
      </c>
      <c r="E14" s="12"/>
      <c r="F14" s="61"/>
      <c r="G14" s="61"/>
      <c r="H14" s="61"/>
      <c r="I14" s="74"/>
      <c r="J14" s="75"/>
      <c r="K14" s="61"/>
      <c r="L14" s="61"/>
      <c r="M14" s="61"/>
      <c r="N14" s="102"/>
      <c r="O14" s="77"/>
      <c r="P14" s="77"/>
      <c r="Q14" s="61"/>
      <c r="R14" s="14"/>
    </row>
    <row r="15" spans="1:18" x14ac:dyDescent="0.2">
      <c r="A15" s="12"/>
      <c r="B15" s="64"/>
      <c r="C15" s="63"/>
      <c r="D15" s="74" t="s">
        <v>215</v>
      </c>
      <c r="E15" s="12"/>
      <c r="F15" s="61"/>
      <c r="G15" s="61"/>
      <c r="H15" s="61"/>
      <c r="I15" s="74"/>
      <c r="J15" s="105" t="s">
        <v>214</v>
      </c>
      <c r="K15" s="106"/>
      <c r="L15" s="5" t="s">
        <v>28</v>
      </c>
      <c r="M15" s="61"/>
      <c r="N15" s="78"/>
      <c r="O15" s="77"/>
      <c r="P15" s="101"/>
      <c r="Q15" s="61"/>
    </row>
    <row r="16" spans="1:18" outlineLevel="1" x14ac:dyDescent="0.2">
      <c r="A16" s="12"/>
      <c r="B16" s="64"/>
      <c r="C16" s="63"/>
      <c r="D16" s="74" t="s">
        <v>213</v>
      </c>
      <c r="E16" s="12"/>
      <c r="F16" s="61"/>
      <c r="G16" s="61"/>
      <c r="H16" s="61"/>
      <c r="I16" s="74"/>
      <c r="J16" s="105" t="s">
        <v>212</v>
      </c>
      <c r="K16" s="106"/>
      <c r="L16" s="5" t="s">
        <v>28</v>
      </c>
      <c r="M16" s="61"/>
      <c r="N16" s="78"/>
      <c r="O16" s="77"/>
      <c r="P16" s="101"/>
      <c r="Q16" s="61"/>
    </row>
    <row r="17" spans="1:17" outlineLevel="1" x14ac:dyDescent="0.2">
      <c r="A17" s="12"/>
      <c r="B17" s="64"/>
      <c r="C17" s="63"/>
      <c r="D17" s="74" t="s">
        <v>211</v>
      </c>
      <c r="E17" s="12"/>
      <c r="F17" s="61"/>
      <c r="G17" s="61"/>
      <c r="H17" s="61"/>
      <c r="I17" s="74"/>
      <c r="J17" s="105" t="s">
        <v>210</v>
      </c>
      <c r="K17" s="106"/>
      <c r="L17" s="5" t="s">
        <v>28</v>
      </c>
      <c r="M17" s="61"/>
      <c r="N17" s="78"/>
      <c r="O17" s="61"/>
      <c r="P17" s="77"/>
      <c r="Q17" s="61"/>
    </row>
    <row r="18" spans="1:17" x14ac:dyDescent="0.2">
      <c r="A18" s="12"/>
      <c r="B18" s="64"/>
      <c r="C18" s="63"/>
      <c r="D18" s="74" t="s">
        <v>81</v>
      </c>
      <c r="E18" s="12"/>
      <c r="F18" s="61"/>
      <c r="G18" s="61"/>
      <c r="H18" s="61"/>
      <c r="I18" s="74"/>
      <c r="J18" s="105" t="s">
        <v>209</v>
      </c>
      <c r="K18" s="106"/>
      <c r="L18" s="5" t="s">
        <v>28</v>
      </c>
      <c r="M18" s="61"/>
      <c r="N18" s="78"/>
      <c r="O18" s="61"/>
      <c r="P18" s="101"/>
      <c r="Q18" s="61"/>
    </row>
    <row r="19" spans="1:17" outlineLevel="1" x14ac:dyDescent="0.2">
      <c r="A19" s="12"/>
      <c r="B19" s="64"/>
      <c r="C19" s="63"/>
      <c r="D19" s="74" t="s">
        <v>17</v>
      </c>
      <c r="E19" s="12"/>
      <c r="F19" s="61"/>
      <c r="G19" s="61"/>
      <c r="H19" s="61"/>
      <c r="I19" s="74"/>
      <c r="J19" s="105" t="s">
        <v>208</v>
      </c>
      <c r="K19" s="106"/>
      <c r="L19" s="5" t="s">
        <v>18</v>
      </c>
      <c r="M19" s="61"/>
      <c r="N19" s="61"/>
      <c r="O19" s="61"/>
      <c r="P19" s="61"/>
      <c r="Q19" s="61"/>
    </row>
    <row r="20" spans="1:17" x14ac:dyDescent="0.2">
      <c r="A20" s="12"/>
      <c r="B20" s="64"/>
      <c r="C20" s="63"/>
      <c r="D20" s="76" t="s">
        <v>80</v>
      </c>
      <c r="E20" s="61"/>
      <c r="F20" s="61"/>
      <c r="G20" s="61"/>
      <c r="H20" s="61"/>
      <c r="I20" s="61"/>
      <c r="J20" s="62"/>
      <c r="K20" s="61"/>
      <c r="L20" s="61"/>
      <c r="M20" s="61"/>
      <c r="N20" s="61"/>
      <c r="O20" s="61"/>
      <c r="P20" s="61"/>
      <c r="Q20" s="61"/>
    </row>
    <row r="21" spans="1:17" ht="18" customHeight="1" x14ac:dyDescent="0.2">
      <c r="A21" s="114" t="s">
        <v>2</v>
      </c>
      <c r="B21" s="119" t="s">
        <v>79</v>
      </c>
      <c r="C21" s="114" t="s">
        <v>78</v>
      </c>
      <c r="D21" s="114" t="s">
        <v>77</v>
      </c>
      <c r="E21" s="114" t="s">
        <v>76</v>
      </c>
      <c r="F21" s="114" t="s">
        <v>27</v>
      </c>
      <c r="G21" s="117"/>
      <c r="H21" s="117"/>
      <c r="I21" s="117"/>
      <c r="J21" s="114" t="s">
        <v>26</v>
      </c>
      <c r="K21" s="117"/>
      <c r="L21" s="117"/>
      <c r="M21" s="117"/>
      <c r="N21" s="114" t="s">
        <v>75</v>
      </c>
      <c r="O21" s="114" t="s">
        <v>74</v>
      </c>
      <c r="P21" s="114" t="s">
        <v>73</v>
      </c>
      <c r="Q21" s="114" t="s">
        <v>72</v>
      </c>
    </row>
    <row r="22" spans="1:17" ht="15.75" customHeight="1" x14ac:dyDescent="0.2">
      <c r="A22" s="117"/>
      <c r="B22" s="120"/>
      <c r="C22" s="118"/>
      <c r="D22" s="114"/>
      <c r="E22" s="117"/>
      <c r="F22" s="114" t="s">
        <v>3</v>
      </c>
      <c r="G22" s="114" t="s">
        <v>71</v>
      </c>
      <c r="H22" s="117"/>
      <c r="I22" s="117"/>
      <c r="J22" s="115" t="s">
        <v>3</v>
      </c>
      <c r="K22" s="114" t="s">
        <v>71</v>
      </c>
      <c r="L22" s="117"/>
      <c r="M22" s="117"/>
      <c r="N22" s="114"/>
      <c r="O22" s="114"/>
      <c r="P22" s="114"/>
      <c r="Q22" s="114"/>
    </row>
    <row r="23" spans="1:17" ht="22.5" customHeight="1" x14ac:dyDescent="0.2">
      <c r="A23" s="117"/>
      <c r="B23" s="120"/>
      <c r="C23" s="118"/>
      <c r="D23" s="114"/>
      <c r="E23" s="117"/>
      <c r="F23" s="117"/>
      <c r="G23" s="94" t="s">
        <v>70</v>
      </c>
      <c r="H23" s="94" t="s">
        <v>69</v>
      </c>
      <c r="I23" s="94" t="s">
        <v>68</v>
      </c>
      <c r="J23" s="116"/>
      <c r="K23" s="94" t="s">
        <v>70</v>
      </c>
      <c r="L23" s="94" t="s">
        <v>69</v>
      </c>
      <c r="M23" s="94" t="s">
        <v>68</v>
      </c>
      <c r="N23" s="114"/>
      <c r="O23" s="114"/>
      <c r="P23" s="114"/>
      <c r="Q23" s="114"/>
    </row>
    <row r="24" spans="1:17" x14ac:dyDescent="0.2">
      <c r="A24" s="6">
        <v>1</v>
      </c>
      <c r="B24" s="95">
        <v>2</v>
      </c>
      <c r="C24" s="94">
        <v>3</v>
      </c>
      <c r="D24" s="94">
        <v>4</v>
      </c>
      <c r="E24" s="6">
        <v>5</v>
      </c>
      <c r="F24" s="96">
        <v>6</v>
      </c>
      <c r="G24" s="96">
        <v>7</v>
      </c>
      <c r="H24" s="96">
        <v>8</v>
      </c>
      <c r="I24" s="96">
        <v>9</v>
      </c>
      <c r="J24" s="97">
        <v>10</v>
      </c>
      <c r="K24" s="96">
        <v>11</v>
      </c>
      <c r="L24" s="96">
        <v>12</v>
      </c>
      <c r="M24" s="96">
        <v>13</v>
      </c>
      <c r="N24" s="96">
        <v>14</v>
      </c>
      <c r="O24" s="96">
        <v>15</v>
      </c>
      <c r="P24" s="96">
        <v>16</v>
      </c>
      <c r="Q24" s="96">
        <v>17</v>
      </c>
    </row>
    <row r="25" spans="1:17" ht="14.25" customHeight="1" x14ac:dyDescent="0.2">
      <c r="A25" s="113" t="s">
        <v>207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</row>
    <row r="26" spans="1:17" ht="63" x14ac:dyDescent="0.2">
      <c r="A26" s="6">
        <v>1</v>
      </c>
      <c r="B26" s="72" t="s">
        <v>206</v>
      </c>
      <c r="C26" s="93" t="s">
        <v>205</v>
      </c>
      <c r="D26" s="11" t="s">
        <v>151</v>
      </c>
      <c r="E26" s="73">
        <v>1</v>
      </c>
      <c r="F26" s="70">
        <v>849.05</v>
      </c>
      <c r="G26" s="66"/>
      <c r="H26" s="66"/>
      <c r="I26" s="66"/>
      <c r="J26" s="69">
        <v>849</v>
      </c>
      <c r="K26" s="66"/>
      <c r="L26" s="66"/>
      <c r="M26" s="66"/>
      <c r="N26" s="66"/>
      <c r="O26" s="66"/>
      <c r="P26" s="66"/>
      <c r="Q26" s="66"/>
    </row>
    <row r="27" spans="1:17" ht="60" x14ac:dyDescent="0.2">
      <c r="A27" s="6">
        <v>2</v>
      </c>
      <c r="B27" s="72" t="s">
        <v>204</v>
      </c>
      <c r="C27" s="93" t="s">
        <v>203</v>
      </c>
      <c r="D27" s="11" t="s">
        <v>160</v>
      </c>
      <c r="E27" s="73">
        <v>1</v>
      </c>
      <c r="F27" s="70">
        <v>55</v>
      </c>
      <c r="G27" s="70">
        <v>17.7</v>
      </c>
      <c r="H27" s="70">
        <v>0.33</v>
      </c>
      <c r="I27" s="66"/>
      <c r="J27" s="69">
        <v>55</v>
      </c>
      <c r="K27" s="66">
        <v>18</v>
      </c>
      <c r="L27" s="66"/>
      <c r="M27" s="66"/>
      <c r="N27" s="66">
        <v>1.18</v>
      </c>
      <c r="O27" s="66">
        <v>1.18</v>
      </c>
      <c r="P27" s="66"/>
      <c r="Q27" s="66"/>
    </row>
    <row r="28" spans="1:17" ht="36" x14ac:dyDescent="0.2">
      <c r="A28" s="6">
        <v>3</v>
      </c>
      <c r="B28" s="72" t="s">
        <v>202</v>
      </c>
      <c r="C28" s="93" t="s">
        <v>201</v>
      </c>
      <c r="D28" s="11" t="s">
        <v>66</v>
      </c>
      <c r="E28" s="71">
        <v>0.15</v>
      </c>
      <c r="F28" s="70">
        <v>1351.39</v>
      </c>
      <c r="G28" s="70">
        <v>251.75</v>
      </c>
      <c r="H28" s="70">
        <v>85.67</v>
      </c>
      <c r="I28" s="70">
        <v>3.46</v>
      </c>
      <c r="J28" s="69">
        <v>203</v>
      </c>
      <c r="K28" s="66">
        <v>38</v>
      </c>
      <c r="L28" s="66">
        <v>13</v>
      </c>
      <c r="M28" s="66">
        <v>1</v>
      </c>
      <c r="N28" s="66">
        <v>19</v>
      </c>
      <c r="O28" s="66">
        <v>2.85</v>
      </c>
      <c r="P28" s="66">
        <v>0.19</v>
      </c>
      <c r="Q28" s="66">
        <v>0.03</v>
      </c>
    </row>
    <row r="29" spans="1:17" ht="111" x14ac:dyDescent="0.2">
      <c r="A29" s="6">
        <v>4</v>
      </c>
      <c r="B29" s="72" t="s">
        <v>200</v>
      </c>
      <c r="C29" s="93" t="s">
        <v>199</v>
      </c>
      <c r="D29" s="11" t="s">
        <v>198</v>
      </c>
      <c r="E29" s="71">
        <v>5.0000000000000001E-3</v>
      </c>
      <c r="F29" s="70">
        <v>79969.350000000006</v>
      </c>
      <c r="G29" s="66"/>
      <c r="H29" s="66"/>
      <c r="I29" s="66"/>
      <c r="J29" s="69">
        <v>400</v>
      </c>
      <c r="K29" s="66"/>
      <c r="L29" s="66"/>
      <c r="M29" s="66"/>
      <c r="N29" s="66"/>
      <c r="O29" s="66"/>
      <c r="P29" s="66"/>
      <c r="Q29" s="66"/>
    </row>
    <row r="30" spans="1:17" ht="65.25" x14ac:dyDescent="0.2">
      <c r="A30" s="6">
        <v>5</v>
      </c>
      <c r="B30" s="72" t="s">
        <v>179</v>
      </c>
      <c r="C30" s="93" t="s">
        <v>178</v>
      </c>
      <c r="D30" s="11" t="s">
        <v>177</v>
      </c>
      <c r="E30" s="71">
        <v>0.05</v>
      </c>
      <c r="F30" s="70">
        <v>2838.69</v>
      </c>
      <c r="G30" s="70">
        <v>209.15</v>
      </c>
      <c r="H30" s="70">
        <v>1292.95</v>
      </c>
      <c r="I30" s="70">
        <v>147.72</v>
      </c>
      <c r="J30" s="69">
        <v>142</v>
      </c>
      <c r="K30" s="66">
        <v>10</v>
      </c>
      <c r="L30" s="66">
        <v>65</v>
      </c>
      <c r="M30" s="66">
        <v>7</v>
      </c>
      <c r="N30" s="66">
        <v>15.44</v>
      </c>
      <c r="O30" s="66">
        <v>0.77</v>
      </c>
      <c r="P30" s="66">
        <v>8.36</v>
      </c>
      <c r="Q30" s="66">
        <v>0.42</v>
      </c>
    </row>
    <row r="31" spans="1:17" ht="48" x14ac:dyDescent="0.2">
      <c r="A31" s="6">
        <v>6</v>
      </c>
      <c r="B31" s="72" t="s">
        <v>197</v>
      </c>
      <c r="C31" s="93" t="s">
        <v>196</v>
      </c>
      <c r="D31" s="11" t="s">
        <v>195</v>
      </c>
      <c r="E31" s="71">
        <v>9.5000000000000001E-2</v>
      </c>
      <c r="F31" s="70" t="s">
        <v>194</v>
      </c>
      <c r="G31" s="66"/>
      <c r="H31" s="66"/>
      <c r="I31" s="66"/>
      <c r="J31" s="69">
        <v>7317</v>
      </c>
      <c r="K31" s="66"/>
      <c r="L31" s="66"/>
      <c r="M31" s="66"/>
      <c r="N31" s="66"/>
      <c r="O31" s="66"/>
      <c r="P31" s="66"/>
      <c r="Q31" s="66"/>
    </row>
    <row r="32" spans="1:17" ht="24" x14ac:dyDescent="0.2">
      <c r="A32" s="6">
        <v>7</v>
      </c>
      <c r="B32" s="72" t="s">
        <v>193</v>
      </c>
      <c r="C32" s="93" t="s">
        <v>192</v>
      </c>
      <c r="D32" s="11" t="s">
        <v>177</v>
      </c>
      <c r="E32" s="71">
        <v>0.25</v>
      </c>
      <c r="F32" s="70">
        <v>1549.97</v>
      </c>
      <c r="G32" s="70">
        <v>89.84</v>
      </c>
      <c r="H32" s="70">
        <v>1458.33</v>
      </c>
      <c r="I32" s="70">
        <v>90.82</v>
      </c>
      <c r="J32" s="69">
        <v>387</v>
      </c>
      <c r="K32" s="66">
        <v>22</v>
      </c>
      <c r="L32" s="66">
        <v>365</v>
      </c>
      <c r="M32" s="66">
        <v>23</v>
      </c>
      <c r="N32" s="66">
        <v>6.63</v>
      </c>
      <c r="O32" s="66">
        <v>1.66</v>
      </c>
      <c r="P32" s="66">
        <v>4.99</v>
      </c>
      <c r="Q32" s="66">
        <v>1.25</v>
      </c>
    </row>
    <row r="33" spans="1:17" ht="24" x14ac:dyDescent="0.2">
      <c r="A33" s="6">
        <v>8</v>
      </c>
      <c r="B33" s="72" t="s">
        <v>191</v>
      </c>
      <c r="C33" s="93" t="s">
        <v>190</v>
      </c>
      <c r="D33" s="11" t="s">
        <v>177</v>
      </c>
      <c r="E33" s="73">
        <v>0.25</v>
      </c>
      <c r="F33" s="70">
        <v>452.33</v>
      </c>
      <c r="G33" s="70">
        <v>33.74</v>
      </c>
      <c r="H33" s="70">
        <v>417.92</v>
      </c>
      <c r="I33" s="70">
        <v>26.03</v>
      </c>
      <c r="J33" s="69">
        <v>113</v>
      </c>
      <c r="K33" s="66">
        <v>8</v>
      </c>
      <c r="L33" s="66">
        <v>104</v>
      </c>
      <c r="M33" s="66">
        <v>7</v>
      </c>
      <c r="N33" s="66">
        <v>2.4900000000000002</v>
      </c>
      <c r="O33" s="66">
        <v>0.62</v>
      </c>
      <c r="P33" s="66">
        <v>1.43</v>
      </c>
      <c r="Q33" s="66">
        <v>0.36</v>
      </c>
    </row>
    <row r="34" spans="1:17" ht="24" x14ac:dyDescent="0.2">
      <c r="A34" s="6">
        <v>9</v>
      </c>
      <c r="B34" s="72" t="s">
        <v>189</v>
      </c>
      <c r="C34" s="93" t="s">
        <v>188</v>
      </c>
      <c r="D34" s="11" t="s">
        <v>177</v>
      </c>
      <c r="E34" s="71">
        <v>0.18</v>
      </c>
      <c r="F34" s="70">
        <v>1329.11</v>
      </c>
      <c r="G34" s="70">
        <v>88.21</v>
      </c>
      <c r="H34" s="70">
        <v>1239.1400000000001</v>
      </c>
      <c r="I34" s="70">
        <v>77.17</v>
      </c>
      <c r="J34" s="69">
        <v>239</v>
      </c>
      <c r="K34" s="66">
        <v>16</v>
      </c>
      <c r="L34" s="66">
        <v>223</v>
      </c>
      <c r="M34" s="66">
        <v>14</v>
      </c>
      <c r="N34" s="66">
        <v>6.51</v>
      </c>
      <c r="O34" s="66">
        <v>1.17</v>
      </c>
      <c r="P34" s="66">
        <v>4.24</v>
      </c>
      <c r="Q34" s="66">
        <v>0.76</v>
      </c>
    </row>
    <row r="35" spans="1:17" ht="36" x14ac:dyDescent="0.2">
      <c r="A35" s="6">
        <v>10</v>
      </c>
      <c r="B35" s="72" t="s">
        <v>187</v>
      </c>
      <c r="C35" s="93" t="s">
        <v>186</v>
      </c>
      <c r="D35" s="11" t="s">
        <v>177</v>
      </c>
      <c r="E35" s="73">
        <v>0.18</v>
      </c>
      <c r="F35" s="70">
        <v>789.31</v>
      </c>
      <c r="G35" s="70">
        <v>46.07</v>
      </c>
      <c r="H35" s="70">
        <v>742.32</v>
      </c>
      <c r="I35" s="70">
        <v>46.23</v>
      </c>
      <c r="J35" s="69">
        <v>142</v>
      </c>
      <c r="K35" s="66">
        <v>8</v>
      </c>
      <c r="L35" s="66">
        <v>134</v>
      </c>
      <c r="M35" s="66">
        <v>8</v>
      </c>
      <c r="N35" s="66">
        <v>3.4</v>
      </c>
      <c r="O35" s="66">
        <v>0.61</v>
      </c>
      <c r="P35" s="66">
        <v>2.54</v>
      </c>
      <c r="Q35" s="66">
        <v>0.46</v>
      </c>
    </row>
    <row r="36" spans="1:17" ht="24" x14ac:dyDescent="0.2">
      <c r="A36" s="6">
        <v>11</v>
      </c>
      <c r="B36" s="72" t="s">
        <v>185</v>
      </c>
      <c r="C36" s="93" t="s">
        <v>184</v>
      </c>
      <c r="D36" s="11" t="s">
        <v>183</v>
      </c>
      <c r="E36" s="71">
        <v>0.46800000000000003</v>
      </c>
      <c r="F36" s="70">
        <v>1006.39</v>
      </c>
      <c r="G36" s="66"/>
      <c r="H36" s="66"/>
      <c r="I36" s="66"/>
      <c r="J36" s="69">
        <v>471</v>
      </c>
      <c r="K36" s="66"/>
      <c r="L36" s="66"/>
      <c r="M36" s="66"/>
      <c r="N36" s="66"/>
      <c r="O36" s="66"/>
      <c r="P36" s="66"/>
      <c r="Q36" s="66"/>
    </row>
    <row r="37" spans="1:17" ht="36" x14ac:dyDescent="0.2">
      <c r="A37" s="6">
        <v>12</v>
      </c>
      <c r="B37" s="72" t="s">
        <v>181</v>
      </c>
      <c r="C37" s="93" t="s">
        <v>182</v>
      </c>
      <c r="D37" s="11" t="s">
        <v>177</v>
      </c>
      <c r="E37" s="71">
        <v>0.55000000000000004</v>
      </c>
      <c r="F37" s="70">
        <v>798.84</v>
      </c>
      <c r="G37" s="70">
        <v>168.02</v>
      </c>
      <c r="H37" s="70">
        <v>544.80999999999995</v>
      </c>
      <c r="I37" s="70">
        <v>57.87</v>
      </c>
      <c r="J37" s="69">
        <v>439</v>
      </c>
      <c r="K37" s="66">
        <v>92</v>
      </c>
      <c r="L37" s="66">
        <v>300</v>
      </c>
      <c r="M37" s="66">
        <v>32</v>
      </c>
      <c r="N37" s="66">
        <v>12.4</v>
      </c>
      <c r="O37" s="66">
        <v>6.82</v>
      </c>
      <c r="P37" s="66">
        <v>3.39</v>
      </c>
      <c r="Q37" s="66">
        <v>1.86</v>
      </c>
    </row>
    <row r="38" spans="1:17" ht="65.25" x14ac:dyDescent="0.2">
      <c r="A38" s="6">
        <v>13</v>
      </c>
      <c r="B38" s="72" t="s">
        <v>181</v>
      </c>
      <c r="C38" s="93" t="s">
        <v>180</v>
      </c>
      <c r="D38" s="11" t="s">
        <v>177</v>
      </c>
      <c r="E38" s="71">
        <v>0.1</v>
      </c>
      <c r="F38" s="70">
        <v>807.24</v>
      </c>
      <c r="G38" s="70">
        <v>176.42</v>
      </c>
      <c r="H38" s="70">
        <v>544.80999999999995</v>
      </c>
      <c r="I38" s="70">
        <v>57.87</v>
      </c>
      <c r="J38" s="69">
        <v>81</v>
      </c>
      <c r="K38" s="66">
        <v>18</v>
      </c>
      <c r="L38" s="66">
        <v>54</v>
      </c>
      <c r="M38" s="66">
        <v>6</v>
      </c>
      <c r="N38" s="66">
        <v>13.02</v>
      </c>
      <c r="O38" s="66">
        <v>1.3</v>
      </c>
      <c r="P38" s="66">
        <v>3.39</v>
      </c>
      <c r="Q38" s="66">
        <v>0.34</v>
      </c>
    </row>
    <row r="39" spans="1:17" ht="65.25" x14ac:dyDescent="0.2">
      <c r="A39" s="6">
        <v>14</v>
      </c>
      <c r="B39" s="72" t="s">
        <v>179</v>
      </c>
      <c r="C39" s="93" t="s">
        <v>178</v>
      </c>
      <c r="D39" s="11" t="s">
        <v>177</v>
      </c>
      <c r="E39" s="71">
        <v>0.3</v>
      </c>
      <c r="F39" s="70">
        <v>2838.69</v>
      </c>
      <c r="G39" s="70">
        <v>209.15</v>
      </c>
      <c r="H39" s="70">
        <v>1292.95</v>
      </c>
      <c r="I39" s="70">
        <v>147.72</v>
      </c>
      <c r="J39" s="69">
        <v>852</v>
      </c>
      <c r="K39" s="66">
        <v>63</v>
      </c>
      <c r="L39" s="66">
        <v>388</v>
      </c>
      <c r="M39" s="66">
        <v>44</v>
      </c>
      <c r="N39" s="66">
        <v>15.44</v>
      </c>
      <c r="O39" s="66">
        <v>4.63</v>
      </c>
      <c r="P39" s="66">
        <v>8.36</v>
      </c>
      <c r="Q39" s="66">
        <v>2.5099999999999998</v>
      </c>
    </row>
    <row r="40" spans="1:17" ht="24" x14ac:dyDescent="0.2">
      <c r="A40" s="6">
        <v>15</v>
      </c>
      <c r="B40" s="72" t="s">
        <v>176</v>
      </c>
      <c r="C40" s="93" t="s">
        <v>175</v>
      </c>
      <c r="D40" s="11" t="s">
        <v>174</v>
      </c>
      <c r="E40" s="71">
        <v>1.4E-2</v>
      </c>
      <c r="F40" s="70">
        <v>102266.83</v>
      </c>
      <c r="G40" s="70">
        <v>5150.2700000000004</v>
      </c>
      <c r="H40" s="70">
        <v>4754.2</v>
      </c>
      <c r="I40" s="70">
        <v>605.70000000000005</v>
      </c>
      <c r="J40" s="69">
        <v>1432</v>
      </c>
      <c r="K40" s="66">
        <v>72</v>
      </c>
      <c r="L40" s="66">
        <v>67</v>
      </c>
      <c r="M40" s="66">
        <v>8</v>
      </c>
      <c r="N40" s="66">
        <v>353</v>
      </c>
      <c r="O40" s="66">
        <v>4.9400000000000004</v>
      </c>
      <c r="P40" s="66">
        <v>41.26</v>
      </c>
      <c r="Q40" s="66">
        <v>0.57999999999999996</v>
      </c>
    </row>
    <row r="41" spans="1:17" ht="60" x14ac:dyDescent="0.2">
      <c r="A41" s="6">
        <v>16</v>
      </c>
      <c r="B41" s="72" t="s">
        <v>173</v>
      </c>
      <c r="C41" s="93" t="s">
        <v>172</v>
      </c>
      <c r="D41" s="11" t="s">
        <v>65</v>
      </c>
      <c r="E41" s="73">
        <v>10</v>
      </c>
      <c r="F41" s="70">
        <v>40.14</v>
      </c>
      <c r="G41" s="66"/>
      <c r="H41" s="66"/>
      <c r="I41" s="66"/>
      <c r="J41" s="69">
        <v>401</v>
      </c>
      <c r="K41" s="66"/>
      <c r="L41" s="66"/>
      <c r="M41" s="66"/>
      <c r="N41" s="66"/>
      <c r="O41" s="66"/>
      <c r="P41" s="66"/>
      <c r="Q41" s="66"/>
    </row>
    <row r="42" spans="1:17" ht="65.25" x14ac:dyDescent="0.2">
      <c r="A42" s="6">
        <v>17</v>
      </c>
      <c r="B42" s="72" t="s">
        <v>171</v>
      </c>
      <c r="C42" s="93" t="s">
        <v>170</v>
      </c>
      <c r="D42" s="11" t="s">
        <v>66</v>
      </c>
      <c r="E42" s="71">
        <v>0.1</v>
      </c>
      <c r="F42" s="70">
        <v>3580.4</v>
      </c>
      <c r="G42" s="70">
        <v>659.45</v>
      </c>
      <c r="H42" s="70">
        <v>1373.2</v>
      </c>
      <c r="I42" s="70">
        <v>497.53</v>
      </c>
      <c r="J42" s="69">
        <v>358</v>
      </c>
      <c r="K42" s="66">
        <v>66</v>
      </c>
      <c r="L42" s="66">
        <v>137</v>
      </c>
      <c r="M42" s="66">
        <v>50</v>
      </c>
      <c r="N42" s="66">
        <v>49.77</v>
      </c>
      <c r="O42" s="66">
        <v>4.9800000000000004</v>
      </c>
      <c r="P42" s="66">
        <v>31.71</v>
      </c>
      <c r="Q42" s="66">
        <v>3.17</v>
      </c>
    </row>
    <row r="43" spans="1:17" ht="65.25" x14ac:dyDescent="0.2">
      <c r="A43" s="6">
        <v>18</v>
      </c>
      <c r="B43" s="72" t="s">
        <v>169</v>
      </c>
      <c r="C43" s="93" t="s">
        <v>168</v>
      </c>
      <c r="D43" s="11" t="s">
        <v>167</v>
      </c>
      <c r="E43" s="73">
        <v>0.2</v>
      </c>
      <c r="F43" s="70">
        <v>247.93</v>
      </c>
      <c r="G43" s="70">
        <v>243.3</v>
      </c>
      <c r="H43" s="66"/>
      <c r="I43" s="66"/>
      <c r="J43" s="69">
        <v>50</v>
      </c>
      <c r="K43" s="66">
        <v>49</v>
      </c>
      <c r="L43" s="66"/>
      <c r="M43" s="66"/>
      <c r="N43" s="66">
        <v>17.96</v>
      </c>
      <c r="O43" s="66">
        <v>3.59</v>
      </c>
      <c r="P43" s="66"/>
      <c r="Q43" s="66"/>
    </row>
    <row r="44" spans="1:17" ht="77.25" x14ac:dyDescent="0.2">
      <c r="A44" s="6">
        <v>19</v>
      </c>
      <c r="B44" s="72" t="s">
        <v>166</v>
      </c>
      <c r="C44" s="93" t="s">
        <v>165</v>
      </c>
      <c r="D44" s="11" t="s">
        <v>160</v>
      </c>
      <c r="E44" s="73">
        <v>4</v>
      </c>
      <c r="F44" s="70">
        <v>27.34</v>
      </c>
      <c r="G44" s="70">
        <v>16.36</v>
      </c>
      <c r="H44" s="70">
        <v>2.92</v>
      </c>
      <c r="I44" s="70">
        <v>0.18</v>
      </c>
      <c r="J44" s="69">
        <v>109</v>
      </c>
      <c r="K44" s="66">
        <v>65</v>
      </c>
      <c r="L44" s="66">
        <v>12</v>
      </c>
      <c r="M44" s="66">
        <v>1</v>
      </c>
      <c r="N44" s="66">
        <v>1.21</v>
      </c>
      <c r="O44" s="66">
        <v>4.84</v>
      </c>
      <c r="P44" s="66">
        <v>0.01</v>
      </c>
      <c r="Q44" s="66">
        <v>0.04</v>
      </c>
    </row>
    <row r="45" spans="1:17" ht="24" x14ac:dyDescent="0.2">
      <c r="A45" s="6">
        <v>20</v>
      </c>
      <c r="B45" s="72" t="s">
        <v>164</v>
      </c>
      <c r="C45" s="93" t="s">
        <v>163</v>
      </c>
      <c r="D45" s="11" t="s">
        <v>151</v>
      </c>
      <c r="E45" s="73">
        <v>20</v>
      </c>
      <c r="F45" s="70">
        <v>3.57</v>
      </c>
      <c r="G45" s="66"/>
      <c r="H45" s="66"/>
      <c r="I45" s="66"/>
      <c r="J45" s="69">
        <v>71</v>
      </c>
      <c r="K45" s="66"/>
      <c r="L45" s="66"/>
      <c r="M45" s="66"/>
      <c r="N45" s="66"/>
      <c r="O45" s="66"/>
      <c r="P45" s="66"/>
      <c r="Q45" s="66"/>
    </row>
    <row r="46" spans="1:17" ht="36" x14ac:dyDescent="0.2">
      <c r="A46" s="6">
        <v>21</v>
      </c>
      <c r="B46" s="72" t="s">
        <v>162</v>
      </c>
      <c r="C46" s="93" t="s">
        <v>161</v>
      </c>
      <c r="D46" s="11" t="s">
        <v>160</v>
      </c>
      <c r="E46" s="73">
        <v>2</v>
      </c>
      <c r="F46" s="70">
        <v>672.34</v>
      </c>
      <c r="G46" s="70">
        <v>64.19</v>
      </c>
      <c r="H46" s="70">
        <v>591.96</v>
      </c>
      <c r="I46" s="70">
        <v>68.98</v>
      </c>
      <c r="J46" s="69">
        <v>1345</v>
      </c>
      <c r="K46" s="66">
        <v>128</v>
      </c>
      <c r="L46" s="66">
        <v>1184</v>
      </c>
      <c r="M46" s="66">
        <v>138</v>
      </c>
      <c r="N46" s="66">
        <v>4.34</v>
      </c>
      <c r="O46" s="66">
        <v>8.68</v>
      </c>
      <c r="P46" s="66">
        <v>3.79</v>
      </c>
      <c r="Q46" s="66">
        <v>7.58</v>
      </c>
    </row>
    <row r="47" spans="1:17" ht="36" x14ac:dyDescent="0.2">
      <c r="A47" s="6">
        <v>22</v>
      </c>
      <c r="B47" s="72" t="s">
        <v>159</v>
      </c>
      <c r="C47" s="93" t="s">
        <v>158</v>
      </c>
      <c r="D47" s="11" t="s">
        <v>157</v>
      </c>
      <c r="E47" s="73">
        <v>2</v>
      </c>
      <c r="F47" s="70">
        <v>22.58</v>
      </c>
      <c r="G47" s="70">
        <v>6.37</v>
      </c>
      <c r="H47" s="66"/>
      <c r="I47" s="66"/>
      <c r="J47" s="69">
        <v>45</v>
      </c>
      <c r="K47" s="66">
        <v>13</v>
      </c>
      <c r="L47" s="66"/>
      <c r="M47" s="66"/>
      <c r="N47" s="66">
        <v>0.47</v>
      </c>
      <c r="O47" s="66">
        <v>0.94</v>
      </c>
      <c r="P47" s="66"/>
      <c r="Q47" s="66"/>
    </row>
    <row r="48" spans="1:17" ht="24" x14ac:dyDescent="0.2">
      <c r="A48" s="6">
        <v>23</v>
      </c>
      <c r="B48" s="72" t="s">
        <v>156</v>
      </c>
      <c r="C48" s="93" t="s">
        <v>155</v>
      </c>
      <c r="D48" s="11" t="s">
        <v>154</v>
      </c>
      <c r="E48" s="71">
        <v>24.88</v>
      </c>
      <c r="F48" s="70">
        <v>16.52</v>
      </c>
      <c r="G48" s="70">
        <v>2.2000000000000002</v>
      </c>
      <c r="H48" s="70">
        <v>0.18</v>
      </c>
      <c r="I48" s="66"/>
      <c r="J48" s="69">
        <v>411</v>
      </c>
      <c r="K48" s="66">
        <v>55</v>
      </c>
      <c r="L48" s="66">
        <v>4</v>
      </c>
      <c r="M48" s="66"/>
      <c r="N48" s="66">
        <v>0.17</v>
      </c>
      <c r="O48" s="66">
        <v>4.2300000000000004</v>
      </c>
      <c r="P48" s="66"/>
      <c r="Q48" s="66"/>
    </row>
    <row r="49" spans="1:17" ht="24" x14ac:dyDescent="0.2">
      <c r="A49" s="6">
        <v>24</v>
      </c>
      <c r="B49" s="72" t="s">
        <v>153</v>
      </c>
      <c r="C49" s="93" t="s">
        <v>152</v>
      </c>
      <c r="D49" s="11" t="s">
        <v>151</v>
      </c>
      <c r="E49" s="73">
        <v>2</v>
      </c>
      <c r="F49" s="70">
        <v>173.05</v>
      </c>
      <c r="G49" s="66"/>
      <c r="H49" s="66"/>
      <c r="I49" s="66"/>
      <c r="J49" s="69">
        <v>346</v>
      </c>
      <c r="K49" s="66"/>
      <c r="L49" s="66"/>
      <c r="M49" s="66"/>
      <c r="N49" s="66"/>
      <c r="O49" s="66"/>
      <c r="P49" s="66"/>
      <c r="Q49" s="66"/>
    </row>
    <row r="50" spans="1:17" x14ac:dyDescent="0.2">
      <c r="A50" s="107" t="s">
        <v>107</v>
      </c>
      <c r="B50" s="108"/>
      <c r="C50" s="108"/>
      <c r="D50" s="108"/>
      <c r="E50" s="108"/>
      <c r="F50" s="108"/>
      <c r="G50" s="108"/>
      <c r="H50" s="108"/>
      <c r="I50" s="108"/>
      <c r="J50" s="68">
        <v>16258</v>
      </c>
      <c r="K50" s="70">
        <v>741</v>
      </c>
      <c r="L50" s="70">
        <v>3050</v>
      </c>
      <c r="M50" s="70">
        <v>339</v>
      </c>
      <c r="N50" s="66"/>
      <c r="O50" s="70">
        <v>53.81</v>
      </c>
      <c r="P50" s="66"/>
      <c r="Q50" s="70">
        <v>19.36</v>
      </c>
    </row>
    <row r="51" spans="1:17" x14ac:dyDescent="0.2">
      <c r="A51" s="107" t="s">
        <v>106</v>
      </c>
      <c r="B51" s="108"/>
      <c r="C51" s="108"/>
      <c r="D51" s="108"/>
      <c r="E51" s="108"/>
      <c r="F51" s="108"/>
      <c r="G51" s="108"/>
      <c r="H51" s="108"/>
      <c r="I51" s="108"/>
      <c r="J51" s="68">
        <v>17743</v>
      </c>
      <c r="K51" s="70">
        <v>1017</v>
      </c>
      <c r="L51" s="70">
        <v>4113</v>
      </c>
      <c r="M51" s="70">
        <v>474</v>
      </c>
      <c r="N51" s="66"/>
      <c r="O51" s="70">
        <v>70.91</v>
      </c>
      <c r="P51" s="66"/>
      <c r="Q51" s="70">
        <v>25.93</v>
      </c>
    </row>
    <row r="52" spans="1:17" x14ac:dyDescent="0.2">
      <c r="A52" s="107" t="s">
        <v>7</v>
      </c>
      <c r="B52" s="108"/>
      <c r="C52" s="108"/>
      <c r="D52" s="108"/>
      <c r="E52" s="108"/>
      <c r="F52" s="108"/>
      <c r="G52" s="108"/>
      <c r="H52" s="108"/>
      <c r="I52" s="108"/>
      <c r="J52" s="68">
        <v>1446</v>
      </c>
      <c r="K52" s="66"/>
      <c r="L52" s="66"/>
      <c r="M52" s="66"/>
      <c r="N52" s="66"/>
      <c r="O52" s="66"/>
      <c r="P52" s="66"/>
      <c r="Q52" s="66"/>
    </row>
    <row r="53" spans="1:17" x14ac:dyDescent="0.2">
      <c r="A53" s="107" t="s">
        <v>8</v>
      </c>
      <c r="B53" s="108"/>
      <c r="C53" s="108"/>
      <c r="D53" s="108"/>
      <c r="E53" s="108"/>
      <c r="F53" s="108"/>
      <c r="G53" s="108"/>
      <c r="H53" s="108"/>
      <c r="I53" s="108"/>
      <c r="J53" s="68">
        <v>989</v>
      </c>
      <c r="K53" s="66"/>
      <c r="L53" s="66"/>
      <c r="M53" s="66"/>
      <c r="N53" s="66"/>
      <c r="O53" s="66"/>
      <c r="P53" s="66"/>
      <c r="Q53" s="66"/>
    </row>
    <row r="54" spans="1:17" x14ac:dyDescent="0.2">
      <c r="A54" s="109" t="s">
        <v>150</v>
      </c>
      <c r="B54" s="108"/>
      <c r="C54" s="108"/>
      <c r="D54" s="108"/>
      <c r="E54" s="108"/>
      <c r="F54" s="108"/>
      <c r="G54" s="108"/>
      <c r="H54" s="108"/>
      <c r="I54" s="108"/>
      <c r="J54" s="67">
        <v>20178</v>
      </c>
      <c r="K54" s="66"/>
      <c r="L54" s="66"/>
      <c r="M54" s="66"/>
      <c r="N54" s="66"/>
      <c r="O54" s="65">
        <v>70.91</v>
      </c>
      <c r="P54" s="66"/>
      <c r="Q54" s="65">
        <v>25.93</v>
      </c>
    </row>
    <row r="55" spans="1:17" ht="13.5" customHeight="1" x14ac:dyDescent="0.2">
      <c r="A55" s="113" t="s">
        <v>149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</row>
    <row r="56" spans="1:17" ht="12" customHeight="1" x14ac:dyDescent="0.2">
      <c r="A56" s="107" t="s">
        <v>148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</row>
    <row r="57" spans="1:17" ht="24" x14ac:dyDescent="0.2">
      <c r="A57" s="6">
        <v>25</v>
      </c>
      <c r="B57" s="72" t="s">
        <v>147</v>
      </c>
      <c r="C57" s="93" t="s">
        <v>146</v>
      </c>
      <c r="D57" s="11" t="s">
        <v>132</v>
      </c>
      <c r="E57" s="71">
        <v>3.0000000000000001E-3</v>
      </c>
      <c r="F57" s="70">
        <v>9798.75</v>
      </c>
      <c r="G57" s="70">
        <v>2105.46</v>
      </c>
      <c r="H57" s="70">
        <v>7693.29</v>
      </c>
      <c r="I57" s="70">
        <v>716.85</v>
      </c>
      <c r="J57" s="69">
        <v>29</v>
      </c>
      <c r="K57" s="66">
        <v>6</v>
      </c>
      <c r="L57" s="66">
        <v>23</v>
      </c>
      <c r="M57" s="66">
        <v>2</v>
      </c>
      <c r="N57" s="66">
        <v>179.8</v>
      </c>
      <c r="O57" s="66">
        <v>0.54</v>
      </c>
      <c r="P57" s="66">
        <v>45.63</v>
      </c>
      <c r="Q57" s="66">
        <v>0.14000000000000001</v>
      </c>
    </row>
    <row r="58" spans="1:17" ht="24" x14ac:dyDescent="0.2">
      <c r="A58" s="6">
        <v>26</v>
      </c>
      <c r="B58" s="72" t="s">
        <v>145</v>
      </c>
      <c r="C58" s="93" t="s">
        <v>144</v>
      </c>
      <c r="D58" s="11" t="s">
        <v>132</v>
      </c>
      <c r="E58" s="71">
        <v>8.9999999999999993E-3</v>
      </c>
      <c r="F58" s="70">
        <v>674.6</v>
      </c>
      <c r="G58" s="70">
        <v>145.29</v>
      </c>
      <c r="H58" s="70">
        <v>529.30999999999995</v>
      </c>
      <c r="I58" s="70">
        <v>65.38</v>
      </c>
      <c r="J58" s="69">
        <v>6</v>
      </c>
      <c r="K58" s="66">
        <v>1</v>
      </c>
      <c r="L58" s="66">
        <v>5</v>
      </c>
      <c r="M58" s="66">
        <v>1</v>
      </c>
      <c r="N58" s="66">
        <v>13.22</v>
      </c>
      <c r="O58" s="66">
        <v>0.12</v>
      </c>
      <c r="P58" s="66">
        <v>3.79</v>
      </c>
      <c r="Q58" s="66">
        <v>0.03</v>
      </c>
    </row>
    <row r="59" spans="1:17" ht="60" x14ac:dyDescent="0.2">
      <c r="A59" s="6">
        <v>27</v>
      </c>
      <c r="B59" s="72" t="s">
        <v>143</v>
      </c>
      <c r="C59" s="93" t="s">
        <v>142</v>
      </c>
      <c r="D59" s="11" t="s">
        <v>119</v>
      </c>
      <c r="E59" s="71">
        <v>6.0000000000000001E-3</v>
      </c>
      <c r="F59" s="70">
        <v>32528.99</v>
      </c>
      <c r="G59" s="70">
        <v>429.21</v>
      </c>
      <c r="H59" s="70">
        <v>5950.28</v>
      </c>
      <c r="I59" s="70">
        <v>827.17</v>
      </c>
      <c r="J59" s="69">
        <v>195</v>
      </c>
      <c r="K59" s="66">
        <v>3</v>
      </c>
      <c r="L59" s="66">
        <v>36</v>
      </c>
      <c r="M59" s="66">
        <v>5</v>
      </c>
      <c r="N59" s="66">
        <v>37.29</v>
      </c>
      <c r="O59" s="66">
        <v>0.22</v>
      </c>
      <c r="P59" s="66">
        <v>49.92</v>
      </c>
      <c r="Q59" s="66">
        <v>0.3</v>
      </c>
    </row>
    <row r="60" spans="1:17" ht="24" x14ac:dyDescent="0.2">
      <c r="A60" s="6">
        <v>28</v>
      </c>
      <c r="B60" s="72" t="s">
        <v>141</v>
      </c>
      <c r="C60" s="93" t="s">
        <v>140</v>
      </c>
      <c r="D60" s="11" t="s">
        <v>67</v>
      </c>
      <c r="E60" s="71">
        <v>5.0000000000000001E-3</v>
      </c>
      <c r="F60" s="70">
        <v>2017.46</v>
      </c>
      <c r="G60" s="66"/>
      <c r="H60" s="70">
        <v>46.53</v>
      </c>
      <c r="I60" s="70">
        <v>11.16</v>
      </c>
      <c r="J60" s="69">
        <v>10</v>
      </c>
      <c r="K60" s="66"/>
      <c r="L60" s="66"/>
      <c r="M60" s="66"/>
      <c r="N60" s="66"/>
      <c r="O60" s="66"/>
      <c r="P60" s="66">
        <v>0.66</v>
      </c>
      <c r="Q60" s="66"/>
    </row>
    <row r="61" spans="1:17" ht="60" x14ac:dyDescent="0.2">
      <c r="A61" s="6">
        <v>29</v>
      </c>
      <c r="B61" s="72" t="s">
        <v>139</v>
      </c>
      <c r="C61" s="93" t="s">
        <v>138</v>
      </c>
      <c r="D61" s="11" t="s">
        <v>135</v>
      </c>
      <c r="E61" s="71">
        <v>6.0000000000000001E-3</v>
      </c>
      <c r="F61" s="70">
        <v>55602.96</v>
      </c>
      <c r="G61" s="70">
        <v>518.97</v>
      </c>
      <c r="H61" s="70">
        <v>2984</v>
      </c>
      <c r="I61" s="70">
        <v>322.26</v>
      </c>
      <c r="J61" s="69">
        <v>334</v>
      </c>
      <c r="K61" s="66">
        <v>3</v>
      </c>
      <c r="L61" s="66">
        <v>18</v>
      </c>
      <c r="M61" s="66">
        <v>2</v>
      </c>
      <c r="N61" s="66">
        <v>38.299999999999997</v>
      </c>
      <c r="O61" s="66">
        <v>0.23</v>
      </c>
      <c r="P61" s="66">
        <v>19.079999999999998</v>
      </c>
      <c r="Q61" s="66">
        <v>0.11</v>
      </c>
    </row>
    <row r="62" spans="1:17" ht="36" x14ac:dyDescent="0.2">
      <c r="A62" s="6">
        <v>30</v>
      </c>
      <c r="B62" s="72" t="s">
        <v>137</v>
      </c>
      <c r="C62" s="93" t="s">
        <v>136</v>
      </c>
      <c r="D62" s="11" t="s">
        <v>135</v>
      </c>
      <c r="E62" s="71">
        <v>6.0000000000000001E-3</v>
      </c>
      <c r="F62" s="70">
        <v>6501.56</v>
      </c>
      <c r="G62" s="70">
        <v>1.22</v>
      </c>
      <c r="H62" s="70">
        <v>3.32</v>
      </c>
      <c r="I62" s="66"/>
      <c r="J62" s="69">
        <v>39</v>
      </c>
      <c r="K62" s="66"/>
      <c r="L62" s="66"/>
      <c r="M62" s="66"/>
      <c r="N62" s="66">
        <v>0.09</v>
      </c>
      <c r="O62" s="66"/>
      <c r="P62" s="66"/>
      <c r="Q62" s="66"/>
    </row>
    <row r="63" spans="1:17" ht="36" x14ac:dyDescent="0.2">
      <c r="A63" s="6">
        <v>31</v>
      </c>
      <c r="B63" s="72" t="s">
        <v>134</v>
      </c>
      <c r="C63" s="93" t="s">
        <v>133</v>
      </c>
      <c r="D63" s="11" t="s">
        <v>132</v>
      </c>
      <c r="E63" s="71">
        <v>4.0000000000000002E-4</v>
      </c>
      <c r="F63" s="70">
        <v>64980.89</v>
      </c>
      <c r="G63" s="70">
        <v>1978.2</v>
      </c>
      <c r="H63" s="70">
        <v>4648.3500000000004</v>
      </c>
      <c r="I63" s="70">
        <v>327.60000000000002</v>
      </c>
      <c r="J63" s="69">
        <v>26</v>
      </c>
      <c r="K63" s="66">
        <v>1</v>
      </c>
      <c r="L63" s="66">
        <v>2</v>
      </c>
      <c r="M63" s="66"/>
      <c r="N63" s="66">
        <v>180</v>
      </c>
      <c r="O63" s="66">
        <v>7.0000000000000007E-2</v>
      </c>
      <c r="P63" s="66">
        <v>18</v>
      </c>
      <c r="Q63" s="66">
        <v>0.01</v>
      </c>
    </row>
    <row r="64" spans="1:17" ht="14.25" customHeight="1" x14ac:dyDescent="0.2">
      <c r="A64" s="107" t="s">
        <v>131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</row>
    <row r="65" spans="1:17" ht="48" x14ac:dyDescent="0.2">
      <c r="A65" s="6">
        <v>32</v>
      </c>
      <c r="B65" s="72" t="s">
        <v>130</v>
      </c>
      <c r="C65" s="93" t="s">
        <v>129</v>
      </c>
      <c r="D65" s="11" t="s">
        <v>128</v>
      </c>
      <c r="E65" s="71">
        <v>1.4E-2</v>
      </c>
      <c r="F65" s="70">
        <v>5315.48</v>
      </c>
      <c r="G65" s="66"/>
      <c r="H65" s="70">
        <v>5315.48</v>
      </c>
      <c r="I65" s="70">
        <v>559.04</v>
      </c>
      <c r="J65" s="69">
        <v>74</v>
      </c>
      <c r="K65" s="66"/>
      <c r="L65" s="66">
        <v>74</v>
      </c>
      <c r="M65" s="66">
        <v>8</v>
      </c>
      <c r="N65" s="66"/>
      <c r="O65" s="66"/>
      <c r="P65" s="66">
        <v>33.04</v>
      </c>
      <c r="Q65" s="66">
        <v>0.46</v>
      </c>
    </row>
    <row r="66" spans="1:17" ht="48" x14ac:dyDescent="0.2">
      <c r="A66" s="6">
        <v>33</v>
      </c>
      <c r="B66" s="72" t="s">
        <v>127</v>
      </c>
      <c r="C66" s="93" t="s">
        <v>126</v>
      </c>
      <c r="D66" s="11" t="s">
        <v>125</v>
      </c>
      <c r="E66" s="71">
        <v>8.9999999999999993E-3</v>
      </c>
      <c r="F66" s="70">
        <v>445.76</v>
      </c>
      <c r="G66" s="66"/>
      <c r="H66" s="70">
        <v>445.76</v>
      </c>
      <c r="I66" s="70">
        <v>70.73</v>
      </c>
      <c r="J66" s="69">
        <v>4</v>
      </c>
      <c r="K66" s="66"/>
      <c r="L66" s="66">
        <v>4</v>
      </c>
      <c r="M66" s="66">
        <v>1</v>
      </c>
      <c r="N66" s="66"/>
      <c r="O66" s="66"/>
      <c r="P66" s="66">
        <v>4.18</v>
      </c>
      <c r="Q66" s="66">
        <v>0.04</v>
      </c>
    </row>
    <row r="67" spans="1:17" ht="36" x14ac:dyDescent="0.2">
      <c r="A67" s="6">
        <v>34</v>
      </c>
      <c r="B67" s="72" t="s">
        <v>124</v>
      </c>
      <c r="C67" s="93" t="s">
        <v>123</v>
      </c>
      <c r="D67" s="11" t="s">
        <v>122</v>
      </c>
      <c r="E67" s="71">
        <v>0.5</v>
      </c>
      <c r="F67" s="70">
        <v>1714.19</v>
      </c>
      <c r="G67" s="70">
        <v>136.05000000000001</v>
      </c>
      <c r="H67" s="70">
        <v>113.24</v>
      </c>
      <c r="I67" s="70">
        <v>14.8</v>
      </c>
      <c r="J67" s="69">
        <v>857</v>
      </c>
      <c r="K67" s="66">
        <v>68</v>
      </c>
      <c r="L67" s="66">
        <v>57</v>
      </c>
      <c r="M67" s="66">
        <v>7</v>
      </c>
      <c r="N67" s="66">
        <v>13.43</v>
      </c>
      <c r="O67" s="66">
        <v>6.72</v>
      </c>
      <c r="P67" s="66">
        <v>0.93</v>
      </c>
      <c r="Q67" s="66">
        <v>0.47</v>
      </c>
    </row>
    <row r="68" spans="1:17" ht="24" x14ac:dyDescent="0.2">
      <c r="A68" s="6">
        <v>35</v>
      </c>
      <c r="B68" s="72" t="s">
        <v>121</v>
      </c>
      <c r="C68" s="93" t="s">
        <v>120</v>
      </c>
      <c r="D68" s="11" t="s">
        <v>119</v>
      </c>
      <c r="E68" s="71">
        <v>6.0000000000000001E-3</v>
      </c>
      <c r="F68" s="70">
        <v>26.66</v>
      </c>
      <c r="G68" s="66"/>
      <c r="H68" s="70">
        <v>26.66</v>
      </c>
      <c r="I68" s="70">
        <v>4.2300000000000004</v>
      </c>
      <c r="J68" s="69"/>
      <c r="K68" s="66"/>
      <c r="L68" s="66"/>
      <c r="M68" s="66"/>
      <c r="N68" s="66"/>
      <c r="O68" s="66"/>
      <c r="P68" s="66">
        <v>0.25</v>
      </c>
      <c r="Q68" s="66"/>
    </row>
    <row r="69" spans="1:17" ht="48" x14ac:dyDescent="0.2">
      <c r="A69" s="6">
        <v>36</v>
      </c>
      <c r="B69" s="72" t="s">
        <v>118</v>
      </c>
      <c r="C69" s="93" t="s">
        <v>117</v>
      </c>
      <c r="D69" s="11" t="s">
        <v>116</v>
      </c>
      <c r="E69" s="71">
        <v>0.14000000000000001</v>
      </c>
      <c r="F69" s="70">
        <v>604.71</v>
      </c>
      <c r="G69" s="70">
        <v>150.49</v>
      </c>
      <c r="H69" s="70">
        <v>454.22</v>
      </c>
      <c r="I69" s="70">
        <v>47.48</v>
      </c>
      <c r="J69" s="69">
        <v>85</v>
      </c>
      <c r="K69" s="66">
        <v>21</v>
      </c>
      <c r="L69" s="66">
        <v>64</v>
      </c>
      <c r="M69" s="66">
        <v>7</v>
      </c>
      <c r="N69" s="66">
        <v>12.53</v>
      </c>
      <c r="O69" s="66">
        <v>1.75</v>
      </c>
      <c r="P69" s="66">
        <v>3.04</v>
      </c>
      <c r="Q69" s="66">
        <v>0.43</v>
      </c>
    </row>
    <row r="70" spans="1:17" ht="15" customHeight="1" x14ac:dyDescent="0.2">
      <c r="A70" s="107" t="s">
        <v>115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</row>
    <row r="71" spans="1:17" ht="72" x14ac:dyDescent="0.2">
      <c r="A71" s="6">
        <v>37</v>
      </c>
      <c r="B71" s="72" t="s">
        <v>114</v>
      </c>
      <c r="C71" s="93" t="s">
        <v>113</v>
      </c>
      <c r="D71" s="11" t="s">
        <v>108</v>
      </c>
      <c r="E71" s="71">
        <v>0.01</v>
      </c>
      <c r="F71" s="70">
        <v>4167.46</v>
      </c>
      <c r="G71" s="70">
        <v>424.12</v>
      </c>
      <c r="H71" s="70">
        <v>1412.5</v>
      </c>
      <c r="I71" s="70">
        <v>399.73</v>
      </c>
      <c r="J71" s="69">
        <v>42</v>
      </c>
      <c r="K71" s="66">
        <v>4</v>
      </c>
      <c r="L71" s="66">
        <v>14</v>
      </c>
      <c r="M71" s="66">
        <v>4</v>
      </c>
      <c r="N71" s="66">
        <v>31.3</v>
      </c>
      <c r="O71" s="66">
        <v>0.31</v>
      </c>
      <c r="P71" s="66">
        <v>29.5</v>
      </c>
      <c r="Q71" s="66">
        <v>0.3</v>
      </c>
    </row>
    <row r="72" spans="1:17" ht="75" x14ac:dyDescent="0.2">
      <c r="A72" s="6">
        <v>38</v>
      </c>
      <c r="B72" s="72" t="s">
        <v>112</v>
      </c>
      <c r="C72" s="93" t="s">
        <v>111</v>
      </c>
      <c r="D72" s="11" t="s">
        <v>108</v>
      </c>
      <c r="E72" s="71">
        <v>0.01</v>
      </c>
      <c r="F72" s="70">
        <v>14864</v>
      </c>
      <c r="G72" s="70">
        <v>693.6</v>
      </c>
      <c r="H72" s="70">
        <v>4847.2</v>
      </c>
      <c r="I72" s="70">
        <v>1593.6</v>
      </c>
      <c r="J72" s="69">
        <v>149</v>
      </c>
      <c r="K72" s="66">
        <v>7</v>
      </c>
      <c r="L72" s="66">
        <v>48</v>
      </c>
      <c r="M72" s="66">
        <v>16</v>
      </c>
      <c r="N72" s="66">
        <v>51.2</v>
      </c>
      <c r="O72" s="66">
        <v>0.51</v>
      </c>
      <c r="P72" s="66">
        <v>117.6</v>
      </c>
      <c r="Q72" s="66">
        <v>1.18</v>
      </c>
    </row>
    <row r="73" spans="1:17" ht="96" x14ac:dyDescent="0.2">
      <c r="A73" s="6">
        <v>39</v>
      </c>
      <c r="B73" s="72" t="s">
        <v>110</v>
      </c>
      <c r="C73" s="93" t="s">
        <v>109</v>
      </c>
      <c r="D73" s="11" t="s">
        <v>108</v>
      </c>
      <c r="E73" s="71">
        <v>0.01</v>
      </c>
      <c r="F73" s="70">
        <v>54.88</v>
      </c>
      <c r="G73" s="70">
        <v>54.88</v>
      </c>
      <c r="H73" s="66"/>
      <c r="I73" s="66"/>
      <c r="J73" s="69">
        <v>1</v>
      </c>
      <c r="K73" s="66">
        <v>1</v>
      </c>
      <c r="L73" s="66"/>
      <c r="M73" s="66"/>
      <c r="N73" s="66">
        <v>4.05</v>
      </c>
      <c r="O73" s="66">
        <v>0.04</v>
      </c>
      <c r="P73" s="66"/>
      <c r="Q73" s="66"/>
    </row>
    <row r="74" spans="1:17" x14ac:dyDescent="0.2">
      <c r="A74" s="107" t="s">
        <v>107</v>
      </c>
      <c r="B74" s="108"/>
      <c r="C74" s="108"/>
      <c r="D74" s="108"/>
      <c r="E74" s="108"/>
      <c r="F74" s="108"/>
      <c r="G74" s="108"/>
      <c r="H74" s="108"/>
      <c r="I74" s="108"/>
      <c r="J74" s="68">
        <v>1851</v>
      </c>
      <c r="K74" s="70">
        <v>115</v>
      </c>
      <c r="L74" s="70">
        <v>345</v>
      </c>
      <c r="M74" s="70">
        <v>53</v>
      </c>
      <c r="N74" s="66"/>
      <c r="O74" s="70">
        <v>10.51</v>
      </c>
      <c r="P74" s="66"/>
      <c r="Q74" s="70">
        <v>3.47</v>
      </c>
    </row>
    <row r="75" spans="1:17" x14ac:dyDescent="0.2">
      <c r="A75" s="107" t="s">
        <v>106</v>
      </c>
      <c r="B75" s="108"/>
      <c r="C75" s="108"/>
      <c r="D75" s="108"/>
      <c r="E75" s="108"/>
      <c r="F75" s="108"/>
      <c r="G75" s="108"/>
      <c r="H75" s="108"/>
      <c r="I75" s="108"/>
      <c r="J75" s="68">
        <v>1997</v>
      </c>
      <c r="K75" s="70">
        <v>159</v>
      </c>
      <c r="L75" s="70">
        <v>447</v>
      </c>
      <c r="M75" s="70">
        <v>67</v>
      </c>
      <c r="N75" s="66"/>
      <c r="O75" s="70">
        <v>13.88</v>
      </c>
      <c r="P75" s="66"/>
      <c r="Q75" s="70">
        <v>4.16</v>
      </c>
    </row>
    <row r="76" spans="1:17" x14ac:dyDescent="0.2">
      <c r="A76" s="107" t="s">
        <v>7</v>
      </c>
      <c r="B76" s="108"/>
      <c r="C76" s="108"/>
      <c r="D76" s="108"/>
      <c r="E76" s="108"/>
      <c r="F76" s="108"/>
      <c r="G76" s="108"/>
      <c r="H76" s="108"/>
      <c r="I76" s="108"/>
      <c r="J76" s="68">
        <v>219</v>
      </c>
      <c r="K76" s="66"/>
      <c r="L76" s="66"/>
      <c r="M76" s="66"/>
      <c r="N76" s="66"/>
      <c r="O76" s="66"/>
      <c r="P76" s="66"/>
      <c r="Q76" s="66"/>
    </row>
    <row r="77" spans="1:17" x14ac:dyDescent="0.2">
      <c r="A77" s="107" t="s">
        <v>8</v>
      </c>
      <c r="B77" s="108"/>
      <c r="C77" s="108"/>
      <c r="D77" s="108"/>
      <c r="E77" s="108"/>
      <c r="F77" s="108"/>
      <c r="G77" s="108"/>
      <c r="H77" s="108"/>
      <c r="I77" s="108"/>
      <c r="J77" s="68">
        <v>130</v>
      </c>
      <c r="K77" s="66"/>
      <c r="L77" s="66"/>
      <c r="M77" s="66"/>
      <c r="N77" s="66"/>
      <c r="O77" s="66"/>
      <c r="P77" s="66"/>
      <c r="Q77" s="66"/>
    </row>
    <row r="78" spans="1:17" x14ac:dyDescent="0.2">
      <c r="A78" s="109" t="s">
        <v>105</v>
      </c>
      <c r="B78" s="108"/>
      <c r="C78" s="108"/>
      <c r="D78" s="108"/>
      <c r="E78" s="108"/>
      <c r="F78" s="108"/>
      <c r="G78" s="108"/>
      <c r="H78" s="108"/>
      <c r="I78" s="108"/>
      <c r="J78" s="67">
        <v>2346</v>
      </c>
      <c r="K78" s="66"/>
      <c r="L78" s="66"/>
      <c r="M78" s="66"/>
      <c r="N78" s="66"/>
      <c r="O78" s="65">
        <v>13.88</v>
      </c>
      <c r="P78" s="66"/>
      <c r="Q78" s="65">
        <v>4.16</v>
      </c>
    </row>
    <row r="79" spans="1:17" x14ac:dyDescent="0.2">
      <c r="A79" s="111" t="s">
        <v>104</v>
      </c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</row>
    <row r="80" spans="1:17" x14ac:dyDescent="0.2">
      <c r="A80" s="107" t="s">
        <v>6</v>
      </c>
      <c r="B80" s="108"/>
      <c r="C80" s="108"/>
      <c r="D80" s="108"/>
      <c r="E80" s="108"/>
      <c r="F80" s="108"/>
      <c r="G80" s="108"/>
      <c r="H80" s="108"/>
      <c r="I80" s="108"/>
      <c r="J80" s="68">
        <v>18109</v>
      </c>
      <c r="K80" s="70">
        <v>856</v>
      </c>
      <c r="L80" s="70">
        <v>3395</v>
      </c>
      <c r="M80" s="70">
        <v>392</v>
      </c>
      <c r="N80" s="66"/>
      <c r="O80" s="70">
        <v>64.319999999999993</v>
      </c>
      <c r="P80" s="66"/>
      <c r="Q80" s="70">
        <v>22.83</v>
      </c>
    </row>
    <row r="81" spans="1:17" x14ac:dyDescent="0.2">
      <c r="A81" s="107" t="s">
        <v>64</v>
      </c>
      <c r="B81" s="108"/>
      <c r="C81" s="108"/>
      <c r="D81" s="108"/>
      <c r="E81" s="108"/>
      <c r="F81" s="108"/>
      <c r="G81" s="108"/>
      <c r="H81" s="108"/>
      <c r="I81" s="108"/>
      <c r="J81" s="68">
        <v>19740</v>
      </c>
      <c r="K81" s="70">
        <v>1176</v>
      </c>
      <c r="L81" s="70">
        <v>4560</v>
      </c>
      <c r="M81" s="70">
        <v>541</v>
      </c>
      <c r="N81" s="66"/>
      <c r="O81" s="70">
        <v>84.79</v>
      </c>
      <c r="P81" s="66"/>
      <c r="Q81" s="70">
        <v>30.09</v>
      </c>
    </row>
    <row r="82" spans="1:17" x14ac:dyDescent="0.2">
      <c r="A82" s="107" t="s">
        <v>25</v>
      </c>
      <c r="B82" s="108"/>
      <c r="C82" s="108"/>
      <c r="D82" s="108"/>
      <c r="E82" s="108"/>
      <c r="F82" s="108"/>
      <c r="G82" s="108"/>
      <c r="H82" s="108"/>
      <c r="I82" s="108"/>
      <c r="J82" s="69"/>
      <c r="K82" s="66"/>
      <c r="L82" s="66"/>
      <c r="M82" s="66"/>
      <c r="N82" s="66"/>
      <c r="O82" s="66"/>
      <c r="P82" s="66"/>
      <c r="Q82" s="66"/>
    </row>
    <row r="83" spans="1:17" x14ac:dyDescent="0.2">
      <c r="A83" s="107" t="s">
        <v>103</v>
      </c>
      <c r="B83" s="108"/>
      <c r="C83" s="108"/>
      <c r="D83" s="108"/>
      <c r="E83" s="108"/>
      <c r="F83" s="108"/>
      <c r="G83" s="108"/>
      <c r="H83" s="108"/>
      <c r="I83" s="108"/>
      <c r="J83" s="68">
        <v>54</v>
      </c>
      <c r="K83" s="70">
        <v>37</v>
      </c>
      <c r="L83" s="70">
        <v>17</v>
      </c>
      <c r="M83" s="70">
        <v>17</v>
      </c>
      <c r="N83" s="66"/>
      <c r="O83" s="66"/>
      <c r="P83" s="66"/>
      <c r="Q83" s="66"/>
    </row>
    <row r="84" spans="1:17" ht="12.95" customHeight="1" x14ac:dyDescent="0.2">
      <c r="A84" s="107" t="s">
        <v>102</v>
      </c>
      <c r="B84" s="108"/>
      <c r="C84" s="108"/>
      <c r="D84" s="108"/>
      <c r="E84" s="108"/>
      <c r="F84" s="108"/>
      <c r="G84" s="108"/>
      <c r="H84" s="108"/>
      <c r="I84" s="108"/>
      <c r="J84" s="68">
        <v>146</v>
      </c>
      <c r="K84" s="66"/>
      <c r="L84" s="66"/>
      <c r="M84" s="66"/>
      <c r="N84" s="66"/>
      <c r="O84" s="66"/>
      <c r="P84" s="66"/>
      <c r="Q84" s="66"/>
    </row>
    <row r="85" spans="1:17" ht="39" customHeight="1" x14ac:dyDescent="0.2">
      <c r="A85" s="107" t="s">
        <v>101</v>
      </c>
      <c r="B85" s="108"/>
      <c r="C85" s="108"/>
      <c r="D85" s="108"/>
      <c r="E85" s="108"/>
      <c r="F85" s="108"/>
      <c r="G85" s="108"/>
      <c r="H85" s="108"/>
      <c r="I85" s="108"/>
      <c r="J85" s="68">
        <v>1293</v>
      </c>
      <c r="K85" s="70">
        <v>244</v>
      </c>
      <c r="L85" s="70">
        <v>1049</v>
      </c>
      <c r="M85" s="70">
        <v>121</v>
      </c>
      <c r="N85" s="66"/>
      <c r="O85" s="70">
        <v>17.104500000000002</v>
      </c>
      <c r="P85" s="66"/>
      <c r="Q85" s="70">
        <v>6.5730000000000004</v>
      </c>
    </row>
    <row r="86" spans="1:17" ht="39" customHeight="1" x14ac:dyDescent="0.2">
      <c r="A86" s="107" t="s">
        <v>100</v>
      </c>
      <c r="B86" s="108"/>
      <c r="C86" s="108"/>
      <c r="D86" s="108"/>
      <c r="E86" s="108"/>
      <c r="F86" s="108"/>
      <c r="G86" s="108"/>
      <c r="H86" s="108"/>
      <c r="I86" s="108"/>
      <c r="J86" s="68">
        <v>138</v>
      </c>
      <c r="K86" s="70">
        <v>38</v>
      </c>
      <c r="L86" s="70">
        <v>99</v>
      </c>
      <c r="M86" s="70">
        <v>12</v>
      </c>
      <c r="N86" s="66"/>
      <c r="O86" s="70">
        <v>3.3774999999999999</v>
      </c>
      <c r="P86" s="66"/>
      <c r="Q86" s="70">
        <v>0.69650000000000001</v>
      </c>
    </row>
    <row r="87" spans="1:17" x14ac:dyDescent="0.2">
      <c r="A87" s="107" t="s">
        <v>7</v>
      </c>
      <c r="B87" s="108"/>
      <c r="C87" s="108"/>
      <c r="D87" s="108"/>
      <c r="E87" s="108"/>
      <c r="F87" s="108"/>
      <c r="G87" s="108"/>
      <c r="H87" s="108"/>
      <c r="I87" s="108"/>
      <c r="J87" s="68">
        <v>1665</v>
      </c>
      <c r="K87" s="66"/>
      <c r="L87" s="66"/>
      <c r="M87" s="66"/>
      <c r="N87" s="66"/>
      <c r="O87" s="66"/>
      <c r="P87" s="66"/>
      <c r="Q87" s="66"/>
    </row>
    <row r="88" spans="1:17" x14ac:dyDescent="0.2">
      <c r="A88" s="107" t="s">
        <v>25</v>
      </c>
      <c r="B88" s="108"/>
      <c r="C88" s="108"/>
      <c r="D88" s="108"/>
      <c r="E88" s="108"/>
      <c r="F88" s="108"/>
      <c r="G88" s="108"/>
      <c r="H88" s="108"/>
      <c r="I88" s="108"/>
      <c r="J88" s="69"/>
      <c r="K88" s="66"/>
      <c r="L88" s="66"/>
      <c r="M88" s="66"/>
      <c r="N88" s="66"/>
      <c r="O88" s="66"/>
      <c r="P88" s="66"/>
      <c r="Q88" s="66"/>
    </row>
    <row r="89" spans="1:17" x14ac:dyDescent="0.2">
      <c r="A89" s="107" t="s">
        <v>99</v>
      </c>
      <c r="B89" s="108"/>
      <c r="C89" s="108"/>
      <c r="D89" s="108"/>
      <c r="E89" s="108"/>
      <c r="F89" s="108"/>
      <c r="G89" s="108"/>
      <c r="H89" s="108"/>
      <c r="I89" s="108"/>
      <c r="J89" s="68">
        <v>84</v>
      </c>
      <c r="K89" s="66"/>
      <c r="L89" s="66"/>
      <c r="M89" s="66"/>
      <c r="N89" s="66"/>
      <c r="O89" s="66"/>
      <c r="P89" s="66"/>
      <c r="Q89" s="66"/>
    </row>
    <row r="90" spans="1:17" x14ac:dyDescent="0.2">
      <c r="A90" s="107" t="s">
        <v>98</v>
      </c>
      <c r="B90" s="108"/>
      <c r="C90" s="108"/>
      <c r="D90" s="108"/>
      <c r="E90" s="108"/>
      <c r="F90" s="108"/>
      <c r="G90" s="108"/>
      <c r="H90" s="108"/>
      <c r="I90" s="108"/>
      <c r="J90" s="68">
        <v>1388</v>
      </c>
      <c r="K90" s="66"/>
      <c r="L90" s="66"/>
      <c r="M90" s="66"/>
      <c r="N90" s="66"/>
      <c r="O90" s="66"/>
      <c r="P90" s="66"/>
      <c r="Q90" s="66"/>
    </row>
    <row r="91" spans="1:17" x14ac:dyDescent="0.2">
      <c r="A91" s="107" t="s">
        <v>97</v>
      </c>
      <c r="B91" s="108"/>
      <c r="C91" s="108"/>
      <c r="D91" s="108"/>
      <c r="E91" s="108"/>
      <c r="F91" s="108"/>
      <c r="G91" s="108"/>
      <c r="H91" s="108"/>
      <c r="I91" s="108"/>
      <c r="J91" s="68">
        <v>1</v>
      </c>
      <c r="K91" s="66"/>
      <c r="L91" s="66"/>
      <c r="M91" s="66"/>
      <c r="N91" s="66"/>
      <c r="O91" s="66"/>
      <c r="P91" s="66"/>
      <c r="Q91" s="66"/>
    </row>
    <row r="92" spans="1:17" x14ac:dyDescent="0.2">
      <c r="A92" s="107" t="s">
        <v>96</v>
      </c>
      <c r="B92" s="108"/>
      <c r="C92" s="108"/>
      <c r="D92" s="108"/>
      <c r="E92" s="108"/>
      <c r="F92" s="108"/>
      <c r="G92" s="108"/>
      <c r="H92" s="108"/>
      <c r="I92" s="108"/>
      <c r="J92" s="68">
        <v>37</v>
      </c>
      <c r="K92" s="66"/>
      <c r="L92" s="66"/>
      <c r="M92" s="66"/>
      <c r="N92" s="66"/>
      <c r="O92" s="66"/>
      <c r="P92" s="66"/>
      <c r="Q92" s="66"/>
    </row>
    <row r="93" spans="1:17" x14ac:dyDescent="0.2">
      <c r="A93" s="107" t="s">
        <v>95</v>
      </c>
      <c r="B93" s="108"/>
      <c r="C93" s="108"/>
      <c r="D93" s="108"/>
      <c r="E93" s="108"/>
      <c r="F93" s="108"/>
      <c r="G93" s="108"/>
      <c r="H93" s="108"/>
      <c r="I93" s="108"/>
      <c r="J93" s="68">
        <v>108</v>
      </c>
      <c r="K93" s="66"/>
      <c r="L93" s="66"/>
      <c r="M93" s="66"/>
      <c r="N93" s="66"/>
      <c r="O93" s="66"/>
      <c r="P93" s="66"/>
      <c r="Q93" s="66"/>
    </row>
    <row r="94" spans="1:17" x14ac:dyDescent="0.2">
      <c r="A94" s="107" t="s">
        <v>94</v>
      </c>
      <c r="B94" s="108"/>
      <c r="C94" s="108"/>
      <c r="D94" s="108"/>
      <c r="E94" s="108"/>
      <c r="F94" s="108"/>
      <c r="G94" s="108"/>
      <c r="H94" s="108"/>
      <c r="I94" s="108"/>
      <c r="J94" s="68">
        <v>47</v>
      </c>
      <c r="K94" s="66"/>
      <c r="L94" s="66"/>
      <c r="M94" s="66"/>
      <c r="N94" s="66"/>
      <c r="O94" s="66"/>
      <c r="P94" s="66"/>
      <c r="Q94" s="66"/>
    </row>
    <row r="95" spans="1:17" x14ac:dyDescent="0.2">
      <c r="A95" s="107" t="s">
        <v>8</v>
      </c>
      <c r="B95" s="108"/>
      <c r="C95" s="108"/>
      <c r="D95" s="108"/>
      <c r="E95" s="108"/>
      <c r="F95" s="108"/>
      <c r="G95" s="108"/>
      <c r="H95" s="108"/>
      <c r="I95" s="108"/>
      <c r="J95" s="68">
        <v>1119</v>
      </c>
      <c r="K95" s="66"/>
      <c r="L95" s="66"/>
      <c r="M95" s="66"/>
      <c r="N95" s="66"/>
      <c r="O95" s="66"/>
      <c r="P95" s="66"/>
      <c r="Q95" s="66"/>
    </row>
    <row r="96" spans="1:17" x14ac:dyDescent="0.2">
      <c r="A96" s="107" t="s">
        <v>25</v>
      </c>
      <c r="B96" s="108"/>
      <c r="C96" s="108"/>
      <c r="D96" s="108"/>
      <c r="E96" s="108"/>
      <c r="F96" s="108"/>
      <c r="G96" s="108"/>
      <c r="H96" s="108"/>
      <c r="I96" s="108"/>
      <c r="J96" s="69"/>
      <c r="K96" s="66"/>
      <c r="L96" s="66"/>
      <c r="M96" s="66"/>
      <c r="N96" s="66"/>
      <c r="O96" s="66"/>
      <c r="P96" s="66"/>
      <c r="Q96" s="66"/>
    </row>
    <row r="97" spans="1:17" x14ac:dyDescent="0.2">
      <c r="A97" s="107" t="s">
        <v>93</v>
      </c>
      <c r="B97" s="108"/>
      <c r="C97" s="108"/>
      <c r="D97" s="108"/>
      <c r="E97" s="108"/>
      <c r="F97" s="108"/>
      <c r="G97" s="108"/>
      <c r="H97" s="108"/>
      <c r="I97" s="108"/>
      <c r="J97" s="68">
        <v>47</v>
      </c>
      <c r="K97" s="66"/>
      <c r="L97" s="66"/>
      <c r="M97" s="66"/>
      <c r="N97" s="66"/>
      <c r="O97" s="66"/>
      <c r="P97" s="66"/>
      <c r="Q97" s="66"/>
    </row>
    <row r="98" spans="1:17" x14ac:dyDescent="0.2">
      <c r="A98" s="107" t="s">
        <v>92</v>
      </c>
      <c r="B98" s="108"/>
      <c r="C98" s="108"/>
      <c r="D98" s="108"/>
      <c r="E98" s="108"/>
      <c r="F98" s="108"/>
      <c r="G98" s="108"/>
      <c r="H98" s="108"/>
      <c r="I98" s="108"/>
      <c r="J98" s="68">
        <v>27</v>
      </c>
      <c r="K98" s="66"/>
      <c r="L98" s="66"/>
      <c r="M98" s="66"/>
      <c r="N98" s="66"/>
      <c r="O98" s="66"/>
      <c r="P98" s="66"/>
      <c r="Q98" s="66"/>
    </row>
    <row r="99" spans="1:17" x14ac:dyDescent="0.2">
      <c r="A99" s="107" t="s">
        <v>91</v>
      </c>
      <c r="B99" s="108"/>
      <c r="C99" s="108"/>
      <c r="D99" s="108"/>
      <c r="E99" s="108"/>
      <c r="F99" s="108"/>
      <c r="G99" s="108"/>
      <c r="H99" s="108"/>
      <c r="I99" s="108"/>
      <c r="J99" s="68">
        <v>916</v>
      </c>
      <c r="K99" s="66"/>
      <c r="L99" s="66"/>
      <c r="M99" s="66"/>
      <c r="N99" s="66"/>
      <c r="O99" s="66"/>
      <c r="P99" s="66"/>
      <c r="Q99" s="66"/>
    </row>
    <row r="100" spans="1:17" x14ac:dyDescent="0.2">
      <c r="A100" s="107" t="s">
        <v>90</v>
      </c>
      <c r="B100" s="108"/>
      <c r="C100" s="108"/>
      <c r="D100" s="108"/>
      <c r="E100" s="108"/>
      <c r="F100" s="108"/>
      <c r="G100" s="108"/>
      <c r="H100" s="108"/>
      <c r="I100" s="108"/>
      <c r="J100" s="68">
        <v>24</v>
      </c>
      <c r="K100" s="66"/>
      <c r="L100" s="66"/>
      <c r="M100" s="66"/>
      <c r="N100" s="66"/>
      <c r="O100" s="66"/>
      <c r="P100" s="66"/>
      <c r="Q100" s="66"/>
    </row>
    <row r="101" spans="1:17" x14ac:dyDescent="0.2">
      <c r="A101" s="107" t="s">
        <v>89</v>
      </c>
      <c r="B101" s="108"/>
      <c r="C101" s="108"/>
      <c r="D101" s="108"/>
      <c r="E101" s="108"/>
      <c r="F101" s="108"/>
      <c r="G101" s="108"/>
      <c r="H101" s="108"/>
      <c r="I101" s="108"/>
      <c r="J101" s="68">
        <v>74</v>
      </c>
      <c r="K101" s="66"/>
      <c r="L101" s="66"/>
      <c r="M101" s="66"/>
      <c r="N101" s="66"/>
      <c r="O101" s="66"/>
      <c r="P101" s="66"/>
      <c r="Q101" s="66"/>
    </row>
    <row r="102" spans="1:17" x14ac:dyDescent="0.2">
      <c r="A102" s="107" t="s">
        <v>88</v>
      </c>
      <c r="B102" s="108"/>
      <c r="C102" s="108"/>
      <c r="D102" s="108"/>
      <c r="E102" s="108"/>
      <c r="F102" s="108"/>
      <c r="G102" s="108"/>
      <c r="H102" s="108"/>
      <c r="I102" s="108"/>
      <c r="J102" s="68">
        <v>31</v>
      </c>
      <c r="K102" s="66"/>
      <c r="L102" s="66"/>
      <c r="M102" s="66"/>
      <c r="N102" s="66"/>
      <c r="O102" s="66"/>
      <c r="P102" s="66"/>
      <c r="Q102" s="66"/>
    </row>
    <row r="103" spans="1:17" x14ac:dyDescent="0.2">
      <c r="A103" s="109" t="s">
        <v>9</v>
      </c>
      <c r="B103" s="108"/>
      <c r="C103" s="108"/>
      <c r="D103" s="108"/>
      <c r="E103" s="108"/>
      <c r="F103" s="108"/>
      <c r="G103" s="108"/>
      <c r="H103" s="108"/>
      <c r="I103" s="108"/>
      <c r="J103" s="69"/>
      <c r="K103" s="66"/>
      <c r="L103" s="66"/>
      <c r="M103" s="66"/>
      <c r="N103" s="66"/>
      <c r="O103" s="66"/>
      <c r="P103" s="66"/>
      <c r="Q103" s="66"/>
    </row>
    <row r="104" spans="1:17" x14ac:dyDescent="0.2">
      <c r="A104" s="107" t="s">
        <v>10</v>
      </c>
      <c r="B104" s="108"/>
      <c r="C104" s="108"/>
      <c r="D104" s="108"/>
      <c r="E104" s="108"/>
      <c r="F104" s="108"/>
      <c r="G104" s="108"/>
      <c r="H104" s="108"/>
      <c r="I104" s="108"/>
      <c r="J104" s="69"/>
      <c r="K104" s="66"/>
      <c r="L104" s="66"/>
      <c r="M104" s="66"/>
      <c r="N104" s="66"/>
      <c r="O104" s="66"/>
      <c r="P104" s="66"/>
      <c r="Q104" s="66"/>
    </row>
    <row r="105" spans="1:17" x14ac:dyDescent="0.2">
      <c r="A105" s="107" t="s">
        <v>11</v>
      </c>
      <c r="B105" s="108"/>
      <c r="C105" s="108"/>
      <c r="D105" s="108"/>
      <c r="E105" s="108"/>
      <c r="F105" s="108"/>
      <c r="G105" s="108"/>
      <c r="H105" s="108"/>
      <c r="I105" s="108"/>
      <c r="J105" s="68">
        <v>14004</v>
      </c>
      <c r="K105" s="66"/>
      <c r="L105" s="66"/>
      <c r="M105" s="66"/>
      <c r="N105" s="66"/>
      <c r="O105" s="66"/>
      <c r="P105" s="66"/>
      <c r="Q105" s="66"/>
    </row>
    <row r="106" spans="1:17" x14ac:dyDescent="0.2">
      <c r="A106" s="107" t="s">
        <v>12</v>
      </c>
      <c r="B106" s="108"/>
      <c r="C106" s="108"/>
      <c r="D106" s="108"/>
      <c r="E106" s="108"/>
      <c r="F106" s="108"/>
      <c r="G106" s="108"/>
      <c r="H106" s="108"/>
      <c r="I106" s="108"/>
      <c r="J106" s="68">
        <v>4019</v>
      </c>
      <c r="K106" s="66"/>
      <c r="L106" s="66"/>
      <c r="M106" s="66"/>
      <c r="N106" s="66"/>
      <c r="O106" s="66"/>
      <c r="P106" s="66"/>
      <c r="Q106" s="66"/>
    </row>
    <row r="107" spans="1:17" x14ac:dyDescent="0.2">
      <c r="A107" s="107" t="s">
        <v>13</v>
      </c>
      <c r="B107" s="108"/>
      <c r="C107" s="108"/>
      <c r="D107" s="108"/>
      <c r="E107" s="108"/>
      <c r="F107" s="108"/>
      <c r="G107" s="108"/>
      <c r="H107" s="108"/>
      <c r="I107" s="108"/>
      <c r="J107" s="68">
        <v>1717</v>
      </c>
      <c r="K107" s="66"/>
      <c r="L107" s="66"/>
      <c r="M107" s="66"/>
      <c r="N107" s="66"/>
      <c r="O107" s="66"/>
      <c r="P107" s="66"/>
      <c r="Q107" s="66"/>
    </row>
    <row r="108" spans="1:17" x14ac:dyDescent="0.2">
      <c r="A108" s="107" t="s">
        <v>14</v>
      </c>
      <c r="B108" s="108"/>
      <c r="C108" s="108"/>
      <c r="D108" s="108"/>
      <c r="E108" s="108"/>
      <c r="F108" s="108"/>
      <c r="G108" s="108"/>
      <c r="H108" s="108"/>
      <c r="I108" s="108"/>
      <c r="J108" s="68">
        <v>1665</v>
      </c>
      <c r="K108" s="66"/>
      <c r="L108" s="66"/>
      <c r="M108" s="66"/>
      <c r="N108" s="66"/>
      <c r="O108" s="66"/>
      <c r="P108" s="66"/>
      <c r="Q108" s="66"/>
    </row>
    <row r="109" spans="1:17" x14ac:dyDescent="0.2">
      <c r="A109" s="107" t="s">
        <v>15</v>
      </c>
      <c r="B109" s="108"/>
      <c r="C109" s="108"/>
      <c r="D109" s="108"/>
      <c r="E109" s="108"/>
      <c r="F109" s="108"/>
      <c r="G109" s="108"/>
      <c r="H109" s="108"/>
      <c r="I109" s="108"/>
      <c r="J109" s="68">
        <v>1119</v>
      </c>
      <c r="K109" s="66"/>
      <c r="L109" s="66"/>
      <c r="M109" s="66"/>
      <c r="N109" s="66"/>
      <c r="O109" s="66"/>
      <c r="P109" s="66"/>
      <c r="Q109" s="66"/>
    </row>
    <row r="110" spans="1:17" x14ac:dyDescent="0.2">
      <c r="A110" s="109" t="s">
        <v>16</v>
      </c>
      <c r="B110" s="108"/>
      <c r="C110" s="108"/>
      <c r="D110" s="108"/>
      <c r="E110" s="108"/>
      <c r="F110" s="108"/>
      <c r="G110" s="108"/>
      <c r="H110" s="108"/>
      <c r="I110" s="108"/>
      <c r="J110" s="67">
        <v>22524</v>
      </c>
      <c r="K110" s="66"/>
      <c r="L110" s="66"/>
      <c r="M110" s="66"/>
      <c r="N110" s="66"/>
      <c r="O110" s="65">
        <v>84.79</v>
      </c>
      <c r="P110" s="66"/>
      <c r="Q110" s="65">
        <v>30.09</v>
      </c>
    </row>
    <row r="111" spans="1:17" x14ac:dyDescent="0.2">
      <c r="F111" s="59"/>
      <c r="G111" s="59"/>
      <c r="H111" s="59"/>
      <c r="I111" s="59"/>
      <c r="J111" s="60"/>
      <c r="K111" s="59"/>
      <c r="L111" s="59"/>
      <c r="M111" s="59"/>
      <c r="N111" s="59"/>
      <c r="O111" s="59"/>
      <c r="P111" s="59"/>
      <c r="Q111" s="59"/>
    </row>
    <row r="112" spans="1:17" x14ac:dyDescent="0.2">
      <c r="B112" s="100" t="s">
        <v>87</v>
      </c>
      <c r="E112" s="99"/>
      <c r="F112" s="59"/>
      <c r="G112" s="59"/>
      <c r="H112" s="59"/>
      <c r="I112" s="59"/>
      <c r="J112" s="60"/>
      <c r="K112" s="59"/>
      <c r="L112" s="59"/>
      <c r="M112" s="59"/>
      <c r="N112" s="59"/>
      <c r="O112" s="59"/>
      <c r="P112" s="59"/>
      <c r="Q112" s="59"/>
    </row>
    <row r="113" spans="5:17" x14ac:dyDescent="0.2">
      <c r="F113" s="59"/>
      <c r="G113" s="59"/>
      <c r="H113" s="59"/>
      <c r="I113" s="59"/>
      <c r="J113" s="60"/>
      <c r="K113" s="59"/>
      <c r="L113" s="59"/>
      <c r="M113" s="59"/>
      <c r="N113" s="59"/>
      <c r="O113" s="59"/>
      <c r="P113" s="59"/>
      <c r="Q113" s="59"/>
    </row>
    <row r="114" spans="5:17" x14ac:dyDescent="0.2">
      <c r="F114" s="59"/>
      <c r="G114" s="59"/>
      <c r="H114" s="59"/>
      <c r="I114" s="59"/>
      <c r="J114" s="60"/>
      <c r="K114" s="59"/>
      <c r="L114" s="59"/>
      <c r="M114" s="59"/>
      <c r="N114" s="59"/>
      <c r="O114" s="59"/>
      <c r="P114" s="59"/>
      <c r="Q114" s="59"/>
    </row>
    <row r="115" spans="5:17" x14ac:dyDescent="0.2">
      <c r="E115" s="99"/>
      <c r="F115" s="59"/>
      <c r="G115" s="59"/>
      <c r="H115" s="59"/>
      <c r="I115" s="59"/>
      <c r="J115" s="60"/>
      <c r="K115" s="59"/>
      <c r="L115" s="59"/>
      <c r="M115" s="59"/>
      <c r="N115" s="59"/>
      <c r="O115" s="59"/>
      <c r="P115" s="4"/>
      <c r="Q115" s="59"/>
    </row>
    <row r="116" spans="5:17" x14ac:dyDescent="0.2">
      <c r="F116" s="59"/>
      <c r="G116" s="59"/>
      <c r="H116" s="59"/>
      <c r="I116" s="59"/>
      <c r="J116" s="60"/>
      <c r="K116" s="59"/>
      <c r="L116" s="59"/>
      <c r="M116" s="59"/>
      <c r="N116" s="59"/>
      <c r="O116" s="59"/>
      <c r="P116" s="59"/>
      <c r="Q116" s="59"/>
    </row>
  </sheetData>
  <mergeCells count="68">
    <mergeCell ref="F22:F23"/>
    <mergeCell ref="F21:I21"/>
    <mergeCell ref="G22:I22"/>
    <mergeCell ref="A25:Q25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  <mergeCell ref="A78:I78"/>
    <mergeCell ref="A79:Q79"/>
    <mergeCell ref="A54:I54"/>
    <mergeCell ref="A55:Q55"/>
    <mergeCell ref="A50:I50"/>
    <mergeCell ref="A51:I51"/>
    <mergeCell ref="A52:I52"/>
    <mergeCell ref="A53:I53"/>
    <mergeCell ref="A77:I77"/>
    <mergeCell ref="A56:Q56"/>
    <mergeCell ref="A64:Q64"/>
    <mergeCell ref="A70:Q70"/>
    <mergeCell ref="A74:I74"/>
    <mergeCell ref="A88:I88"/>
    <mergeCell ref="A89:I89"/>
    <mergeCell ref="E1:I1"/>
    <mergeCell ref="A96:I96"/>
    <mergeCell ref="A97:I97"/>
    <mergeCell ref="A95:I95"/>
    <mergeCell ref="A84:I84"/>
    <mergeCell ref="A80:I80"/>
    <mergeCell ref="A81:I81"/>
    <mergeCell ref="A82:I82"/>
    <mergeCell ref="A85:I85"/>
    <mergeCell ref="A86:I86"/>
    <mergeCell ref="A87:I87"/>
    <mergeCell ref="A83:I83"/>
    <mergeCell ref="A75:I75"/>
    <mergeCell ref="A76:I76"/>
    <mergeCell ref="A90:I90"/>
    <mergeCell ref="A91:I91"/>
    <mergeCell ref="A92:I92"/>
    <mergeCell ref="A93:I93"/>
    <mergeCell ref="A94:I94"/>
    <mergeCell ref="A103:I103"/>
    <mergeCell ref="A98:I98"/>
    <mergeCell ref="A99:I99"/>
    <mergeCell ref="A100:I100"/>
    <mergeCell ref="A101:I101"/>
    <mergeCell ref="A102:I102"/>
    <mergeCell ref="A107:I107"/>
    <mergeCell ref="A108:I108"/>
    <mergeCell ref="A109:I109"/>
    <mergeCell ref="A110:I110"/>
    <mergeCell ref="A104:I104"/>
    <mergeCell ref="A105:I105"/>
    <mergeCell ref="A106:I106"/>
    <mergeCell ref="J19:K19"/>
    <mergeCell ref="J17:K17"/>
    <mergeCell ref="J15:K15"/>
    <mergeCell ref="J18:K18"/>
    <mergeCell ref="J16:K16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0"/>
  <sheetViews>
    <sheetView showGridLines="0" topLeftCell="A49" zoomScaleNormal="75" zoomScaleSheetLayoutView="75" workbookViewId="0">
      <selection activeCell="E11" sqref="E11"/>
    </sheetView>
  </sheetViews>
  <sheetFormatPr defaultRowHeight="12.75" outlineLevelRow="2" x14ac:dyDescent="0.2"/>
  <cols>
    <col min="1" max="1" width="3.28515625" style="10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5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64"/>
      <c r="C1" s="63"/>
      <c r="D1" s="79"/>
      <c r="E1" s="110" t="s">
        <v>225</v>
      </c>
      <c r="F1" s="110"/>
      <c r="G1" s="110"/>
      <c r="H1" s="110"/>
      <c r="I1" s="110"/>
      <c r="J1" s="62"/>
      <c r="K1" s="61"/>
      <c r="L1" s="2" t="s">
        <v>5</v>
      </c>
      <c r="M1" s="61"/>
      <c r="N1" s="61"/>
      <c r="O1" s="61"/>
      <c r="P1" s="61"/>
      <c r="Q1" s="61"/>
    </row>
    <row r="2" spans="1:18" outlineLevel="1" x14ac:dyDescent="0.2">
      <c r="A2" s="5"/>
      <c r="B2" s="64"/>
      <c r="C2" s="63"/>
      <c r="D2" s="79"/>
      <c r="E2" s="79"/>
      <c r="F2" s="61"/>
      <c r="G2" s="13" t="s">
        <v>0</v>
      </c>
      <c r="H2" s="61"/>
      <c r="I2" s="61"/>
      <c r="J2" s="62"/>
      <c r="K2" s="61"/>
      <c r="L2" s="5" t="s">
        <v>224</v>
      </c>
      <c r="M2" s="61"/>
      <c r="N2" s="61"/>
      <c r="O2" s="61"/>
      <c r="P2" s="61"/>
      <c r="Q2" s="61"/>
    </row>
    <row r="3" spans="1:18" outlineLevel="1" x14ac:dyDescent="0.2">
      <c r="A3" s="5" t="s">
        <v>223</v>
      </c>
      <c r="B3" s="64"/>
      <c r="C3" s="63"/>
      <c r="D3" s="79"/>
      <c r="E3" s="79"/>
      <c r="F3" s="61"/>
      <c r="G3" s="61"/>
      <c r="H3" s="61"/>
      <c r="I3" s="61"/>
      <c r="J3" s="62"/>
      <c r="K3" s="61"/>
      <c r="L3" s="5"/>
      <c r="M3" s="61" t="s">
        <v>222</v>
      </c>
      <c r="N3" s="61"/>
      <c r="O3" s="61"/>
      <c r="P3" s="61"/>
      <c r="Q3" s="61"/>
    </row>
    <row r="4" spans="1:18" outlineLevel="1" x14ac:dyDescent="0.2">
      <c r="A4" s="5" t="s">
        <v>221</v>
      </c>
      <c r="B4" s="64"/>
      <c r="C4" s="63"/>
      <c r="D4" s="79"/>
      <c r="E4" s="79"/>
      <c r="F4" s="61"/>
      <c r="G4" s="61"/>
      <c r="H4" s="61"/>
      <c r="I4" s="61"/>
      <c r="J4" s="62"/>
      <c r="K4" s="61"/>
      <c r="L4" s="4" t="s">
        <v>220</v>
      </c>
      <c r="M4" s="61"/>
      <c r="N4" s="61"/>
      <c r="O4" s="61"/>
      <c r="P4" s="61"/>
      <c r="Q4" s="61"/>
      <c r="R4" s="104"/>
    </row>
    <row r="5" spans="1:18" outlineLevel="1" x14ac:dyDescent="0.2">
      <c r="A5" s="12"/>
      <c r="B5" s="64"/>
      <c r="C5" s="79"/>
      <c r="D5" s="4"/>
      <c r="E5" s="61"/>
      <c r="F5" s="61"/>
      <c r="G5" s="92"/>
      <c r="H5" s="92"/>
      <c r="I5" s="92"/>
      <c r="J5" s="62"/>
      <c r="K5" s="61"/>
      <c r="L5" s="5" t="s">
        <v>82</v>
      </c>
      <c r="M5" s="61"/>
      <c r="N5" s="61"/>
      <c r="O5" s="61"/>
      <c r="P5" s="61"/>
      <c r="Q5" s="61"/>
    </row>
    <row r="6" spans="1:18" x14ac:dyDescent="0.2">
      <c r="A6" s="12"/>
      <c r="B6" s="64"/>
      <c r="C6" s="63"/>
      <c r="D6" s="79"/>
      <c r="E6" s="4"/>
      <c r="F6" s="61"/>
      <c r="G6" s="61"/>
      <c r="H6" s="61"/>
      <c r="I6" s="61"/>
      <c r="J6" s="62"/>
      <c r="K6" s="61"/>
      <c r="L6" s="61"/>
      <c r="M6" s="61"/>
      <c r="N6" s="61"/>
      <c r="O6" s="61"/>
      <c r="P6" s="61"/>
      <c r="Q6" s="61"/>
    </row>
    <row r="7" spans="1:18" x14ac:dyDescent="0.2">
      <c r="A7" s="12"/>
      <c r="B7" s="64"/>
      <c r="C7" s="63"/>
      <c r="D7" s="79"/>
      <c r="E7" s="4"/>
      <c r="F7" s="61"/>
      <c r="G7" s="61"/>
      <c r="H7" s="92" t="s">
        <v>263</v>
      </c>
      <c r="I7" s="92"/>
      <c r="J7" s="62"/>
      <c r="K7" s="61"/>
      <c r="L7" s="61"/>
      <c r="M7" s="61"/>
      <c r="N7" s="61"/>
      <c r="O7" s="61"/>
      <c r="P7" s="61"/>
      <c r="Q7" s="61"/>
    </row>
    <row r="8" spans="1:18" x14ac:dyDescent="0.2">
      <c r="A8" s="12"/>
      <c r="B8" s="64"/>
      <c r="C8" s="63"/>
      <c r="D8" s="79"/>
      <c r="E8" s="4"/>
      <c r="F8" s="61"/>
      <c r="G8" s="61"/>
      <c r="H8" s="12" t="s">
        <v>30</v>
      </c>
      <c r="I8" s="12"/>
      <c r="J8" s="62"/>
      <c r="K8" s="61"/>
      <c r="L8" s="61"/>
      <c r="M8" s="61"/>
      <c r="N8" s="61"/>
      <c r="O8" s="61"/>
      <c r="P8" s="61"/>
      <c r="Q8" s="61"/>
    </row>
    <row r="9" spans="1:18" x14ac:dyDescent="0.2">
      <c r="A9" s="12"/>
      <c r="B9" s="64"/>
      <c r="C9" s="63"/>
      <c r="D9" s="79"/>
      <c r="E9" s="4"/>
      <c r="F9" s="61"/>
      <c r="G9" s="61"/>
      <c r="H9" s="61"/>
      <c r="I9" s="61"/>
      <c r="J9" s="62"/>
      <c r="K9" s="61"/>
      <c r="L9" s="61"/>
      <c r="M9" s="61"/>
      <c r="N9" s="61"/>
      <c r="O9" s="61"/>
      <c r="P9" s="61"/>
      <c r="Q9" s="61"/>
    </row>
    <row r="10" spans="1:18" x14ac:dyDescent="0.2">
      <c r="A10" s="12"/>
      <c r="B10" s="64"/>
      <c r="C10" s="91" t="s">
        <v>1</v>
      </c>
      <c r="D10" s="90" t="s">
        <v>262</v>
      </c>
      <c r="E10" s="89"/>
      <c r="F10" s="86"/>
      <c r="G10" s="86"/>
      <c r="H10" s="88"/>
      <c r="I10" s="86"/>
      <c r="J10" s="87"/>
      <c r="K10" s="86"/>
      <c r="L10" s="86"/>
      <c r="M10" s="61"/>
      <c r="N10" s="61"/>
      <c r="O10" s="61"/>
      <c r="P10" s="61"/>
      <c r="Q10" s="61"/>
    </row>
    <row r="11" spans="1:18" x14ac:dyDescent="0.2">
      <c r="A11" s="12"/>
      <c r="B11" s="64"/>
      <c r="C11" s="91"/>
      <c r="D11" s="103"/>
      <c r="E11" s="74" t="s">
        <v>261</v>
      </c>
      <c r="F11" s="61"/>
      <c r="G11" s="61"/>
      <c r="H11" s="12"/>
      <c r="I11" s="61"/>
      <c r="J11" s="62"/>
      <c r="K11" s="82"/>
      <c r="L11" s="82"/>
      <c r="M11" s="61"/>
      <c r="N11" s="61"/>
      <c r="O11" s="61"/>
      <c r="P11" s="61"/>
      <c r="Q11" s="61"/>
    </row>
    <row r="12" spans="1:18" x14ac:dyDescent="0.2">
      <c r="A12" s="12"/>
      <c r="B12" s="64"/>
      <c r="C12" s="63"/>
      <c r="D12" s="79"/>
      <c r="E12" s="85"/>
      <c r="F12" s="84"/>
      <c r="G12" s="84"/>
      <c r="H12" s="13" t="s">
        <v>29</v>
      </c>
      <c r="I12" s="13"/>
      <c r="J12" s="83"/>
      <c r="K12" s="82"/>
      <c r="L12" s="61"/>
      <c r="M12" s="61"/>
      <c r="N12" s="61"/>
      <c r="O12" s="61"/>
      <c r="P12" s="61"/>
      <c r="Q12" s="61"/>
    </row>
    <row r="13" spans="1:18" x14ac:dyDescent="0.2">
      <c r="A13" s="81"/>
      <c r="B13" s="80"/>
      <c r="C13" s="63"/>
      <c r="D13" s="79"/>
      <c r="E13" s="4"/>
      <c r="F13" s="61"/>
      <c r="G13" s="61"/>
      <c r="H13" s="61"/>
      <c r="I13" s="61"/>
      <c r="J13" s="62"/>
      <c r="K13" s="61"/>
      <c r="L13" s="61"/>
      <c r="M13" s="61"/>
      <c r="N13" s="61"/>
      <c r="O13" s="61"/>
      <c r="P13" s="61"/>
      <c r="Q13" s="61"/>
    </row>
    <row r="14" spans="1:18" ht="14.25" x14ac:dyDescent="0.2">
      <c r="A14" s="12"/>
      <c r="B14" s="64"/>
      <c r="C14" s="63"/>
      <c r="D14" s="74" t="s">
        <v>216</v>
      </c>
      <c r="E14" s="12"/>
      <c r="F14" s="61"/>
      <c r="G14" s="61"/>
      <c r="H14" s="61"/>
      <c r="I14" s="74"/>
      <c r="J14" s="75"/>
      <c r="K14" s="61"/>
      <c r="L14" s="61"/>
      <c r="M14" s="61"/>
      <c r="N14" s="102"/>
      <c r="O14" s="77"/>
      <c r="P14" s="77"/>
      <c r="Q14" s="61"/>
      <c r="R14" s="14"/>
    </row>
    <row r="15" spans="1:18" x14ac:dyDescent="0.2">
      <c r="A15" s="12"/>
      <c r="B15" s="64"/>
      <c r="C15" s="63"/>
      <c r="D15" s="74" t="s">
        <v>215</v>
      </c>
      <c r="E15" s="12"/>
      <c r="F15" s="61"/>
      <c r="G15" s="61"/>
      <c r="H15" s="61"/>
      <c r="I15" s="74"/>
      <c r="J15" s="105" t="s">
        <v>260</v>
      </c>
      <c r="K15" s="106"/>
      <c r="L15" s="5" t="s">
        <v>28</v>
      </c>
      <c r="M15" s="61"/>
      <c r="N15" s="78"/>
      <c r="O15" s="77"/>
      <c r="P15" s="101"/>
      <c r="Q15" s="61"/>
    </row>
    <row r="16" spans="1:18" outlineLevel="1" x14ac:dyDescent="0.2">
      <c r="A16" s="12"/>
      <c r="B16" s="64"/>
      <c r="C16" s="63"/>
      <c r="D16" s="74" t="s">
        <v>213</v>
      </c>
      <c r="E16" s="12"/>
      <c r="F16" s="61"/>
      <c r="G16" s="61"/>
      <c r="H16" s="61"/>
      <c r="I16" s="74"/>
      <c r="J16" s="105" t="s">
        <v>259</v>
      </c>
      <c r="K16" s="106"/>
      <c r="L16" s="5" t="s">
        <v>28</v>
      </c>
      <c r="M16" s="61"/>
      <c r="N16" s="78"/>
      <c r="O16" s="77"/>
      <c r="P16" s="101"/>
      <c r="Q16" s="61"/>
    </row>
    <row r="17" spans="1:17" outlineLevel="1" x14ac:dyDescent="0.2">
      <c r="A17" s="12"/>
      <c r="B17" s="64"/>
      <c r="C17" s="63"/>
      <c r="D17" s="74" t="s">
        <v>211</v>
      </c>
      <c r="E17" s="12"/>
      <c r="F17" s="61"/>
      <c r="G17" s="61"/>
      <c r="H17" s="61"/>
      <c r="I17" s="74"/>
      <c r="J17" s="105" t="s">
        <v>258</v>
      </c>
      <c r="K17" s="106"/>
      <c r="L17" s="5" t="s">
        <v>28</v>
      </c>
      <c r="M17" s="61"/>
      <c r="N17" s="78"/>
      <c r="O17" s="61"/>
      <c r="P17" s="77"/>
      <c r="Q17" s="61"/>
    </row>
    <row r="18" spans="1:17" x14ac:dyDescent="0.2">
      <c r="A18" s="12"/>
      <c r="B18" s="64"/>
      <c r="C18" s="63"/>
      <c r="D18" s="74" t="s">
        <v>81</v>
      </c>
      <c r="E18" s="12"/>
      <c r="F18" s="61"/>
      <c r="G18" s="61"/>
      <c r="H18" s="61"/>
      <c r="I18" s="74"/>
      <c r="J18" s="105" t="s">
        <v>257</v>
      </c>
      <c r="K18" s="106"/>
      <c r="L18" s="5" t="s">
        <v>28</v>
      </c>
      <c r="M18" s="61"/>
      <c r="N18" s="78"/>
      <c r="O18" s="61"/>
      <c r="P18" s="101"/>
      <c r="Q18" s="61"/>
    </row>
    <row r="19" spans="1:17" outlineLevel="1" x14ac:dyDescent="0.2">
      <c r="A19" s="12"/>
      <c r="B19" s="64"/>
      <c r="C19" s="63"/>
      <c r="D19" s="74" t="s">
        <v>17</v>
      </c>
      <c r="E19" s="12"/>
      <c r="F19" s="61"/>
      <c r="G19" s="61"/>
      <c r="H19" s="61"/>
      <c r="I19" s="74"/>
      <c r="J19" s="105" t="s">
        <v>256</v>
      </c>
      <c r="K19" s="106"/>
      <c r="L19" s="5" t="s">
        <v>18</v>
      </c>
      <c r="M19" s="61"/>
      <c r="N19" s="61"/>
      <c r="O19" s="61"/>
      <c r="P19" s="61"/>
      <c r="Q19" s="61"/>
    </row>
    <row r="20" spans="1:17" x14ac:dyDescent="0.2">
      <c r="A20" s="12"/>
      <c r="B20" s="64"/>
      <c r="C20" s="63"/>
      <c r="D20" s="76" t="s">
        <v>80</v>
      </c>
      <c r="E20" s="61"/>
      <c r="F20" s="61"/>
      <c r="G20" s="61"/>
      <c r="H20" s="61"/>
      <c r="I20" s="61"/>
      <c r="J20" s="62"/>
      <c r="K20" s="61"/>
      <c r="L20" s="61"/>
      <c r="M20" s="61"/>
      <c r="N20" s="61"/>
      <c r="O20" s="61"/>
      <c r="P20" s="61"/>
      <c r="Q20" s="61"/>
    </row>
    <row r="21" spans="1:17" ht="18" customHeight="1" x14ac:dyDescent="0.2">
      <c r="A21" s="114" t="s">
        <v>2</v>
      </c>
      <c r="B21" s="119" t="s">
        <v>79</v>
      </c>
      <c r="C21" s="114" t="s">
        <v>78</v>
      </c>
      <c r="D21" s="114" t="s">
        <v>77</v>
      </c>
      <c r="E21" s="114" t="s">
        <v>76</v>
      </c>
      <c r="F21" s="114" t="s">
        <v>27</v>
      </c>
      <c r="G21" s="117"/>
      <c r="H21" s="117"/>
      <c r="I21" s="117"/>
      <c r="J21" s="114" t="s">
        <v>26</v>
      </c>
      <c r="K21" s="117"/>
      <c r="L21" s="117"/>
      <c r="M21" s="117"/>
      <c r="N21" s="114" t="s">
        <v>75</v>
      </c>
      <c r="O21" s="114" t="s">
        <v>74</v>
      </c>
      <c r="P21" s="114" t="s">
        <v>73</v>
      </c>
      <c r="Q21" s="114" t="s">
        <v>72</v>
      </c>
    </row>
    <row r="22" spans="1:17" ht="15.75" customHeight="1" x14ac:dyDescent="0.2">
      <c r="A22" s="117"/>
      <c r="B22" s="120"/>
      <c r="C22" s="118"/>
      <c r="D22" s="114"/>
      <c r="E22" s="117"/>
      <c r="F22" s="114" t="s">
        <v>3</v>
      </c>
      <c r="G22" s="114" t="s">
        <v>71</v>
      </c>
      <c r="H22" s="117"/>
      <c r="I22" s="117"/>
      <c r="J22" s="115" t="s">
        <v>3</v>
      </c>
      <c r="K22" s="114" t="s">
        <v>71</v>
      </c>
      <c r="L22" s="117"/>
      <c r="M22" s="117"/>
      <c r="N22" s="114"/>
      <c r="O22" s="114"/>
      <c r="P22" s="114"/>
      <c r="Q22" s="114"/>
    </row>
    <row r="23" spans="1:17" ht="15.75" customHeight="1" x14ac:dyDescent="0.2">
      <c r="A23" s="117"/>
      <c r="B23" s="120"/>
      <c r="C23" s="118"/>
      <c r="D23" s="114"/>
      <c r="E23" s="117"/>
      <c r="F23" s="117"/>
      <c r="G23" s="94" t="s">
        <v>70</v>
      </c>
      <c r="H23" s="94" t="s">
        <v>69</v>
      </c>
      <c r="I23" s="94" t="s">
        <v>68</v>
      </c>
      <c r="J23" s="116"/>
      <c r="K23" s="94" t="s">
        <v>70</v>
      </c>
      <c r="L23" s="94" t="s">
        <v>69</v>
      </c>
      <c r="M23" s="94" t="s">
        <v>68</v>
      </c>
      <c r="N23" s="114"/>
      <c r="O23" s="114"/>
      <c r="P23" s="114"/>
      <c r="Q23" s="114"/>
    </row>
    <row r="24" spans="1:17" x14ac:dyDescent="0.2">
      <c r="A24" s="6">
        <v>1</v>
      </c>
      <c r="B24" s="95">
        <v>2</v>
      </c>
      <c r="C24" s="94">
        <v>3</v>
      </c>
      <c r="D24" s="94">
        <v>4</v>
      </c>
      <c r="E24" s="6">
        <v>5</v>
      </c>
      <c r="F24" s="96">
        <v>6</v>
      </c>
      <c r="G24" s="96">
        <v>7</v>
      </c>
      <c r="H24" s="96">
        <v>8</v>
      </c>
      <c r="I24" s="96">
        <v>9</v>
      </c>
      <c r="J24" s="97">
        <v>10</v>
      </c>
      <c r="K24" s="96">
        <v>11</v>
      </c>
      <c r="L24" s="96">
        <v>12</v>
      </c>
      <c r="M24" s="96">
        <v>13</v>
      </c>
      <c r="N24" s="96">
        <v>14</v>
      </c>
      <c r="O24" s="96">
        <v>15</v>
      </c>
      <c r="P24" s="96">
        <v>16</v>
      </c>
      <c r="Q24" s="96">
        <v>17</v>
      </c>
    </row>
    <row r="25" spans="1:17" ht="19.149999999999999" customHeight="1" x14ac:dyDescent="0.2">
      <c r="A25" s="113" t="s">
        <v>255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</row>
    <row r="26" spans="1:17" ht="36" x14ac:dyDescent="0.2">
      <c r="A26" s="6">
        <v>1</v>
      </c>
      <c r="B26" s="72" t="s">
        <v>197</v>
      </c>
      <c r="C26" s="93" t="s">
        <v>254</v>
      </c>
      <c r="D26" s="11" t="s">
        <v>160</v>
      </c>
      <c r="E26" s="73">
        <v>2</v>
      </c>
      <c r="F26" s="70" t="s">
        <v>253</v>
      </c>
      <c r="G26" s="66"/>
      <c r="H26" s="66"/>
      <c r="I26" s="66"/>
      <c r="J26" s="69">
        <v>383</v>
      </c>
      <c r="K26" s="66"/>
      <c r="L26" s="66"/>
      <c r="M26" s="66"/>
      <c r="N26" s="66"/>
      <c r="O26" s="66"/>
      <c r="P26" s="66"/>
      <c r="Q26" s="66"/>
    </row>
    <row r="27" spans="1:17" ht="48" x14ac:dyDescent="0.2">
      <c r="A27" s="6">
        <v>2</v>
      </c>
      <c r="B27" s="72" t="s">
        <v>197</v>
      </c>
      <c r="C27" s="93" t="s">
        <v>252</v>
      </c>
      <c r="D27" s="11" t="s">
        <v>151</v>
      </c>
      <c r="E27" s="73">
        <v>2</v>
      </c>
      <c r="F27" s="70" t="s">
        <v>251</v>
      </c>
      <c r="G27" s="66"/>
      <c r="H27" s="66"/>
      <c r="I27" s="66"/>
      <c r="J27" s="69">
        <v>694</v>
      </c>
      <c r="K27" s="66"/>
      <c r="L27" s="66"/>
      <c r="M27" s="66"/>
      <c r="N27" s="66"/>
      <c r="O27" s="66"/>
      <c r="P27" s="66"/>
      <c r="Q27" s="66"/>
    </row>
    <row r="28" spans="1:17" ht="36" x14ac:dyDescent="0.2">
      <c r="A28" s="6">
        <v>3</v>
      </c>
      <c r="B28" s="72" t="s">
        <v>197</v>
      </c>
      <c r="C28" s="93" t="s">
        <v>250</v>
      </c>
      <c r="D28" s="11" t="s">
        <v>151</v>
      </c>
      <c r="E28" s="73">
        <v>2</v>
      </c>
      <c r="F28" s="70" t="s">
        <v>249</v>
      </c>
      <c r="G28" s="66"/>
      <c r="H28" s="66"/>
      <c r="I28" s="66"/>
      <c r="J28" s="69">
        <v>237</v>
      </c>
      <c r="K28" s="66"/>
      <c r="L28" s="66"/>
      <c r="M28" s="66"/>
      <c r="N28" s="66"/>
      <c r="O28" s="66"/>
      <c r="P28" s="66"/>
      <c r="Q28" s="66"/>
    </row>
    <row r="29" spans="1:17" ht="36" x14ac:dyDescent="0.2">
      <c r="A29" s="6">
        <v>4</v>
      </c>
      <c r="B29" s="72" t="s">
        <v>197</v>
      </c>
      <c r="C29" s="93" t="s">
        <v>248</v>
      </c>
      <c r="D29" s="11" t="s">
        <v>151</v>
      </c>
      <c r="E29" s="73">
        <v>6</v>
      </c>
      <c r="F29" s="70" t="s">
        <v>247</v>
      </c>
      <c r="G29" s="66"/>
      <c r="H29" s="66"/>
      <c r="I29" s="66"/>
      <c r="J29" s="69">
        <v>230</v>
      </c>
      <c r="K29" s="66"/>
      <c r="L29" s="66"/>
      <c r="M29" s="66"/>
      <c r="N29" s="66"/>
      <c r="O29" s="66"/>
      <c r="P29" s="66"/>
      <c r="Q29" s="66"/>
    </row>
    <row r="30" spans="1:17" ht="36" x14ac:dyDescent="0.2">
      <c r="A30" s="6">
        <v>5</v>
      </c>
      <c r="B30" s="72" t="s">
        <v>246</v>
      </c>
      <c r="C30" s="93" t="s">
        <v>245</v>
      </c>
      <c r="D30" s="11" t="s">
        <v>160</v>
      </c>
      <c r="E30" s="73">
        <v>2</v>
      </c>
      <c r="F30" s="70">
        <v>99.26</v>
      </c>
      <c r="G30" s="70">
        <v>33.11</v>
      </c>
      <c r="H30" s="70">
        <v>62.05</v>
      </c>
      <c r="I30" s="70">
        <v>4.71</v>
      </c>
      <c r="J30" s="69">
        <v>199</v>
      </c>
      <c r="K30" s="66">
        <v>66</v>
      </c>
      <c r="L30" s="66">
        <v>124</v>
      </c>
      <c r="M30" s="66">
        <v>9</v>
      </c>
      <c r="N30" s="66">
        <v>2.37</v>
      </c>
      <c r="O30" s="66">
        <v>4.74</v>
      </c>
      <c r="P30" s="66">
        <v>0.28999999999999998</v>
      </c>
      <c r="Q30" s="66">
        <v>0.57999999999999996</v>
      </c>
    </row>
    <row r="31" spans="1:17" ht="36" x14ac:dyDescent="0.2">
      <c r="A31" s="6">
        <v>6</v>
      </c>
      <c r="B31" s="72" t="s">
        <v>197</v>
      </c>
      <c r="C31" s="93" t="s">
        <v>244</v>
      </c>
      <c r="D31" s="11" t="s">
        <v>198</v>
      </c>
      <c r="E31" s="71">
        <v>9.5000000000000001E-2</v>
      </c>
      <c r="F31" s="70" t="s">
        <v>243</v>
      </c>
      <c r="G31" s="66"/>
      <c r="H31" s="66"/>
      <c r="I31" s="66"/>
      <c r="J31" s="69">
        <v>873</v>
      </c>
      <c r="K31" s="66"/>
      <c r="L31" s="66"/>
      <c r="M31" s="66"/>
      <c r="N31" s="66"/>
      <c r="O31" s="66"/>
      <c r="P31" s="66"/>
      <c r="Q31" s="66"/>
    </row>
    <row r="32" spans="1:17" ht="36" x14ac:dyDescent="0.2">
      <c r="A32" s="6">
        <v>7</v>
      </c>
      <c r="B32" s="72" t="s">
        <v>181</v>
      </c>
      <c r="C32" s="93" t="s">
        <v>182</v>
      </c>
      <c r="D32" s="11" t="s">
        <v>177</v>
      </c>
      <c r="E32" s="71">
        <v>0.55000000000000004</v>
      </c>
      <c r="F32" s="70">
        <v>798.84</v>
      </c>
      <c r="G32" s="70">
        <v>168.02</v>
      </c>
      <c r="H32" s="70">
        <v>544.80999999999995</v>
      </c>
      <c r="I32" s="70">
        <v>57.87</v>
      </c>
      <c r="J32" s="69">
        <v>439</v>
      </c>
      <c r="K32" s="66">
        <v>92</v>
      </c>
      <c r="L32" s="66">
        <v>300</v>
      </c>
      <c r="M32" s="66">
        <v>32</v>
      </c>
      <c r="N32" s="66">
        <v>12.4</v>
      </c>
      <c r="O32" s="66">
        <v>6.82</v>
      </c>
      <c r="P32" s="66">
        <v>3.39</v>
      </c>
      <c r="Q32" s="66">
        <v>1.86</v>
      </c>
    </row>
    <row r="33" spans="1:17" ht="65.25" x14ac:dyDescent="0.2">
      <c r="A33" s="6">
        <v>8</v>
      </c>
      <c r="B33" s="72" t="s">
        <v>181</v>
      </c>
      <c r="C33" s="93" t="s">
        <v>180</v>
      </c>
      <c r="D33" s="11" t="s">
        <v>177</v>
      </c>
      <c r="E33" s="71">
        <v>0.1</v>
      </c>
      <c r="F33" s="70">
        <v>807.24</v>
      </c>
      <c r="G33" s="70">
        <v>176.42</v>
      </c>
      <c r="H33" s="70">
        <v>544.80999999999995</v>
      </c>
      <c r="I33" s="70">
        <v>57.87</v>
      </c>
      <c r="J33" s="69">
        <v>81</v>
      </c>
      <c r="K33" s="66">
        <v>18</v>
      </c>
      <c r="L33" s="66">
        <v>54</v>
      </c>
      <c r="M33" s="66">
        <v>6</v>
      </c>
      <c r="N33" s="66">
        <v>13.02</v>
      </c>
      <c r="O33" s="66">
        <v>1.3</v>
      </c>
      <c r="P33" s="66">
        <v>3.39</v>
      </c>
      <c r="Q33" s="66">
        <v>0.34</v>
      </c>
    </row>
    <row r="34" spans="1:17" ht="65.25" x14ac:dyDescent="0.2">
      <c r="A34" s="6">
        <v>9</v>
      </c>
      <c r="B34" s="72" t="s">
        <v>179</v>
      </c>
      <c r="C34" s="93" t="s">
        <v>178</v>
      </c>
      <c r="D34" s="11" t="s">
        <v>177</v>
      </c>
      <c r="E34" s="71">
        <v>0.3</v>
      </c>
      <c r="F34" s="70">
        <v>2838.69</v>
      </c>
      <c r="G34" s="70">
        <v>209.15</v>
      </c>
      <c r="H34" s="70">
        <v>1292.95</v>
      </c>
      <c r="I34" s="70">
        <v>147.72</v>
      </c>
      <c r="J34" s="69">
        <v>852</v>
      </c>
      <c r="K34" s="66">
        <v>63</v>
      </c>
      <c r="L34" s="66">
        <v>388</v>
      </c>
      <c r="M34" s="66">
        <v>44</v>
      </c>
      <c r="N34" s="66">
        <v>15.44</v>
      </c>
      <c r="O34" s="66">
        <v>4.63</v>
      </c>
      <c r="P34" s="66">
        <v>8.36</v>
      </c>
      <c r="Q34" s="66">
        <v>2.5099999999999998</v>
      </c>
    </row>
    <row r="35" spans="1:17" ht="60" x14ac:dyDescent="0.2">
      <c r="A35" s="6">
        <v>10</v>
      </c>
      <c r="B35" s="72" t="s">
        <v>242</v>
      </c>
      <c r="C35" s="93" t="s">
        <v>241</v>
      </c>
      <c r="D35" s="11" t="s">
        <v>65</v>
      </c>
      <c r="E35" s="73">
        <v>10</v>
      </c>
      <c r="F35" s="70">
        <v>32.130000000000003</v>
      </c>
      <c r="G35" s="66"/>
      <c r="H35" s="66"/>
      <c r="I35" s="66"/>
      <c r="J35" s="69">
        <v>321</v>
      </c>
      <c r="K35" s="66"/>
      <c r="L35" s="66"/>
      <c r="M35" s="66"/>
      <c r="N35" s="66"/>
      <c r="O35" s="66"/>
      <c r="P35" s="66"/>
      <c r="Q35" s="66"/>
    </row>
    <row r="36" spans="1:17" ht="65.25" x14ac:dyDescent="0.2">
      <c r="A36" s="6">
        <v>11</v>
      </c>
      <c r="B36" s="72" t="s">
        <v>240</v>
      </c>
      <c r="C36" s="93" t="s">
        <v>239</v>
      </c>
      <c r="D36" s="11" t="s">
        <v>66</v>
      </c>
      <c r="E36" s="71">
        <v>0.1</v>
      </c>
      <c r="F36" s="70">
        <v>3036.61</v>
      </c>
      <c r="G36" s="70">
        <v>577.37</v>
      </c>
      <c r="H36" s="70">
        <v>1234.04</v>
      </c>
      <c r="I36" s="70">
        <v>433.04</v>
      </c>
      <c r="J36" s="69">
        <v>304</v>
      </c>
      <c r="K36" s="66">
        <v>58</v>
      </c>
      <c r="L36" s="66">
        <v>123</v>
      </c>
      <c r="M36" s="66">
        <v>43</v>
      </c>
      <c r="N36" s="66">
        <v>43.58</v>
      </c>
      <c r="O36" s="66">
        <v>4.3600000000000003</v>
      </c>
      <c r="P36" s="66">
        <v>27.6</v>
      </c>
      <c r="Q36" s="66">
        <v>2.76</v>
      </c>
    </row>
    <row r="37" spans="1:17" x14ac:dyDescent="0.2">
      <c r="A37" s="107" t="s">
        <v>107</v>
      </c>
      <c r="B37" s="108"/>
      <c r="C37" s="108"/>
      <c r="D37" s="108"/>
      <c r="E37" s="108"/>
      <c r="F37" s="108"/>
      <c r="G37" s="108"/>
      <c r="H37" s="108"/>
      <c r="I37" s="108"/>
      <c r="J37" s="68">
        <v>4613</v>
      </c>
      <c r="K37" s="70">
        <v>297</v>
      </c>
      <c r="L37" s="70">
        <v>989</v>
      </c>
      <c r="M37" s="70">
        <v>134</v>
      </c>
      <c r="N37" s="66"/>
      <c r="O37" s="70">
        <v>21.85</v>
      </c>
      <c r="P37" s="66"/>
      <c r="Q37" s="70">
        <v>8.0500000000000007</v>
      </c>
    </row>
    <row r="38" spans="1:17" x14ac:dyDescent="0.2">
      <c r="A38" s="107" t="s">
        <v>106</v>
      </c>
      <c r="B38" s="108"/>
      <c r="C38" s="108"/>
      <c r="D38" s="108"/>
      <c r="E38" s="108"/>
      <c r="F38" s="108"/>
      <c r="G38" s="108"/>
      <c r="H38" s="108"/>
      <c r="I38" s="108"/>
      <c r="J38" s="68">
        <v>5137</v>
      </c>
      <c r="K38" s="70">
        <v>419</v>
      </c>
      <c r="L38" s="70">
        <v>1343</v>
      </c>
      <c r="M38" s="70">
        <v>189</v>
      </c>
      <c r="N38" s="66"/>
      <c r="O38" s="70">
        <v>29.5</v>
      </c>
      <c r="P38" s="66"/>
      <c r="Q38" s="70">
        <v>10.87</v>
      </c>
    </row>
    <row r="39" spans="1:17" x14ac:dyDescent="0.2">
      <c r="A39" s="107" t="s">
        <v>7</v>
      </c>
      <c r="B39" s="108"/>
      <c r="C39" s="108"/>
      <c r="D39" s="108"/>
      <c r="E39" s="108"/>
      <c r="F39" s="108"/>
      <c r="G39" s="108"/>
      <c r="H39" s="108"/>
      <c r="I39" s="108"/>
      <c r="J39" s="68">
        <v>578</v>
      </c>
      <c r="K39" s="66"/>
      <c r="L39" s="66"/>
      <c r="M39" s="66"/>
      <c r="N39" s="66"/>
      <c r="O39" s="66"/>
      <c r="P39" s="66"/>
      <c r="Q39" s="66"/>
    </row>
    <row r="40" spans="1:17" x14ac:dyDescent="0.2">
      <c r="A40" s="107" t="s">
        <v>8</v>
      </c>
      <c r="B40" s="108"/>
      <c r="C40" s="108"/>
      <c r="D40" s="108"/>
      <c r="E40" s="108"/>
      <c r="F40" s="108"/>
      <c r="G40" s="108"/>
      <c r="H40" s="108"/>
      <c r="I40" s="108"/>
      <c r="J40" s="68">
        <v>395</v>
      </c>
      <c r="K40" s="66"/>
      <c r="L40" s="66"/>
      <c r="M40" s="66"/>
      <c r="N40" s="66"/>
      <c r="O40" s="66"/>
      <c r="P40" s="66"/>
      <c r="Q40" s="66"/>
    </row>
    <row r="41" spans="1:17" x14ac:dyDescent="0.2">
      <c r="A41" s="109" t="s">
        <v>238</v>
      </c>
      <c r="B41" s="108"/>
      <c r="C41" s="108"/>
      <c r="D41" s="108"/>
      <c r="E41" s="108"/>
      <c r="F41" s="108"/>
      <c r="G41" s="108"/>
      <c r="H41" s="108"/>
      <c r="I41" s="108"/>
      <c r="J41" s="67">
        <v>6110</v>
      </c>
      <c r="K41" s="66"/>
      <c r="L41" s="66"/>
      <c r="M41" s="66"/>
      <c r="N41" s="66"/>
      <c r="O41" s="65">
        <v>29.5</v>
      </c>
      <c r="P41" s="66"/>
      <c r="Q41" s="65">
        <v>10.87</v>
      </c>
    </row>
    <row r="42" spans="1:17" ht="15" customHeight="1" x14ac:dyDescent="0.2">
      <c r="A42" s="113" t="s">
        <v>149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</row>
    <row r="43" spans="1:17" ht="16.5" customHeight="1" x14ac:dyDescent="0.2">
      <c r="A43" s="107" t="s">
        <v>115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</row>
    <row r="44" spans="1:17" ht="72" x14ac:dyDescent="0.2">
      <c r="A44" s="6">
        <v>12</v>
      </c>
      <c r="B44" s="72" t="s">
        <v>237</v>
      </c>
      <c r="C44" s="93" t="s">
        <v>236</v>
      </c>
      <c r="D44" s="11" t="s">
        <v>108</v>
      </c>
      <c r="E44" s="71">
        <v>0.01</v>
      </c>
      <c r="F44" s="70">
        <v>3683.27</v>
      </c>
      <c r="G44" s="70">
        <v>424.12</v>
      </c>
      <c r="H44" s="70">
        <v>1412.5</v>
      </c>
      <c r="I44" s="70">
        <v>399.73</v>
      </c>
      <c r="J44" s="69">
        <v>37</v>
      </c>
      <c r="K44" s="66">
        <v>4</v>
      </c>
      <c r="L44" s="66">
        <v>14</v>
      </c>
      <c r="M44" s="66">
        <v>4</v>
      </c>
      <c r="N44" s="66">
        <v>31.3</v>
      </c>
      <c r="O44" s="66">
        <v>0.31</v>
      </c>
      <c r="P44" s="66">
        <v>29.5</v>
      </c>
      <c r="Q44" s="66">
        <v>0.3</v>
      </c>
    </row>
    <row r="45" spans="1:17" ht="75" x14ac:dyDescent="0.2">
      <c r="A45" s="6">
        <v>13</v>
      </c>
      <c r="B45" s="72" t="s">
        <v>235</v>
      </c>
      <c r="C45" s="93" t="s">
        <v>234</v>
      </c>
      <c r="D45" s="11" t="s">
        <v>108</v>
      </c>
      <c r="E45" s="71">
        <v>0.01</v>
      </c>
      <c r="F45" s="70">
        <v>12927.2</v>
      </c>
      <c r="G45" s="70">
        <v>693.6</v>
      </c>
      <c r="H45" s="70">
        <v>4847.2</v>
      </c>
      <c r="I45" s="70">
        <v>1593.6</v>
      </c>
      <c r="J45" s="69">
        <v>129</v>
      </c>
      <c r="K45" s="66">
        <v>7</v>
      </c>
      <c r="L45" s="66">
        <v>48</v>
      </c>
      <c r="M45" s="66">
        <v>16</v>
      </c>
      <c r="N45" s="66">
        <v>51.2</v>
      </c>
      <c r="O45" s="66">
        <v>0.51</v>
      </c>
      <c r="P45" s="66">
        <v>117.6</v>
      </c>
      <c r="Q45" s="66">
        <v>1.18</v>
      </c>
    </row>
    <row r="46" spans="1:17" ht="96" x14ac:dyDescent="0.2">
      <c r="A46" s="6">
        <v>14</v>
      </c>
      <c r="B46" s="72" t="s">
        <v>110</v>
      </c>
      <c r="C46" s="93" t="s">
        <v>109</v>
      </c>
      <c r="D46" s="11" t="s">
        <v>108</v>
      </c>
      <c r="E46" s="71">
        <v>0.01</v>
      </c>
      <c r="F46" s="70">
        <v>54.88</v>
      </c>
      <c r="G46" s="70">
        <v>54.88</v>
      </c>
      <c r="H46" s="66"/>
      <c r="I46" s="66"/>
      <c r="J46" s="69">
        <v>1</v>
      </c>
      <c r="K46" s="66">
        <v>1</v>
      </c>
      <c r="L46" s="66"/>
      <c r="M46" s="66"/>
      <c r="N46" s="66">
        <v>4.05</v>
      </c>
      <c r="O46" s="66">
        <v>0.04</v>
      </c>
      <c r="P46" s="66"/>
      <c r="Q46" s="66"/>
    </row>
    <row r="47" spans="1:17" x14ac:dyDescent="0.2">
      <c r="A47" s="107" t="s">
        <v>107</v>
      </c>
      <c r="B47" s="108"/>
      <c r="C47" s="108"/>
      <c r="D47" s="108"/>
      <c r="E47" s="108"/>
      <c r="F47" s="108"/>
      <c r="G47" s="108"/>
      <c r="H47" s="108"/>
      <c r="I47" s="108"/>
      <c r="J47" s="68">
        <v>167</v>
      </c>
      <c r="K47" s="70">
        <v>12</v>
      </c>
      <c r="L47" s="70">
        <v>62</v>
      </c>
      <c r="M47" s="70">
        <v>20</v>
      </c>
      <c r="N47" s="66"/>
      <c r="O47" s="70">
        <v>0.86</v>
      </c>
      <c r="P47" s="66"/>
      <c r="Q47" s="70">
        <v>1.48</v>
      </c>
    </row>
    <row r="48" spans="1:17" ht="12.95" customHeight="1" x14ac:dyDescent="0.2">
      <c r="A48" s="107" t="s">
        <v>233</v>
      </c>
      <c r="B48" s="108"/>
      <c r="C48" s="108"/>
      <c r="D48" s="108"/>
      <c r="E48" s="108"/>
      <c r="F48" s="108"/>
      <c r="G48" s="108"/>
      <c r="H48" s="108"/>
      <c r="I48" s="108"/>
      <c r="J48" s="68">
        <v>169</v>
      </c>
      <c r="K48" s="70">
        <v>13</v>
      </c>
      <c r="L48" s="70">
        <v>63</v>
      </c>
      <c r="M48" s="70">
        <v>21</v>
      </c>
      <c r="N48" s="66"/>
      <c r="O48" s="70">
        <v>0.86</v>
      </c>
      <c r="P48" s="66"/>
      <c r="Q48" s="70">
        <v>1.48</v>
      </c>
    </row>
    <row r="49" spans="1:17" x14ac:dyDescent="0.2">
      <c r="A49" s="107" t="s">
        <v>7</v>
      </c>
      <c r="B49" s="108"/>
      <c r="C49" s="108"/>
      <c r="D49" s="108"/>
      <c r="E49" s="108"/>
      <c r="F49" s="108"/>
      <c r="G49" s="108"/>
      <c r="H49" s="108"/>
      <c r="I49" s="108"/>
      <c r="J49" s="68">
        <v>37</v>
      </c>
      <c r="K49" s="66"/>
      <c r="L49" s="66"/>
      <c r="M49" s="66"/>
      <c r="N49" s="66"/>
      <c r="O49" s="66"/>
      <c r="P49" s="66"/>
      <c r="Q49" s="66"/>
    </row>
    <row r="50" spans="1:17" x14ac:dyDescent="0.2">
      <c r="A50" s="107" t="s">
        <v>8</v>
      </c>
      <c r="B50" s="108"/>
      <c r="C50" s="108"/>
      <c r="D50" s="108"/>
      <c r="E50" s="108"/>
      <c r="F50" s="108"/>
      <c r="G50" s="108"/>
      <c r="H50" s="108"/>
      <c r="I50" s="108"/>
      <c r="J50" s="68">
        <v>24</v>
      </c>
      <c r="K50" s="66"/>
      <c r="L50" s="66"/>
      <c r="M50" s="66"/>
      <c r="N50" s="66"/>
      <c r="O50" s="66"/>
      <c r="P50" s="66"/>
      <c r="Q50" s="66"/>
    </row>
    <row r="51" spans="1:17" x14ac:dyDescent="0.2">
      <c r="A51" s="109" t="s">
        <v>105</v>
      </c>
      <c r="B51" s="108"/>
      <c r="C51" s="108"/>
      <c r="D51" s="108"/>
      <c r="E51" s="108"/>
      <c r="F51" s="108"/>
      <c r="G51" s="108"/>
      <c r="H51" s="108"/>
      <c r="I51" s="108"/>
      <c r="J51" s="67">
        <v>230</v>
      </c>
      <c r="K51" s="66"/>
      <c r="L51" s="66"/>
      <c r="M51" s="66"/>
      <c r="N51" s="66"/>
      <c r="O51" s="65">
        <v>0.86</v>
      </c>
      <c r="P51" s="66"/>
      <c r="Q51" s="65">
        <v>1.48</v>
      </c>
    </row>
    <row r="52" spans="1:17" x14ac:dyDescent="0.2">
      <c r="A52" s="111" t="s">
        <v>104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</row>
    <row r="53" spans="1:17" x14ac:dyDescent="0.2">
      <c r="A53" s="107" t="s">
        <v>6</v>
      </c>
      <c r="B53" s="108"/>
      <c r="C53" s="108"/>
      <c r="D53" s="108"/>
      <c r="E53" s="108"/>
      <c r="F53" s="108"/>
      <c r="G53" s="108"/>
      <c r="H53" s="108"/>
      <c r="I53" s="108"/>
      <c r="J53" s="68">
        <v>4780</v>
      </c>
      <c r="K53" s="70">
        <v>309</v>
      </c>
      <c r="L53" s="70">
        <v>1051</v>
      </c>
      <c r="M53" s="70">
        <v>154</v>
      </c>
      <c r="N53" s="66"/>
      <c r="O53" s="70">
        <v>22.71</v>
      </c>
      <c r="P53" s="66"/>
      <c r="Q53" s="70">
        <v>9.5299999999999994</v>
      </c>
    </row>
    <row r="54" spans="1:17" x14ac:dyDescent="0.2">
      <c r="A54" s="107" t="s">
        <v>64</v>
      </c>
      <c r="B54" s="108"/>
      <c r="C54" s="108"/>
      <c r="D54" s="108"/>
      <c r="E54" s="108"/>
      <c r="F54" s="108"/>
      <c r="G54" s="108"/>
      <c r="H54" s="108"/>
      <c r="I54" s="108"/>
      <c r="J54" s="68">
        <v>5306</v>
      </c>
      <c r="K54" s="70">
        <v>432</v>
      </c>
      <c r="L54" s="70">
        <v>1406</v>
      </c>
      <c r="M54" s="70">
        <v>210</v>
      </c>
      <c r="N54" s="66"/>
      <c r="O54" s="70">
        <v>30.36</v>
      </c>
      <c r="P54" s="66"/>
      <c r="Q54" s="70">
        <v>12.35</v>
      </c>
    </row>
    <row r="55" spans="1:17" x14ac:dyDescent="0.2">
      <c r="A55" s="107" t="s">
        <v>25</v>
      </c>
      <c r="B55" s="108"/>
      <c r="C55" s="108"/>
      <c r="D55" s="108"/>
      <c r="E55" s="108"/>
      <c r="F55" s="108"/>
      <c r="G55" s="108"/>
      <c r="H55" s="108"/>
      <c r="I55" s="108"/>
      <c r="J55" s="69"/>
      <c r="K55" s="66"/>
      <c r="L55" s="66"/>
      <c r="M55" s="66"/>
      <c r="N55" s="66"/>
      <c r="O55" s="66"/>
      <c r="P55" s="66"/>
      <c r="Q55" s="66"/>
    </row>
    <row r="56" spans="1:17" x14ac:dyDescent="0.2">
      <c r="A56" s="107" t="s">
        <v>232</v>
      </c>
      <c r="B56" s="108"/>
      <c r="C56" s="108"/>
      <c r="D56" s="108"/>
      <c r="E56" s="108"/>
      <c r="F56" s="108"/>
      <c r="G56" s="108"/>
      <c r="H56" s="108"/>
      <c r="I56" s="108"/>
      <c r="J56" s="68">
        <v>21</v>
      </c>
      <c r="K56" s="70">
        <v>13</v>
      </c>
      <c r="L56" s="70">
        <v>7</v>
      </c>
      <c r="M56" s="70">
        <v>7</v>
      </c>
      <c r="N56" s="66"/>
      <c r="O56" s="66"/>
      <c r="P56" s="66"/>
      <c r="Q56" s="66"/>
    </row>
    <row r="57" spans="1:17" ht="12.95" customHeight="1" x14ac:dyDescent="0.2">
      <c r="A57" s="107" t="s">
        <v>231</v>
      </c>
      <c r="B57" s="108"/>
      <c r="C57" s="108"/>
      <c r="D57" s="108"/>
      <c r="E57" s="108"/>
      <c r="F57" s="108"/>
      <c r="G57" s="108"/>
      <c r="H57" s="108"/>
      <c r="I57" s="108"/>
      <c r="J57" s="68">
        <v>48</v>
      </c>
      <c r="K57" s="66"/>
      <c r="L57" s="66"/>
      <c r="M57" s="66"/>
      <c r="N57" s="66"/>
      <c r="O57" s="66"/>
      <c r="P57" s="66"/>
      <c r="Q57" s="66"/>
    </row>
    <row r="58" spans="1:17" ht="26.1" customHeight="1" x14ac:dyDescent="0.2">
      <c r="A58" s="107" t="s">
        <v>230</v>
      </c>
      <c r="B58" s="108"/>
      <c r="C58" s="108"/>
      <c r="D58" s="108"/>
      <c r="E58" s="108"/>
      <c r="F58" s="108"/>
      <c r="G58" s="108"/>
      <c r="H58" s="108"/>
      <c r="I58" s="108"/>
      <c r="J58" s="68">
        <v>457</v>
      </c>
      <c r="K58" s="70">
        <v>108</v>
      </c>
      <c r="L58" s="70">
        <v>348</v>
      </c>
      <c r="M58" s="70">
        <v>49</v>
      </c>
      <c r="N58" s="66"/>
      <c r="O58" s="70">
        <v>7.6475</v>
      </c>
      <c r="P58" s="66"/>
      <c r="Q58" s="70">
        <v>2.8174999999999999</v>
      </c>
    </row>
    <row r="59" spans="1:17" x14ac:dyDescent="0.2">
      <c r="A59" s="107" t="s">
        <v>7</v>
      </c>
      <c r="B59" s="108"/>
      <c r="C59" s="108"/>
      <c r="D59" s="108"/>
      <c r="E59" s="108"/>
      <c r="F59" s="108"/>
      <c r="G59" s="108"/>
      <c r="H59" s="108"/>
      <c r="I59" s="108"/>
      <c r="J59" s="68">
        <v>615</v>
      </c>
      <c r="K59" s="66"/>
      <c r="L59" s="66"/>
      <c r="M59" s="66"/>
      <c r="N59" s="66"/>
      <c r="O59" s="66"/>
      <c r="P59" s="66"/>
      <c r="Q59" s="66"/>
    </row>
    <row r="60" spans="1:17" x14ac:dyDescent="0.2">
      <c r="A60" s="107" t="s">
        <v>25</v>
      </c>
      <c r="B60" s="108"/>
      <c r="C60" s="108"/>
      <c r="D60" s="108"/>
      <c r="E60" s="108"/>
      <c r="F60" s="108"/>
      <c r="G60" s="108"/>
      <c r="H60" s="108"/>
      <c r="I60" s="108"/>
      <c r="J60" s="69"/>
      <c r="K60" s="66"/>
      <c r="L60" s="66"/>
      <c r="M60" s="66"/>
      <c r="N60" s="66"/>
      <c r="O60" s="66"/>
      <c r="P60" s="66"/>
      <c r="Q60" s="66"/>
    </row>
    <row r="61" spans="1:17" x14ac:dyDescent="0.2">
      <c r="A61" s="107" t="s">
        <v>229</v>
      </c>
      <c r="B61" s="108"/>
      <c r="C61" s="108"/>
      <c r="D61" s="108"/>
      <c r="E61" s="108"/>
      <c r="F61" s="108"/>
      <c r="G61" s="108"/>
      <c r="H61" s="108"/>
      <c r="I61" s="108"/>
      <c r="J61" s="68">
        <v>578</v>
      </c>
      <c r="K61" s="66"/>
      <c r="L61" s="66"/>
      <c r="M61" s="66"/>
      <c r="N61" s="66"/>
      <c r="O61" s="66"/>
      <c r="P61" s="66"/>
      <c r="Q61" s="66"/>
    </row>
    <row r="62" spans="1:17" x14ac:dyDescent="0.2">
      <c r="A62" s="107" t="s">
        <v>228</v>
      </c>
      <c r="B62" s="108"/>
      <c r="C62" s="108"/>
      <c r="D62" s="108"/>
      <c r="E62" s="108"/>
      <c r="F62" s="108"/>
      <c r="G62" s="108"/>
      <c r="H62" s="108"/>
      <c r="I62" s="108"/>
      <c r="J62" s="68">
        <v>37</v>
      </c>
      <c r="K62" s="66"/>
      <c r="L62" s="66"/>
      <c r="M62" s="66"/>
      <c r="N62" s="66"/>
      <c r="O62" s="66"/>
      <c r="P62" s="66"/>
      <c r="Q62" s="66"/>
    </row>
    <row r="63" spans="1:17" x14ac:dyDescent="0.2">
      <c r="A63" s="107" t="s">
        <v>8</v>
      </c>
      <c r="B63" s="108"/>
      <c r="C63" s="108"/>
      <c r="D63" s="108"/>
      <c r="E63" s="108"/>
      <c r="F63" s="108"/>
      <c r="G63" s="108"/>
      <c r="H63" s="108"/>
      <c r="I63" s="108"/>
      <c r="J63" s="68">
        <v>419</v>
      </c>
      <c r="K63" s="66"/>
      <c r="L63" s="66"/>
      <c r="M63" s="66"/>
      <c r="N63" s="66"/>
      <c r="O63" s="66"/>
      <c r="P63" s="66"/>
      <c r="Q63" s="66"/>
    </row>
    <row r="64" spans="1:17" x14ac:dyDescent="0.2">
      <c r="A64" s="107" t="s">
        <v>25</v>
      </c>
      <c r="B64" s="108"/>
      <c r="C64" s="108"/>
      <c r="D64" s="108"/>
      <c r="E64" s="108"/>
      <c r="F64" s="108"/>
      <c r="G64" s="108"/>
      <c r="H64" s="108"/>
      <c r="I64" s="108"/>
      <c r="J64" s="69"/>
      <c r="K64" s="66"/>
      <c r="L64" s="66"/>
      <c r="M64" s="66"/>
      <c r="N64" s="66"/>
      <c r="O64" s="66"/>
      <c r="P64" s="66"/>
      <c r="Q64" s="66"/>
    </row>
    <row r="65" spans="1:17" x14ac:dyDescent="0.2">
      <c r="A65" s="107" t="s">
        <v>227</v>
      </c>
      <c r="B65" s="108"/>
      <c r="C65" s="108"/>
      <c r="D65" s="108"/>
      <c r="E65" s="108"/>
      <c r="F65" s="108"/>
      <c r="G65" s="108"/>
      <c r="H65" s="108"/>
      <c r="I65" s="108"/>
      <c r="J65" s="68">
        <v>395</v>
      </c>
      <c r="K65" s="66"/>
      <c r="L65" s="66"/>
      <c r="M65" s="66"/>
      <c r="N65" s="66"/>
      <c r="O65" s="66"/>
      <c r="P65" s="66"/>
      <c r="Q65" s="66"/>
    </row>
    <row r="66" spans="1:17" x14ac:dyDescent="0.2">
      <c r="A66" s="107" t="s">
        <v>226</v>
      </c>
      <c r="B66" s="108"/>
      <c r="C66" s="108"/>
      <c r="D66" s="108"/>
      <c r="E66" s="108"/>
      <c r="F66" s="108"/>
      <c r="G66" s="108"/>
      <c r="H66" s="108"/>
      <c r="I66" s="108"/>
      <c r="J66" s="68">
        <v>24</v>
      </c>
      <c r="K66" s="66"/>
      <c r="L66" s="66"/>
      <c r="M66" s="66"/>
      <c r="N66" s="66"/>
      <c r="O66" s="66"/>
      <c r="P66" s="66"/>
      <c r="Q66" s="66"/>
    </row>
    <row r="67" spans="1:17" x14ac:dyDescent="0.2">
      <c r="A67" s="109" t="s">
        <v>9</v>
      </c>
      <c r="B67" s="108"/>
      <c r="C67" s="108"/>
      <c r="D67" s="108"/>
      <c r="E67" s="108"/>
      <c r="F67" s="108"/>
      <c r="G67" s="108"/>
      <c r="H67" s="108"/>
      <c r="I67" s="108"/>
      <c r="J67" s="69"/>
      <c r="K67" s="66"/>
      <c r="L67" s="66"/>
      <c r="M67" s="66"/>
      <c r="N67" s="66"/>
      <c r="O67" s="66"/>
      <c r="P67" s="66"/>
      <c r="Q67" s="66"/>
    </row>
    <row r="68" spans="1:17" x14ac:dyDescent="0.2">
      <c r="A68" s="107" t="s">
        <v>10</v>
      </c>
      <c r="B68" s="108"/>
      <c r="C68" s="108"/>
      <c r="D68" s="108"/>
      <c r="E68" s="108"/>
      <c r="F68" s="108"/>
      <c r="G68" s="108"/>
      <c r="H68" s="108"/>
      <c r="I68" s="108"/>
      <c r="J68" s="69"/>
      <c r="K68" s="66"/>
      <c r="L68" s="66"/>
      <c r="M68" s="66"/>
      <c r="N68" s="66"/>
      <c r="O68" s="66"/>
      <c r="P68" s="66"/>
      <c r="Q68" s="66"/>
    </row>
    <row r="69" spans="1:17" x14ac:dyDescent="0.2">
      <c r="A69" s="107" t="s">
        <v>11</v>
      </c>
      <c r="B69" s="108"/>
      <c r="C69" s="108"/>
      <c r="D69" s="108"/>
      <c r="E69" s="108"/>
      <c r="F69" s="108"/>
      <c r="G69" s="108"/>
      <c r="H69" s="108"/>
      <c r="I69" s="108"/>
      <c r="J69" s="68">
        <v>3468</v>
      </c>
      <c r="K69" s="66"/>
      <c r="L69" s="66"/>
      <c r="M69" s="66"/>
      <c r="N69" s="66"/>
      <c r="O69" s="66"/>
      <c r="P69" s="66"/>
      <c r="Q69" s="66"/>
    </row>
    <row r="70" spans="1:17" x14ac:dyDescent="0.2">
      <c r="A70" s="107" t="s">
        <v>12</v>
      </c>
      <c r="B70" s="108"/>
      <c r="C70" s="108"/>
      <c r="D70" s="108"/>
      <c r="E70" s="108"/>
      <c r="F70" s="108"/>
      <c r="G70" s="108"/>
      <c r="H70" s="108"/>
      <c r="I70" s="108"/>
      <c r="J70" s="68">
        <v>1196</v>
      </c>
      <c r="K70" s="66"/>
      <c r="L70" s="66"/>
      <c r="M70" s="66"/>
      <c r="N70" s="66"/>
      <c r="O70" s="66"/>
      <c r="P70" s="66"/>
      <c r="Q70" s="66"/>
    </row>
    <row r="71" spans="1:17" x14ac:dyDescent="0.2">
      <c r="A71" s="107" t="s">
        <v>13</v>
      </c>
      <c r="B71" s="108"/>
      <c r="C71" s="108"/>
      <c r="D71" s="108"/>
      <c r="E71" s="108"/>
      <c r="F71" s="108"/>
      <c r="G71" s="108"/>
      <c r="H71" s="108"/>
      <c r="I71" s="108"/>
      <c r="J71" s="68">
        <v>642</v>
      </c>
      <c r="K71" s="66"/>
      <c r="L71" s="66"/>
      <c r="M71" s="66"/>
      <c r="N71" s="66"/>
      <c r="O71" s="66"/>
      <c r="P71" s="66"/>
      <c r="Q71" s="66"/>
    </row>
    <row r="72" spans="1:17" x14ac:dyDescent="0.2">
      <c r="A72" s="107" t="s">
        <v>14</v>
      </c>
      <c r="B72" s="108"/>
      <c r="C72" s="108"/>
      <c r="D72" s="108"/>
      <c r="E72" s="108"/>
      <c r="F72" s="108"/>
      <c r="G72" s="108"/>
      <c r="H72" s="108"/>
      <c r="I72" s="108"/>
      <c r="J72" s="68">
        <v>615</v>
      </c>
      <c r="K72" s="66"/>
      <c r="L72" s="66"/>
      <c r="M72" s="66"/>
      <c r="N72" s="66"/>
      <c r="O72" s="66"/>
      <c r="P72" s="66"/>
      <c r="Q72" s="66"/>
    </row>
    <row r="73" spans="1:17" x14ac:dyDescent="0.2">
      <c r="A73" s="107" t="s">
        <v>15</v>
      </c>
      <c r="B73" s="108"/>
      <c r="C73" s="108"/>
      <c r="D73" s="108"/>
      <c r="E73" s="108"/>
      <c r="F73" s="108"/>
      <c r="G73" s="108"/>
      <c r="H73" s="108"/>
      <c r="I73" s="108"/>
      <c r="J73" s="68">
        <v>419</v>
      </c>
      <c r="K73" s="66"/>
      <c r="L73" s="66"/>
      <c r="M73" s="66"/>
      <c r="N73" s="66"/>
      <c r="O73" s="66"/>
      <c r="P73" s="66"/>
      <c r="Q73" s="66"/>
    </row>
    <row r="74" spans="1:17" x14ac:dyDescent="0.2">
      <c r="A74" s="109" t="s">
        <v>16</v>
      </c>
      <c r="B74" s="108"/>
      <c r="C74" s="108"/>
      <c r="D74" s="108"/>
      <c r="E74" s="108"/>
      <c r="F74" s="108"/>
      <c r="G74" s="108"/>
      <c r="H74" s="108"/>
      <c r="I74" s="108"/>
      <c r="J74" s="67">
        <v>6340</v>
      </c>
      <c r="K74" s="66"/>
      <c r="L74" s="66"/>
      <c r="M74" s="66"/>
      <c r="N74" s="66"/>
      <c r="O74" s="65">
        <v>30.36</v>
      </c>
      <c r="P74" s="66"/>
      <c r="Q74" s="65">
        <v>12.35</v>
      </c>
    </row>
    <row r="75" spans="1:17" x14ac:dyDescent="0.2">
      <c r="F75" s="59"/>
      <c r="G75" s="59"/>
      <c r="H75" s="59"/>
      <c r="I75" s="59"/>
      <c r="J75" s="60"/>
      <c r="K75" s="59"/>
      <c r="L75" s="59"/>
      <c r="M75" s="59"/>
      <c r="N75" s="59"/>
      <c r="O75" s="59"/>
      <c r="P75" s="59"/>
      <c r="Q75" s="59"/>
    </row>
    <row r="76" spans="1:17" x14ac:dyDescent="0.2">
      <c r="B76" s="100" t="s">
        <v>87</v>
      </c>
      <c r="E76" s="99"/>
      <c r="F76" s="59"/>
      <c r="G76" s="59"/>
      <c r="H76" s="59"/>
      <c r="I76" s="59"/>
      <c r="J76" s="60"/>
      <c r="K76" s="59"/>
      <c r="L76" s="59"/>
      <c r="M76" s="59"/>
      <c r="N76" s="59"/>
      <c r="O76" s="59"/>
      <c r="P76" s="59"/>
      <c r="Q76" s="59"/>
    </row>
    <row r="77" spans="1:17" x14ac:dyDescent="0.2">
      <c r="F77" s="59"/>
      <c r="G77" s="59"/>
      <c r="H77" s="59"/>
      <c r="I77" s="59"/>
      <c r="J77" s="60"/>
      <c r="K77" s="59"/>
      <c r="L77" s="59"/>
      <c r="M77" s="59"/>
      <c r="N77" s="59"/>
      <c r="O77" s="59"/>
      <c r="P77" s="59"/>
      <c r="Q77" s="59"/>
    </row>
    <row r="78" spans="1:17" x14ac:dyDescent="0.2">
      <c r="F78" s="59"/>
      <c r="G78" s="59"/>
      <c r="H78" s="59"/>
      <c r="I78" s="59"/>
      <c r="J78" s="60"/>
      <c r="K78" s="59"/>
      <c r="L78" s="59"/>
      <c r="M78" s="59"/>
      <c r="N78" s="59"/>
      <c r="O78" s="59"/>
      <c r="P78" s="59"/>
      <c r="Q78" s="59"/>
    </row>
    <row r="79" spans="1:17" x14ac:dyDescent="0.2">
      <c r="F79" s="59"/>
      <c r="G79" s="59"/>
      <c r="H79" s="59"/>
      <c r="I79" s="59"/>
      <c r="J79" s="60"/>
      <c r="K79" s="59"/>
      <c r="L79" s="59"/>
      <c r="M79" s="59"/>
      <c r="N79" s="59"/>
      <c r="O79" s="59"/>
      <c r="P79" s="59"/>
      <c r="Q79" s="59"/>
    </row>
    <row r="80" spans="1:17" x14ac:dyDescent="0.2">
      <c r="F80" s="59"/>
      <c r="G80" s="59"/>
      <c r="H80" s="59"/>
      <c r="I80" s="59"/>
      <c r="J80" s="60"/>
      <c r="K80" s="59"/>
      <c r="L80" s="59"/>
      <c r="M80" s="59"/>
      <c r="N80" s="59"/>
      <c r="O80" s="59"/>
      <c r="P80" s="59"/>
      <c r="Q80" s="59"/>
    </row>
  </sheetData>
  <mergeCells count="57">
    <mergeCell ref="J19:K19"/>
    <mergeCell ref="J17:K17"/>
    <mergeCell ref="J15:K15"/>
    <mergeCell ref="J18:K18"/>
    <mergeCell ref="J16:K16"/>
    <mergeCell ref="E1:I1"/>
    <mergeCell ref="A60:I60"/>
    <mergeCell ref="A61:I61"/>
    <mergeCell ref="A62:I62"/>
    <mergeCell ref="A63:I63"/>
    <mergeCell ref="A56:I56"/>
    <mergeCell ref="A57:I57"/>
    <mergeCell ref="A58:I58"/>
    <mergeCell ref="A59:I59"/>
    <mergeCell ref="A53:I53"/>
    <mergeCell ref="A54:I54"/>
    <mergeCell ref="A55:I55"/>
    <mergeCell ref="A73:I73"/>
    <mergeCell ref="A74:I74"/>
    <mergeCell ref="A68:I68"/>
    <mergeCell ref="A69:I69"/>
    <mergeCell ref="A70:I70"/>
    <mergeCell ref="A71:I71"/>
    <mergeCell ref="A72:I72"/>
    <mergeCell ref="A65:I65"/>
    <mergeCell ref="A66:I66"/>
    <mergeCell ref="A67:I67"/>
    <mergeCell ref="A64:I64"/>
    <mergeCell ref="A52:Q52"/>
    <mergeCell ref="A42:Q42"/>
    <mergeCell ref="A43:Q43"/>
    <mergeCell ref="A47:I47"/>
    <mergeCell ref="A48:I48"/>
    <mergeCell ref="A51:I51"/>
    <mergeCell ref="A49:I49"/>
    <mergeCell ref="A50:I50"/>
    <mergeCell ref="F22:F23"/>
    <mergeCell ref="F21:I21"/>
    <mergeCell ref="G22:I22"/>
    <mergeCell ref="A25:Q25"/>
    <mergeCell ref="A21:A23"/>
    <mergeCell ref="C21:C23"/>
    <mergeCell ref="D21:D23"/>
    <mergeCell ref="A37:I37"/>
    <mergeCell ref="A38:I38"/>
    <mergeCell ref="A39:I39"/>
    <mergeCell ref="A40:I40"/>
    <mergeCell ref="A41:I41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2"/>
  <sheetViews>
    <sheetView showZeros="0" topLeftCell="A4" zoomScale="80" zoomScaleNormal="80" workbookViewId="0">
      <pane ySplit="1995" activePane="bottomLeft"/>
      <selection activeCell="E5" activeCellId="2" sqref="M1:M1048576 I1:I1048576 E1:E1048576"/>
      <selection pane="bottomLeft" activeCell="J10" sqref="J10"/>
    </sheetView>
  </sheetViews>
  <sheetFormatPr defaultRowHeight="15.75" x14ac:dyDescent="0.25"/>
  <cols>
    <col min="1" max="1" width="40" style="18" customWidth="1"/>
    <col min="2" max="4" width="15.7109375" style="17" customWidth="1"/>
    <col min="5" max="5" width="11.7109375" style="17" customWidth="1"/>
    <col min="6" max="8" width="15.7109375" style="17" customWidth="1"/>
    <col min="9" max="9" width="11.7109375" style="17" customWidth="1"/>
    <col min="10" max="12" width="15.7109375" style="17" customWidth="1"/>
    <col min="13" max="13" width="11.7109375" style="17" customWidth="1"/>
    <col min="14" max="14" width="18" style="17" customWidth="1"/>
    <col min="15" max="15" width="17" style="17" customWidth="1"/>
    <col min="16" max="17" width="15.7109375" style="17" customWidth="1"/>
    <col min="18" max="18" width="11.85546875" style="17" customWidth="1"/>
    <col min="19" max="19" width="11.42578125" style="16" customWidth="1"/>
    <col min="20" max="20" width="17.28515625" style="16" customWidth="1"/>
    <col min="21" max="16384" width="9.140625" style="16"/>
  </cols>
  <sheetData>
    <row r="1" spans="1:20" ht="18.75" customHeight="1" x14ac:dyDescent="0.25">
      <c r="A1" s="127" t="s">
        <v>59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20" ht="18.75" customHeight="1" x14ac:dyDescent="0.25">
      <c r="A2" s="127" t="s">
        <v>266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20" ht="18.75" customHeight="1" x14ac:dyDescent="0.3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37"/>
      <c r="R3" s="37"/>
    </row>
    <row r="4" spans="1:20" s="35" customFormat="1" ht="35.25" customHeight="1" x14ac:dyDescent="0.2">
      <c r="A4" s="129" t="s">
        <v>43</v>
      </c>
      <c r="B4" s="130" t="s">
        <v>42</v>
      </c>
      <c r="C4" s="131"/>
      <c r="D4" s="131"/>
      <c r="E4" s="132"/>
      <c r="F4" s="130" t="s">
        <v>41</v>
      </c>
      <c r="G4" s="131"/>
      <c r="H4" s="131"/>
      <c r="I4" s="132"/>
      <c r="J4" s="130" t="s">
        <v>40</v>
      </c>
      <c r="K4" s="131"/>
      <c r="L4" s="131"/>
      <c r="M4" s="132"/>
      <c r="N4" s="126" t="s">
        <v>20</v>
      </c>
      <c r="O4" s="126" t="s">
        <v>21</v>
      </c>
      <c r="P4" s="126" t="s">
        <v>39</v>
      </c>
      <c r="Q4" s="126"/>
      <c r="R4" s="126"/>
    </row>
    <row r="5" spans="1:20" s="35" customFormat="1" ht="73.5" customHeight="1" x14ac:dyDescent="0.2">
      <c r="A5" s="129"/>
      <c r="B5" s="36" t="s">
        <v>3</v>
      </c>
      <c r="C5" s="36" t="s">
        <v>38</v>
      </c>
      <c r="D5" s="36" t="s">
        <v>37</v>
      </c>
      <c r="E5" s="36" t="s">
        <v>36</v>
      </c>
      <c r="F5" s="36" t="s">
        <v>3</v>
      </c>
      <c r="G5" s="36" t="s">
        <v>38</v>
      </c>
      <c r="H5" s="36" t="s">
        <v>37</v>
      </c>
      <c r="I5" s="36" t="s">
        <v>36</v>
      </c>
      <c r="J5" s="36" t="s">
        <v>3</v>
      </c>
      <c r="K5" s="36" t="s">
        <v>38</v>
      </c>
      <c r="L5" s="36" t="s">
        <v>37</v>
      </c>
      <c r="M5" s="36" t="s">
        <v>36</v>
      </c>
      <c r="N5" s="126"/>
      <c r="O5" s="126"/>
      <c r="P5" s="36" t="s">
        <v>38</v>
      </c>
      <c r="Q5" s="36" t="s">
        <v>37</v>
      </c>
      <c r="R5" s="36" t="s">
        <v>36</v>
      </c>
    </row>
    <row r="6" spans="1:20" s="32" customFormat="1" x14ac:dyDescent="0.2">
      <c r="A6" s="33">
        <v>1</v>
      </c>
      <c r="B6" s="33">
        <v>2</v>
      </c>
      <c r="C6" s="33">
        <v>3</v>
      </c>
      <c r="D6" s="33">
        <v>4</v>
      </c>
      <c r="E6" s="33">
        <v>5</v>
      </c>
      <c r="F6" s="33">
        <v>6</v>
      </c>
      <c r="G6" s="33">
        <v>7</v>
      </c>
      <c r="H6" s="33">
        <v>8</v>
      </c>
      <c r="I6" s="33">
        <v>9</v>
      </c>
      <c r="J6" s="33">
        <v>10</v>
      </c>
      <c r="K6" s="33">
        <v>11</v>
      </c>
      <c r="L6" s="33">
        <v>12</v>
      </c>
      <c r="M6" s="33">
        <v>13</v>
      </c>
      <c r="N6" s="33">
        <v>14</v>
      </c>
      <c r="O6" s="33">
        <v>15</v>
      </c>
      <c r="P6" s="33">
        <v>16</v>
      </c>
      <c r="Q6" s="33">
        <v>17</v>
      </c>
      <c r="R6" s="33">
        <v>18</v>
      </c>
    </row>
    <row r="7" spans="1:20" s="32" customFormat="1" ht="45.75" customHeight="1" x14ac:dyDescent="0.2">
      <c r="A7" s="34" t="s">
        <v>264</v>
      </c>
      <c r="B7" s="28">
        <f t="shared" ref="B7:B8" si="0">SUM(C7:E7)</f>
        <v>22524</v>
      </c>
      <c r="C7" s="28">
        <f>'25203'!J110</f>
        <v>22524</v>
      </c>
      <c r="D7" s="33"/>
      <c r="E7" s="33"/>
      <c r="F7" s="28">
        <f t="shared" ref="F7:F8" si="1">SUM(G7:I7)</f>
        <v>22524</v>
      </c>
      <c r="G7" s="28">
        <f>C7</f>
        <v>22524</v>
      </c>
      <c r="H7" s="28">
        <f t="shared" ref="H7:I7" si="2">D7</f>
        <v>0</v>
      </c>
      <c r="I7" s="28">
        <f t="shared" si="2"/>
        <v>0</v>
      </c>
      <c r="J7" s="28">
        <f t="shared" ref="J7" si="3">SUM(K7:M7)</f>
        <v>22524</v>
      </c>
      <c r="K7" s="28">
        <f>P7</f>
        <v>22524</v>
      </c>
      <c r="L7" s="28">
        <f t="shared" ref="L7:M7" si="4">Q7</f>
        <v>0</v>
      </c>
      <c r="M7" s="28">
        <f t="shared" si="4"/>
        <v>0</v>
      </c>
      <c r="N7" s="33"/>
      <c r="O7" s="33">
        <v>25203</v>
      </c>
      <c r="P7" s="28">
        <f>G7</f>
        <v>22524</v>
      </c>
      <c r="Q7" s="28">
        <f t="shared" ref="Q7:R7" si="5">H7</f>
        <v>0</v>
      </c>
      <c r="R7" s="28">
        <f t="shared" si="5"/>
        <v>0</v>
      </c>
    </row>
    <row r="8" spans="1:20" s="32" customFormat="1" ht="45.75" customHeight="1" x14ac:dyDescent="0.2">
      <c r="A8" s="34" t="s">
        <v>265</v>
      </c>
      <c r="B8" s="98">
        <f t="shared" si="0"/>
        <v>6340</v>
      </c>
      <c r="C8" s="98">
        <f>'25222'!J74</f>
        <v>6340</v>
      </c>
      <c r="D8" s="33"/>
      <c r="E8" s="33"/>
      <c r="F8" s="98">
        <f t="shared" si="1"/>
        <v>6340</v>
      </c>
      <c r="G8" s="98">
        <f>C8</f>
        <v>6340</v>
      </c>
      <c r="H8" s="98"/>
      <c r="I8" s="98"/>
      <c r="J8" s="98">
        <f t="shared" ref="J8" si="6">SUM(K8:M8)</f>
        <v>6340</v>
      </c>
      <c r="K8" s="98">
        <f>P8</f>
        <v>6340</v>
      </c>
      <c r="L8" s="98"/>
      <c r="M8" s="98"/>
      <c r="N8" s="33"/>
      <c r="O8" s="33">
        <v>25222</v>
      </c>
      <c r="P8" s="98">
        <f>G8</f>
        <v>6340</v>
      </c>
      <c r="Q8" s="98"/>
      <c r="R8" s="98"/>
    </row>
    <row r="9" spans="1:20" s="25" customFormat="1" ht="35.1" customHeight="1" x14ac:dyDescent="0.25">
      <c r="A9" s="31" t="s">
        <v>35</v>
      </c>
      <c r="B9" s="26">
        <f t="shared" ref="B9:G9" si="7">SUM(B7:B8)</f>
        <v>28864</v>
      </c>
      <c r="C9" s="26">
        <f t="shared" si="7"/>
        <v>28864</v>
      </c>
      <c r="D9" s="26">
        <f t="shared" si="7"/>
        <v>0</v>
      </c>
      <c r="E9" s="26">
        <f t="shared" si="7"/>
        <v>0</v>
      </c>
      <c r="F9" s="26">
        <f t="shared" si="7"/>
        <v>28864</v>
      </c>
      <c r="G9" s="26">
        <f t="shared" si="7"/>
        <v>28864</v>
      </c>
      <c r="H9" s="26">
        <f t="shared" ref="H9:M9" si="8">SUM(H7:H7)</f>
        <v>0</v>
      </c>
      <c r="I9" s="26">
        <f t="shared" si="8"/>
        <v>0</v>
      </c>
      <c r="J9" s="26">
        <f>SUM(J7:J8)</f>
        <v>28864</v>
      </c>
      <c r="K9" s="26">
        <f>SUM(K7:K8)</f>
        <v>28864</v>
      </c>
      <c r="L9" s="26">
        <f t="shared" si="8"/>
        <v>0</v>
      </c>
      <c r="M9" s="26">
        <f t="shared" si="8"/>
        <v>0</v>
      </c>
      <c r="N9" s="26">
        <f t="shared" ref="N9:N12" si="9">SUM(P9:R9)</f>
        <v>28864</v>
      </c>
      <c r="O9" s="26"/>
      <c r="P9" s="26">
        <f>SUM(P7:P8)</f>
        <v>28864</v>
      </c>
      <c r="Q9" s="26">
        <f>SUM(Q7:Q7)</f>
        <v>0</v>
      </c>
      <c r="R9" s="26">
        <f>SUM(R7:R7)</f>
        <v>0</v>
      </c>
      <c r="S9" s="30"/>
    </row>
    <row r="10" spans="1:20" s="25" customFormat="1" ht="30" customHeight="1" x14ac:dyDescent="0.25">
      <c r="A10" s="27" t="s">
        <v>34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>
        <f t="shared" si="9"/>
        <v>172607</v>
      </c>
      <c r="O10" s="26"/>
      <c r="P10" s="26">
        <f>ROUND(P9*5.98,0)</f>
        <v>172607</v>
      </c>
      <c r="Q10" s="26">
        <f>ROUND(Q9*4.21,0)</f>
        <v>0</v>
      </c>
      <c r="R10" s="26">
        <f>ROUND(R9*10.48,0)</f>
        <v>0</v>
      </c>
    </row>
    <row r="11" spans="1:20" ht="30" customHeight="1" x14ac:dyDescent="0.25">
      <c r="A11" s="29" t="s">
        <v>22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>
        <f t="shared" si="9"/>
        <v>31069.26</v>
      </c>
      <c r="O11" s="28"/>
      <c r="P11" s="28">
        <f>ROUND(P10*18%,2)</f>
        <v>31069.26</v>
      </c>
      <c r="Q11" s="28">
        <f>ROUND(Q10*18%,2)</f>
        <v>0</v>
      </c>
      <c r="R11" s="28">
        <f>ROUND(R10*18%,2)</f>
        <v>0</v>
      </c>
    </row>
    <row r="12" spans="1:20" s="25" customFormat="1" ht="30" customHeight="1" x14ac:dyDescent="0.25">
      <c r="A12" s="27" t="s">
        <v>33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>
        <f t="shared" si="9"/>
        <v>203676.26</v>
      </c>
      <c r="O12" s="26"/>
      <c r="P12" s="26">
        <f>SUM(P10:P11)</f>
        <v>203676.26</v>
      </c>
      <c r="Q12" s="26">
        <f>SUM(Q10:Q11)</f>
        <v>0</v>
      </c>
      <c r="R12" s="26">
        <f>SUM(R11:R11)</f>
        <v>0</v>
      </c>
    </row>
    <row r="13" spans="1:20" ht="20.25" customHeight="1" x14ac:dyDescent="0.25">
      <c r="P13" s="24">
        <v>60000000</v>
      </c>
      <c r="T13" s="23"/>
    </row>
    <row r="14" spans="1:20" ht="24.95" customHeight="1" x14ac:dyDescent="0.25">
      <c r="A14" s="123" t="s">
        <v>32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22">
        <f>P13-P12</f>
        <v>59796323.740000002</v>
      </c>
      <c r="R14" s="21"/>
      <c r="S14" s="18"/>
      <c r="T14" s="18"/>
    </row>
    <row r="15" spans="1:20" ht="24.95" customHeight="1" x14ac:dyDescent="0.25">
      <c r="A15" s="123" t="s">
        <v>63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21"/>
      <c r="R15" s="21"/>
      <c r="S15" s="18"/>
      <c r="T15" s="18"/>
    </row>
    <row r="16" spans="1:20" ht="27" customHeight="1" x14ac:dyDescent="0.25"/>
    <row r="17" spans="1:18" s="19" customFormat="1" ht="18.75" customHeight="1" x14ac:dyDescent="0.3">
      <c r="A17" s="124" t="s">
        <v>61</v>
      </c>
      <c r="B17" s="124"/>
      <c r="C17" s="124"/>
      <c r="O17" s="20"/>
      <c r="P17" s="20"/>
      <c r="Q17" s="20"/>
      <c r="R17" s="20"/>
    </row>
    <row r="18" spans="1:18" s="19" customFormat="1" ht="18.75" customHeight="1" x14ac:dyDescent="0.3">
      <c r="A18" s="124" t="s">
        <v>19</v>
      </c>
      <c r="B18" s="124"/>
      <c r="C18" s="124"/>
      <c r="G18" s="51"/>
      <c r="H18" s="125" t="s">
        <v>31</v>
      </c>
      <c r="I18" s="125"/>
      <c r="J18" s="51"/>
      <c r="P18" s="20"/>
      <c r="Q18" s="20"/>
      <c r="R18" s="20"/>
    </row>
    <row r="19" spans="1:18" ht="18.75" customHeight="1" x14ac:dyDescent="0.25">
      <c r="H19" s="121"/>
      <c r="I19" s="121"/>
    </row>
    <row r="20" spans="1:18" s="19" customFormat="1" ht="37.5" customHeight="1" x14ac:dyDescent="0.3">
      <c r="A20" s="123" t="s">
        <v>23</v>
      </c>
      <c r="B20" s="123"/>
      <c r="C20" s="20"/>
      <c r="D20" s="20"/>
      <c r="E20" s="20"/>
      <c r="F20" s="20"/>
      <c r="G20" s="20"/>
      <c r="H20" s="122" t="s">
        <v>24</v>
      </c>
      <c r="I20" s="122"/>
      <c r="J20" s="20"/>
      <c r="K20" s="20"/>
      <c r="L20" s="20"/>
      <c r="M20" s="20"/>
      <c r="N20" s="20"/>
      <c r="O20" s="20"/>
      <c r="P20" s="20"/>
      <c r="Q20" s="20"/>
      <c r="R20" s="20"/>
    </row>
    <row r="21" spans="1:18" x14ac:dyDescent="0.25">
      <c r="H21" s="121"/>
      <c r="I21" s="121"/>
    </row>
    <row r="22" spans="1:18" s="56" customFormat="1" ht="18.75" x14ac:dyDescent="0.3">
      <c r="A22" s="57" t="s">
        <v>85</v>
      </c>
      <c r="B22" s="20"/>
      <c r="C22" s="20"/>
      <c r="D22" s="20"/>
      <c r="E22" s="20"/>
      <c r="F22" s="20"/>
      <c r="G22" s="20"/>
      <c r="H22" s="58" t="s">
        <v>86</v>
      </c>
      <c r="I22" s="20"/>
      <c r="J22" s="20"/>
      <c r="K22" s="20"/>
      <c r="L22" s="20"/>
      <c r="M22" s="20"/>
      <c r="N22" s="20"/>
      <c r="O22" s="20"/>
      <c r="P22" s="20"/>
      <c r="Q22" s="20"/>
      <c r="R22" s="20"/>
    </row>
  </sheetData>
  <mergeCells count="19">
    <mergeCell ref="A17:C17"/>
    <mergeCell ref="N4:N5"/>
    <mergeCell ref="A1:R1"/>
    <mergeCell ref="A2:R2"/>
    <mergeCell ref="A3:P3"/>
    <mergeCell ref="A4:A5"/>
    <mergeCell ref="B4:E4"/>
    <mergeCell ref="A14:P14"/>
    <mergeCell ref="F4:I4"/>
    <mergeCell ref="P4:R4"/>
    <mergeCell ref="A15:P15"/>
    <mergeCell ref="O4:O5"/>
    <mergeCell ref="J4:M4"/>
    <mergeCell ref="H19:I19"/>
    <mergeCell ref="H20:I20"/>
    <mergeCell ref="H21:I21"/>
    <mergeCell ref="A20:B20"/>
    <mergeCell ref="A18:C18"/>
    <mergeCell ref="H18:I18"/>
  </mergeCells>
  <pageMargins left="0.39370078740157483" right="0.19685039370078741" top="0.39370078740157483" bottom="0.19685039370078741" header="0.31496062992125984" footer="0.31496062992125984"/>
  <pageSetup paperSize="8" scale="70" fitToHeight="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topLeftCell="A3" workbookViewId="0">
      <selection activeCell="O22" sqref="O22"/>
    </sheetView>
  </sheetViews>
  <sheetFormatPr defaultRowHeight="15" x14ac:dyDescent="0.25"/>
  <cols>
    <col min="1" max="1" width="9.5703125" style="38" customWidth="1"/>
    <col min="2" max="2" width="7.42578125" style="38" customWidth="1"/>
    <col min="3" max="3" width="23" style="38" customWidth="1"/>
    <col min="4" max="4" width="9.140625" style="38"/>
    <col min="5" max="5" width="12.28515625" style="38" customWidth="1"/>
    <col min="6" max="6" width="19.85546875" style="38" customWidth="1"/>
    <col min="7" max="7" width="18" style="38" customWidth="1"/>
    <col min="8" max="16384" width="9.140625" style="38"/>
  </cols>
  <sheetData>
    <row r="1" spans="1:7" ht="15.75" x14ac:dyDescent="0.25">
      <c r="G1" s="55" t="s">
        <v>58</v>
      </c>
    </row>
    <row r="2" spans="1:7" ht="15.75" x14ac:dyDescent="0.25">
      <c r="G2" s="55" t="s">
        <v>62</v>
      </c>
    </row>
    <row r="3" spans="1:7" ht="15.75" x14ac:dyDescent="0.25">
      <c r="G3" s="55" t="s">
        <v>57</v>
      </c>
    </row>
    <row r="4" spans="1:7" ht="15.75" x14ac:dyDescent="0.25">
      <c r="G4" s="55" t="s">
        <v>56</v>
      </c>
    </row>
    <row r="5" spans="1:7" ht="15.75" x14ac:dyDescent="0.25">
      <c r="G5" s="50"/>
    </row>
    <row r="6" spans="1:7" ht="15.75" x14ac:dyDescent="0.25">
      <c r="G6" s="50"/>
    </row>
    <row r="7" spans="1:7" ht="15.75" x14ac:dyDescent="0.25">
      <c r="G7" s="50"/>
    </row>
    <row r="8" spans="1:7" ht="18.75" x14ac:dyDescent="0.3">
      <c r="A8" s="144" t="s">
        <v>55</v>
      </c>
      <c r="B8" s="144"/>
      <c r="C8" s="144"/>
      <c r="D8" s="144"/>
      <c r="E8" s="144"/>
      <c r="F8" s="144"/>
      <c r="G8" s="144"/>
    </row>
    <row r="9" spans="1:7" ht="63" customHeight="1" x14ac:dyDescent="0.25">
      <c r="A9" s="145" t="s">
        <v>83</v>
      </c>
      <c r="B9" s="145"/>
      <c r="C9" s="145"/>
      <c r="D9" s="145"/>
      <c r="E9" s="145"/>
      <c r="F9" s="145"/>
      <c r="G9" s="145"/>
    </row>
    <row r="10" spans="1:7" ht="18.75" x14ac:dyDescent="0.3">
      <c r="A10" s="144" t="s">
        <v>60</v>
      </c>
      <c r="B10" s="144"/>
      <c r="C10" s="144"/>
      <c r="D10" s="144"/>
      <c r="E10" s="144"/>
      <c r="F10" s="144"/>
      <c r="G10" s="144"/>
    </row>
    <row r="11" spans="1:7" ht="15.75" x14ac:dyDescent="0.25">
      <c r="A11" s="156"/>
      <c r="B11" s="156"/>
      <c r="C11" s="156"/>
      <c r="D11" s="156"/>
      <c r="E11" s="156"/>
      <c r="F11" s="156"/>
      <c r="G11" s="156"/>
    </row>
    <row r="12" spans="1:7" ht="15.75" x14ac:dyDescent="0.25">
      <c r="A12" s="39"/>
      <c r="B12" s="39"/>
      <c r="C12" s="39"/>
      <c r="D12" s="39"/>
      <c r="E12" s="39"/>
      <c r="F12" s="39"/>
      <c r="G12" s="39"/>
    </row>
    <row r="13" spans="1:7" ht="15.75" x14ac:dyDescent="0.25">
      <c r="A13" s="39"/>
      <c r="B13" s="39"/>
      <c r="C13" s="39"/>
      <c r="D13" s="39"/>
      <c r="E13" s="39"/>
      <c r="F13" s="49"/>
      <c r="G13" s="48" t="s">
        <v>54</v>
      </c>
    </row>
    <row r="14" spans="1:7" ht="12.75" customHeight="1" x14ac:dyDescent="0.25">
      <c r="A14" s="146" t="s">
        <v>53</v>
      </c>
      <c r="B14" s="147"/>
      <c r="C14" s="153" t="s">
        <v>52</v>
      </c>
      <c r="D14" s="146" t="s">
        <v>51</v>
      </c>
      <c r="E14" s="147"/>
      <c r="F14" s="153" t="s">
        <v>50</v>
      </c>
      <c r="G14" s="153" t="s">
        <v>49</v>
      </c>
    </row>
    <row r="15" spans="1:7" ht="31.5" customHeight="1" x14ac:dyDescent="0.25">
      <c r="A15" s="148"/>
      <c r="B15" s="149"/>
      <c r="C15" s="154"/>
      <c r="D15" s="148"/>
      <c r="E15" s="149"/>
      <c r="F15" s="154"/>
      <c r="G15" s="154"/>
    </row>
    <row r="16" spans="1:7" x14ac:dyDescent="0.25">
      <c r="A16" s="148"/>
      <c r="B16" s="149"/>
      <c r="C16" s="154"/>
      <c r="D16" s="148"/>
      <c r="E16" s="149"/>
      <c r="F16" s="154"/>
      <c r="G16" s="155"/>
    </row>
    <row r="17" spans="1:7" x14ac:dyDescent="0.25">
      <c r="A17" s="148"/>
      <c r="B17" s="149"/>
      <c r="C17" s="154"/>
      <c r="D17" s="148"/>
      <c r="E17" s="149"/>
      <c r="F17" s="154"/>
      <c r="G17" s="150" t="s">
        <v>48</v>
      </c>
    </row>
    <row r="18" spans="1:7" x14ac:dyDescent="0.25">
      <c r="A18" s="148"/>
      <c r="B18" s="149"/>
      <c r="C18" s="154"/>
      <c r="D18" s="148"/>
      <c r="E18" s="149"/>
      <c r="F18" s="154"/>
      <c r="G18" s="151"/>
    </row>
    <row r="19" spans="1:7" x14ac:dyDescent="0.25">
      <c r="A19" s="148"/>
      <c r="B19" s="149"/>
      <c r="C19" s="154"/>
      <c r="D19" s="148"/>
      <c r="E19" s="149"/>
      <c r="F19" s="154"/>
      <c r="G19" s="151"/>
    </row>
    <row r="20" spans="1:7" x14ac:dyDescent="0.25">
      <c r="A20" s="148"/>
      <c r="B20" s="149"/>
      <c r="C20" s="155"/>
      <c r="D20" s="148"/>
      <c r="E20" s="149"/>
      <c r="F20" s="155"/>
      <c r="G20" s="152"/>
    </row>
    <row r="21" spans="1:7" ht="15.75" x14ac:dyDescent="0.25">
      <c r="A21" s="140">
        <v>1</v>
      </c>
      <c r="B21" s="141"/>
      <c r="C21" s="47">
        <v>2</v>
      </c>
      <c r="D21" s="140">
        <v>3</v>
      </c>
      <c r="E21" s="141"/>
      <c r="F21" s="47">
        <v>4</v>
      </c>
      <c r="G21" s="46">
        <v>5</v>
      </c>
    </row>
    <row r="22" spans="1:7" ht="32.25" customHeight="1" x14ac:dyDescent="0.25">
      <c r="A22" s="142" t="s">
        <v>38</v>
      </c>
      <c r="B22" s="143"/>
      <c r="C22" s="43">
        <f>СМР!K9</f>
        <v>28864</v>
      </c>
      <c r="D22" s="137">
        <f t="shared" ref="D22:D27" si="0">F22</f>
        <v>172607</v>
      </c>
      <c r="E22" s="138"/>
      <c r="F22" s="43">
        <f>G22</f>
        <v>172607</v>
      </c>
      <c r="G22" s="41">
        <f>СМР!P10</f>
        <v>172607</v>
      </c>
    </row>
    <row r="23" spans="1:7" ht="32.25" customHeight="1" x14ac:dyDescent="0.25">
      <c r="A23" s="142" t="s">
        <v>37</v>
      </c>
      <c r="B23" s="143"/>
      <c r="C23" s="43">
        <f>СМР!L9</f>
        <v>0</v>
      </c>
      <c r="D23" s="137">
        <f t="shared" si="0"/>
        <v>0</v>
      </c>
      <c r="E23" s="138"/>
      <c r="F23" s="43">
        <f t="shared" ref="F23:F27" si="1">G23</f>
        <v>0</v>
      </c>
      <c r="G23" s="41">
        <f>СМР!Q10</f>
        <v>0</v>
      </c>
    </row>
    <row r="24" spans="1:7" ht="32.25" customHeight="1" x14ac:dyDescent="0.25">
      <c r="A24" s="142" t="s">
        <v>47</v>
      </c>
      <c r="B24" s="143"/>
      <c r="C24" s="43">
        <f>СМР!M9</f>
        <v>0</v>
      </c>
      <c r="D24" s="137">
        <f t="shared" si="0"/>
        <v>0</v>
      </c>
      <c r="E24" s="138"/>
      <c r="F24" s="43">
        <f t="shared" si="1"/>
        <v>0</v>
      </c>
      <c r="G24" s="41">
        <f>СМР!R10</f>
        <v>0</v>
      </c>
    </row>
    <row r="25" spans="1:7" ht="21.75" customHeight="1" x14ac:dyDescent="0.25">
      <c r="A25" s="139" t="s">
        <v>33</v>
      </c>
      <c r="B25" s="139"/>
      <c r="C25" s="45">
        <f>SUM(C22:C24)</f>
        <v>28864</v>
      </c>
      <c r="D25" s="137">
        <f t="shared" si="0"/>
        <v>172607</v>
      </c>
      <c r="E25" s="138"/>
      <c r="F25" s="43">
        <f t="shared" si="1"/>
        <v>172607</v>
      </c>
      <c r="G25" s="41">
        <f>SUM(G22:G24)</f>
        <v>172607</v>
      </c>
    </row>
    <row r="26" spans="1:7" ht="22.5" customHeight="1" x14ac:dyDescent="0.25">
      <c r="A26" s="159" t="s">
        <v>46</v>
      </c>
      <c r="B26" s="160"/>
      <c r="C26" s="44"/>
      <c r="D26" s="137">
        <f t="shared" si="0"/>
        <v>31069.26</v>
      </c>
      <c r="E26" s="138"/>
      <c r="F26" s="43">
        <f t="shared" si="1"/>
        <v>31069.26</v>
      </c>
      <c r="G26" s="41">
        <f>СМР!P11+СМР!Q11</f>
        <v>31069.26</v>
      </c>
    </row>
    <row r="27" spans="1:7" ht="21" customHeight="1" x14ac:dyDescent="0.25">
      <c r="A27" s="157" t="s">
        <v>45</v>
      </c>
      <c r="B27" s="157"/>
      <c r="C27" s="42"/>
      <c r="D27" s="158">
        <f t="shared" si="0"/>
        <v>203676.26</v>
      </c>
      <c r="E27" s="158"/>
      <c r="F27" s="41">
        <f t="shared" si="1"/>
        <v>203676.26</v>
      </c>
      <c r="G27" s="41">
        <f>СМР!P12+СМР!Q12</f>
        <v>203676.26</v>
      </c>
    </row>
    <row r="28" spans="1:7" ht="15.75" customHeight="1" x14ac:dyDescent="0.25">
      <c r="A28" s="40"/>
      <c r="B28" s="40"/>
      <c r="C28" s="40"/>
      <c r="D28" s="40"/>
      <c r="E28" s="40"/>
      <c r="F28" s="40"/>
      <c r="G28" s="40"/>
    </row>
    <row r="29" spans="1:7" s="52" customFormat="1" ht="18.75" x14ac:dyDescent="0.3">
      <c r="A29" s="53" t="s">
        <v>44</v>
      </c>
      <c r="B29" s="53"/>
      <c r="C29" s="53"/>
      <c r="D29" s="53"/>
      <c r="E29" s="53"/>
      <c r="F29" s="53"/>
      <c r="G29" s="53"/>
    </row>
    <row r="30" spans="1:7" s="52" customFormat="1" ht="12" customHeight="1" x14ac:dyDescent="0.3">
      <c r="A30" s="54"/>
      <c r="B30" s="54"/>
      <c r="C30" s="54"/>
      <c r="D30" s="54"/>
      <c r="E30" s="54"/>
      <c r="F30" s="54"/>
      <c r="G30" s="54"/>
    </row>
    <row r="31" spans="1:7" s="52" customFormat="1" ht="43.5" customHeight="1" x14ac:dyDescent="0.25">
      <c r="A31" s="136" t="s">
        <v>84</v>
      </c>
      <c r="B31" s="136"/>
      <c r="C31" s="136"/>
      <c r="D31" s="136"/>
      <c r="E31" s="136"/>
      <c r="F31" s="136"/>
      <c r="G31" s="136"/>
    </row>
    <row r="34" spans="1:14" s="19" customFormat="1" ht="18.75" customHeight="1" x14ac:dyDescent="0.3">
      <c r="A34" s="161" t="s">
        <v>61</v>
      </c>
      <c r="B34" s="161"/>
      <c r="C34" s="161"/>
      <c r="D34" s="161"/>
      <c r="E34" s="161"/>
      <c r="K34" s="20"/>
      <c r="L34" s="20"/>
      <c r="M34" s="20"/>
      <c r="N34" s="20"/>
    </row>
    <row r="35" spans="1:14" s="19" customFormat="1" ht="18.75" customHeight="1" x14ac:dyDescent="0.3">
      <c r="A35" s="124" t="s">
        <v>19</v>
      </c>
      <c r="B35" s="124"/>
      <c r="C35" s="124"/>
      <c r="D35" s="124"/>
      <c r="F35" s="133" t="s">
        <v>31</v>
      </c>
      <c r="G35" s="133"/>
      <c r="L35" s="20"/>
      <c r="M35" s="20"/>
      <c r="N35" s="20"/>
    </row>
    <row r="36" spans="1:14" s="16" customFormat="1" ht="18.75" customHeight="1" x14ac:dyDescent="0.25">
      <c r="A36" s="18"/>
      <c r="B36" s="17"/>
      <c r="C36" s="17"/>
      <c r="D36" s="17"/>
      <c r="E36" s="17"/>
      <c r="F36" s="134"/>
      <c r="G36" s="134"/>
      <c r="H36" s="17"/>
      <c r="I36" s="17"/>
      <c r="J36" s="17"/>
      <c r="K36" s="17"/>
      <c r="L36" s="17"/>
      <c r="M36" s="17"/>
      <c r="N36" s="17"/>
    </row>
    <row r="37" spans="1:14" s="19" customFormat="1" ht="21" customHeight="1" x14ac:dyDescent="0.3">
      <c r="A37" s="123" t="s">
        <v>23</v>
      </c>
      <c r="B37" s="123"/>
      <c r="C37" s="123"/>
      <c r="D37" s="123"/>
      <c r="E37" s="20"/>
      <c r="F37" s="135" t="s">
        <v>24</v>
      </c>
      <c r="G37" s="135"/>
      <c r="H37" s="20"/>
      <c r="I37" s="20"/>
      <c r="J37" s="20"/>
      <c r="K37" s="20"/>
      <c r="L37" s="20"/>
      <c r="M37" s="20"/>
      <c r="N37" s="20"/>
    </row>
    <row r="39" spans="1:14" s="56" customFormat="1" ht="21" customHeight="1" x14ac:dyDescent="0.3">
      <c r="A39" s="123" t="s">
        <v>85</v>
      </c>
      <c r="B39" s="123"/>
      <c r="C39" s="123"/>
      <c r="D39" s="123"/>
      <c r="E39" s="20"/>
      <c r="F39" s="135" t="s">
        <v>86</v>
      </c>
      <c r="G39" s="135"/>
      <c r="H39" s="20"/>
      <c r="I39" s="20"/>
      <c r="J39" s="20"/>
      <c r="K39" s="20"/>
      <c r="L39" s="20"/>
      <c r="M39" s="20"/>
      <c r="N39" s="20"/>
    </row>
  </sheetData>
  <mergeCells count="33">
    <mergeCell ref="A39:D39"/>
    <mergeCell ref="F39:G39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  <mergeCell ref="A27:B27"/>
    <mergeCell ref="D27:E27"/>
    <mergeCell ref="A26:B26"/>
    <mergeCell ref="D26:E26"/>
    <mergeCell ref="A25:B25"/>
    <mergeCell ref="D24:E24"/>
    <mergeCell ref="A21:B21"/>
    <mergeCell ref="D21:E21"/>
    <mergeCell ref="A22:B22"/>
    <mergeCell ref="D25:E25"/>
    <mergeCell ref="A23:B23"/>
    <mergeCell ref="D23:E23"/>
    <mergeCell ref="A24:B24"/>
    <mergeCell ref="A37:D37"/>
    <mergeCell ref="F35:G35"/>
    <mergeCell ref="F36:G36"/>
    <mergeCell ref="F37:G37"/>
    <mergeCell ref="A31:G31"/>
    <mergeCell ref="A35:D35"/>
    <mergeCell ref="A34:E34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25203</vt:lpstr>
      <vt:lpstr>25222</vt:lpstr>
      <vt:lpstr>СМР</vt:lpstr>
      <vt:lpstr>НМЦ договора</vt:lpstr>
      <vt:lpstr>'25203'!FOT</vt:lpstr>
      <vt:lpstr>'25222'!FOT</vt:lpstr>
      <vt:lpstr>'25203'!Ind</vt:lpstr>
      <vt:lpstr>'25222'!Ind</vt:lpstr>
      <vt:lpstr>'25203'!Obj</vt:lpstr>
      <vt:lpstr>'25222'!Obj</vt:lpstr>
      <vt:lpstr>'25203'!Obosn</vt:lpstr>
      <vt:lpstr>'25222'!Obosn</vt:lpstr>
      <vt:lpstr>'25203'!SmPr</vt:lpstr>
      <vt:lpstr>'25222'!SmPr</vt:lpstr>
      <vt:lpstr>'25203'!Заголовки_для_печати</vt:lpstr>
      <vt:lpstr>'25222'!Заголовки_для_печати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2014-07-08T05:33:32Z</cp:lastPrinted>
  <dcterms:created xsi:type="dcterms:W3CDTF">2002-02-11T05:58:42Z</dcterms:created>
  <dcterms:modified xsi:type="dcterms:W3CDTF">2014-07-16T05:16:26Z</dcterms:modified>
</cp:coreProperties>
</file>