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K20" i="1" l="1"/>
  <c r="K19" i="1"/>
  <c r="K18" i="1"/>
  <c r="K17" i="1" l="1"/>
  <c r="J17" i="1"/>
  <c r="K15" i="1"/>
  <c r="J15" i="1"/>
  <c r="K14" i="1"/>
  <c r="J14" i="1"/>
  <c r="K13" i="1"/>
  <c r="J13" i="1"/>
  <c r="K12" i="1"/>
  <c r="J12" i="1"/>
  <c r="K11" i="1"/>
  <c r="J11" i="1"/>
  <c r="K10" i="1"/>
  <c r="J10" i="1"/>
  <c r="B10" i="1"/>
  <c r="B11" i="1" s="1"/>
  <c r="B12" i="1" s="1"/>
  <c r="B13" i="1" s="1"/>
  <c r="B14" i="1" s="1"/>
  <c r="B15" i="1" s="1"/>
  <c r="B17" i="1" s="1"/>
  <c r="K9" i="1"/>
  <c r="J9" i="1"/>
</calcChain>
</file>

<file path=xl/sharedStrings.xml><?xml version="1.0" encoding="utf-8"?>
<sst xmlns="http://schemas.openxmlformats.org/spreadsheetml/2006/main" count="70" uniqueCount="56">
  <si>
    <t>Приложение №1</t>
  </si>
  <si>
    <t>к Договору поставки №099/12-03/_____ от ___.___.2012г.</t>
  </si>
  <si>
    <t xml:space="preserve">                 СПЕЦИФИКАЦИЯ  № 1 от ________2012 г.    </t>
  </si>
  <si>
    <t>к Договору поставки № 099/12-03/________от "      "______2012 г.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</si>
  <si>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</si>
  <si>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</si>
  <si>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</si>
  <si>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</si>
  <si>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</si>
  <si>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</si>
  <si>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</si>
  <si>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</si>
  <si>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</si>
  <si>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>Количество,сентяьрь</t>
  </si>
  <si>
    <t>Цена за единицу с НДС, руб.</t>
  </si>
  <si>
    <t>Сумма с НДС, руб.</t>
  </si>
  <si>
    <t xml:space="preserve">БУМАГА ДИАГРАММАНАЯ ДИСК Р2190          </t>
  </si>
  <si>
    <t>Бумага диаграммная ГОСТ 7826-93 Реестровый № 2190</t>
  </si>
  <si>
    <t>ГОСТ 7826-93</t>
  </si>
  <si>
    <t>шт.</t>
  </si>
  <si>
    <t>ДАТЧИК ДАВЛЕНИЯ Cerabar T PMP 131-A1111A1T 0..16bar, 4..20mA</t>
  </si>
  <si>
    <t>Датчик давления Cerabar T PMP 131-A1111A1T 0..16bar, 4..20mA</t>
  </si>
  <si>
    <t>НД поставщика</t>
  </si>
  <si>
    <t>ЭЛЕКТРОД ИЗМЕРИТЕЛЬНЫЙ ЭСП-01-14/7</t>
  </si>
  <si>
    <t>ЭСП-01-14/7 (рХ=7); МАТЕРИАЛЫ ЭЛЕКТРОЛИТИЧЕСКОГО КЛЮЧА ФТОРОПЛАСТА, НЕРЖАВЕЙКА, ИЗОПОТЕНЦИАЛЬНАЯ ТОЧКА ИЗМЕРИТЕЛЬНОГО ЭЛЕКТРОДА ЭСП-7</t>
  </si>
  <si>
    <t>ГОСТ 16287</t>
  </si>
  <si>
    <t>ЭЛЕКТРОД ЭХСВ-1</t>
  </si>
  <si>
    <t>ДАТЧИК РЕЛЕ УРОВНЯ РОС-301, L=0,6М</t>
  </si>
  <si>
    <t>ГОСТ 12997-84, ГОСТ 14254-80</t>
  </si>
  <si>
    <t>ДАТЧИК ДАВЛЕНИЯ  КРТ-5</t>
  </si>
  <si>
    <t>Диапазоны давления от 0 до 0,25…100 МПа; Основная погрешность ±0,5; ±1%; Выходные сигналы: 4-20мА; 0-5мА; 0-5В; 0-10В; Потребляемая мощность - не более 1Вт/; Напряжение питания: 9,6-42; 16-42; 15-42В (точность измерения не зависит от изменений напряжения питания в указанных пределах); Сопротивление нагрузки: 0-1,5; 0-2; 1 и более; 2 и более кОм; Габариты: не более D=38х176мм; Масса не более 0,15кг; Защита корпуса - IP65; Температура измеряемой среды — от -45 до +110 °С; Температура окружающего воздуха — от -45 до +80 °С</t>
  </si>
  <si>
    <t>ТУ 4212-174-00227459-99</t>
  </si>
  <si>
    <t>ЭЛЕКТРОКОНТАКТНЫЙ МАНОМЕТР ДМ2005</t>
  </si>
  <si>
    <t>Разделители мембранные РМ</t>
  </si>
  <si>
    <t>Разделитель РМ, модель 5319, фторопласт</t>
  </si>
  <si>
    <t>ТУ 25-05,2343-78</t>
  </si>
  <si>
    <t xml:space="preserve"> Итого:</t>
  </si>
  <si>
    <t>НДС 18%:</t>
  </si>
  <si>
    <t>Всего: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</si>
  <si>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</si>
  <si>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</si>
  <si>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 xml:space="preserve">4.Срок поставки до: в течение 30 дней с момента подписания договора. 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</si>
  <si>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</si>
  <si>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</si>
  <si>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</si>
  <si>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</si>
  <si>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</si>
  <si>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</si>
  <si>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</si>
  <si>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</si>
  <si>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</si>
  <si>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</si>
  <si>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</si>
  <si>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Доводчик до дверей</t>
  </si>
  <si>
    <t>DIPLOMAT 605A, ЦВЕТ БЕЛЫЙ</t>
  </si>
  <si>
    <t>Итого с учетом НДС : 214 306,05 (двести четырнадцать тысяч триста шесть рублей) 05 коп  в т.ч. НДС (18%): 32 690,75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</si>
</sst>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1" xfId="0" applyFont="1" applyBorder="1"/>
    <xf numFmtId="0" fontId="4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3" fontId="4" fillId="0" borderId="2" xfId="1" applyFont="1" applyFill="1" applyBorder="1" applyAlignment="1">
      <alignment horizontal="center" vertical="center" wrapText="1"/>
    </xf>
    <xf numFmtId="43" fontId="4" fillId="0" borderId="2" xfId="1" applyFont="1" applyFill="1" applyBorder="1"/>
    <xf numFmtId="0" fontId="7" fillId="0" borderId="0" xfId="0" applyFont="1"/>
    <xf numFmtId="0" fontId="9" fillId="0" borderId="0" xfId="0" applyFont="1"/>
    <xf numFmtId="0" fontId="9" fillId="0" borderId="2" xfId="0" applyFont="1" applyFill="1" applyBorder="1" applyAlignment="1">
      <alignment horizontal="left" wrapText="1"/>
    </xf>
    <xf numFmtId="0" fontId="10" fillId="0" borderId="2" xfId="0" applyFont="1" applyFill="1" applyBorder="1" applyAlignment="1">
      <alignment horizontal="left" vertical="center" wrapText="1" shrinkToFit="1"/>
    </xf>
    <xf numFmtId="0" fontId="7" fillId="0" borderId="3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43" fontId="4" fillId="0" borderId="0" xfId="1" applyFont="1" applyFill="1"/>
    <xf numFmtId="0" fontId="10" fillId="2" borderId="2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12" fillId="0" borderId="0" xfId="0" applyFont="1"/>
    <xf numFmtId="0" fontId="1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vertical="center"/>
    </xf>
    <xf numFmtId="0" fontId="15" fillId="0" borderId="0" xfId="0" applyFont="1"/>
    <xf numFmtId="0" fontId="3" fillId="0" borderId="0" xfId="0" applyFont="1" applyAlignment="1">
      <alignment horizontal="center"/>
    </xf>
    <xf numFmtId="43" fontId="4" fillId="0" borderId="0" xfId="1" applyFont="1" applyFill="1" applyBorder="1"/>
    <xf numFmtId="43" fontId="4" fillId="0" borderId="2" xfId="1" applyFont="1" applyBorder="1"/>
    <xf numFmtId="43" fontId="4" fillId="0" borderId="2" xfId="1" applyFont="1" applyBorder="1" applyAlignment="1">
      <alignment horizontal="righ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topLeftCell="B1" workbookViewId="0">
      <selection activeCell="F23" sqref="F23"/>
    </sheetView>
  </sheetViews>
  <sheetFormatPr defaultRowHeight="15" x14ac:dyDescent="0.25"/>
  <cols>
    <col min="1" max="1" width="0.28515625" style="1" hidden="1" customWidth="1"/>
    <col min="2" max="2" width="3.7109375" style="1" customWidth="1"/>
    <col min="3" max="3" width="8.5703125" style="1" customWidth="1"/>
    <col min="4" max="4" width="15.140625" style="1" customWidth="1"/>
    <col min="5" max="5" width="21.42578125" style="1" customWidth="1"/>
    <col min="6" max="6" width="27" style="1" customWidth="1"/>
    <col min="7" max="7" width="14.7109375" style="1" customWidth="1"/>
    <col min="8" max="8" width="10.140625" style="1" customWidth="1"/>
    <col min="9" max="10" width="10.42578125" style="1" customWidth="1"/>
    <col min="11" max="11" width="12.42578125" style="1" customWidth="1"/>
    <col min="12" max="12" width="13.5703125" style="1" customWidth="1"/>
    <col min="13" max="16384" width="9.140625" style="1"/>
  </cols>
  <sheetData>
    <row r="1" spans="2:12" x14ac:dyDescent="0.25">
      <c r="J1" s="2" t="s">
        <v>0</v>
      </c>
    </row>
    <row r="2" spans="2:12" x14ac:dyDescent="0.25">
      <c r="G2" s="3" t="s">
        <v>1</v>
      </c>
    </row>
    <row r="3" spans="2:12" x14ac:dyDescent="0.25">
      <c r="I3" s="3"/>
    </row>
    <row r="4" spans="2:12" x14ac:dyDescent="0.25">
      <c r="B4" s="4"/>
      <c r="C4" s="5"/>
      <c r="D4" s="5"/>
      <c r="E4" s="48" t="s">
        <v>2</v>
      </c>
      <c r="F4" s="48"/>
      <c r="G4" s="48"/>
      <c r="H4" s="48"/>
      <c r="I4" s="48"/>
      <c r="J4" s="48"/>
      <c r="K4" s="6"/>
    </row>
    <row r="5" spans="2:12" x14ac:dyDescent="0.25">
      <c r="B5" s="49" t="s">
        <v>3</v>
      </c>
      <c r="C5" s="49"/>
      <c r="D5" s="49"/>
      <c r="E5" s="49"/>
      <c r="F5" s="49"/>
      <c r="G5" s="49"/>
      <c r="H5" s="49"/>
      <c r="I5" s="49"/>
      <c r="J5" s="49"/>
      <c r="K5" s="49"/>
    </row>
    <row r="6" spans="2:12" x14ac:dyDescent="0.25">
      <c r="B6" s="6"/>
      <c r="C6" s="6"/>
      <c r="D6" s="6"/>
      <c r="E6" s="7" t="s">
        <v>4</v>
      </c>
      <c r="F6" s="8"/>
      <c r="G6" s="8"/>
      <c r="H6" s="7"/>
      <c r="I6" s="7"/>
      <c r="J6" s="6"/>
      <c r="K6" s="6"/>
    </row>
    <row r="7" spans="2:12" x14ac:dyDescent="0.25">
      <c r="B7" s="5" t="s">
        <v>5</v>
      </c>
      <c r="C7" s="9"/>
      <c r="D7" s="9"/>
      <c r="E7" s="9"/>
      <c r="F7" s="9"/>
      <c r="G7" s="9"/>
      <c r="H7" s="9"/>
      <c r="I7" s="9"/>
      <c r="J7" s="9"/>
      <c r="K7" s="6"/>
    </row>
    <row r="8" spans="2:12" ht="84" customHeight="1" x14ac:dyDescent="0.25">
      <c r="B8" s="10" t="s">
        <v>6</v>
      </c>
      <c r="C8" s="11" t="s">
        <v>7</v>
      </c>
      <c r="D8" s="11" t="s">
        <v>8</v>
      </c>
      <c r="E8" s="11" t="s">
        <v>9</v>
      </c>
      <c r="F8" s="12" t="s">
        <v>10</v>
      </c>
      <c r="G8" s="12" t="s">
        <v>11</v>
      </c>
      <c r="H8" s="13" t="s">
        <v>12</v>
      </c>
      <c r="I8" s="11" t="s">
        <v>13</v>
      </c>
      <c r="J8" s="11" t="s">
        <v>14</v>
      </c>
      <c r="K8" s="12" t="s">
        <v>15</v>
      </c>
      <c r="L8" s="5"/>
    </row>
    <row r="9" spans="2:12" s="22" customFormat="1" ht="26.25" customHeight="1" x14ac:dyDescent="0.2">
      <c r="B9" s="14">
        <v>1</v>
      </c>
      <c r="C9" s="14"/>
      <c r="D9" s="14"/>
      <c r="E9" s="15" t="s">
        <v>16</v>
      </c>
      <c r="F9" s="16" t="s">
        <v>17</v>
      </c>
      <c r="G9" s="17" t="s">
        <v>18</v>
      </c>
      <c r="H9" s="18" t="s">
        <v>19</v>
      </c>
      <c r="I9" s="19">
        <v>5000</v>
      </c>
      <c r="J9" s="20">
        <f>2.6*1.18*1.043</f>
        <v>3.1999239999999998</v>
      </c>
      <c r="K9" s="12">
        <f>3.2*5000</f>
        <v>16000</v>
      </c>
      <c r="L9" s="21"/>
    </row>
    <row r="10" spans="2:12" s="22" customFormat="1" ht="34.5" customHeight="1" x14ac:dyDescent="0.2">
      <c r="B10" s="14">
        <f t="shared" ref="B10:B15" si="0">B9+1</f>
        <v>2</v>
      </c>
      <c r="C10" s="23"/>
      <c r="D10" s="14"/>
      <c r="E10" s="15" t="s">
        <v>20</v>
      </c>
      <c r="F10" s="24" t="s">
        <v>21</v>
      </c>
      <c r="G10" s="25" t="s">
        <v>22</v>
      </c>
      <c r="H10" s="18" t="s">
        <v>19</v>
      </c>
      <c r="I10" s="19">
        <v>1</v>
      </c>
      <c r="J10" s="20">
        <f>19000*1.043</f>
        <v>19817</v>
      </c>
      <c r="K10" s="12">
        <f>1*19817</f>
        <v>19817</v>
      </c>
      <c r="L10" s="21"/>
    </row>
    <row r="11" spans="2:12" s="22" customFormat="1" ht="53.25" customHeight="1" x14ac:dyDescent="0.2">
      <c r="B11" s="14">
        <f t="shared" si="0"/>
        <v>3</v>
      </c>
      <c r="C11" s="14"/>
      <c r="D11" s="14"/>
      <c r="E11" s="15" t="s">
        <v>23</v>
      </c>
      <c r="F11" s="26" t="s">
        <v>24</v>
      </c>
      <c r="G11" s="27" t="s">
        <v>25</v>
      </c>
      <c r="H11" s="18" t="s">
        <v>19</v>
      </c>
      <c r="I11" s="19">
        <v>5</v>
      </c>
      <c r="J11" s="28">
        <f>1490*1.043</f>
        <v>1554.07</v>
      </c>
      <c r="K11" s="12">
        <f>5*1554.07</f>
        <v>7770.3499999999995</v>
      </c>
      <c r="L11" s="21"/>
    </row>
    <row r="12" spans="2:12" s="22" customFormat="1" ht="17.100000000000001" customHeight="1" x14ac:dyDescent="0.2">
      <c r="B12" s="14">
        <f t="shared" si="0"/>
        <v>4</v>
      </c>
      <c r="C12" s="14"/>
      <c r="D12" s="14"/>
      <c r="E12" s="15" t="s">
        <v>26</v>
      </c>
      <c r="F12" s="24"/>
      <c r="G12" s="25" t="s">
        <v>22</v>
      </c>
      <c r="H12" s="18" t="s">
        <v>19</v>
      </c>
      <c r="I12" s="19">
        <v>5</v>
      </c>
      <c r="J12" s="20">
        <f>4920*1.043</f>
        <v>5131.5599999999995</v>
      </c>
      <c r="K12" s="12">
        <f>5*5131.56</f>
        <v>25657.800000000003</v>
      </c>
      <c r="L12" s="21"/>
    </row>
    <row r="13" spans="2:12" s="22" customFormat="1" ht="27" customHeight="1" x14ac:dyDescent="0.2">
      <c r="B13" s="14">
        <f t="shared" si="0"/>
        <v>5</v>
      </c>
      <c r="C13" s="23"/>
      <c r="D13" s="14"/>
      <c r="E13" s="15" t="s">
        <v>27</v>
      </c>
      <c r="F13" s="24"/>
      <c r="G13" s="29" t="s">
        <v>28</v>
      </c>
      <c r="H13" s="18" t="s">
        <v>19</v>
      </c>
      <c r="I13" s="19">
        <v>5</v>
      </c>
      <c r="J13" s="20">
        <f>1622.5*1.043</f>
        <v>1692.2674999999999</v>
      </c>
      <c r="K13" s="12">
        <f>5*1692.27</f>
        <v>8461.35</v>
      </c>
      <c r="L13" s="21"/>
    </row>
    <row r="14" spans="2:12" s="22" customFormat="1" ht="84" customHeight="1" x14ac:dyDescent="0.2">
      <c r="B14" s="14">
        <f t="shared" si="0"/>
        <v>6</v>
      </c>
      <c r="C14" s="23"/>
      <c r="D14" s="14"/>
      <c r="E14" s="15" t="s">
        <v>29</v>
      </c>
      <c r="F14" s="16" t="s">
        <v>30</v>
      </c>
      <c r="G14" s="30" t="s">
        <v>31</v>
      </c>
      <c r="H14" s="18" t="s">
        <v>19</v>
      </c>
      <c r="I14" s="19">
        <v>5</v>
      </c>
      <c r="J14" s="20">
        <f>2950*1.043</f>
        <v>3076.85</v>
      </c>
      <c r="K14" s="12">
        <f>5*3076.85</f>
        <v>15384.25</v>
      </c>
      <c r="L14" s="21"/>
    </row>
    <row r="15" spans="2:12" s="22" customFormat="1" ht="29.25" customHeight="1" x14ac:dyDescent="0.2">
      <c r="B15" s="14">
        <f t="shared" si="0"/>
        <v>7</v>
      </c>
      <c r="C15" s="23"/>
      <c r="D15" s="14"/>
      <c r="E15" s="15" t="s">
        <v>32</v>
      </c>
      <c r="F15" s="24"/>
      <c r="G15" s="25" t="s">
        <v>22</v>
      </c>
      <c r="H15" s="18" t="s">
        <v>19</v>
      </c>
      <c r="I15" s="19">
        <v>5</v>
      </c>
      <c r="J15" s="20">
        <f>2500*1.18*1.043</f>
        <v>3076.85</v>
      </c>
      <c r="K15" s="12">
        <f>5*3076.85</f>
        <v>15384.25</v>
      </c>
      <c r="L15" s="21"/>
    </row>
    <row r="16" spans="2:12" s="22" customFormat="1" ht="29.25" customHeight="1" x14ac:dyDescent="0.2">
      <c r="B16" s="14">
        <v>8</v>
      </c>
      <c r="C16" s="23"/>
      <c r="D16" s="14"/>
      <c r="E16" s="15" t="s">
        <v>53</v>
      </c>
      <c r="F16" s="24" t="s">
        <v>54</v>
      </c>
      <c r="G16" s="25"/>
      <c r="H16" s="18" t="s">
        <v>19</v>
      </c>
      <c r="I16" s="19">
        <v>1</v>
      </c>
      <c r="J16" s="45">
        <v>1650</v>
      </c>
      <c r="K16" s="12">
        <v>1650</v>
      </c>
      <c r="L16" s="21"/>
    </row>
    <row r="17" spans="1:12" s="22" customFormat="1" ht="30.75" customHeight="1" x14ac:dyDescent="0.2">
      <c r="B17" s="14" t="e">
        <f>#REF!+1</f>
        <v>#REF!</v>
      </c>
      <c r="C17" s="23"/>
      <c r="D17" s="14"/>
      <c r="E17" s="31" t="s">
        <v>33</v>
      </c>
      <c r="F17" s="24" t="s">
        <v>34</v>
      </c>
      <c r="G17" s="32" t="s">
        <v>35</v>
      </c>
      <c r="H17" s="18" t="s">
        <v>19</v>
      </c>
      <c r="I17" s="19">
        <v>10</v>
      </c>
      <c r="J17" s="28">
        <f>5770*1.18*1.05</f>
        <v>7149.03</v>
      </c>
      <c r="K17" s="12">
        <f>10*7149.03</f>
        <v>71490.3</v>
      </c>
      <c r="L17" s="21"/>
    </row>
    <row r="18" spans="1:12" x14ac:dyDescent="0.25">
      <c r="B18" s="50" t="s">
        <v>36</v>
      </c>
      <c r="C18" s="51"/>
      <c r="D18" s="51"/>
      <c r="E18" s="51"/>
      <c r="F18" s="51"/>
      <c r="G18" s="51"/>
      <c r="H18" s="51"/>
      <c r="I18" s="51"/>
      <c r="J18" s="52"/>
      <c r="K18" s="46">
        <f>SUM(K9:K17)</f>
        <v>181615.3</v>
      </c>
      <c r="L18" s="5"/>
    </row>
    <row r="19" spans="1:12" x14ac:dyDescent="0.25">
      <c r="B19" s="50" t="s">
        <v>37</v>
      </c>
      <c r="C19" s="51"/>
      <c r="D19" s="51"/>
      <c r="E19" s="51"/>
      <c r="F19" s="51"/>
      <c r="G19" s="51"/>
      <c r="H19" s="51"/>
      <c r="I19" s="51"/>
      <c r="J19" s="52"/>
      <c r="K19" s="47">
        <f>K18*18/100</f>
        <v>32690.754000000001</v>
      </c>
      <c r="L19" s="5"/>
    </row>
    <row r="20" spans="1:12" x14ac:dyDescent="0.25">
      <c r="B20" s="53" t="s">
        <v>38</v>
      </c>
      <c r="C20" s="54"/>
      <c r="D20" s="54"/>
      <c r="E20" s="54"/>
      <c r="F20" s="54"/>
      <c r="G20" s="54"/>
      <c r="H20" s="54"/>
      <c r="I20" s="54"/>
      <c r="J20" s="55"/>
      <c r="K20" s="46">
        <f>K18+K19</f>
        <v>214306.054</v>
      </c>
      <c r="L20" s="5"/>
    </row>
    <row r="21" spans="1:12" x14ac:dyDescent="0.25">
      <c r="B21" s="33" t="s">
        <v>55</v>
      </c>
      <c r="C21" s="33"/>
      <c r="D21" s="33"/>
      <c r="E21" s="33"/>
      <c r="F21" s="9"/>
      <c r="G21" s="9"/>
      <c r="H21" s="9"/>
      <c r="I21" s="9"/>
      <c r="J21" s="9"/>
      <c r="K21" s="5"/>
      <c r="L21" s="5"/>
    </row>
    <row r="22" spans="1:12" x14ac:dyDescent="0.25">
      <c r="B22" s="6" t="s">
        <v>39</v>
      </c>
    </row>
    <row r="23" spans="1:12" ht="14.25" customHeight="1" x14ac:dyDescent="0.25">
      <c r="B23" s="5" t="s">
        <v>40</v>
      </c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 ht="15.75" hidden="1" customHeight="1" x14ac:dyDescent="0.25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ht="13.5" customHeight="1" x14ac:dyDescent="0.25">
      <c r="B25" s="34" t="s">
        <v>41</v>
      </c>
      <c r="C25" s="34"/>
      <c r="D25" s="34"/>
      <c r="E25" s="35"/>
      <c r="F25" s="5"/>
      <c r="G25" s="5"/>
      <c r="H25" s="5"/>
      <c r="I25" s="5"/>
      <c r="J25" s="5"/>
      <c r="K25" s="5"/>
      <c r="L25" s="5"/>
    </row>
    <row r="26" spans="1:12" ht="13.5" customHeight="1" x14ac:dyDescent="0.25">
      <c r="B26" s="36" t="s">
        <v>42</v>
      </c>
      <c r="C26" s="37"/>
      <c r="D26" s="37"/>
      <c r="E26" s="37"/>
      <c r="F26" s="5"/>
      <c r="G26" s="5"/>
      <c r="H26" s="5"/>
      <c r="I26" s="5"/>
      <c r="J26" s="5"/>
      <c r="K26" s="5"/>
      <c r="L26" s="5"/>
    </row>
    <row r="27" spans="1:12" hidden="1" x14ac:dyDescent="0.25">
      <c r="B27" s="38"/>
      <c r="C27" s="37"/>
      <c r="D27" s="37"/>
      <c r="E27" s="37"/>
      <c r="F27" s="5"/>
      <c r="G27" s="5"/>
      <c r="H27" s="5"/>
      <c r="I27" s="5"/>
      <c r="J27" s="5"/>
      <c r="K27" s="5"/>
      <c r="L27" s="5"/>
    </row>
    <row r="28" spans="1:12" ht="15.75" hidden="1" x14ac:dyDescent="0.25">
      <c r="B28" s="39"/>
      <c r="C28" s="40"/>
      <c r="D28" s="40"/>
      <c r="E28" s="40"/>
      <c r="F28" s="41"/>
      <c r="G28" s="41"/>
      <c r="H28" s="41"/>
      <c r="I28" s="41"/>
      <c r="J28" s="41"/>
      <c r="K28" s="5"/>
      <c r="L28" s="5"/>
    </row>
    <row r="29" spans="1:12" ht="15.75" x14ac:dyDescent="0.25">
      <c r="B29" s="36" t="s">
        <v>43</v>
      </c>
      <c r="C29" s="37"/>
      <c r="D29" s="37"/>
      <c r="E29" s="37"/>
      <c r="F29" s="5"/>
      <c r="G29" s="5"/>
      <c r="H29" s="5"/>
      <c r="I29" s="5"/>
      <c r="J29" s="41"/>
      <c r="K29" s="5"/>
      <c r="L29" s="5"/>
    </row>
    <row r="31" spans="1:12" customFormat="1" ht="18.75" x14ac:dyDescent="0.3">
      <c r="A31" s="42" t="s">
        <v>44</v>
      </c>
      <c r="B31" s="42" t="s">
        <v>44</v>
      </c>
      <c r="C31" s="5"/>
      <c r="D31" s="5"/>
      <c r="E31" s="43"/>
      <c r="F31" s="43"/>
      <c r="G31" s="43"/>
      <c r="H31" s="36" t="s">
        <v>45</v>
      </c>
      <c r="I31" s="36"/>
      <c r="J31" s="5"/>
      <c r="K31" s="5"/>
    </row>
    <row r="32" spans="1:12" customFormat="1" ht="18.75" x14ac:dyDescent="0.3">
      <c r="A32" s="36" t="s">
        <v>46</v>
      </c>
      <c r="B32" s="36" t="s">
        <v>46</v>
      </c>
      <c r="C32" s="36"/>
      <c r="D32" s="36"/>
      <c r="E32" s="43"/>
      <c r="F32" s="43"/>
      <c r="G32" s="43"/>
      <c r="H32" s="36" t="s">
        <v>47</v>
      </c>
      <c r="I32" s="36"/>
      <c r="J32" s="38"/>
      <c r="K32" s="5"/>
    </row>
    <row r="33" spans="1:11" customFormat="1" ht="18.75" x14ac:dyDescent="0.3">
      <c r="A33" s="5" t="s">
        <v>48</v>
      </c>
      <c r="B33" s="5" t="s">
        <v>48</v>
      </c>
      <c r="C33" s="5"/>
      <c r="D33" s="5"/>
      <c r="E33" s="43"/>
      <c r="F33" s="43"/>
      <c r="G33" s="43"/>
      <c r="H33" s="9" t="s">
        <v>49</v>
      </c>
      <c r="I33" s="9"/>
      <c r="J33" s="9"/>
      <c r="K33" s="5"/>
    </row>
    <row r="34" spans="1:11" customFormat="1" x14ac:dyDescent="0.25">
      <c r="A34" s="6" t="s">
        <v>50</v>
      </c>
      <c r="B34" s="6" t="s">
        <v>50</v>
      </c>
      <c r="C34" s="6" t="s">
        <v>51</v>
      </c>
      <c r="D34" s="6"/>
      <c r="E34" s="1"/>
      <c r="F34" s="1"/>
      <c r="G34" s="1"/>
      <c r="H34" s="44" t="s">
        <v>52</v>
      </c>
      <c r="I34" s="44"/>
      <c r="J34" s="5"/>
      <c r="K34" s="5"/>
    </row>
    <row r="35" spans="1:11" ht="18.75" x14ac:dyDescent="0.3">
      <c r="B35" s="5"/>
      <c r="C35" s="5"/>
      <c r="D35" s="5"/>
      <c r="E35" s="43"/>
      <c r="F35" s="43"/>
      <c r="G35" s="43"/>
      <c r="H35" s="43"/>
      <c r="I35" s="5"/>
    </row>
    <row r="36" spans="1:11" ht="18.75" x14ac:dyDescent="0.3">
      <c r="B36" s="5"/>
      <c r="C36" s="5"/>
      <c r="D36" s="5"/>
      <c r="E36" s="43"/>
      <c r="F36" s="43"/>
      <c r="G36" s="43"/>
      <c r="H36" s="43"/>
      <c r="I36" s="5"/>
    </row>
    <row r="37" spans="1:11" x14ac:dyDescent="0.25">
      <c r="B37" s="6"/>
      <c r="C37" s="6"/>
      <c r="D37" s="6"/>
      <c r="I37" s="5"/>
    </row>
    <row r="38" spans="1:11" x14ac:dyDescent="0.25">
      <c r="I38" s="9"/>
    </row>
    <row r="39" spans="1:11" ht="15.75" x14ac:dyDescent="0.25">
      <c r="I39" s="41"/>
    </row>
  </sheetData>
  <mergeCells count="5">
    <mergeCell ref="E4:J4"/>
    <mergeCell ref="B5:K5"/>
    <mergeCell ref="B18:J18"/>
    <mergeCell ref="B19:J19"/>
    <mergeCell ref="B20:J20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2012-09-27T06:07:18Z</dcterms:modified>
</cp:coreProperties>
</file>