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7"/>
  </bookViews>
  <sheets>
    <sheet name="24965" sheetId="53" r:id="rId1"/>
    <sheet name="24971" sheetId="54" r:id="rId2"/>
    <sheet name="25002" sheetId="55" r:id="rId3"/>
    <sheet name="25003" sheetId="56" r:id="rId4"/>
    <sheet name="25004" sheetId="57" r:id="rId5"/>
    <sheet name="25031" sheetId="58" r:id="rId6"/>
    <sheet name="25032" sheetId="59" r:id="rId7"/>
    <sheet name="НМЦ" sheetId="7" r:id="rId8"/>
    <sheet name="Сводка затрат" sheetId="25" r:id="rId9"/>
  </sheets>
  <externalReferences>
    <externalReference r:id="rId10"/>
  </externalReferences>
  <definedNames>
    <definedName name="Constr" localSheetId="0">'24965'!#REF!</definedName>
    <definedName name="Constr" localSheetId="1">'24971'!$A$7</definedName>
    <definedName name="Constr" localSheetId="2">'25002'!$A$7</definedName>
    <definedName name="Constr" localSheetId="3">'25003'!$A$7</definedName>
    <definedName name="Constr" localSheetId="4">'25004'!$A$1</definedName>
    <definedName name="Constr" localSheetId="5">'25031'!$A$7</definedName>
    <definedName name="Constr" localSheetId="6">'25032'!$A$7</definedName>
    <definedName name="FOT" localSheetId="0">'24965'!$D$15</definedName>
    <definedName name="FOT" localSheetId="1">'24971'!$D$13</definedName>
    <definedName name="FOT" localSheetId="2">'25002'!$D$17</definedName>
    <definedName name="FOT" localSheetId="3">'25003'!$D$15</definedName>
    <definedName name="FOT" localSheetId="4">'25004'!$D$16</definedName>
    <definedName name="FOT" localSheetId="5">'25031'!$D$16</definedName>
    <definedName name="FOT" localSheetId="6">'25032'!$D$17</definedName>
    <definedName name="Ind" localSheetId="0">'24965'!#REF!</definedName>
    <definedName name="Ind" localSheetId="1">'24971'!$H$9</definedName>
    <definedName name="Ind" localSheetId="2">'25002'!#REF!</definedName>
    <definedName name="Ind" localSheetId="3">'25003'!$H$9</definedName>
    <definedName name="Ind" localSheetId="4">'25004'!$G$9</definedName>
    <definedName name="Ind" localSheetId="5">'25031'!$H$9</definedName>
    <definedName name="Ind" localSheetId="6">'25032'!$H$9</definedName>
    <definedName name="Obj" localSheetId="0">'24965'!$E$7</definedName>
    <definedName name="Obj" localSheetId="1">'24971'!#REF!</definedName>
    <definedName name="Obj" localSheetId="2">'25002'!$E$9</definedName>
    <definedName name="Obj" localSheetId="3">'25003'!#REF!</definedName>
    <definedName name="Obj" localSheetId="4">'25004'!#REF!</definedName>
    <definedName name="Obj" localSheetId="5">'25031'!#REF!</definedName>
    <definedName name="Obj" localSheetId="6">'25032'!#REF!</definedName>
    <definedName name="Obosn" localSheetId="0">'24965'!$D$11</definedName>
    <definedName name="Obosn" localSheetId="1">'24971'!$D$11</definedName>
    <definedName name="Obosn" localSheetId="2">'25002'!$D$12</definedName>
    <definedName name="Obosn" localSheetId="3">'25003'!$D$13</definedName>
    <definedName name="Obosn" localSheetId="4">'25004'!$D$11</definedName>
    <definedName name="Obosn" localSheetId="5">'25031'!$D$12</definedName>
    <definedName name="Obosn" localSheetId="6">'25032'!$D$13</definedName>
    <definedName name="SmPr" localSheetId="0">'24965'!$D$12</definedName>
    <definedName name="SmPr" localSheetId="1">'24971'!$D$12</definedName>
    <definedName name="SmPr" localSheetId="2">'25002'!$D$13</definedName>
    <definedName name="SmPr" localSheetId="3">'25003'!$D$14</definedName>
    <definedName name="SmPr" localSheetId="4">'25004'!$D$12</definedName>
    <definedName name="SmPr" localSheetId="5">'25031'!$D$13</definedName>
    <definedName name="SmPr" localSheetId="6">'25032'!$D$14</definedName>
    <definedName name="аааааппппппрррппппппп" localSheetId="8">#REF!</definedName>
    <definedName name="аааааппппппрррппппппп">#REF!</definedName>
    <definedName name="аараооооооооооооо" localSheetId="8">#REF!</definedName>
    <definedName name="аараооооооооооооо">#REF!</definedName>
    <definedName name="автом" localSheetId="8">#REF!</definedName>
    <definedName name="автом">#REF!</definedName>
    <definedName name="алшрльоплварл" localSheetId="8">#REF!</definedName>
    <definedName name="алшрльоплварл">#REF!</definedName>
    <definedName name="аолвлддддддддддддддддввввввввв" localSheetId="8">#REF!</definedName>
    <definedName name="аолвлддддддддддддддддввввввввв">#REF!</definedName>
    <definedName name="апарв" localSheetId="8">#REF!</definedName>
    <definedName name="апарв">#REF!</definedName>
    <definedName name="апрлдджаоырыфрпопрлпрлпрлп" localSheetId="8">#REF!</definedName>
    <definedName name="апрлдджаоырыфрпопрлпрлпрлп">#REF!</definedName>
    <definedName name="арлггаджаш" localSheetId="8">#REF!</definedName>
    <definedName name="арлггаджаш">#REF!</definedName>
    <definedName name="ароррбллтблпроорапииас" localSheetId="8">#REF!</definedName>
    <definedName name="ароррбллтблпроорапииас">#REF!</definedName>
    <definedName name="арррррблллпдрлдддддддддд" localSheetId="8">#REF!</definedName>
    <definedName name="арррррблллпдрлдддддддддд">#REF!</definedName>
    <definedName name="варпаааааааааа" localSheetId="8">#REF!</definedName>
    <definedName name="варпаааааааааа">#REF!</definedName>
    <definedName name="ввпьььььлднд" localSheetId="8">#REF!</definedName>
    <definedName name="ввпьььььлднд">#REF!</definedName>
    <definedName name="вед" localSheetId="8">#REF!</definedName>
    <definedName name="вед">#REF!</definedName>
    <definedName name="вертикальная" localSheetId="8">#REF!</definedName>
    <definedName name="вертикальная">#REF!</definedName>
    <definedName name="вертикплан" localSheetId="8">#REF!</definedName>
    <definedName name="вертикплан">#REF!</definedName>
    <definedName name="волен" localSheetId="8">#REF!</definedName>
    <definedName name="волен">#REF!</definedName>
    <definedName name="вп" localSheetId="8">#REF!</definedName>
    <definedName name="вп">#REF!</definedName>
    <definedName name="впырпфдыпл" localSheetId="8">#REF!</definedName>
    <definedName name="впырпфдыпл">#REF!</definedName>
    <definedName name="впьглорьтитттттттттт" localSheetId="8">#REF!</definedName>
    <definedName name="впьглорьтитттттттттт">#REF!</definedName>
    <definedName name="всввввввввввввввввввввввввв" localSheetId="8">#REF!</definedName>
    <definedName name="всввввввввввввввввввввввввв">#REF!</definedName>
    <definedName name="выб" localSheetId="8">#REF!</definedName>
    <definedName name="выб">#REF!</definedName>
    <definedName name="выпуск" localSheetId="8">#REF!</definedName>
    <definedName name="выпуск">#REF!</definedName>
    <definedName name="выьлепвввввпмп" localSheetId="8">#REF!</definedName>
    <definedName name="выьлепвввввпмп">#REF!</definedName>
    <definedName name="еваопродолжэрщэрзшщщх" localSheetId="8">#REF!</definedName>
    <definedName name="еваопродолжэрщэрзшщщх">#REF!</definedName>
    <definedName name="_xlnm.Print_Titles" localSheetId="0">'24965'!$23:$23</definedName>
    <definedName name="_xlnm.Print_Titles" localSheetId="1">'24971'!$22:$22</definedName>
    <definedName name="_xlnm.Print_Titles" localSheetId="2">'25002'!$24:$24</definedName>
    <definedName name="_xlnm.Print_Titles" localSheetId="3">'25003'!$22:$22</definedName>
    <definedName name="_xlnm.Print_Titles" localSheetId="4">'25004'!$25:$25</definedName>
    <definedName name="_xlnm.Print_Titles" localSheetId="5">'25031'!$24:$24</definedName>
    <definedName name="_xlnm.Print_Titles" localSheetId="6">'25032'!$25:$25</definedName>
    <definedName name="_xlnm.Print_Titles" localSheetId="7">НМЦ!$13:$13</definedName>
    <definedName name="_xlnm.Print_Titles" localSheetId="8">'Сводка затрат'!$12:$12</definedName>
    <definedName name="измен" localSheetId="8">#REF!</definedName>
    <definedName name="измен">#REF!</definedName>
    <definedName name="итого" localSheetId="7">#REF!</definedName>
    <definedName name="итого" localSheetId="8">#REF!</definedName>
    <definedName name="итого">#REF!</definedName>
    <definedName name="итого_сантех" localSheetId="7">#REF!</definedName>
    <definedName name="итого_сантех" localSheetId="8">#REF!</definedName>
    <definedName name="итого_сантех">#REF!</definedName>
    <definedName name="итого_стр" localSheetId="8">#REF!</definedName>
    <definedName name="итого_стр">#REF!</definedName>
    <definedName name="итого_строит" localSheetId="7">НМЦ!#REF!</definedName>
    <definedName name="итого_строит" localSheetId="8">'Сводка затрат'!#REF!</definedName>
    <definedName name="итого_строит">#REF!</definedName>
    <definedName name="итого_технол" localSheetId="7">#REF!</definedName>
    <definedName name="итого_технол" localSheetId="8">#REF!</definedName>
    <definedName name="итого_технол">#REF!</definedName>
    <definedName name="итого_электр" localSheetId="7">#REF!</definedName>
    <definedName name="итого_электр" localSheetId="8">#REF!</definedName>
    <definedName name="итого_электр">#REF!</definedName>
    <definedName name="квота" localSheetId="8">#REF!</definedName>
    <definedName name="квота">#REF!</definedName>
    <definedName name="кккккккккк" localSheetId="8">#REF!</definedName>
    <definedName name="кккккккккк">#REF!</definedName>
    <definedName name="корек" localSheetId="8">#REF!</definedName>
    <definedName name="корек">#REF!</definedName>
    <definedName name="корект" localSheetId="8">#REF!</definedName>
    <definedName name="корект">#REF!</definedName>
    <definedName name="корректир" localSheetId="8">#REF!</definedName>
    <definedName name="корректир">#REF!</definedName>
    <definedName name="лен" localSheetId="7">#REF!</definedName>
    <definedName name="лен" localSheetId="8">#REF!</definedName>
    <definedName name="лен">#REF!</definedName>
    <definedName name="лот" localSheetId="7">#REF!</definedName>
    <definedName name="лот" localSheetId="8">#REF!</definedName>
    <definedName name="лот">#REF!</definedName>
    <definedName name="мамиааааааааааааааааааааааааааааа" localSheetId="8">#REF!</definedName>
    <definedName name="мамиааааааааааааааааааааааааааааа">#REF!</definedName>
    <definedName name="ммпоослччччччччччрччапппппппппр" localSheetId="8">#REF!</definedName>
    <definedName name="ммпоослччччччччччрччапппппппппр">#REF!</definedName>
    <definedName name="мрол" localSheetId="8">#REF!</definedName>
    <definedName name="мрол">#REF!</definedName>
    <definedName name="оз" localSheetId="8">#REF!</definedName>
    <definedName name="оз">#REF!</definedName>
    <definedName name="озелен" localSheetId="8">#REF!</definedName>
    <definedName name="озелен">#REF!</definedName>
    <definedName name="озеленение" localSheetId="8">#REF!</definedName>
    <definedName name="озеленение">#REF!</definedName>
    <definedName name="озеленение2" localSheetId="8">#REF!</definedName>
    <definedName name="озеленение2">#REF!</definedName>
    <definedName name="ОСР" localSheetId="8">#REF!</definedName>
    <definedName name="ОСР">#REF!</definedName>
    <definedName name="ОСР110" localSheetId="8">#REF!</definedName>
    <definedName name="ОСР110">#REF!</definedName>
    <definedName name="ОСР111" localSheetId="8">#REF!</definedName>
    <definedName name="ОСР111">#REF!</definedName>
    <definedName name="план" localSheetId="8">#REF!</definedName>
    <definedName name="план">#REF!</definedName>
    <definedName name="планировка" localSheetId="8">#REF!</definedName>
    <definedName name="планировка">#REF!</definedName>
    <definedName name="плдщхэж.юрббдлююбо" localSheetId="8">#REF!</definedName>
    <definedName name="плдщхэж.юрббдлююбо">#REF!</definedName>
    <definedName name="площадки" localSheetId="8">#REF!</definedName>
    <definedName name="площадки">#REF!</definedName>
    <definedName name="пос" localSheetId="7">#REF!</definedName>
    <definedName name="пос" localSheetId="8">#REF!</definedName>
    <definedName name="пос">#REF!</definedName>
    <definedName name="прав" localSheetId="8">#REF!</definedName>
    <definedName name="прав">#REF!</definedName>
    <definedName name="прлппппппппппппппрррррррр" localSheetId="8">#REF!</definedName>
    <definedName name="прлппппппппппппппрррррррр">#REF!</definedName>
    <definedName name="провбп" localSheetId="8">#REF!</definedName>
    <definedName name="провбп">#REF!</definedName>
    <definedName name="проект" localSheetId="8">#REF!</definedName>
    <definedName name="проект">#REF!</definedName>
    <definedName name="пропппп" localSheetId="8">#REF!</definedName>
    <definedName name="пропппп">#REF!</definedName>
    <definedName name="рпоолллллбрюююююююююююю" localSheetId="8">#REF!</definedName>
    <definedName name="рпоолллллбрюююююююююююю">#REF!</definedName>
    <definedName name="сааповвыыыыыеееееггггггггг" localSheetId="8">#REF!</definedName>
    <definedName name="сааповвыыыыыеееееггггггггг">#REF!</definedName>
    <definedName name="сапопрлрлппппр" localSheetId="8">#REF!</definedName>
    <definedName name="сапопрлрлппппр">#REF!</definedName>
    <definedName name="саррпрпппппппппппппппррррррр" localSheetId="8">#REF!</definedName>
    <definedName name="саррпрпппппппппппппппррррррр">#REF!</definedName>
    <definedName name="свод" localSheetId="8">#REF!</definedName>
    <definedName name="свод">#REF!</definedName>
    <definedName name="Свсмр" localSheetId="8">'[1] пристр428'!#REF!</definedName>
    <definedName name="Свсмр">'[1] пристр428'!#REF!</definedName>
    <definedName name="склад" localSheetId="7">#REF!</definedName>
    <definedName name="склад" localSheetId="8">#REF!</definedName>
    <definedName name="склад">#REF!</definedName>
    <definedName name="сср4" localSheetId="7">#REF!</definedName>
    <definedName name="сср4" localSheetId="8">#REF!</definedName>
    <definedName name="сср4">#REF!</definedName>
    <definedName name="ссроб" localSheetId="7">#REF!</definedName>
    <definedName name="ссроб" localSheetId="8">#REF!</definedName>
    <definedName name="ссроб">#REF!</definedName>
    <definedName name="сссссссссссссрооооооооаапнааааеоаааааааа" localSheetId="8">#REF!</definedName>
    <definedName name="сссссссссссссрооооооооаапнааааеоаааааааа">#REF!</definedName>
    <definedName name="счет" localSheetId="8">'[1] пристр428'!#REF!</definedName>
    <definedName name="счет">'[1] пристр428'!#REF!</definedName>
    <definedName name="тдер" localSheetId="8">#REF!</definedName>
    <definedName name="тдер">#REF!</definedName>
    <definedName name="ТК" localSheetId="8">#REF!</definedName>
    <definedName name="ТК">#REF!</definedName>
    <definedName name="тоолллллопппплопооллоопло" localSheetId="8">#REF!</definedName>
    <definedName name="тоолллллопппплопооллоопло">#REF!</definedName>
    <definedName name="топливро" localSheetId="8">#REF!</definedName>
    <definedName name="топливро">#REF!</definedName>
    <definedName name="трапные" localSheetId="8">#REF!</definedName>
    <definedName name="трапные">#REF!</definedName>
    <definedName name="уке" localSheetId="8">#REF!</definedName>
    <definedName name="уке">#REF!</definedName>
    <definedName name="фякуряыувравяв" localSheetId="8">#REF!</definedName>
    <definedName name="фякуряыувравяв">#REF!</definedName>
    <definedName name="фяыввввввв" localSheetId="8">#REF!</definedName>
    <definedName name="фяыввввввв">#REF!</definedName>
    <definedName name="хййййййййййжывввввввв" localSheetId="8">#REF!</definedName>
    <definedName name="хййййййййййжывввввввв">#REF!</definedName>
    <definedName name="чвподю" localSheetId="8">#REF!</definedName>
    <definedName name="чвподю">#REF!</definedName>
    <definedName name="чрпрл" localSheetId="8">#REF!</definedName>
    <definedName name="чрпрл">#REF!</definedName>
    <definedName name="чситтттттттсссссссссччччч" localSheetId="8">#REF!</definedName>
    <definedName name="чситтттттттсссссссссччччч">#REF!</definedName>
    <definedName name="ываочяьбббббббббббббб" localSheetId="8">#REF!</definedName>
    <definedName name="ываочяьбббббббббббббб">#REF!</definedName>
    <definedName name="ЫВРРАЫРАывоопоапо" localSheetId="8">#REF!</definedName>
    <definedName name="ЫВРРАЫРАывоопоапо">#REF!</definedName>
    <definedName name="ывынреыкшлнжхэтшлэ" localSheetId="8">#REF!</definedName>
    <definedName name="ывынреыкшлнжхэтшлэ">#REF!</definedName>
    <definedName name="ыоарллвапрлывпорапар" localSheetId="8">#REF!</definedName>
    <definedName name="ыоарллвапрлывпорапар">#REF!</definedName>
    <definedName name="ычвпппппппппп" localSheetId="8">#REF!</definedName>
    <definedName name="ычвпппппппппп">#REF!</definedName>
    <definedName name="яыдвлпрмичврип" localSheetId="8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G23" i="25" l="1"/>
  <c r="D21" i="25"/>
  <c r="F21" i="25"/>
  <c r="N14" i="25"/>
  <c r="N15" i="25"/>
  <c r="N16" i="25"/>
  <c r="N17" i="25"/>
  <c r="N18" i="25"/>
  <c r="N19" i="25"/>
  <c r="N13" i="25"/>
  <c r="M20" i="25"/>
  <c r="M14" i="25"/>
  <c r="M15" i="25"/>
  <c r="M16" i="25"/>
  <c r="M17" i="25"/>
  <c r="M18" i="25"/>
  <c r="M19" i="25"/>
  <c r="M13" i="25"/>
  <c r="E19" i="25"/>
  <c r="D19" i="25"/>
  <c r="E18" i="25"/>
  <c r="D18" i="25"/>
  <c r="F17" i="25"/>
  <c r="E17" i="25"/>
  <c r="D17" i="25"/>
  <c r="E16" i="25"/>
  <c r="G15" i="25"/>
  <c r="F15" i="25"/>
  <c r="E15" i="25"/>
  <c r="D14" i="25"/>
  <c r="D20" i="25" s="1"/>
  <c r="E13" i="25"/>
  <c r="D13" i="25"/>
  <c r="N20" i="25" l="1"/>
  <c r="K19" i="59"/>
  <c r="K97" i="57" l="1"/>
  <c r="J134" i="56" l="1"/>
  <c r="J138" i="56" s="1"/>
  <c r="J127" i="55" l="1"/>
  <c r="J132" i="55" s="1"/>
  <c r="J15" i="54" l="1"/>
  <c r="J75" i="54"/>
  <c r="P12" i="53" l="1"/>
  <c r="P13" i="53"/>
  <c r="P14" i="53"/>
  <c r="P15" i="53"/>
  <c r="J17" i="53"/>
  <c r="P17" i="53"/>
  <c r="J80" i="53"/>
  <c r="K15" i="25" l="1"/>
  <c r="L15" i="25"/>
  <c r="L16" i="25"/>
  <c r="J17" i="25"/>
  <c r="K18" i="25"/>
  <c r="L18" i="25"/>
  <c r="L19" i="25"/>
  <c r="L13" i="25"/>
  <c r="K13" i="25"/>
  <c r="K19" i="25" l="1"/>
  <c r="L17" i="25"/>
  <c r="K16" i="25"/>
  <c r="L14" i="25"/>
  <c r="K14" i="25"/>
  <c r="L20" i="25" l="1"/>
  <c r="J14" i="25"/>
  <c r="C15" i="7"/>
  <c r="J16" i="25"/>
  <c r="C17" i="7"/>
  <c r="J18" i="25"/>
  <c r="C19" i="7"/>
  <c r="C20" i="7"/>
  <c r="J19" i="25"/>
  <c r="E20" i="25"/>
  <c r="E21" i="25" s="1"/>
  <c r="K17" i="25"/>
  <c r="C18" i="7"/>
  <c r="C14" i="7"/>
  <c r="J13" i="25"/>
  <c r="C16" i="7"/>
  <c r="J15" i="25"/>
  <c r="F20" i="25"/>
  <c r="G20" i="25"/>
  <c r="G21" i="25" s="1"/>
  <c r="H19" i="25"/>
  <c r="B20" i="7" s="1"/>
  <c r="H18" i="25"/>
  <c r="B19" i="7" s="1"/>
  <c r="H17" i="25"/>
  <c r="B18" i="7" s="1"/>
  <c r="K20" i="25" l="1"/>
  <c r="H21" i="25"/>
  <c r="C21" i="7"/>
  <c r="J20" i="25"/>
  <c r="H20" i="25"/>
  <c r="H15" i="25" l="1"/>
  <c r="B16" i="7" s="1"/>
  <c r="H16" i="25"/>
  <c r="B17" i="7" s="1"/>
  <c r="H13" i="25"/>
  <c r="B14" i="7" s="1"/>
  <c r="H14" i="25" l="1"/>
  <c r="B15" i="7" s="1"/>
  <c r="B21" i="7" s="1"/>
  <c r="G22" i="25" l="1"/>
  <c r="F22" i="25"/>
  <c r="F23" i="25" s="1"/>
  <c r="C23" i="7" l="1"/>
  <c r="C25" i="7" s="1"/>
  <c r="E22" i="25"/>
  <c r="E23" i="25" s="1"/>
  <c r="D22" i="25" l="1"/>
  <c r="H22" i="25" s="1"/>
  <c r="D23" i="25" l="1"/>
  <c r="H23" i="25" s="1"/>
</calcChain>
</file>

<file path=xl/sharedStrings.xml><?xml version="1.0" encoding="utf-8"?>
<sst xmlns="http://schemas.openxmlformats.org/spreadsheetml/2006/main" count="2077" uniqueCount="1060">
  <si>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</si>
  <si>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</si>
  <si>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</si>
  <si>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</si>
  <si>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</si>
  <si>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</si>
  <si>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</si>
  <si>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</si>
  <si>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</si>
  <si>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</si>
  <si>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</si>
  <si>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</si>
  <si>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</si>
  <si>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</si>
  <si>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</si>
  <si>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</si>
  <si>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</si>
  <si>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</si>
  <si>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</si>
  <si>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</si>
  <si>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</si>
  <si>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>(локальная смета)</t>
  </si>
  <si>
    <t xml:space="preserve">на </t>
  </si>
  <si>
    <t>№ пп</t>
  </si>
  <si>
    <t>Ед. изм.</t>
  </si>
  <si>
    <t>Кол.</t>
  </si>
  <si>
    <t>Всего</t>
  </si>
  <si>
    <t>СОГЛАСОВАНО:</t>
  </si>
  <si>
    <t>УТВЕРЖДАЮ:</t>
  </si>
  <si>
    <t>1 шт.</t>
  </si>
  <si>
    <t>шт.</t>
  </si>
  <si>
    <t>1000 м</t>
  </si>
  <si>
    <t>100 шт.</t>
  </si>
  <si>
    <t>шт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</si>
  <si>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</si>
  <si>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</si>
  <si>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</si>
  <si>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</si>
  <si>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</si>
  <si>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</si>
  <si>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</si>
  <si>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</si>
  <si>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</si>
  <si>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</si>
  <si>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</si>
  <si>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</si>
  <si>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</si>
  <si>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</si>
  <si>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</si>
  <si>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</si>
  <si>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</si>
  <si>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</si>
  <si>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</si>
  <si>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</si>
  <si>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</si>
  <si>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</si>
  <si>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</si>
  <si>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</si>
  <si>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</si>
  <si>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</si>
  <si>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</si>
  <si>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</si>
  <si>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</si>
  <si>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</si>
  <si>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</si>
  <si>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</si>
  <si>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</si>
  <si>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</si>
  <si>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</si>
  <si>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</si>
  <si>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</si>
  <si>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</si>
  <si>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</si>
  <si>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</si>
  <si>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</si>
  <si>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</si>
  <si>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ТЕРм10-08-019-01</t>
  </si>
  <si>
    <t>ТЕРм08-02-399-01</t>
  </si>
  <si>
    <t>Согласовано</t>
  </si>
  <si>
    <t>отдел 028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</si>
  <si>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</si>
  <si>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</si>
  <si>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Внутренние санитарно-технические работы: демонтаж и разборка (ремонтно-строительные)</t>
  </si>
  <si>
    <t xml:space="preserve">  В том числе, справочно:</t>
  </si>
  <si>
    <t>100 м2</t>
  </si>
  <si>
    <t>Масляная окраска металлических труб диаметром менее 50 мм и т.п., количество окрасок 2</t>
  </si>
  <si>
    <t>ТЕР15-04-030-04</t>
  </si>
  <si>
    <t>Огрунтовка металлических поверхностей за один раз грунтовкой ГФ-021</t>
  </si>
  <si>
    <t>ТЕР13-03-002-04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</si>
  <si>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</si>
  <si>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</si>
  <si>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Цена поставщика.</t>
  </si>
  <si>
    <t>компл.</t>
  </si>
  <si>
    <t>Уд</t>
  </si>
  <si>
    <t>1 компл.</t>
  </si>
  <si>
    <t>10 шт.</t>
  </si>
  <si>
    <t>Дюбели распорные полиэтиленовые</t>
  </si>
  <si>
    <t>ТСЦ-101-2201</t>
  </si>
  <si>
    <t>кВт</t>
  </si>
  <si>
    <t>Радиаторы стальные панельные РСВ2-1, РСВ2-6 однорядные</t>
  </si>
  <si>
    <t>1. 301-0559</t>
  </si>
  <si>
    <t>100 кВт</t>
  </si>
  <si>
    <t>Установка радиаторов стальных</t>
  </si>
  <si>
    <t>ТЕР18-03-001-02</t>
  </si>
  <si>
    <t xml:space="preserve">                           Раздел 2. Отопление.</t>
  </si>
  <si>
    <t>ТЕРр65-19-1</t>
  </si>
  <si>
    <t xml:space="preserve">                           Раздел 1. Разборка.</t>
  </si>
  <si>
    <t>З/пМех</t>
  </si>
  <si>
    <t>Эк.Маш</t>
  </si>
  <si>
    <t>Осн.З/п</t>
  </si>
  <si>
    <t>В том числе</t>
  </si>
  <si>
    <t>Т/з мех.
Всего</t>
  </si>
  <si>
    <t>Т/з мех. на ед.</t>
  </si>
  <si>
    <t>Т/з осн.
раб.
Всего</t>
  </si>
  <si>
    <t>Т/з осн.
раб.на ед.</t>
  </si>
  <si>
    <t>Общая стоимость, руб.</t>
  </si>
  <si>
    <t>Стоимость единицы, руб.</t>
  </si>
  <si>
    <t>Наименование</t>
  </si>
  <si>
    <t>Обоснование</t>
  </si>
  <si>
    <t xml:space="preserve">Составлен(а) в базовых ценах 2001г. в редакции 2009г. </t>
  </si>
  <si>
    <t>тыс.руб.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</si>
  <si>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</si>
  <si>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 руб.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</si>
  <si>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</si>
  <si>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</si>
  <si>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(наименование работ и затрат, наименование объекта)</t>
  </si>
  <si>
    <t>"______ " __________2013 г.</t>
  </si>
  <si>
    <t>" _____ " ________________ 2013г.</t>
  </si>
  <si>
    <t xml:space="preserve">        Е.В.Гордеев</t>
  </si>
  <si>
    <t>_____________________________</t>
  </si>
  <si>
    <t>Зам. генерального директора</t>
  </si>
  <si>
    <t xml:space="preserve">  Итого Оборудование</t>
  </si>
  <si>
    <t xml:space="preserve">  Итого Монтажные работы</t>
  </si>
  <si>
    <t xml:space="preserve">  Итого Строительные работы</t>
  </si>
  <si>
    <t>100 отверстий</t>
  </si>
  <si>
    <t>Заделка отверстий в местах прохода трубопроводов в стенах и перегородках оштукатуренных</t>
  </si>
  <si>
    <t>ТЕРр69-4-1</t>
  </si>
  <si>
    <t>Пробивка в кирпичных стенах отверстий круглых диаметром до 50 мм при толщине стен до 51 см</t>
  </si>
  <si>
    <t>ТЕР46-03-009-08</t>
  </si>
  <si>
    <t>ТСЦ-103-0057</t>
  </si>
  <si>
    <t>Устройство защитного козырька из листовой оцинкованной стали над внешним блоком</t>
  </si>
  <si>
    <r>
      <t>Узел крепления кронштейна окрашенный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</si>
  <si>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ФССЦ-111-0079</t>
  </si>
  <si>
    <t>кг</t>
  </si>
  <si>
    <t>т</t>
  </si>
  <si>
    <t>10 м</t>
  </si>
  <si>
    <t>Изоляция трубопроводов изделиями из вспененного полиэтилена («Термофлекс») трубками</t>
  </si>
  <si>
    <t>ТЕР26-01-017-01</t>
  </si>
  <si>
    <r>
      <t>Трубки дренажные для систем кондиционирования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</si>
  <si>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ФССЦ-301-1348 прим.</t>
  </si>
  <si>
    <t>Прокладка трубки дренажной</t>
  </si>
  <si>
    <t>ТЕРм12-01-163-01</t>
  </si>
  <si>
    <r>
      <t>Трубы медные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</si>
  <si>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ФССЦ-507-2958</t>
  </si>
  <si>
    <t>Трубопровод из медных труб</t>
  </si>
  <si>
    <t>ТЕРм12-01-105-01</t>
  </si>
  <si>
    <t>1 блок</t>
  </si>
  <si>
    <t>ТЕР20-06-004-01 прим.</t>
  </si>
  <si>
    <t>ТЕР20-06-002-01 прим.</t>
  </si>
  <si>
    <t>Обору-дование</t>
  </si>
  <si>
    <t>Общая масса обору-дования, т</t>
  </si>
  <si>
    <t>Обоснова-ние</t>
  </si>
  <si>
    <t>Средства на оплату труда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</si>
  <si>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</si>
  <si>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 xml:space="preserve">  Внутренние санитарно-технические работы: смена труб, санитарно-технических приборов и другие работы (ремонтно-строительные)</t>
  </si>
  <si>
    <t xml:space="preserve">  Материалы для строительных работ</t>
  </si>
  <si>
    <t>10
1</t>
  </si>
  <si>
    <t>10 компл.</t>
  </si>
  <si>
    <t>1 т</t>
  </si>
  <si>
    <t>Установка унитазов с бачком непосредственно присоединенным</t>
  </si>
  <si>
    <t>ТЕР17-01-003-01</t>
  </si>
  <si>
    <t>ТСЦ-301-0758 прим.</t>
  </si>
  <si>
    <t>Установка умывальников одиночных с подводкой холодной и горячей воды</t>
  </si>
  <si>
    <t>ТЕР17-01-001-14</t>
  </si>
  <si>
    <t>Хомуты для крепления канализационных и водосточных пластмассовых трубопроводов, диаметром 50 мм</t>
  </si>
  <si>
    <t>ТСЦ-301-1097</t>
  </si>
  <si>
    <t>Прокладка трубопроводов канализации из полиэтиленовых труб высокой плотности диаметром 50 мм</t>
  </si>
  <si>
    <t>ТЕР16-04-001-01</t>
  </si>
  <si>
    <t>ТСЦ-301-1098</t>
  </si>
  <si>
    <t>100 приборов</t>
  </si>
  <si>
    <t>Установка гибких подводок</t>
  </si>
  <si>
    <t>ТЕРр65-6-10 прим.</t>
  </si>
  <si>
    <t>1 врезка</t>
  </si>
  <si>
    <t>ТСЦ-302-1831</t>
  </si>
  <si>
    <t>Крепления для трубопроводов: кронштейны, планки, хомуты</t>
  </si>
  <si>
    <t>ТСЦ-301-1224</t>
  </si>
  <si>
    <t>Прокладка трубопроводов водоснабжения из многослойных металл-полимерных труб диаметром 15 мм</t>
  </si>
  <si>
    <t>ТЕР16-03-002-01</t>
  </si>
  <si>
    <t>Разборка трубопроводов из водогазопроводных труб диаметром до 32 мм</t>
  </si>
  <si>
    <t>ТЕРр65-1-1</t>
  </si>
  <si>
    <t>Демонтаж умывальников и раковин</t>
  </si>
  <si>
    <t>ТЕРр65-4-1</t>
  </si>
  <si>
    <t>Разборка трубопроводов из чугунных канализационных труб диаметром 50 мм</t>
  </si>
  <si>
    <t>ТЕРр65-2-1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</si>
  <si>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</si>
  <si>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1 решетка</t>
  </si>
  <si>
    <t>ТЕР13-03-004-26</t>
  </si>
  <si>
    <t xml:space="preserve">                           Раздел 1. Разборка конструкций</t>
  </si>
  <si>
    <t>" _____ " ________________ 2013 г.</t>
  </si>
  <si>
    <t>_________________</t>
  </si>
  <si>
    <t>Е.В.Гордеев</t>
  </si>
  <si>
    <t xml:space="preserve">  Итого Прочие затраты</t>
  </si>
  <si>
    <t>1 схема</t>
  </si>
  <si>
    <t>Схема контроля изоляции электрической сети с помощью электроизмерительных приборов</t>
  </si>
  <si>
    <t>ТЕРп01-10-010-01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</si>
  <si>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</si>
  <si>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</si>
  <si>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ТЕРп01-10-001-01</t>
  </si>
  <si>
    <t>1000м</t>
  </si>
  <si>
    <t>Цена поставщика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</si>
  <si>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</si>
  <si>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ФССЦ-501-8442</t>
  </si>
  <si>
    <t>ТЕРм08-03-526-01</t>
  </si>
  <si>
    <r>
      <t>10,61</t>
    </r>
    <r>
      <rPr>
        <i/>
        <sz val="5"/>
        <rFont val="Arial"/>
        <family val="2"/>
        <charset val="204"/>
      </rPr>
      <t xml:space="preserve">
69,61/1,18/5,56</t>
    </r>
  </si>
  <si>
    <r>
      <t>3,51</t>
    </r>
    <r>
      <rPr>
        <i/>
        <sz val="5"/>
        <rFont val="Arial"/>
        <family val="2"/>
        <charset val="204"/>
      </rPr>
      <t xml:space="preserve">
23/1,18/5,56</t>
    </r>
  </si>
  <si>
    <t>ФЕРм08-02-390-01</t>
  </si>
  <si>
    <t>Разветвительная коробка УК-2</t>
  </si>
  <si>
    <t>ТСЦ-503-0460</t>
  </si>
  <si>
    <t>Монтаж: резисторы, диоды</t>
  </si>
  <si>
    <t>ТЕРм11-03-001-01</t>
  </si>
  <si>
    <t>ТСЦ-509-0584</t>
  </si>
  <si>
    <t>Монтаж: оповещатель световой</t>
  </si>
  <si>
    <t>ТЕРм10-04-066-06</t>
  </si>
  <si>
    <t>ТЕРм10-04-066-05</t>
  </si>
  <si>
    <t>Монтаж: извещатель пожарный ручной</t>
  </si>
  <si>
    <t>ТЕРм10-08-003-01</t>
  </si>
  <si>
    <t xml:space="preserve">                           Раздел 1. Монтажные работы</t>
  </si>
  <si>
    <t>Материалы ______________________________________</t>
  </si>
  <si>
    <t xml:space="preserve">      прочих (ПНР "в холостую") _______________________________________________________________________________________________</t>
  </si>
  <si>
    <t>100 м трубок</t>
  </si>
  <si>
    <t>ТЕРм08-02-413-02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</si>
  <si>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</si>
  <si>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</si>
  <si>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</si>
  <si>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ФССЦ-501-8443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</si>
  <si>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16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</si>
  <si>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ФССЦ-501-8461</t>
  </si>
  <si>
    <t>Дополнительная установка на пультах и панелях колодки клеммной на 20 клемм</t>
  </si>
  <si>
    <t>ТЕРм10-04-030-04</t>
  </si>
  <si>
    <t>Клеммная колодка</t>
  </si>
  <si>
    <t>ТСЦ-509-0213 прим.</t>
  </si>
  <si>
    <r>
      <t>17,49</t>
    </r>
    <r>
      <rPr>
        <i/>
        <sz val="5"/>
        <rFont val="Arial"/>
        <family val="2"/>
        <charset val="204"/>
      </rPr>
      <t xml:space="preserve">
114,77/1,18/5,56</t>
    </r>
  </si>
  <si>
    <t>СОЕДИНИТЕЛЬ ВНУТРЕННИЙ ДЛЯ ТА-EN, TA-GN GTA-SN 60 02308</t>
  </si>
  <si>
    <r>
      <t>3,2</t>
    </r>
    <r>
      <rPr>
        <i/>
        <sz val="5"/>
        <rFont val="Arial"/>
        <family val="2"/>
        <charset val="204"/>
      </rPr>
      <t xml:space="preserve">
20,98/1,18/5,56</t>
    </r>
  </si>
  <si>
    <t>НАКЛАДКА БОКОВАЯ ДЛЯ СЕРИИ ТА-EN, TA-GN SGAN 60 00833</t>
  </si>
  <si>
    <r>
      <t>8,85</t>
    </r>
    <r>
      <rPr>
        <i/>
        <sz val="5"/>
        <rFont val="Arial"/>
        <family val="2"/>
        <charset val="204"/>
      </rPr>
      <t xml:space="preserve">
58,07/1,18/5,56</t>
    </r>
  </si>
  <si>
    <t>РАЗДЕЛИТЕЛЬ ДЛЯ ТА-GN SEP-N 60/40 (продукт подходит и для системы "ИнлайнерФронт") 01415</t>
  </si>
  <si>
    <r>
      <t>Короба пластмассовые: шириной до 120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</si>
  <si>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ФЕРм08-02-390-03</t>
  </si>
  <si>
    <t>Крышка декоративная и другие мелкие изделия (без присоединения проводов)</t>
  </si>
  <si>
    <t>ТЕРм10-06-037-13</t>
  </si>
  <si>
    <t>Розетка штепсельная неутопленного типа при открытой проводке</t>
  </si>
  <si>
    <t>ТЕРм08-03-591-08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</si>
  <si>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</si>
  <si>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Приборы, устанавливаемые на металлоконструкциях, щитах и пультах, масса до 5 кг</t>
  </si>
  <si>
    <t>ТЕРм08-03-526-02</t>
  </si>
  <si>
    <t>Щитки, устанавливаемые на стене распорными дюбелями, масса щитка до 15 кг</t>
  </si>
  <si>
    <t>ТЕРм08-03-599-10</t>
  </si>
  <si>
    <t>Автомат одно-, двух-, трехполюсный, устанавливаемый в шкафу, на ток до 25 А</t>
  </si>
  <si>
    <t xml:space="preserve">                           Раздел 4. Щиты</t>
  </si>
  <si>
    <t>Блоки с розетками на 4 модуля</t>
  </si>
  <si>
    <t>ТЕРм08-03-591-12 прим.</t>
  </si>
  <si>
    <t xml:space="preserve">                           Электроустановочные изделия к кабель-каналу DLP (крышка 65мм)</t>
  </si>
  <si>
    <t>"Legrand" DLPОтвод Т ш.80мм 010735</t>
  </si>
  <si>
    <t>"Legrand" DLPЗаглушка 80x35 010722</t>
  </si>
  <si>
    <t>"Legrand" DLPФиксатор кабеля скоба 010681</t>
  </si>
  <si>
    <t>"Legrand" DLPУг.плоск. д/ 50х80 бел. 010767</t>
  </si>
  <si>
    <t>"Legrand" DLPУг.внутр. на выс.50мм 010602</t>
  </si>
  <si>
    <t>"Legrand" DLPНакл. на стык крышки 65мм 010801</t>
  </si>
  <si>
    <t>"Legrand" DLP Накл.на стык короба 65мм 010691</t>
  </si>
  <si>
    <t>"Legrand" DLPПерегородка разделит. 50 мм 010582</t>
  </si>
  <si>
    <t>"Legrand" DLP Кабель-канал 80x50 010419</t>
  </si>
  <si>
    <t xml:space="preserve">                           Раздел 3. Кабель-канал электроустановочный 50х80мм</t>
  </si>
  <si>
    <t>Коробка КМ41219 распаячная для о/п 100х100х29мм белая (с контактной группой)</t>
  </si>
  <si>
    <t>Выключатель двухклавишный неутопленного типа при открытой проводке</t>
  </si>
  <si>
    <t>ТЕРм08-03-591-04</t>
  </si>
  <si>
    <t>Выключатель двухклавишный для открытой установки  ВС20-2-0-ОБ серия "Октава" EVО20-K01-10-DC</t>
  </si>
  <si>
    <t>Выключатель одноклавишный неутопленного типа при открытой проводке</t>
  </si>
  <si>
    <t>ТЕРм08-03-591-01</t>
  </si>
  <si>
    <t>Выключатель одноклавишный для открытой установки  ВС20-1-0-ОБ серия "Октава" EVО10-K01-10-DC</t>
  </si>
  <si>
    <t>Лампы люминесцентные</t>
  </si>
  <si>
    <t>ТСЦ-509-0696</t>
  </si>
  <si>
    <t>Светильник отдельно устанавливаемый на штырях с количеством ламп в светильнике 1</t>
  </si>
  <si>
    <t>ТЕРм08-03-594-01</t>
  </si>
  <si>
    <r>
      <t>136,11</t>
    </r>
    <r>
      <rPr>
        <i/>
        <sz val="5"/>
        <rFont val="Arial"/>
        <family val="2"/>
        <charset val="204"/>
      </rPr>
      <t xml:space="preserve">
893/1,18/5,56</t>
    </r>
  </si>
  <si>
    <t>Светильник  ЛБО54-18-112 Econom 1054118112</t>
  </si>
  <si>
    <t xml:space="preserve">                           Раздел 2. Освещение</t>
  </si>
  <si>
    <t>1 м3</t>
  </si>
  <si>
    <t>Демонтаж кабеля</t>
  </si>
  <si>
    <t>ТЕРр67-3-1</t>
  </si>
  <si>
    <t>Демонтаж выключателей, розеток</t>
  </si>
  <si>
    <t>ТЕРр67-4-1</t>
  </si>
  <si>
    <t>Демонтаж светильников для люминесцентных ламп</t>
  </si>
  <si>
    <t>ТЕРр67-4-5</t>
  </si>
  <si>
    <t>Раздел: Электрооборудование. Электроосвещение.</t>
  </si>
  <si>
    <t>Примечание: материал от разборки, пригодный для дальнейшего использования, передается балансодержателю по акту.</t>
  </si>
  <si>
    <t>Окраска наружных прямолинейных откосов с подготовкой поверхности поливинилацетатная</t>
  </si>
  <si>
    <t>ТЕР15-04-012-03</t>
  </si>
  <si>
    <t>ТЕРр61-7-1</t>
  </si>
  <si>
    <t>Смена обоев высококачественных</t>
  </si>
  <si>
    <t>ТЕРр63-6-3</t>
  </si>
  <si>
    <t>Гладкая облицовка стен, столбов, пилястр и откосов (без карнизных, плинтусных и угловых плиток) на клее из сухих смесей</t>
  </si>
  <si>
    <t>ТЕР15-01-019-05</t>
  </si>
  <si>
    <t>ТЕР15-02-016-03</t>
  </si>
  <si>
    <t>ТЕРр62-1-4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</si>
  <si>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</si>
  <si>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ТЕРр62-16-6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</si>
  <si>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</si>
  <si>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ТЕРр61-2-7</t>
  </si>
  <si>
    <t>Окрашивание водоэмульсионными составами поверхностей потолков, ранее окрашенных известковой или клеевой краской, с расчисткой старой краски более 35%</t>
  </si>
  <si>
    <t>ТЕРр62-17-3</t>
  </si>
  <si>
    <t>м2</t>
  </si>
  <si>
    <t>Устройство подвесных потолков типа &lt;Армстронг&gt; по каркасу из оцинкованного профиля</t>
  </si>
  <si>
    <t>ТЕР15-01-047-15</t>
  </si>
  <si>
    <t xml:space="preserve">                           Отделочные работы</t>
  </si>
  <si>
    <t>м3</t>
  </si>
  <si>
    <t>ТЕР11-01-002-09</t>
  </si>
  <si>
    <t>Устройство плинтусов цементных</t>
  </si>
  <si>
    <t>ТЕР11-01-039-02</t>
  </si>
  <si>
    <t>Устройство покрытий на цементном растворе из плиток керамических для полов</t>
  </si>
  <si>
    <t>ТЕР11-01-027-02</t>
  </si>
  <si>
    <t>Устройство стяжек цементных толщиной 20 мм</t>
  </si>
  <si>
    <t>ТЕР11-01-011-01</t>
  </si>
  <si>
    <t>Устройство плинтусов поливинилхлоридных</t>
  </si>
  <si>
    <t>ТЕР11-01-040-01</t>
  </si>
  <si>
    <t>ТЕР12-01-010-01</t>
  </si>
  <si>
    <t>100 п. м</t>
  </si>
  <si>
    <t>Установка подоконных досок из ПВХ в каменных стенах толщиной до 0,51 м</t>
  </si>
  <si>
    <t>ТЕР10-01-035-01</t>
  </si>
  <si>
    <t>ТСЦ-203-8041 прим.</t>
  </si>
  <si>
    <t>ТСЦ-101-0892 прим.</t>
  </si>
  <si>
    <t>Установка блоков в наружных и внутренних дверных проемах в перегородках, площадь проема до 3 м2</t>
  </si>
  <si>
    <t>ТЕР10-01-039-03</t>
  </si>
  <si>
    <t>Установка блоков в наружных и внутренних дверных проемах в каменных стенах, площадь проема до 3 м2</t>
  </si>
  <si>
    <t>ТЕР10-01-039-01</t>
  </si>
  <si>
    <t>Установка блоков из ПВХ в наружных и внутренних дверных проемах в каменных стенах площадью проема до 3 м2</t>
  </si>
  <si>
    <t>ТЕР10-01-047-01</t>
  </si>
  <si>
    <t xml:space="preserve">                           Проемы</t>
  </si>
  <si>
    <t>Приборы дверные в перегородках санузлов</t>
  </si>
  <si>
    <t>ТСЦ-101-1999</t>
  </si>
  <si>
    <t xml:space="preserve">                           Стены, перегородки</t>
  </si>
  <si>
    <t>100 м3</t>
  </si>
  <si>
    <t>Устройство подстилающих слоев бетонных</t>
  </si>
  <si>
    <t>Прочие индивидуальные сварные конструкции, масса сборочной единицы до 0,1 т</t>
  </si>
  <si>
    <t>ТСЦ-201-0778</t>
  </si>
  <si>
    <t xml:space="preserve">                           Раздел 2. Общестроительные работы</t>
  </si>
  <si>
    <t>СЦП3-3-40-1</t>
  </si>
  <si>
    <t>Разборка покрытий полов из линолеума</t>
  </si>
  <si>
    <t>ТЕРр57-2-1</t>
  </si>
  <si>
    <t>ТЕРр57-3-1</t>
  </si>
  <si>
    <t>Разборка цементно-песчаной стяжки</t>
  </si>
  <si>
    <t>ТЕРр57-2-4</t>
  </si>
  <si>
    <t>ТЕР46-04-011-02</t>
  </si>
  <si>
    <t>ТЕР46-04-001-04</t>
  </si>
  <si>
    <t>ТЕРр58-3-1</t>
  </si>
  <si>
    <t>Разборка деревянных заполнений проемов оконных с подоконными досками</t>
  </si>
  <si>
    <t>ТЕР46-04-012-01</t>
  </si>
  <si>
    <t>Разборка деревянных заполнений проемов дверных</t>
  </si>
  <si>
    <t>ТЕР46-04-012-03</t>
  </si>
  <si>
    <t>Материалы _________________________________________________________</t>
  </si>
  <si>
    <t>Раздел: архитектурно-строительный</t>
  </si>
  <si>
    <t>__________________</t>
  </si>
  <si>
    <t>Е.В. Гордеев</t>
  </si>
  <si>
    <t>Зам.генерального директора</t>
  </si>
  <si>
    <t xml:space="preserve">                 ФГУП "Комбинат "Электрохимприбор"</t>
  </si>
  <si>
    <t>25033</t>
  </si>
  <si>
    <t>25074</t>
  </si>
  <si>
    <t>25079</t>
  </si>
  <si>
    <t>25081</t>
  </si>
  <si>
    <t>25082</t>
  </si>
  <si>
    <t>25083</t>
  </si>
  <si>
    <t>25085</t>
  </si>
  <si>
    <t>Водопровод и канализация</t>
  </si>
  <si>
    <t>Кондиционирование</t>
  </si>
  <si>
    <t>Электрооборудование. Электроосвещение</t>
  </si>
  <si>
    <t xml:space="preserve"> Архитектурно-строительные</t>
  </si>
  <si>
    <t>Всего в ценах 2014 с НДС</t>
  </si>
  <si>
    <t xml:space="preserve">   83% ФОТ (от 1379)  (Поз. 3, 5-7, 9-14, 18-23)</t>
  </si>
  <si>
    <t xml:space="preserve">   70% ФОТ (от 2)  (Поз. 15)</t>
  </si>
  <si>
    <t xml:space="preserve">   60% ФОТ (от 315)  (Поз. 8)</t>
  </si>
  <si>
    <t xml:space="preserve">   55% ФОТ (от 28)  (Поз. 16)</t>
  </si>
  <si>
    <t xml:space="preserve">   50% ФОТ (от 1986)  (Поз. 1-2, 17, 24)</t>
  </si>
  <si>
    <t xml:space="preserve">   128% ФОТ (от 1379)  (Поз. 3, 5-7, 9-14, 18-23)</t>
  </si>
  <si>
    <t xml:space="preserve">   105% ФОТ (от 28)  (Поз. 16)</t>
  </si>
  <si>
    <t xml:space="preserve">   90% ФОТ (от 2)  (Поз. 15)</t>
  </si>
  <si>
    <t xml:space="preserve">   80% ФОТ (от 546)  (Поз. 17, 8)</t>
  </si>
  <si>
    <t xml:space="preserve">   78% ФОТ (от 9)  (Поз. 24)</t>
  </si>
  <si>
    <t xml:space="preserve">   74% ФОТ (от 1746)  (Поз. 1-2)</t>
  </si>
  <si>
    <t xml:space="preserve">   Испытание систем отопления. (п. 1.18.16 Тех.часть) ОЗП=1,03; ЭМ=1,03; ЗПМ=1,03; ТЗ=1,03; ТЗМ=1,03  (Поз. 3, 5-7, 9-14)</t>
  </si>
  <si>
    <t xml:space="preserve">   Испытание систем вентиляции. (п. 1.20.19 Тех.часть) ОЗП=1,05; ЭМ=1,05; ЗПМ=1,05; ТЗ=1,05; ТЗМ=1,05  (Поз. 18-23)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</si>
  <si>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3, 5-7, 9-14, 18-23, 16)</t>
  </si>
  <si>
    <t xml:space="preserve">   Районный к-т 4,3%  (Поз. 1-3, 5-7, 9-14, 18-23, 16-17, 8)</t>
  </si>
  <si>
    <t>Заделка отверстий  в стенах и перегородках оштукатуренных</t>
  </si>
  <si>
    <t>ТЕРр69-4-1 прим.</t>
  </si>
  <si>
    <t>Установка решеток жалюзийных стальных щелевых регулирующих (Р), номер 150, размер 150х150 мм</t>
  </si>
  <si>
    <t>ТЕР20-02-003-10</t>
  </si>
  <si>
    <t>Дефлекторы вытяжные цилиндрические типа ЦАГИ № 3, диаметр патрубка 280 мм</t>
  </si>
  <si>
    <t>ТСЦ-301-0262</t>
  </si>
  <si>
    <t>1 дефлектор</t>
  </si>
  <si>
    <t>Установка дефлекторов диаметром патрубка 280 мм</t>
  </si>
  <si>
    <t>ТЕР20-02-012-01</t>
  </si>
  <si>
    <t>Крепления для воздуховодов подвески СТД6208, СТД6209, СТД6210</t>
  </si>
  <si>
    <t>ТСЦ-301-0475</t>
  </si>
  <si>
    <t>Воздуховоды из листовой оцинкованной стали толщиной 2,0 мм, диаметром до 250 мм</t>
  </si>
  <si>
    <t>ТСЦ-301-1809 прим.</t>
  </si>
  <si>
    <t>Прокладка воздуховодов  из листовой стали толщиной 2 мм, диаметром до 250 мм</t>
  </si>
  <si>
    <t>ТЕР20-01-005-02</t>
  </si>
  <si>
    <t xml:space="preserve">                           Раздел 3. Вентиляция.</t>
  </si>
  <si>
    <t>Окраска масляными составами ранее окрашенных поверхностей труб стальных за 2 раза</t>
  </si>
  <si>
    <t>ТЕРр62-32-2</t>
  </si>
  <si>
    <t>Сгоны стальные с муфтой и контргайкой, диаметром 20 мм</t>
  </si>
  <si>
    <t>ТСЦ-302-1237</t>
  </si>
  <si>
    <t>Клапаны размером 3/4"</t>
  </si>
  <si>
    <t>ТСЦ-301-1487 прим.</t>
  </si>
  <si>
    <t>Установка  клапанов   диаметром до 25 мм</t>
  </si>
  <si>
    <t>ТЕР16-05-001-01 прим.</t>
  </si>
  <si>
    <t>Гайка глухая 3/4 (Цена:190,40:1,18:5,56*1,02=29,60)</t>
  </si>
  <si>
    <t>Терморегулятор RTD-G (Цена:1819,00:1,18:5,56*1,02=282,80)</t>
  </si>
  <si>
    <t>Прибор, устанавливаемый на резьбовых соединениях, масса до 1,5 кг</t>
  </si>
  <si>
    <t>ТЕРм11-02-001-01</t>
  </si>
  <si>
    <t>секций</t>
  </si>
  <si>
    <t>Радиатор "Термал 500"                                   (Цена: 228,00:1,18:5,56*1,02=35,45)</t>
  </si>
  <si>
    <t>100
54,6</t>
  </si>
  <si>
    <t>Прокладка трубопроводов отопления из стальных водогазопроводных неоцинкованных труб диаметром 20 мм</t>
  </si>
  <si>
    <t>ТЕР16-02-001-02</t>
  </si>
  <si>
    <t>100 экм</t>
  </si>
  <si>
    <t>Демонтаж конвекторов</t>
  </si>
  <si>
    <t>ТЕРр65-19-5</t>
  </si>
  <si>
    <t>Демонтаж радиаторов весом до 80 кг</t>
  </si>
  <si>
    <t>с К=5,56</t>
  </si>
  <si>
    <t>_______________________________________________________________________________________________292,68</t>
  </si>
  <si>
    <t>___________________________3,710</t>
  </si>
  <si>
    <t>_______________________________________________________________________________________________0,787</t>
  </si>
  <si>
    <t>_______________________________________________________________________________________________33,654</t>
  </si>
  <si>
    <t>___________________________34,441</t>
  </si>
  <si>
    <t>Справочно, в тыс.руб. :</t>
  </si>
  <si>
    <t>Основание: Проект № 24668-13-ОВ</t>
  </si>
  <si>
    <t xml:space="preserve">                                      Отопление и вентиляция.</t>
  </si>
  <si>
    <t xml:space="preserve">Реконструкцию помещений для отдела 042. Город Лесной ул.Островского, 2 </t>
  </si>
  <si>
    <r>
      <t>ЛОКАЛЬНЫЙ СМЕТНЫЙ РАСЧЕТ № 24965</t>
    </r>
    <r>
      <rPr>
        <b/>
        <sz val="10"/>
        <rFont val="Times New Roman"/>
        <family val="1"/>
        <charset val="204"/>
      </rPr>
      <t xml:space="preserve"> </t>
    </r>
  </si>
  <si>
    <t xml:space="preserve">   83% ФОТ (от 804)  (Поз. 4-9, 11-18, 20-22, 24)</t>
  </si>
  <si>
    <t xml:space="preserve">   60% ФОТ (от 41)  (Поз. 10)</t>
  </si>
  <si>
    <t xml:space="preserve">   50% ФОТ (от 68)  (Поз. 1-3)</t>
  </si>
  <si>
    <t xml:space="preserve">   128% ФОТ (от 804)  (Поз. 4-9, 11-18, 20-22, 24)</t>
  </si>
  <si>
    <t xml:space="preserve">   103% ФОТ (от 41)  (Поз. 10)</t>
  </si>
  <si>
    <t xml:space="preserve">   74% ФОТ (от 68)  (Поз. 1-3)</t>
  </si>
  <si>
    <t xml:space="preserve">   Условия производства работ ОЗП=1,2; ЭМ=1,2; ЗПМ=1,2; ТЗ=1,2; ТЗМ=1,2  (Поз. 1-9, 11-18, 20-22, 24, 10)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</si>
  <si>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4-9, 11-18, 20-22, 24)</t>
  </si>
  <si>
    <t xml:space="preserve">   Районный к-т 4,3%  (Поз. 1-9, 11-18, 20-22, 24, 10)</t>
  </si>
  <si>
    <t>Врезка в действующие внутренние сети трубопроводов канализации диаметром 100 мм</t>
  </si>
  <si>
    <t>ТЕР16-07-004-02</t>
  </si>
  <si>
    <t>Смесители  для мойки настольный, с верхней камерой смешения</t>
  </si>
  <si>
    <t>ТСЦ-301-1527</t>
  </si>
  <si>
    <t>Мойки из нержавеющей стали на одно отделение с одной круглой или прямоугольной чашей,  с креплениями  со смесителем с пластмассовым бутылочным сифоном, латунным выпуском</t>
  </si>
  <si>
    <t>ТСЦ-301-0493 прим.</t>
  </si>
  <si>
    <t>Мойки стальные эмалированные на одно отделение с одной чашей с креплениями МСК размером 500х500х198</t>
  </si>
  <si>
    <t>1. 301-0494</t>
  </si>
  <si>
    <t>Установка моек на одно отделение</t>
  </si>
  <si>
    <t>ТЕР17-01-005-01</t>
  </si>
  <si>
    <t>Смесители для умывальников</t>
  </si>
  <si>
    <t>ТСЦ-301-0628</t>
  </si>
  <si>
    <t>Умывальник керамический с краном настольным, кронштейнами, сифоном бутылочным латунным и выпуском, овальные со скрытыми установочными поверхностями без спинки размером 450х500</t>
  </si>
  <si>
    <t>Хомуты для крепления канализационных и водосточных пластмассовых трубопроводов, диаметром 100 мм</t>
  </si>
  <si>
    <t>Прокладка трубопроводов канализации из полиэтиленовых труб высокой плотности диаметром 100 мм</t>
  </si>
  <si>
    <t>ТЕР16-04-001-02</t>
  </si>
  <si>
    <t xml:space="preserve">                           Раздел 3. Канализация.</t>
  </si>
  <si>
    <t>Врезка в действующие внутренние сети трубопроводов отопления и водоснабжения диаметром 20 мм</t>
  </si>
  <si>
    <t>ТЕР16-07-003-02</t>
  </si>
  <si>
    <t>Кран шаровой муфтовый 11Б27П1, диаметром 15 мм</t>
  </si>
  <si>
    <r>
      <t>Тройник равнопроходной для металлополимерных труб диаметром 16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</si>
  <si>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ФССЦ-507-4165</t>
  </si>
  <si>
    <r>
      <t>Уголок соединительный 90° для металлополимерных труб, диаметром 16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</si>
  <si>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ФССЦ-507-4169</t>
  </si>
  <si>
    <t>Соединительная  муфта диаметром до 20 мм</t>
  </si>
  <si>
    <t>ТСЦ-507-2617 прим.</t>
  </si>
  <si>
    <t xml:space="preserve">                           Раздел 2. Водопровод.</t>
  </si>
  <si>
    <t>_______________________________________________________________________________________________66,1</t>
  </si>
  <si>
    <t>___________________________0,913</t>
  </si>
  <si>
    <t>___________________________6,222</t>
  </si>
  <si>
    <t>Основание: Проект № 24669-13-ВК</t>
  </si>
  <si>
    <t xml:space="preserve">                                 Раздел: Водопровод и канализация.</t>
  </si>
  <si>
    <t>Реконструкцию помещений для отдела 042.  Город Лесной   ул.Островского  2  (инв.№ 8811031)</t>
  </si>
  <si>
    <r>
      <t>ЛОКАЛЬНЫЙ СМЕТНЫЙ РАСЧЕТ № 24971</t>
    </r>
    <r>
      <rPr>
        <b/>
        <sz val="10"/>
        <rFont val="Times New Roman"/>
        <family val="1"/>
        <charset val="204"/>
      </rPr>
      <t xml:space="preserve"> </t>
    </r>
  </si>
  <si>
    <t xml:space="preserve">   65% ФОТ (от 4380)  (Поз. 2, 48, 5-7, 25, 30, 47, 60, 62, 9, 34-35, 37, 43, 66)</t>
  </si>
  <si>
    <t xml:space="preserve">   60% ФОТ (от 7745)  (Поз. 1, 3-4, 8, 11, 13, 15, 17, 20, 22, 28, 32, 45, 58)</t>
  </si>
  <si>
    <t xml:space="preserve">   40% ФОТ (от 3124)  (Поз. 67-69)</t>
  </si>
  <si>
    <t xml:space="preserve">   100% ФОТ (от 59)  (Поз. 2, 48)</t>
  </si>
  <si>
    <t xml:space="preserve">   95% ФОТ (от 1790)  (Поз. 34-35, 37, 43, 66)</t>
  </si>
  <si>
    <t xml:space="preserve">   92% ФОТ (от 1944)  (Поз. 5-7, 25, 30, 47, 60, 62)</t>
  </si>
  <si>
    <t xml:space="preserve">   85% ФОТ (от 587)  (Поз. 9)</t>
  </si>
  <si>
    <t xml:space="preserve">   80% ФОТ (от 7745)  (Поз. 1, 3-4, 8, 11, 13, 15, 17, 20, 22, 28, 32, 45, 58)</t>
  </si>
  <si>
    <t xml:space="preserve">   65% ФОТ (от 3124)  (Поз. 67-69)</t>
  </si>
  <si>
    <t xml:space="preserve">   Пусконаладочные работы (в холостую 80%) ПЗ=0,8 (ОЗП=0,8; ЭМ=0,8; ЗПМ=0,8; МАТ=0,8; ТЗ=0,8; ТЗМ=0,8)  (Поз. 67-69)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</si>
  <si>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67-69)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</si>
  <si>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3-4, 8, 11, 13, 15, 17, 20, 22, 28, 32, 45, 58, 2, 48, 5-7, 25, 30, 47, 60, 62, 34-35, 37, 43, 66)</t>
  </si>
  <si>
    <t xml:space="preserve">   Заготовительно-складские расходы на оборудование - согласно п.4.64 из МДС 81-35.2004 ПЗ=1,012 (ОЗП=1,012; ЭМ=1,012; МАТ=1,012)  (Поз. 10, 12, 14, 16, 21, 59, 61, 31)</t>
  </si>
  <si>
    <t xml:space="preserve">   Транспортные расходы на оборудование - согласно п.4.60 из МДС 81-35.2004 ПЗ=1,03 (ОЗП=1,03; ЭМ=1,03; МАТ=1,03)  (Поз. 10, 12, 14, 16, 21, 59, 61, 31)</t>
  </si>
  <si>
    <t xml:space="preserve">   Заготовительно-складские расходы на материалы - согласно п.4.64 из МДС 81-35.2004 МАТ=1,02  (Поз. 18-19, 23-24, 26, 29, 33, 36, 38, 41-42, 49-56, 64-65)</t>
  </si>
  <si>
    <t xml:space="preserve">   Районный к-т 4,3%  (Поз. 1, 3-4, 8, 11, 13, 15, 17, 20, 22, 28, 32, 45, 58, 2, 48, 5-7, 25, 30, 47, 60, 62, 9, 34-35, 37, 43, 66-69)</t>
  </si>
  <si>
    <t>1 полукомплект</t>
  </si>
  <si>
    <t>Высокочастотный канал одного полукомплекта защиты или аппаратуры противоаварийной автоматики на линии без ответвлений</t>
  </si>
  <si>
    <t>ТЕРп01-04-075-01</t>
  </si>
  <si>
    <t xml:space="preserve">                           Раздел 3. Пусконаладочные работы (в холостую 80%)</t>
  </si>
  <si>
    <t>Провод (кабель) в коробах, сечением до 6 мм2</t>
  </si>
  <si>
    <t>Кабель антенный РК50-3-34 (Ц:24000руб :1,18:5,56)</t>
  </si>
  <si>
    <t>Изолятор DIN желтый YIS21 (Ц:8,75руб :1,18:5,56)</t>
  </si>
  <si>
    <t>Разъём кабельный</t>
  </si>
  <si>
    <t>ТСЦ-509-1263 прим.</t>
  </si>
  <si>
    <t>Монтаж: антенна объектовая</t>
  </si>
  <si>
    <t>ТЕРм10-04-077-03</t>
  </si>
  <si>
    <t>Антенна объектовая, в комплекте с фидером 3м АН2-433 (Ц:1224,30руб:1,18:4,19)</t>
  </si>
  <si>
    <t>Монтаж: передатчик</t>
  </si>
  <si>
    <t>ТЕРм10-04-077-04</t>
  </si>
  <si>
    <t>Передатчик-коммуникатор RS-202TD  (Ц:6430руб:1,18:4,19)</t>
  </si>
  <si>
    <t>Резисторы, диоды</t>
  </si>
  <si>
    <t>Шина "N"нулевая 6х9мм 14/2 (14групп/крепеж по краям) ИЭК YNN11-14-100 (Ц:64,96руб :1,18:5,56)</t>
  </si>
  <si>
    <t>DIN-рейка  (40см) оцинкованная (Ц:40,40руб :1,18:5,56)</t>
  </si>
  <si>
    <t>Шина нул в корп изол на DIN-рейку ШНИ-6х9-12-К-З ИЭК YNN10-69-12KD-K06 (Ц:59,37руб :1,18:5,56)</t>
  </si>
  <si>
    <t>Комплект стоек длиной 25 мм (12 шт) АА 8025 (Ц:554,68руб :1,18:5,56)</t>
  </si>
  <si>
    <t>копл-кт</t>
  </si>
  <si>
    <t>Петли для крепления шкафа АА 1206 (Ц:351,13руб :1,18:5,56)</t>
  </si>
  <si>
    <t>Плата монтажная PF 8060 (Ц:2817,94руб :1,18:5,56)</t>
  </si>
  <si>
    <t>Шкаф автоматики со стеклянной дверцей 800х600х250 SR 8625V (Ц:9262,94руб :1,18:5,56)</t>
  </si>
  <si>
    <t>Шкаф настенный для приборов, размер до 640х840 мм</t>
  </si>
  <si>
    <t>ТЕРм10-06-037-05</t>
  </si>
  <si>
    <t>Коробка ответвительная на стене</t>
  </si>
  <si>
    <t>КИПЭВнг(А)-LS 1х2х0,6  (Ц:60060руб :1,18:5,56)</t>
  </si>
  <si>
    <t>Кабель КПСнг(А)-FRLS 1х2х0,5 (Ц:30018руб :1,18:5,56)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</si>
  <si>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</si>
  <si>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ТСЦ-501-8183</t>
  </si>
  <si>
    <t>Кабель-канал DKC 50x20 TMС IN-Liner самоклеющийся L=2м, 00313 (Ц:69,61руб:1,18:5,56)</t>
  </si>
  <si>
    <r>
      <t>Короба пластмассовые: шириной до 63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</si>
  <si>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ФЕРм08-02-390-02</t>
  </si>
  <si>
    <t>Кабель-канал DKC 15/1x17 TMC IN-Liner L=2м,, 00303 (Ц:23руб:1,18:5,56)</t>
  </si>
  <si>
    <t>АВТ. ВЫКЛ.iC60N 1П 10A C  A9F79110 (Ц:203,53руб:5,56)</t>
  </si>
  <si>
    <t>Монтаж: блок защиты от скачков напряжения "АЛЬБАТРОС-500"</t>
  </si>
  <si>
    <t>ТЕРм10-08-003-03</t>
  </si>
  <si>
    <t>Блок защиты от скачков напряжения "Альбатрос-500" (Ц:528руб:1,18:4,19)</t>
  </si>
  <si>
    <t>Светоуказатель Выход "Люкс-24" (Ц:165руб :1,18:5,56)</t>
  </si>
  <si>
    <t>Извещатель ПС автоматический дымовой, фотоэлектрический, радиоизотопный, световой в нормальном исполнении</t>
  </si>
  <si>
    <t>ТЕРм10-08-002-02</t>
  </si>
  <si>
    <r>
      <t>Извещатель пожарный дымовой АНТИШОК ИП 212-5М3 (ДИП-3М3)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</si>
  <si>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ФССЦ-509-1881</t>
  </si>
  <si>
    <t>Блок разветвительно-изолирующий "Бриз" (Ц:320,60руб 1,18:5,56)</t>
  </si>
  <si>
    <t>Извещатель ручной "ИПР 513-ЗАМ" исп. 01 (Ц:550руб 1,18:5,56)</t>
  </si>
  <si>
    <t>Кабель для подключения пульта С2000 к компьютеру (Ц:91,52руб 1,18:5,56)</t>
  </si>
  <si>
    <t>Монтаж: блок индикации С2000-БИ</t>
  </si>
  <si>
    <t>ТЕРм10-08-001-13</t>
  </si>
  <si>
    <t>Блок индикации С2000-БИ  (Ц:4336,20руб:1,18:4,19)</t>
  </si>
  <si>
    <t>Монтаж: извещатель пожарный дымовой оптико-электронный</t>
  </si>
  <si>
    <t>Извещатель пожарный дымовой оптико-электронный ДИП-34А  (Ц:770руб :1,18:5,56)</t>
  </si>
  <si>
    <t>АКБ 12в 12,0 А/ч  (Ц:1056,33руб:1,18:5.56)</t>
  </si>
  <si>
    <t>Монтаж: преобразователь или блок питания</t>
  </si>
  <si>
    <t>ТЕРм10-02-016-06</t>
  </si>
  <si>
    <t>Источник питания СКАТ2412  (Ц:5861руб:1,18:4,19)</t>
  </si>
  <si>
    <t>Монтаж: блок сигнально-пусковой С2000-СП1</t>
  </si>
  <si>
    <t>Адресный релейный блок на два реле С2000-СП1  (Ц:1700,60руб:1,18:4,19)</t>
  </si>
  <si>
    <t>Монтаж: контроллер С2000-КДЛ-2И</t>
  </si>
  <si>
    <t>Контроль по двухпроводной линии С2000-КДЛ-2И (Ц:2168,10руб:1,18:4,19)</t>
  </si>
  <si>
    <t>Монтаж: пульт контроля и управления С2000-М</t>
  </si>
  <si>
    <t>Пульт контроля и управления С2000-М (Ц:6504,30руб:1,18:4,19)</t>
  </si>
  <si>
    <t xml:space="preserve">                           Раздел 2. Монтажные работы</t>
  </si>
  <si>
    <r>
      <t>Демонтаж: коробка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</si>
  <si>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оповещатель световой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</si>
  <si>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оповещатель звуковой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</si>
  <si>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извещатель пожарный ручной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</si>
  <si>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извещатель пожарный дымовой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</si>
  <si>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блок питания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</si>
  <si>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шкаф настенный для приборов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</si>
  <si>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пульт контроля и управления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</si>
  <si>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 xml:space="preserve">                           Раздел 1. Демонтажные работы</t>
  </si>
  <si>
    <t>_______________________________________________________________________________________________1017,12</t>
  </si>
  <si>
    <t>___________________________15,249</t>
  </si>
  <si>
    <t>_______________________________________________________________________________________________5,933</t>
  </si>
  <si>
    <t>_______________________________________________________________________________________________6,405</t>
  </si>
  <si>
    <t>_______________________________________________________________________________________________45,893</t>
  </si>
  <si>
    <t>___________________________58,231</t>
  </si>
  <si>
    <t>Основание: проект № 24685-13-ПС</t>
  </si>
  <si>
    <r>
      <t xml:space="preserve">Реконструкцию помещений для отдела 042. г.Лесной, ул.Островского, 2. </t>
    </r>
    <r>
      <rPr>
        <b/>
        <i/>
        <sz val="10"/>
        <rFont val="Arial"/>
        <family val="2"/>
        <charset val="204"/>
      </rPr>
      <t>Инв. № 8811031</t>
    </r>
  </si>
  <si>
    <t>ЛОКАЛЬНЫЙ СМЕТНЫЙ РАСЧЕТ № 25002</t>
  </si>
  <si>
    <t xml:space="preserve">   65% ФОТ (от 12032)  (Поз. 1-5, 8, 12, 14, 17, 19, 21, 25, 37, 43, 46, 59, 61, 66-67, 70, 74, 80-81, 39, 45)</t>
  </si>
  <si>
    <t xml:space="preserve">   60% ФОТ (от 62)  (Поз. 24)</t>
  </si>
  <si>
    <t xml:space="preserve">   100% ФОТ (от 39)  (Поз. 39, 45)</t>
  </si>
  <si>
    <t xml:space="preserve">   95% ФОТ (от 11575)  (Поз. 4-5, 8, 12, 14, 17, 19, 21, 25, 37, 43, 46, 59, 61, 66-67, 70, 74, 80-81)</t>
  </si>
  <si>
    <t xml:space="preserve">   85% ФОТ (от 418)  (Поз. 1-3)</t>
  </si>
  <si>
    <t xml:space="preserve">   80% ФОТ (от 62)  (Поз. 24)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</si>
  <si>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4-5, 8, 12, 14, 17, 19, 21, 25, 37, 43, 46, 59, 61, 66-67, 70, 74, 80-81, 24, 39, 45)</t>
  </si>
  <si>
    <t xml:space="preserve">   Заготовительно-складские расходы на материалы - согласно п.4.64 из МДС 81-35.2004 МАТ=1,02  (Поз. 6-7, 9-11, 13, 16, 18, 20, 22, 26-36, 38, 40-42, 44, 47-58, 60, 62-65, 68-69, 71-73)</t>
  </si>
  <si>
    <t xml:space="preserve">   Районный к-т 4,3%  (Поз. 1-5, 8, 12, 14, 17, 19, 21, 25, 37, 43, 46, 59, 61, 66-67, 70, 74, 80-81, 24, 39, 45)</t>
  </si>
  <si>
    <r>
      <t>Трубы гибкие гофрированные из самозатухающего ПВХ-пластиката (ГОСТ Р 50827-95) легкого типа, со стальной протяжкой (зондом), наружным диаметром до 20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</si>
  <si>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ФССЦ-103-2404</t>
  </si>
  <si>
    <t>Провод (кабель), количество проводов в резинобитумной трубке до 2, сечение провода до 16 мм2</t>
  </si>
  <si>
    <t>Кабели контрольные с медными жилами с поливинилхлоридной изоляцией и оболочкой марки КВВГ, с числом жил - 5 и сечением 1,5 мм2</t>
  </si>
  <si>
    <t>ТСЦ-501-0807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</si>
  <si>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</si>
  <si>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ФССЦ-501-8459</t>
  </si>
  <si>
    <t xml:space="preserve">                           Раздел 5. Кабельные проводки</t>
  </si>
  <si>
    <t>Монтаж: автомат одно-, двух-, трехполюсный, устанавливаемый на конструкции, на ток до 25 А</t>
  </si>
  <si>
    <r>
      <t>262,83</t>
    </r>
    <r>
      <rPr>
        <i/>
        <sz val="5"/>
        <rFont val="Arial"/>
        <family val="2"/>
        <charset val="204"/>
      </rPr>
      <t xml:space="preserve">
1724,37/1,18/5,56</t>
    </r>
  </si>
  <si>
    <t>"Legrand" DXАВДТ1п+н30мА C20(AC)6000А6кА 007887</t>
  </si>
  <si>
    <r>
      <t>25,92</t>
    </r>
    <r>
      <rPr>
        <i/>
        <sz val="5"/>
        <rFont val="Arial"/>
        <family val="2"/>
        <charset val="204"/>
      </rPr>
      <t xml:space="preserve">
170,08/1,18/5,56</t>
    </r>
  </si>
  <si>
    <t>"Legrand" Авт.Выкл. DX 1П С20A 6kA 003387</t>
  </si>
  <si>
    <r>
      <t>33,1</t>
    </r>
    <r>
      <rPr>
        <i/>
        <sz val="5"/>
        <rFont val="Arial"/>
        <family val="2"/>
        <charset val="204"/>
      </rPr>
      <t xml:space="preserve">
217,17/1,18/5,56</t>
    </r>
  </si>
  <si>
    <t>"Legrand" Авт.Выкл. DX 1П B10A 6kA 003268</t>
  </si>
  <si>
    <t>Монтаж: автомат одно-, двух-, трехполюсный, устанавливаемый на конструкции, на ток до 100 А</t>
  </si>
  <si>
    <r>
      <t>157,52</t>
    </r>
    <r>
      <rPr>
        <i/>
        <sz val="5"/>
        <rFont val="Arial"/>
        <family val="2"/>
        <charset val="204"/>
      </rPr>
      <t xml:space="preserve">
1033,44/1,18/5,56</t>
    </r>
  </si>
  <si>
    <t>"Legrand" Авт.Выкл. DX 3П С63A 6kA 003457</t>
  </si>
  <si>
    <r>
      <t>382,39</t>
    </r>
    <r>
      <rPr>
        <i/>
        <sz val="5"/>
        <rFont val="Arial"/>
        <family val="2"/>
        <charset val="204"/>
      </rPr>
      <t xml:space="preserve">
2508,80/1,18/5,56</t>
    </r>
  </si>
  <si>
    <t>Корпус металлический ЩРв-24зк-1 36 IP31 "UNIVERSAL" MKM12-V-24-31-ZK-U</t>
  </si>
  <si>
    <t xml:space="preserve">                           Щит ЩО-2</t>
  </si>
  <si>
    <r>
      <t>22,72</t>
    </r>
    <r>
      <rPr>
        <i/>
        <sz val="5"/>
        <rFont val="Arial"/>
        <family val="2"/>
        <charset val="204"/>
      </rPr>
      <t xml:space="preserve">
149,05/1,18/5,56</t>
    </r>
  </si>
  <si>
    <t>"Legrand" Авт.Выкл. DX 1П С16A 6kA 003386</t>
  </si>
  <si>
    <r>
      <t>108,5</t>
    </r>
    <r>
      <rPr>
        <i/>
        <sz val="5"/>
        <rFont val="Arial"/>
        <family val="2"/>
        <charset val="204"/>
      </rPr>
      <t xml:space="preserve">
711,84/1,18/5,56</t>
    </r>
  </si>
  <si>
    <t>"Legrand" Авт.Выкл. DX 3П С25A 6kA 003453</t>
  </si>
  <si>
    <r>
      <t>118,88</t>
    </r>
    <r>
      <rPr>
        <i/>
        <sz val="5"/>
        <rFont val="Arial"/>
        <family val="2"/>
        <charset val="204"/>
      </rPr>
      <t xml:space="preserve">
779,95/1,18/5,56</t>
    </r>
  </si>
  <si>
    <t>Корпус металлический ЩРв-12з-1 36 УХЛ3 IP31 MKM14-V-12-30-Z</t>
  </si>
  <si>
    <t xml:space="preserve">                           Щит ЩО-1</t>
  </si>
  <si>
    <r>
      <t>2,42</t>
    </r>
    <r>
      <rPr>
        <i/>
        <sz val="5"/>
        <rFont val="Arial"/>
        <family val="2"/>
        <charset val="204"/>
      </rPr>
      <t xml:space="preserve">
15,88/1.18/5.56</t>
    </r>
  </si>
  <si>
    <t>Кабель-канал  20х10 "ЭЛЕКОР" CKK10-020-010-1-K01</t>
  </si>
  <si>
    <r>
      <t>14,47</t>
    </r>
    <r>
      <rPr>
        <i/>
        <sz val="5"/>
        <rFont val="Arial"/>
        <family val="2"/>
        <charset val="204"/>
      </rPr>
      <t xml:space="preserve">
94,94/1,18/5,56</t>
    </r>
  </si>
  <si>
    <t>СОЕДИНЕНИЕ НА СТЫК ДЛЯ СЕРИИ ТА-EN, TA-GN GAN 120 00888</t>
  </si>
  <si>
    <r>
      <t>31,74</t>
    </r>
    <r>
      <rPr>
        <i/>
        <sz val="5"/>
        <rFont val="Arial"/>
        <family val="2"/>
        <charset val="204"/>
      </rPr>
      <t xml:space="preserve">
208,25/1,18/5,56</t>
    </r>
  </si>
  <si>
    <t>ВНУТРЕННИЙ ИЗМЕНЯЕМЫЙ УГОЛ  ДЛЯ СЕРИИ ТА-EN, TA-GN NIAV 120X60 01730</t>
  </si>
  <si>
    <r>
      <t>33,34</t>
    </r>
    <r>
      <rPr>
        <i/>
        <sz val="5"/>
        <rFont val="Arial"/>
        <family val="2"/>
        <charset val="204"/>
      </rPr>
      <t xml:space="preserve">
218,74/1,18/5,56</t>
    </r>
  </si>
  <si>
    <t>ВНЕШНИЙ ИЗМЕНЯЕМЫЙ УГОЛ ДЛЯ СЕРИИ TA-EN, TA-GN NEAV 120X60 01714</t>
  </si>
  <si>
    <r>
      <t>32,12</t>
    </r>
    <r>
      <rPr>
        <i/>
        <sz val="5"/>
        <rFont val="Arial"/>
        <family val="2"/>
        <charset val="204"/>
      </rPr>
      <t xml:space="preserve">
210,72/1,18/5,56</t>
    </r>
  </si>
  <si>
    <t>ОТВОД/СОЕДИНЕНИЕ ДЛЯ СЕРИИ ТА-EN, TA-GN NTAN 120X60 01762</t>
  </si>
  <si>
    <r>
      <t>37,06</t>
    </r>
    <r>
      <rPr>
        <i/>
        <sz val="5"/>
        <rFont val="Arial"/>
        <family val="2"/>
        <charset val="204"/>
      </rPr>
      <t xml:space="preserve">
243,12/1,18/5,56</t>
    </r>
  </si>
  <si>
    <t>ПЛОСКИЙ УГОЛ ДЛЯ СЕРИИ ТА-EN, TA-GN NPAN 120X60 01746</t>
  </si>
  <si>
    <r>
      <t>6,85</t>
    </r>
    <r>
      <rPr>
        <i/>
        <sz val="5"/>
        <rFont val="Arial"/>
        <family val="2"/>
        <charset val="204"/>
      </rPr>
      <t xml:space="preserve">
44,95/1,18/5,56</t>
    </r>
  </si>
  <si>
    <t>НАКЛАДКА НА КОРОБКУ / СТЕНУ RQM 120 01777</t>
  </si>
  <si>
    <r>
      <t>16,13</t>
    </r>
    <r>
      <rPr>
        <i/>
        <sz val="5"/>
        <rFont val="Arial"/>
        <family val="2"/>
        <charset val="204"/>
      </rPr>
      <t xml:space="preserve">
105,82/1,18/5,56</t>
    </r>
  </si>
  <si>
    <t>ЗАГЛУШКА ДЛЯ СЕРИИ ТА-EN, TA-GN LAN 120X60 00877</t>
  </si>
  <si>
    <r>
      <t>7,15</t>
    </r>
    <r>
      <rPr>
        <i/>
        <sz val="5"/>
        <rFont val="Arial"/>
        <family val="2"/>
        <charset val="204"/>
      </rPr>
      <t xml:space="preserve">
46,89/1,18/5,56</t>
    </r>
  </si>
  <si>
    <t>ФИКСАТОР КАБЕЛЯ ДЛЯ ТА-EN, TA-GN TR-E 120 07715</t>
  </si>
  <si>
    <r>
      <t>57,32</t>
    </r>
    <r>
      <rPr>
        <i/>
        <sz val="5"/>
        <rFont val="Arial"/>
        <family val="2"/>
        <charset val="204"/>
      </rPr>
      <t xml:space="preserve">
376,04/1,18/5,56</t>
    </r>
  </si>
  <si>
    <t>Короб пластиковый TA-GN 120X60 01787</t>
  </si>
  <si>
    <t xml:space="preserve">                           Кабель-канал магистральный 60х120мм</t>
  </si>
  <si>
    <r>
      <t>9,74</t>
    </r>
    <r>
      <rPr>
        <i/>
        <sz val="5"/>
        <rFont val="Arial"/>
        <family val="2"/>
        <charset val="204"/>
      </rPr>
      <t xml:space="preserve">
63,92/1,18/5,56</t>
    </r>
  </si>
  <si>
    <t>"Legrand" Суппорт/Рамка 2 М Dlp Кр.65 010952</t>
  </si>
  <si>
    <r>
      <t>42,61</t>
    </r>
    <r>
      <rPr>
        <i/>
        <sz val="5"/>
        <rFont val="Arial"/>
        <family val="2"/>
        <charset val="204"/>
      </rPr>
      <t xml:space="preserve">
279,57/1,18/5,56</t>
    </r>
  </si>
  <si>
    <t>"Legrand" Msc Роз. DLP н.ст. 2К+З б/заж. 077401</t>
  </si>
  <si>
    <r>
      <t>33,07</t>
    </r>
    <r>
      <rPr>
        <i/>
        <sz val="5"/>
        <rFont val="Arial"/>
        <family val="2"/>
        <charset val="204"/>
      </rPr>
      <t xml:space="preserve">
216,98/1,18/5,56</t>
    </r>
  </si>
  <si>
    <t>"Legrand" MOSAIC RJ45 UTP кат5е 1мод бел 076551</t>
  </si>
  <si>
    <r>
      <t>29,5</t>
    </r>
    <r>
      <rPr>
        <i/>
        <sz val="5"/>
        <rFont val="Arial"/>
        <family val="2"/>
        <charset val="204"/>
      </rPr>
      <t xml:space="preserve">
193,56/1,18/5,56</t>
    </r>
  </si>
  <si>
    <t>"Legrand" Mosaic Розетка RJ11 (1 модуль) 078730</t>
  </si>
  <si>
    <r>
      <t>16,11</t>
    </r>
    <r>
      <rPr>
        <i/>
        <sz val="5"/>
        <rFont val="Arial"/>
        <family val="2"/>
        <charset val="204"/>
      </rPr>
      <t xml:space="preserve">
105,69/1,18/5,56</t>
    </r>
  </si>
  <si>
    <t>"Legrand" Суппорт/Рамка 4 М Dlp Кр.65 010954</t>
  </si>
  <si>
    <r>
      <t>65,93</t>
    </r>
    <r>
      <rPr>
        <i/>
        <sz val="5"/>
        <rFont val="Arial"/>
        <family val="2"/>
        <charset val="204"/>
      </rPr>
      <t xml:space="preserve">
432,55/1,18/5,56</t>
    </r>
  </si>
  <si>
    <t>"Legrand" Роз.DLP н.ст. 2Х2К+З б/заж. 077402</t>
  </si>
  <si>
    <r>
      <t>85,15</t>
    </r>
    <r>
      <rPr>
        <i/>
        <sz val="5"/>
        <rFont val="Arial"/>
        <family val="2"/>
        <charset val="204"/>
      </rPr>
      <t xml:space="preserve">
558,68/1,18/5,56</t>
    </r>
  </si>
  <si>
    <r>
      <t>17,19</t>
    </r>
    <r>
      <rPr>
        <i/>
        <sz val="5"/>
        <rFont val="Arial"/>
        <family val="2"/>
        <charset val="204"/>
      </rPr>
      <t xml:space="preserve">
112,78/1,18/5,56</t>
    </r>
  </si>
  <si>
    <r>
      <t>7,07</t>
    </r>
    <r>
      <rPr>
        <i/>
        <sz val="5"/>
        <rFont val="Arial"/>
        <family val="2"/>
        <charset val="204"/>
      </rPr>
      <t xml:space="preserve">
46,37/1,18/5,56</t>
    </r>
  </si>
  <si>
    <r>
      <t>64,26</t>
    </r>
    <r>
      <rPr>
        <i/>
        <sz val="5"/>
        <rFont val="Arial"/>
        <family val="2"/>
        <charset val="204"/>
      </rPr>
      <t xml:space="preserve">
421,60/1,18/5,56</t>
    </r>
  </si>
  <si>
    <r>
      <t>47,05</t>
    </r>
    <r>
      <rPr>
        <i/>
        <sz val="5"/>
        <rFont val="Arial"/>
        <family val="2"/>
        <charset val="204"/>
      </rPr>
      <t xml:space="preserve">
308,67/1,18/5,56</t>
    </r>
  </si>
  <si>
    <t>"Legrand" DLPУг.внеш. на выс. 50мм 010622</t>
  </si>
  <si>
    <r>
      <t>42,85</t>
    </r>
    <r>
      <rPr>
        <i/>
        <sz val="5"/>
        <rFont val="Arial"/>
        <family val="2"/>
        <charset val="204"/>
      </rPr>
      <t xml:space="preserve">
281,11/1,18/5,56</t>
    </r>
  </si>
  <si>
    <r>
      <t>8,33</t>
    </r>
    <r>
      <rPr>
        <i/>
        <sz val="5"/>
        <rFont val="Arial"/>
        <family val="2"/>
        <charset val="204"/>
      </rPr>
      <t xml:space="preserve">
54,62/1,18/5,56</t>
    </r>
  </si>
  <si>
    <r>
      <t>4,73</t>
    </r>
    <r>
      <rPr>
        <i/>
        <sz val="5"/>
        <rFont val="Arial"/>
        <family val="2"/>
        <charset val="204"/>
      </rPr>
      <t xml:space="preserve">
31,05/1,18/5,56</t>
    </r>
  </si>
  <si>
    <r>
      <t>17,47</t>
    </r>
    <r>
      <rPr>
        <i/>
        <sz val="5"/>
        <rFont val="Arial"/>
        <family val="2"/>
        <charset val="204"/>
      </rPr>
      <t xml:space="preserve">
114,64/1,18/5,56</t>
    </r>
  </si>
  <si>
    <r>
      <t>54,23</t>
    </r>
    <r>
      <rPr>
        <i/>
        <sz val="5"/>
        <rFont val="Arial"/>
        <family val="2"/>
        <charset val="204"/>
      </rPr>
      <t xml:space="preserve">
355,77/1,18/5,56</t>
    </r>
  </si>
  <si>
    <t>Монтаж: вставка плавкая</t>
  </si>
  <si>
    <t>Вставки плавкие</t>
  </si>
  <si>
    <t>ТСЦ-509-2031</t>
  </si>
  <si>
    <r>
      <t>10,54</t>
    </r>
    <r>
      <rPr>
        <i/>
        <sz val="5"/>
        <rFont val="Arial"/>
        <family val="2"/>
        <charset val="204"/>
      </rPr>
      <t xml:space="preserve">
69,12/1,18/5,56</t>
    </r>
  </si>
  <si>
    <r>
      <t>9,58</t>
    </r>
    <r>
      <rPr>
        <i/>
        <sz val="5"/>
        <rFont val="Arial"/>
        <family val="2"/>
        <charset val="204"/>
      </rPr>
      <t xml:space="preserve">
62,82/1,18/5,56</t>
    </r>
  </si>
  <si>
    <t>РРС20-3-ОБ Розетка одноместная с з/к для открытой установки</t>
  </si>
  <si>
    <r>
      <t>29,19</t>
    </r>
    <r>
      <rPr>
        <i/>
        <sz val="5"/>
        <rFont val="Arial"/>
        <family val="2"/>
        <charset val="204"/>
      </rPr>
      <t xml:space="preserve">
191,51/1,18/5,56</t>
    </r>
  </si>
  <si>
    <r>
      <t>19,43</t>
    </r>
    <r>
      <rPr>
        <i/>
        <sz val="5"/>
        <rFont val="Arial"/>
        <family val="2"/>
        <charset val="204"/>
      </rPr>
      <t xml:space="preserve">
127,48/1,18/5,56</t>
    </r>
  </si>
  <si>
    <t>Светильник отдельно устанавливаемый на штырях с количеством ламп в светильнике 2</t>
  </si>
  <si>
    <t>ТЕРм08-03-594-02</t>
  </si>
  <si>
    <r>
      <t>175,44</t>
    </r>
    <r>
      <rPr>
        <i/>
        <sz val="5"/>
        <rFont val="Arial"/>
        <family val="2"/>
        <charset val="204"/>
      </rPr>
      <t xml:space="preserve">
1151/1,18/5,56</t>
    </r>
  </si>
  <si>
    <t>Светильник  ЛПО46-2х28-613 Luxe 1056228613</t>
  </si>
  <si>
    <r>
      <t>31,51</t>
    </r>
    <r>
      <rPr>
        <i/>
        <sz val="5"/>
        <rFont val="Arial"/>
        <family val="2"/>
        <charset val="204"/>
      </rPr>
      <t xml:space="preserve">
206,75/1,18/5,56</t>
    </r>
  </si>
  <si>
    <t>Светильник НПП2602А  белый/круг без решетки пластик 60Вт IP54ИЭК LNPP0-2602A-1-060-K01</t>
  </si>
  <si>
    <r>
      <t>658,37</t>
    </r>
    <r>
      <rPr>
        <i/>
        <sz val="5"/>
        <rFont val="Arial"/>
        <family val="2"/>
        <charset val="204"/>
      </rPr>
      <t xml:space="preserve">
4319.46/1,18/5,56</t>
    </r>
  </si>
  <si>
    <t>Светильник  NBS 50F114 1415000310</t>
  </si>
  <si>
    <t>Светильник в подвесных потолках, устанавливаемый на подвесках, количество ламп в светильнике до 4</t>
  </si>
  <si>
    <t>ТЕРм08-03-594-11</t>
  </si>
  <si>
    <r>
      <t>882,67</t>
    </r>
    <r>
      <rPr>
        <i/>
        <sz val="5"/>
        <rFont val="Arial"/>
        <family val="2"/>
        <charset val="204"/>
      </rPr>
      <t xml:space="preserve">
5791/1,18/5,56</t>
    </r>
  </si>
  <si>
    <t>Светильник  OWP/R 418 HF 1373000280</t>
  </si>
  <si>
    <r>
      <t>255,61</t>
    </r>
    <r>
      <rPr>
        <i/>
        <sz val="5"/>
        <rFont val="Arial"/>
        <family val="2"/>
        <charset val="204"/>
      </rPr>
      <t xml:space="preserve">
1677/1,18/5,56</t>
    </r>
  </si>
  <si>
    <t>Светильник  ЛВО07-4х18-031 PRB HF 1076418031</t>
  </si>
  <si>
    <r>
      <t>Демонтаж: щиток осветительный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</si>
  <si>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пульт управления вентиляцией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</si>
  <si>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ТЕРм08-03-572-04</t>
  </si>
  <si>
    <t>_______________________________________________________________________________________________718,9</t>
  </si>
  <si>
    <t>___________________________12,094</t>
  </si>
  <si>
    <t>___________________________106,725</t>
  </si>
  <si>
    <t>Сметная стоимость монтажных работ _______________________________________________________________________________________________</t>
  </si>
  <si>
    <t>Основание: проект № 24684-13-ЭМО</t>
  </si>
  <si>
    <r>
      <t xml:space="preserve">реконструкцию помещений для отдела 042. г.Лесной ул.Островского, 2. </t>
    </r>
    <r>
      <rPr>
        <b/>
        <i/>
        <sz val="10"/>
        <rFont val="Arial"/>
        <family val="2"/>
        <charset val="204"/>
      </rPr>
      <t>Инв.№ 8811031</t>
    </r>
  </si>
  <si>
    <t>ЛОКАЛЬНЫЙ СМЕТНЫЙ РАСЧЕТ № 25003</t>
  </si>
  <si>
    <t xml:space="preserve">   83% ФОТ (от 5359)  (Поз. 1-2, 11, 14-15, 24, 27-28, 37)</t>
  </si>
  <si>
    <t xml:space="preserve">   70% ФОТ (от 284)  (Поз. 8, 21, 34, 12, 25, 38)</t>
  </si>
  <si>
    <t xml:space="preserve">   65% ФОТ (от 47)  (Поз. 10, 23, 36)</t>
  </si>
  <si>
    <t xml:space="preserve">   60% ФОТ (от 845)  (Поз. 4, 6, 17, 19, 30, 32)</t>
  </si>
  <si>
    <t xml:space="preserve">   50% ФОТ (от 58)  (Поз. 5, 9, 13, 18, 22, 26, 31, 35, 39)</t>
  </si>
  <si>
    <t xml:space="preserve">   128% ФОТ (от 5359)  (Поз. 1-2, 11, 14-15, 24, 27-28, 37)</t>
  </si>
  <si>
    <t xml:space="preserve">   120% ФОТ (от 47)  (Поз. 10, 23, 36)</t>
  </si>
  <si>
    <t xml:space="preserve">   110% ФОТ (от 106)  (Поз. 12, 25, 38)</t>
  </si>
  <si>
    <t xml:space="preserve">   100% ФОТ (от 178)  (Поз. 8, 21, 34)</t>
  </si>
  <si>
    <t xml:space="preserve">   80% ФОТ (от 845)  (Поз. 4, 6, 17, 19, 30, 32)</t>
  </si>
  <si>
    <t xml:space="preserve">   78% ФОТ (от 58)  (Поз. 5, 9, 13, 18, 22, 26, 31, 35, 39)</t>
  </si>
  <si>
    <t xml:space="preserve">   Условия производства работ ОЗП=1,2; ЭМ=1,2; ЗПМ=1,2; ТЗ=1,2; ТЗМ=1,2  (Поз. 1-2, 11, 14-15, 24, 27-28, 37, 5, 9, 13, 18, 22, 26, 31, 35, 39, 8, 21, 34, 10, 23, 36, 12, 25, 38, 4, 6, 17, 19, 30, 32)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</si>
  <si>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11, 14-15, 24, 27-28, 37, 8, 21, 34, 10, 23, 36)</t>
  </si>
  <si>
    <t xml:space="preserve">   Районный к-т 4,3%  (Поз. 1-2, 11, 14-15, 24, 27-28, 37, 5, 9, 13, 18, 22, 26, 31, 35, 39, 8, 21, 34, 10, 23, 36, 12, 25, 38, 4, 6, 17, 19, 30, 32)</t>
  </si>
  <si>
    <t>Трубы стальные водогазопроводные диаметр условного прохода 90 мм,              (Для гильзы)</t>
  </si>
  <si>
    <t xml:space="preserve">
32071,43/1,18/4,19*1,012*1,01*1,03</t>
  </si>
  <si>
    <t>Сплит-системы Panaconik CS/CU-E12MKD</t>
  </si>
  <si>
    <t>Установка внутреннего блока сплит-системы Panaconik CS/CU-E12MKD</t>
  </si>
  <si>
    <t>Установка наружного блока сплит-системы Panaconik CS/CU-E12MKD</t>
  </si>
  <si>
    <t xml:space="preserve">                           Помещение №1</t>
  </si>
  <si>
    <t>Трубы стальные водогазопроводные диаметр условного прохода 90 мм,                    (Для гильзы)</t>
  </si>
  <si>
    <t xml:space="preserve">
28311,27/1,18/4,19*1,012*1,01*1,03</t>
  </si>
  <si>
    <t>Сплит-системы Panaconik CS/CU-E9MKD</t>
  </si>
  <si>
    <t>Установка внутреннего блока сплит-системы Panaconik CS/CU-E9MKD</t>
  </si>
  <si>
    <t>Установка наружного блока сплит-системы Panaconik CS/CU-E9MKD</t>
  </si>
  <si>
    <t xml:space="preserve">                           Помещение №3,5,6</t>
  </si>
  <si>
    <t>Трубы стальные водогазопроводные диаметр условного прохода 90 мм,                  (Для гильзы)</t>
  </si>
  <si>
    <t xml:space="preserve">
26747,23/1,18/4,19*1,012*1,01*1,03</t>
  </si>
  <si>
    <t>Сплит-системы Panaconik CS/CU-E7MKD</t>
  </si>
  <si>
    <t>Установка внутреннего блока сплит-системы Panaconik CS/CU-E7MKD</t>
  </si>
  <si>
    <t>Установка наружного блока сплит-системы Panaconik CS/CU-E7MKD</t>
  </si>
  <si>
    <t xml:space="preserve">                           Помещение №2</t>
  </si>
  <si>
    <t xml:space="preserve">                           Раздел 1. Сплит-кондиционеры.</t>
  </si>
  <si>
    <t>_______________________________________________________________________________________________474,93</t>
  </si>
  <si>
    <t>___________________________6,593</t>
  </si>
  <si>
    <t>_______________________________________________________________________________________________30,609</t>
  </si>
  <si>
    <t>_______________________________________________________________________________________________2,248</t>
  </si>
  <si>
    <t>_______________________________________________________________________________________________29,104</t>
  </si>
  <si>
    <t>___________________________61,961</t>
  </si>
  <si>
    <t>Основание: Проект № 24686-13-ОВ</t>
  </si>
  <si>
    <t xml:space="preserve">                                      Раздел:  Кондиционирование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</si>
  <si>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25004</t>
    </r>
  </si>
  <si>
    <t xml:space="preserve">   85% ФОТ (от 2256)  (Поз. 1, 7, 18, 61, 22-23, 31-32, 35, 43, 59-60)</t>
  </si>
  <si>
    <t xml:space="preserve">   83% ФОТ (от 26)  (Поз. 91)</t>
  </si>
  <si>
    <t xml:space="preserve">   80% ФОТ (от 2178)  (Поз. 30)</t>
  </si>
  <si>
    <t xml:space="preserve">   75% ФОТ (от 9295)  (Поз. 65-83, 86-88)</t>
  </si>
  <si>
    <t xml:space="preserve">   70% ФОТ (от 19568)  (Поз. 2, 4-6, 13, 28, 62-63, 84, 117, 24, 29, 25-26, 64, 123)</t>
  </si>
  <si>
    <t xml:space="preserve">   68% ФОТ (от 4202)  (Поз. 8-12, 85)</t>
  </si>
  <si>
    <t xml:space="preserve">   65% ФОТ (от 20131)  (Поз. 3, 116, 121, 130, 57, 118-120, 122, 124-125, 128-129, 131, 17)</t>
  </si>
  <si>
    <t xml:space="preserve">   63% ФОТ (от 3208)  (Поз. 14, 33-34, 36-37, 45-56, 90, 113-115, 126)</t>
  </si>
  <si>
    <t xml:space="preserve">   60% ФОТ (от 475)  (Поз. 19, 111)</t>
  </si>
  <si>
    <t xml:space="preserve">   55% ФОТ (от 14512)  (Поз. 89, 92, 94-95, 97-98, 100, 105-107, 109, 112)</t>
  </si>
  <si>
    <t xml:space="preserve">   50% ФОТ (от 11134)  (Поз. 15, 27, 93, 96, 99, 16, 21, 58, 127, 101-104, 110, 108)</t>
  </si>
  <si>
    <t xml:space="preserve">   130% ФОТ (от 240)  (Поз. 22-23, 31-32, 35, 43, 59-60)</t>
  </si>
  <si>
    <t xml:space="preserve">   128% ФОТ (от 26)  (Поз. 91)</t>
  </si>
  <si>
    <t xml:space="preserve">   123% ФОТ (от 9295)  (Поз. 65-83, 86-88)</t>
  </si>
  <si>
    <t xml:space="preserve">   122% ФОТ (от 2178)  (Поз. 30)</t>
  </si>
  <si>
    <t xml:space="preserve">   120% ФОТ (от 17431)  (Поз. 57, 118-120, 122, 124-125, 128-129, 131)</t>
  </si>
  <si>
    <t xml:space="preserve">   118% ФОТ (от 3208)  (Поз. 14, 33-34, 36-37, 45-56, 90, 113-115, 126)</t>
  </si>
  <si>
    <t xml:space="preserve">   110% ФОТ (от 4324)  (Поз. 2, 4-6, 13, 28, 62-63, 84, 117)</t>
  </si>
  <si>
    <t xml:space="preserve">   105% ФОТ (от 14512)  (Поз. 89, 92, 94-95, 97-98, 100, 105-107, 109, 112)</t>
  </si>
  <si>
    <t xml:space="preserve">   100% ФОТ (от 15105)  (Поз. 19, 123)</t>
  </si>
  <si>
    <t xml:space="preserve">   90% ФОТ (от 2030)  (Поз. 1, 7, 18, 61, 25-26, 64)</t>
  </si>
  <si>
    <t xml:space="preserve">   86% ФОТ (от 421)  (Поз. 24, 29)</t>
  </si>
  <si>
    <t xml:space="preserve">   85% ФОТ (от 111)  (Поз. 17)</t>
  </si>
  <si>
    <t xml:space="preserve">   83% ФОТ (от 2589)  (Поз. 3, 116, 121, 130)</t>
  </si>
  <si>
    <t xml:space="preserve">   80% ФОТ (от 6282)  (Поз. 8-12, 85, 101-104, 110)</t>
  </si>
  <si>
    <t xml:space="preserve">   79% ФОТ (от 5228)  (Поз. 15, 27, 93, 96, 99)</t>
  </si>
  <si>
    <t xml:space="preserve">   78% ФОТ (от 801)  (Поз. 21, 58, 127)</t>
  </si>
  <si>
    <t xml:space="preserve">   77% ФОТ (от 2986)  (Поз. 108)</t>
  </si>
  <si>
    <t xml:space="preserve">   76% ФОТ (от 179)  (Поз. 111)</t>
  </si>
  <si>
    <t xml:space="preserve">   74% ФОТ (от 39)  (Поз. 16)</t>
  </si>
  <si>
    <t xml:space="preserve">   Условия производства работ ОЗП=1,2; ЭМ=1,2; ЗПМ=1,2; ТЗ=1,2; ТЗМ=1,2  (Поз. 1, 7, 18, 61, 14, 33-34, 36-37, 45-56, 90, 113-115, 126, 22-23, 31-32, 35, 43, 59-60, 25-26, 64, 30, 57, 118-120, 122, 124-125, 128-129, 131, 65-83, 86-89, 92, 94-95, 97-98, 100, 105-107, 109, 112, 91, 123)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</si>
  <si>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61, 33-34, 36-37, 45-56, 90, 113-115, 126, 22-23, 31-32, 35, 43, 59-60, 25-26, 64, 30, 57, 118-120, 122, 124-125, 128-129, 131, 65-83, 86-89, 92, 94-95, 97-98, 100, 105-107, 109, 112, 91, 123)</t>
  </si>
  <si>
    <t xml:space="preserve">   Районный к-т 4,3%  (Поз. 1, 7, 18, 61, 2, 4-6, 13, 28, 62-63, 84, 117, 3, 116, 121, 130, 8-12, 85, 14, 33-34, 36-37, 45-56, 90, 113-115, 126, 15, 27, 93, 96, 99, 16, 19, 21, 58, 127, 22-23, 31-32, 35, 43, 59-60, 24, 29-30, 57, 118-120, 122, 124-125, 128-129, 131, 65-83, 86-89, 92, 94-95, 97-98, 100, 105-107, 109, 112, 91, 101-104, 110, 108, 111, 123, 17)</t>
  </si>
  <si>
    <t>Устройство желобов настенных</t>
  </si>
  <si>
    <t>ТЕР12-01-009-01</t>
  </si>
  <si>
    <t>Разборка мелких покрытий и обделок из листовой стали (желобов, отливов, свесов и т.п.)</t>
  </si>
  <si>
    <t>Устройство примыканий кровель из наплавляемых материалов к стенам и парапетам высотой до 600 мм, в т.ч. к вытяжным вент.шахтам</t>
  </si>
  <si>
    <t>ТЕР12-01-004-04</t>
  </si>
  <si>
    <t>Устройство кровель из наплавляемых материалов в три слоя, в т.ч. козырьков</t>
  </si>
  <si>
    <t>ТЕР12-01-002-08</t>
  </si>
  <si>
    <t>Сверление отверстий в асбестоцементном плоском листе при облицовке падуг</t>
  </si>
  <si>
    <t>ТЕРр69-2-1</t>
  </si>
  <si>
    <t>Установка элементов каркаса из брусьев</t>
  </si>
  <si>
    <t>ТЕР10-01-010-01</t>
  </si>
  <si>
    <t>Устройство выравнивающих стяжек сборных из плоских асбестоцементных листов с проклейкой стыков, в т.ч. облицовка падуг</t>
  </si>
  <si>
    <t>ТЕР12-01-017-05</t>
  </si>
  <si>
    <t>Устройство разуклонки кровли из керамзита до 200 мм</t>
  </si>
  <si>
    <t>ТЕР12-01-014-02 прим.</t>
  </si>
  <si>
    <t>Изоляция изделиями из пенопласта насухо холодных поверхностей покрытий и перекрытий</t>
  </si>
  <si>
    <t>ТЕР26-01-041-05</t>
  </si>
  <si>
    <t>Устройство пароизоляции оклеечной</t>
  </si>
  <si>
    <t>ТЕР12-01-015-01</t>
  </si>
  <si>
    <t>Разборка теплоизоляции на кровле из плит ППЖ толщиной 150 мм</t>
  </si>
  <si>
    <t>ТЕРр58-17-5 прим.</t>
  </si>
  <si>
    <r>
      <t>Разборка цементных падуг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</si>
  <si>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ТЕР12-01-017-01</t>
  </si>
  <si>
    <r>
      <t>Разборка выравнивающих стяжек цементно-песчаных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</si>
  <si>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r>
      <t>Разборка примыканий рулонных и мастичных кровель к стенам и парапетам высотой до 600 мм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</si>
  <si>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ТЕР12-01-004-01</t>
  </si>
  <si>
    <t>Разборка покрытий кровель из рулонных материалов</t>
  </si>
  <si>
    <t>ТЕР46-04-008-01</t>
  </si>
  <si>
    <t>Смена обделок из листовой стали (отливов, брандмауэров и парапетов) шириной до 1 м</t>
  </si>
  <si>
    <t>ТЕРр58-20-3 прим.</t>
  </si>
  <si>
    <t xml:space="preserve">                           Кровля</t>
  </si>
  <si>
    <t>Поручни из древесины</t>
  </si>
  <si>
    <t>ТСЦ-203-0364</t>
  </si>
  <si>
    <t>Установка на лестничных ограждениях деревянных поручней</t>
  </si>
  <si>
    <t>ТЕР10-02-041-01</t>
  </si>
  <si>
    <r>
      <t>Плиты древесностружечные с одной декоративной стороной, с печатным рисунком толщиной 19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</si>
  <si>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ФССЦ-101-1863</t>
  </si>
  <si>
    <t>Облицовка ограждения по готовому каркасу щитами-картинами из древесностружечных плит с одной декоративной стороной</t>
  </si>
  <si>
    <t>ТЕР15-01-049-04</t>
  </si>
  <si>
    <t>Разборка деревянных элементов лестничного ограждения</t>
  </si>
  <si>
    <t>ТЕРр59-4-1 прим.</t>
  </si>
  <si>
    <t xml:space="preserve">                           Лестничное ограждение</t>
  </si>
  <si>
    <t>Окраска масляными составами ранее окрашенных металлических элементов витража</t>
  </si>
  <si>
    <t>ТЕРр62-34-2</t>
  </si>
  <si>
    <t>Оклейка обоями стен по монолитной штукатурке и бетону тиснеными и плотными</t>
  </si>
  <si>
    <t>ТЕР15-06-001-02</t>
  </si>
  <si>
    <t>Краски водно-дисперсионные акрилатные</t>
  </si>
  <si>
    <t>ТСЦ-101-0334</t>
  </si>
  <si>
    <t>Окраска поливинилацетатными водоэмульсионными составами высококачественная по штукатурке стен, в т.ч. дверных откосов</t>
  </si>
  <si>
    <t>ТЕР15-04-005-07</t>
  </si>
  <si>
    <t xml:space="preserve">100 м2 </t>
  </si>
  <si>
    <t>Окраска известковыми составами стен</t>
  </si>
  <si>
    <t>Окраска известковыми составами потолков</t>
  </si>
  <si>
    <t>ТЕРр62-1-5</t>
  </si>
  <si>
    <t>Штукатурка поверхностей внутри здания цементно-известковым или цементным раствором по камню и бетону улучшенная стен</t>
  </si>
  <si>
    <t>Краска для наружных работ</t>
  </si>
  <si>
    <t>ТСЦ-101-0415</t>
  </si>
  <si>
    <t>Ремонт штукатурки наружных прямолинейных откосов по камню и бетону цементно-известковым раствором</t>
  </si>
  <si>
    <t>ТЕРр61-20-1</t>
  </si>
  <si>
    <t>Сэндвич панель для отделки откосов с пенополистиролом белая 10х1500х3000. Цена: 1300:5,56:1,18х1,02</t>
  </si>
  <si>
    <t>Облицовка откосов сэндвич-панелями на клее</t>
  </si>
  <si>
    <t>ТЕР15-07-016-01</t>
  </si>
  <si>
    <t>Ремонт штукатурки откосов внутри здания по камню и бетону цементно-известковым раствором прямолинейных</t>
  </si>
  <si>
    <t>Люк ревизионный 150х200</t>
  </si>
  <si>
    <t>ТСЦ-301-1514 прим.</t>
  </si>
  <si>
    <t>Установка ревизионных люков площадью в свету до 0,5 м2</t>
  </si>
  <si>
    <t>ТЕР20-02-002-01</t>
  </si>
  <si>
    <t>Зашивка канализационного стояка по одинарному металлическому каркасу из ПН и ПС профилей гипсокартонными листами в один слой</t>
  </si>
  <si>
    <t>ТЕР10-05-009-01 прим.</t>
  </si>
  <si>
    <t>Восстановление покрытий из мраморных плит после разборки</t>
  </si>
  <si>
    <t>ТЕР11-01-031-04</t>
  </si>
  <si>
    <t>Устройство стяжек на каждые 5 мм изменения толщины стяжки добавлять или исключать к расценке 11-01-011-01</t>
  </si>
  <si>
    <t>ТЕР11-01-011-02</t>
  </si>
  <si>
    <t>Разборка покрытий полов из плиток, уложенных на растворе</t>
  </si>
  <si>
    <t xml:space="preserve">                           Тип 5.   S=23,47 м2</t>
  </si>
  <si>
    <t>Шлифовка существующего покрытия пола терраццо</t>
  </si>
  <si>
    <t>ТЕР11-01-015-07</t>
  </si>
  <si>
    <t xml:space="preserve">                           Тип 4.   S=252,41 м2</t>
  </si>
  <si>
    <t>Устройство покрытий из линолеума "Tarkett" на клее или мастике</t>
  </si>
  <si>
    <t>ТЕР11-01-036-01 прим.</t>
  </si>
  <si>
    <t>Устройство гидроизоляции обмазочной на каждый последующий слой толщиной 1 мм добавлять к расценке 11-01-004-07</t>
  </si>
  <si>
    <t>ТЕР11-01-004-08</t>
  </si>
  <si>
    <t>Устройство гидроизоляции обмазочной холодной асфальтовой мастикой в один слой толщиной 2 мм</t>
  </si>
  <si>
    <t>ТЕР11-01-004-07</t>
  </si>
  <si>
    <t xml:space="preserve">                           Тип 3.   S=48,36 м2</t>
  </si>
  <si>
    <t>Устройство гидроизоляции обмазочной на каждый последующий слой толщиной 1 мм добавлять к расценке 11-01-004-05</t>
  </si>
  <si>
    <t>ТЕР11-01-004-06</t>
  </si>
  <si>
    <t>Устройство гидроизоляции обмазочной в один слой толщиной 2 мм</t>
  </si>
  <si>
    <t>ТЕР11-01-004-05</t>
  </si>
  <si>
    <t>Бетон тяжелый, класс В7,5 (М100)</t>
  </si>
  <si>
    <t>ТСЦ-401-0003</t>
  </si>
  <si>
    <t xml:space="preserve">                           Тип 2.   S=4,07 м2</t>
  </si>
  <si>
    <t xml:space="preserve">                           Тип 1.   S=172,3 м2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</si>
  <si>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КОЭФ. К ПОЗИЦИИ:
Окраска за 2 раза ПЗ=2 (ОЗП=2; ЭМ=2 к расх.; ЗПМ=2; МАТ=2 к расх.; ТЗ=2; ТЗМ=2)</t>
    </r>
  </si>
  <si>
    <t>Перфорированный лист Rv 5-8, сталь оцинкованная. Цена: 1962:3,125:5,56:1,18х1,02</t>
  </si>
  <si>
    <t>Установка щита выхода на крышу из перфорированных листов</t>
  </si>
  <si>
    <t>ТЕР09-06-001-02</t>
  </si>
  <si>
    <t>Сталь круглая углеродистая обыкновенного качества марки ВСт3пс5-1 диаметром 16 мм</t>
  </si>
  <si>
    <t>ТСЦ-101-1614</t>
  </si>
  <si>
    <t>Установка ершей в готовые гнезда с заделкой для крепления щитов к стене</t>
  </si>
  <si>
    <t>ТЕР07-01-044-01 прим.</t>
  </si>
  <si>
    <t>Сверление отверстий в кирпичных стенах электроперфоратором диаметром до 20 мм, толщина стен 0,5 кирпича</t>
  </si>
  <si>
    <t>Устройство мелких покрытий (свесы) из листовой оцинкованной стали</t>
  </si>
  <si>
    <t>Доски подоконные ПВХ, шириной 500 мм</t>
  </si>
  <si>
    <t>ТСЦ-101-2904 прим.</t>
  </si>
  <si>
    <t>Блоки оконные из поливинилхлоридных профилей ОП В2 2700х1350 (ГОСТ 30674-99)</t>
  </si>
  <si>
    <t>ТСЦ-203-8044 прим.</t>
  </si>
  <si>
    <t>Блоки оконные из поливинилхлоридных профилей ОП В2 2100х1350 (ГОСТ 30674-99)</t>
  </si>
  <si>
    <t>ТСЦ-203-8031 прим.</t>
  </si>
  <si>
    <t>Установка оконных блоков из ПВХ профилей поворотных (откидных, поворотно-откидных) с площадью проема более 2 м2 двухстворчатых</t>
  </si>
  <si>
    <t>ТЕР10-01-034-06</t>
  </si>
  <si>
    <t>Блоки оконные из поливинилхлоридных профилей ОП В2 1800х1200 (ГОСТ 30674-99)</t>
  </si>
  <si>
    <t>ТСЦ-203-8023 прим.</t>
  </si>
  <si>
    <t>100 м2 проемов</t>
  </si>
  <si>
    <t>Установка оконных блоков из ПВХ профилей поворотных (откидных, поворотно-откидных) с площадью проема более 2 м2 одностворчатых</t>
  </si>
  <si>
    <t>ТЕР10-01-034-04</t>
  </si>
  <si>
    <t>Блоки оконные из поливинилхлоридных профилей ОП В2 1800х900 (ГОСТ 30674-99)</t>
  </si>
  <si>
    <t>Блоки оконные из поливинилхлоридных профилей ОП В2 1800х650 (ГОСТ 30674-99)</t>
  </si>
  <si>
    <t>ТСЦ-203-8012 прим.</t>
  </si>
  <si>
    <t>Установка оконных блоков из ПВХ профилей поворотных (откидных, поворотно-откидных) с площадью проема до 2 м2 одностворчатых</t>
  </si>
  <si>
    <t>ТЕР10-01-034-03</t>
  </si>
  <si>
    <t>Блоки балконные дверные однопольные из поливинилхлоридных профилей БП В2 2500х1200  (ГОСТ 30674-99)</t>
  </si>
  <si>
    <t>ТСЦ-203-8051 прим.</t>
  </si>
  <si>
    <t>Скобяные изделия при заполнении отдельными элементами дверей входных однопольных</t>
  </si>
  <si>
    <t>Ручка ARCHIE. Цена: 1009руб:1,18:5,56х1,02</t>
  </si>
  <si>
    <t>Наличник. Цена: 389руб:1,18:5,56х1,02</t>
  </si>
  <si>
    <t>Стойка коробки. Цена: 591руб:1,18:5,56х1,02</t>
  </si>
  <si>
    <t>Дверное полотно,  деревянный массив, тип РИВЬЕРА ДГ 21-9. Цена: 8295,21руб:1,18:5,56х1,02</t>
  </si>
  <si>
    <t>Дверное полотно,  деревянный массив, тип РИВЬЕРА ДГ 21-7. Цена: 7900,20руб:1,18:5,56х1,02</t>
  </si>
  <si>
    <t>Приборы дверные для барьеров</t>
  </si>
  <si>
    <t>ТСЦ-101-2000</t>
  </si>
  <si>
    <t>Устройство барьеров</t>
  </si>
  <si>
    <t>ТЕР10-01-015-02 прим.</t>
  </si>
  <si>
    <t>Перемычка брусковая 1ПБ13-1 /бетон В15 (М200), объем 0,010 м3, расход ар-ры 0,41 кг / (серия 1.038.1-1 вып. 1)</t>
  </si>
  <si>
    <t>ТСЦ-403-0446</t>
  </si>
  <si>
    <t>Укладка перемычек при наибольшей массе монтажных элементов в здании до 5 т, масса перемычки до 0,7 т</t>
  </si>
  <si>
    <t>ТЕР07-01-021-01</t>
  </si>
  <si>
    <t>Кладка перегородок из кирпича армированных толщиной в 1/2 кирпича при высоте этажа до 4 м</t>
  </si>
  <si>
    <t>ТЕР08-02-002-03</t>
  </si>
  <si>
    <t>Кладка отдельных участков из кирпича внутренних стен</t>
  </si>
  <si>
    <t>ТЕРр53-20-4</t>
  </si>
  <si>
    <r>
      <t>Пробивка проемов в конструкциях из кирпича</t>
    </r>
    <r>
      <rPr>
        <i/>
        <sz val="7"/>
        <rFont val="Arial"/>
        <family val="2"/>
        <charset val="204"/>
      </rPr>
      <t xml:space="preserve">
КОЭФ. К ПОЗИЦИИ:
При работах на высоте от опорной площадки более 1,5 м ОЗП=1,2; ЭМ=1,2 к расх.; ЗПМ=1,2; ТЗ=1,2; ТЗМ=1,2</t>
    </r>
  </si>
  <si>
    <t>ТЕР46-03-007-03</t>
  </si>
  <si>
    <t>Устройство основания под штукатурку из металлической сетки. Обертывание балок сеткой</t>
  </si>
  <si>
    <t>ТЕРр61-28-04</t>
  </si>
  <si>
    <t>Окраска металлических огрунтованных поверхностей краской БТ-177</t>
  </si>
  <si>
    <t>ТЕР13-03-004-23</t>
  </si>
  <si>
    <t>Устройство металлических перемычек в стенах существующих зданий</t>
  </si>
  <si>
    <t>ТЕРр53-25-1</t>
  </si>
  <si>
    <t>Горячекатаная арматурная сталь периодического профиля класса А-III, диаметром 8 мм</t>
  </si>
  <si>
    <t>ТСЦ-204-0020</t>
  </si>
  <si>
    <t>Установка ершей в готовые гнезда с заделкой для крепления пристраиваемых перегородок к существующим</t>
  </si>
  <si>
    <r>
      <t>Перевозка грузов (мусора)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</si>
  <si>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</si>
  <si>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СЦП1-1-27-А</t>
  </si>
  <si>
    <r>
      <t>Разборка металлических конструкций щита выхода на крышу</t>
    </r>
    <r>
      <rPr>
        <i/>
        <sz val="7"/>
        <rFont val="Arial"/>
        <family val="2"/>
        <charset val="204"/>
      </rPr>
      <t xml:space="preserve">
КОЭФ. К ПОЗИЦИИ:
Разборка (демонтаж) металлических конструкций ОЗП=0,7; ЭМ=0,7 к расх.; ЗПМ=0,7; МАТ=0 к расх.; ТЗ=0,7; ТЗМ=0,7</t>
    </r>
  </si>
  <si>
    <t>100 м труб</t>
  </si>
  <si>
    <t>Демонтаж стальных труб, проложенных в борозде пола диаметром до 80 мм</t>
  </si>
  <si>
    <t>ТЕРр67-2-10</t>
  </si>
  <si>
    <t>Разборка воздуховодов из листовой стали толщиной до 0,9 мм периметром до 1000 мм</t>
  </si>
  <si>
    <t>ТЕРр65-30-2</t>
  </si>
  <si>
    <t>Очистка поверхности стен от отделочного покрытия "Левкас"</t>
  </si>
  <si>
    <t>ТЕРр61-25-1 прим.</t>
  </si>
  <si>
    <r>
      <t>Разборка обшивки из плит древесностружечных стен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</si>
  <si>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ТЕР10-01-012-03</t>
  </si>
  <si>
    <t>Разборка облицовки из плит АГШ стен и потолков</t>
  </si>
  <si>
    <t>ТЕР46-04-007-06 прим.</t>
  </si>
  <si>
    <t>Разборка покрытий полов из древесноволокнистых плит</t>
  </si>
  <si>
    <t>ТЕРр57-2-7</t>
  </si>
  <si>
    <t>Разборка покрытий полов из плиток поливинилхлоридных</t>
  </si>
  <si>
    <t>ТЕРр57-2-2</t>
  </si>
  <si>
    <t>Разборка плинтусов деревянных</t>
  </si>
  <si>
    <r>
      <t>Разборка остекленной перегородки</t>
    </r>
    <r>
      <rPr>
        <i/>
        <sz val="7"/>
        <rFont val="Arial"/>
        <family val="2"/>
        <charset val="204"/>
      </rPr>
      <t xml:space="preserve">
КОЭФ. К ПОЗИЦИИ:
Разборка ОЗП=0,7; ЭМ=0,7 к расх.; ЗПМ=0,7; МАТ=0 к расх.; ТЗ=0,7; ТЗМ=0,7</t>
    </r>
  </si>
  <si>
    <t>ТЕР09-04-010-02 прим.</t>
  </si>
  <si>
    <r>
      <t>Пробивка отверстий в конструкциях из кирпича</t>
    </r>
    <r>
      <rPr>
        <i/>
        <sz val="7"/>
        <rFont val="Arial"/>
        <family val="2"/>
        <charset val="204"/>
      </rPr>
      <t xml:space="preserve">
КОЭФ. К ПОЗИЦИИ:
При работах на высоте от опорной площадки более 1,5 м ОЗП=1,2; ЭМ=1,2 к расх.; ЗПМ=1,2; ТЗ=1,2; ТЗМ=1,2</t>
    </r>
  </si>
  <si>
    <t>Разборка кирпичной перегородки</t>
  </si>
  <si>
    <t>Разборка мелких покрытий и обделок из листовой стали  отливов, свесов и т.п.</t>
  </si>
  <si>
    <r>
      <t>Разборка решеток</t>
    </r>
    <r>
      <rPr>
        <i/>
        <sz val="7"/>
        <rFont val="Arial"/>
        <family val="2"/>
        <charset val="204"/>
      </rPr>
      <t xml:space="preserve">
КОЭФ. К ПОЗИЦИИ:
Разборка (демонтаж) металлических конструкций ОЗП=0,7; ЭМ=0,7 к расх.; ЗПМ=0,7; МАТ=0 к расх.; ТЗ=0,7; ТЗМ=0,7</t>
    </r>
  </si>
  <si>
    <t>516,203 тыс.руб.</t>
  </si>
  <si>
    <t>_______________________________________________________________________________________________6377,47</t>
  </si>
  <si>
    <t>___________________________86,985</t>
  </si>
  <si>
    <t>_______________________________________________________________________________________________0,278</t>
  </si>
  <si>
    <t>_______________________________________________________________________________________________786,315</t>
  </si>
  <si>
    <t>___________________________786,593</t>
  </si>
  <si>
    <t>Основание: проект № 24671-13-АС</t>
  </si>
  <si>
    <t>Реконструкцию помещений для отдела 042. Город, ул.Островского, 2 (Инв.№ 8811031)</t>
  </si>
  <si>
    <t>ЛОКАЛЬНЫЙ СМЕТНЫЙ РАСЧЕТ № 25031</t>
  </si>
  <si>
    <t xml:space="preserve">   85% ФОТ (от 45)  (Поз. 42, 44-45)</t>
  </si>
  <si>
    <t xml:space="preserve">   65% ФОТ (от 646)  (Поз. 14, 16, 23, 26, 32, 34, 30)</t>
  </si>
  <si>
    <t xml:space="preserve">   62% ФОТ (от 37)  (Поз. 43)</t>
  </si>
  <si>
    <t xml:space="preserve">   60% ФОТ (от 2349)  (Поз. 2, 5, 7, 9, 11-12, 20, 28, 39-40)</t>
  </si>
  <si>
    <t xml:space="preserve">   95% ФОТ (от 614)  (Поз. 14, 16, 23, 26, 32, 34)</t>
  </si>
  <si>
    <t xml:space="preserve">   92% ФОТ (от 32)  (Поз. 30)</t>
  </si>
  <si>
    <t xml:space="preserve">   90% ФОТ (от 45)  (Поз. 42, 44-45)</t>
  </si>
  <si>
    <t xml:space="preserve">   82% ФОТ (от 37)  (Поз. 43)</t>
  </si>
  <si>
    <t xml:space="preserve">   80% ФОТ (от 2349)  (Поз. 2, 5, 7, 9, 11-12, 20, 28, 39-40)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</si>
  <si>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42, 44-45, 2, 5, 7, 9, 11-12, 20, 28, 39-40, 14, 16, 23, 26, 32, 34, 30)</t>
  </si>
  <si>
    <t xml:space="preserve">   Заготовительно-складские расходы на материалы - согласно п.4.64 из МДС 81-35.2004 МАТ=1,02  (Поз. 1, 3-4, 6, 8, 10, 13, 15, 17-19, 24-25, 29, 31, 33, 35-38, 41)</t>
  </si>
  <si>
    <t xml:space="preserve">   Районный к-т 4,3%  (Поз. 42, 44-45, 43, 2, 5, 7, 9, 11-12, 20, 28, 39-40, 14, 16, 23, 26, 32, 34, 30)</t>
  </si>
  <si>
    <r>
      <t>Окраска металлических поверхностей эмалью ПФ-115</t>
    </r>
    <r>
      <rPr>
        <i/>
        <sz val="7"/>
        <rFont val="Arial"/>
        <family val="2"/>
        <charset val="204"/>
      </rPr>
      <t xml:space="preserve">
КОЭФ. К ПОЗИЦИИ:
количество окрасок ПЗ=2</t>
    </r>
  </si>
  <si>
    <t>Обезжиривание поверхностей  уайт-спиритом</t>
  </si>
  <si>
    <t>ТЕР13-07-001-02</t>
  </si>
  <si>
    <t>1 м2</t>
  </si>
  <si>
    <t>Обеспыливание поверхности</t>
  </si>
  <si>
    <t>ТЕР13-06-004-01</t>
  </si>
  <si>
    <t>Прочие индивидуальные сварные конструкции, масса сборочной единицы от 0,1 до 0,5 т</t>
  </si>
  <si>
    <t>ТСЦ-201-0779</t>
  </si>
  <si>
    <t>Установка металлических пластин</t>
  </si>
  <si>
    <t>ТЕР09-03-014-01</t>
  </si>
  <si>
    <t>Установка дверных приборов шпингалеты</t>
  </si>
  <si>
    <t>ТЕРр56-12-2</t>
  </si>
  <si>
    <r>
      <t>Установка дверного доводчика к металлическим дверям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</si>
  <si>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ФЕР09-04-012-02</t>
  </si>
  <si>
    <r>
      <t>179,09</t>
    </r>
    <r>
      <rPr>
        <i/>
        <sz val="5"/>
        <rFont val="Arial"/>
        <family val="2"/>
        <charset val="204"/>
      </rPr>
      <t xml:space="preserve">
1175/1,18/5,56</t>
    </r>
  </si>
  <si>
    <t>Дверной доводчик KING NSK650</t>
  </si>
  <si>
    <t>Проверка и настройка комплекта оборудования</t>
  </si>
  <si>
    <t>ТЕРм10-02-042-05</t>
  </si>
  <si>
    <r>
      <t>1,33</t>
    </r>
    <r>
      <rPr>
        <i/>
        <sz val="5"/>
        <rFont val="Arial"/>
        <family val="2"/>
        <charset val="204"/>
      </rPr>
      <t xml:space="preserve">
8,75/1,18/5,56</t>
    </r>
  </si>
  <si>
    <t>Изолятор DIN желтый (120 штук) YIS21</t>
  </si>
  <si>
    <r>
      <t>9,9</t>
    </r>
    <r>
      <rPr>
        <i/>
        <sz val="5"/>
        <rFont val="Arial"/>
        <family val="2"/>
        <charset val="204"/>
      </rPr>
      <t xml:space="preserve">
64,96/1,18/5,56</t>
    </r>
  </si>
  <si>
    <t>Шина "N"нулевая 6х9мм 14/2 (14групп/крепеж по краям) ИЭК YNN11-14-100</t>
  </si>
  <si>
    <r>
      <t>3,08</t>
    </r>
    <r>
      <rPr>
        <i/>
        <sz val="5"/>
        <rFont val="Arial"/>
        <family val="2"/>
        <charset val="204"/>
      </rPr>
      <t xml:space="preserve">
20,19/1,18/5,56</t>
    </r>
  </si>
  <si>
    <t>DIN-рейка  (30см) оцинкованная YDN10-0030</t>
  </si>
  <si>
    <r>
      <t>9,05</t>
    </r>
    <r>
      <rPr>
        <i/>
        <sz val="5"/>
        <rFont val="Arial"/>
        <family val="2"/>
        <charset val="204"/>
      </rPr>
      <t xml:space="preserve">
59,37/1,18/5,56</t>
    </r>
  </si>
  <si>
    <t>Шина нул в корп изол на DIN-рейку ШНИ-6х9-12-К-З ИЭК YNN10-69-12KD-K06</t>
  </si>
  <si>
    <r>
      <t>5,55</t>
    </r>
    <r>
      <rPr>
        <i/>
        <sz val="5"/>
        <rFont val="Arial"/>
        <family val="2"/>
        <charset val="204"/>
      </rPr>
      <t xml:space="preserve">
36,39/1,18/5,56</t>
    </r>
  </si>
  <si>
    <t>Клеммная колодка 43112NY DKC</t>
  </si>
  <si>
    <t>Провод в коробах, сечением до 6 мм2</t>
  </si>
  <si>
    <r>
      <t>2881,51</t>
    </r>
    <r>
      <rPr>
        <i/>
        <sz val="5"/>
        <rFont val="Arial"/>
        <family val="2"/>
        <charset val="204"/>
      </rPr>
      <t xml:space="preserve">
18905/1,18/5,56</t>
    </r>
  </si>
  <si>
    <t>КВПнг(А)-LS-5е 4х2х0,52</t>
  </si>
  <si>
    <r>
      <t>4575,36</t>
    </r>
    <r>
      <rPr>
        <i/>
        <sz val="5"/>
        <rFont val="Arial"/>
        <family val="2"/>
        <charset val="204"/>
      </rPr>
      <t xml:space="preserve">
30018/1,18/5,56</t>
    </r>
  </si>
  <si>
    <t>Кабель КПСнг(А)-FRLS 1х2х0,5</t>
  </si>
  <si>
    <r>
  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– 2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</si>
  <si>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ФССЦ-501-8183</t>
  </si>
  <si>
    <r>
      <t>45,9</t>
    </r>
    <r>
      <rPr>
        <i/>
        <sz val="5"/>
        <rFont val="Arial"/>
        <family val="2"/>
        <charset val="204"/>
      </rPr>
      <t xml:space="preserve">
1/5,56*255,19</t>
    </r>
  </si>
  <si>
    <t>АВТ. ВЫКЛ.iC60N 1П 6A C  A9F79106 (Ц:255,19руб:5,56)</t>
  </si>
  <si>
    <r>
      <t>77,32</t>
    </r>
    <r>
      <rPr>
        <i/>
        <sz val="5"/>
        <rFont val="Arial"/>
        <family val="2"/>
        <charset val="204"/>
      </rPr>
      <t xml:space="preserve">
507,30/1.18/5.56</t>
    </r>
  </si>
  <si>
    <t>Рукоятка AZ5701</t>
  </si>
  <si>
    <r>
      <t>26,26</t>
    </r>
    <r>
      <rPr>
        <i/>
        <sz val="5"/>
        <rFont val="Arial"/>
        <family val="2"/>
        <charset val="204"/>
      </rPr>
      <t xml:space="preserve">
172,27/1.18/5.56</t>
    </r>
  </si>
  <si>
    <t>Переключатель кулачковый однополюсный на 12 А  AS1201R</t>
  </si>
  <si>
    <t>Монтаж: кнопка</t>
  </si>
  <si>
    <t>ТЕРм08-01-081-01</t>
  </si>
  <si>
    <r>
      <t>60,36</t>
    </r>
    <r>
      <rPr>
        <i/>
        <sz val="5"/>
        <rFont val="Arial"/>
        <family val="2"/>
        <charset val="204"/>
      </rPr>
      <t xml:space="preserve">
396/1.18/5.56</t>
    </r>
  </si>
  <si>
    <t>Кнопка "EXIT 300М"</t>
  </si>
  <si>
    <t>Монтаж: замок электромагнитной блокировки</t>
  </si>
  <si>
    <r>
      <t>286,7</t>
    </r>
    <r>
      <rPr>
        <i/>
        <sz val="5"/>
        <rFont val="Arial"/>
        <family val="2"/>
        <charset val="204"/>
      </rPr>
      <t xml:space="preserve">
1881/1.18/5.56</t>
    </r>
  </si>
  <si>
    <t>Замок электромагнитный VIZIT-МL400-50</t>
  </si>
  <si>
    <t>10 шт. (кроссировок)</t>
  </si>
  <si>
    <t>Кроссировка в шкафу</t>
  </si>
  <si>
    <t>ТЕРм10-01-052-07</t>
  </si>
  <si>
    <t>Монтаж: шкаф приборный</t>
  </si>
  <si>
    <t>ТЕРм10-03-013-08</t>
  </si>
  <si>
    <r>
      <t>179,4</t>
    </r>
    <r>
      <rPr>
        <i/>
        <sz val="5"/>
        <rFont val="Arial"/>
        <family val="2"/>
        <charset val="204"/>
      </rPr>
      <t xml:space="preserve">
1177/1,18/5,56</t>
    </r>
  </si>
  <si>
    <t>Монтажный бокс 260х345х115мм VIZIT-МВ1</t>
  </si>
  <si>
    <t>Монтаж: блок питания</t>
  </si>
  <si>
    <r>
      <t>127,42</t>
    </r>
    <r>
      <rPr>
        <i/>
        <sz val="5"/>
        <rFont val="Arial"/>
        <family val="2"/>
        <charset val="204"/>
      </rPr>
      <t xml:space="preserve">
836/1,18/5,56</t>
    </r>
  </si>
  <si>
    <t>Источник питания БПД 18/12-1</t>
  </si>
  <si>
    <t>Монтаж: устройство квартирное переговорное настенное</t>
  </si>
  <si>
    <t>ТЕРм10-02-030-02</t>
  </si>
  <si>
    <r>
      <t>60,36</t>
    </r>
    <r>
      <rPr>
        <i/>
        <sz val="5"/>
        <rFont val="Arial"/>
        <family val="2"/>
        <charset val="204"/>
      </rPr>
      <t xml:space="preserve">
396/1,18/5,56</t>
    </r>
  </si>
  <si>
    <t>Устройство квартирное переговорное УКП-12-1</t>
  </si>
  <si>
    <t>Монтаж: блок коммутации, емкость до 10 номеров</t>
  </si>
  <si>
    <t>ТЕРм10-02-016-02</t>
  </si>
  <si>
    <r>
      <t>55,33</t>
    </r>
    <r>
      <rPr>
        <i/>
        <sz val="5"/>
        <rFont val="Arial"/>
        <family val="2"/>
        <charset val="204"/>
      </rPr>
      <t xml:space="preserve">
363/1,18/5,56</t>
    </r>
  </si>
  <si>
    <t>Блок коммутации БК-10</t>
  </si>
  <si>
    <r>
      <t>111,27</t>
    </r>
    <r>
      <rPr>
        <i/>
        <sz val="5"/>
        <rFont val="Arial"/>
        <family val="2"/>
        <charset val="204"/>
      </rPr>
      <t xml:space="preserve">
730/1,18/5,56</t>
    </r>
  </si>
  <si>
    <t>Комплект монтажный МК-341 для блока вызова домофона БВД-SM101RCPL</t>
  </si>
  <si>
    <t>Монтаж: блок вызова домофона</t>
  </si>
  <si>
    <r>
      <t>687,42</t>
    </r>
    <r>
      <rPr>
        <i/>
        <sz val="5"/>
        <rFont val="Arial"/>
        <family val="2"/>
        <charset val="204"/>
      </rPr>
      <t xml:space="preserve">
4510/1,18/5,56</t>
    </r>
  </si>
  <si>
    <t>Блок вызова домофона БВД-SM101RCPL</t>
  </si>
  <si>
    <t>_______________________________________________________________________________________________188,94</t>
  </si>
  <si>
    <t>___________________________3,077</t>
  </si>
  <si>
    <t>_______________________________________________________________________________________________12,167</t>
  </si>
  <si>
    <t>_______________________________________________________________________________________________0,274</t>
  </si>
  <si>
    <t>___________________________12,441</t>
  </si>
  <si>
    <t>Основание: проект № 24698-13-СД</t>
  </si>
  <si>
    <t>Раздел: Система доступа</t>
  </si>
  <si>
    <t>ЛОКАЛЬНЫЙ СМЕТНЫЙ РАСЧЕТ № 25032</t>
  </si>
  <si>
    <t>24965</t>
  </si>
  <si>
    <t>24971</t>
  </si>
  <si>
    <t>25002</t>
  </si>
  <si>
    <t>25003</t>
  </si>
  <si>
    <t>25004</t>
  </si>
  <si>
    <t>25031</t>
  </si>
  <si>
    <t>25032</t>
  </si>
  <si>
    <t>Отопление и вентиляция</t>
  </si>
  <si>
    <t>Выполнение работ по реконструкции здания расположенного по ул. Островского, 2</t>
  </si>
  <si>
    <t>Реконструкция</t>
  </si>
  <si>
    <t>Система доступа</t>
  </si>
  <si>
    <t>Всего в ценах 2014 (Ксмр=5,98, Коб.=4,21, Кпнр.=10,48)</t>
  </si>
  <si>
    <r>
      <t>Выполнение работ по реконструкции здания расположенного по ул. Островского, 2</t>
    </r>
    <r>
      <rPr>
        <b/>
        <i/>
        <sz val="14"/>
        <rFont val="Times New Roman"/>
        <family val="1"/>
        <charset val="204"/>
      </rPr>
      <t xml:space="preserve"> (отдел 042)</t>
    </r>
  </si>
  <si>
    <t>В.В. Моляков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</si>
</sst>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0.000"/>
  </numFmts>
  <fonts count="59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  <font>
      <i/>
      <sz val="5"/>
      <name val="Arial"/>
      <family val="2"/>
      <charset val="204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name val="Arial"/>
      <family val="2"/>
      <charset val="204"/>
    </font>
    <font>
      <u/>
      <sz val="10"/>
      <name val="Arial"/>
      <family val="2"/>
      <charset val="204"/>
    </font>
    <font>
      <i/>
      <sz val="10"/>
      <name val="Times New Roman"/>
      <family val="1"/>
      <charset val="204"/>
    </font>
    <font>
      <b/>
      <i/>
      <sz val="10"/>
      <name val="Arial Cyr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9"/>
      <name val="Arial"/>
      <family val="2"/>
      <charset val="204"/>
    </font>
    <font>
      <b/>
      <i/>
      <sz val="14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23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7" fillId="0" borderId="12" xfId="0" applyFont="1" applyBorder="1" applyAlignment="1">
      <alignment horizontal="right" vertical="top"/>
    </xf>
    <xf numFmtId="0" fontId="9" fillId="0" borderId="12" xfId="0" applyFont="1" applyBorder="1" applyAlignment="1">
      <alignment horizontal="right" vertical="top" wrapText="1"/>
    </xf>
    <xf numFmtId="3" fontId="7" fillId="0" borderId="12" xfId="0" applyNumberFormat="1" applyFont="1" applyBorder="1" applyAlignment="1">
      <alignment horizontal="right" vertical="top"/>
    </xf>
    <xf numFmtId="3" fontId="9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9" fontId="10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0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0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0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1" fillId="0" borderId="21" xfId="72" applyNumberFormat="1" applyFont="1" applyFill="1" applyBorder="1" applyAlignment="1">
      <alignment vertical="center" wrapText="1"/>
    </xf>
    <xf numFmtId="0" fontId="35" fillId="0" borderId="16" xfId="72" applyNumberFormat="1" applyFont="1" applyFill="1" applyBorder="1" applyAlignment="1">
      <alignment horizontal="left" vertical="center" wrapText="1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0" fillId="24" borderId="0" xfId="73" applyFont="1" applyFill="1"/>
    <xf numFmtId="49" fontId="10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0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vertical="center"/>
    </xf>
    <xf numFmtId="0" fontId="39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horizontal="center" vertical="center"/>
    </xf>
    <xf numFmtId="0" fontId="10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49" fontId="31" fillId="24" borderId="12" xfId="73" applyNumberFormat="1" applyFont="1" applyFill="1" applyBorder="1" applyAlignment="1">
      <alignment horizontal="left" vertical="center" wrapText="1"/>
    </xf>
    <xf numFmtId="49" fontId="41" fillId="0" borderId="14" xfId="72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7" fillId="0" borderId="12" xfId="0" applyFont="1" applyBorder="1" applyAlignment="1">
      <alignment horizontal="right" vertical="top" wrapText="1"/>
    </xf>
    <xf numFmtId="3" fontId="7" fillId="0" borderId="12" xfId="0" applyNumberFormat="1" applyFont="1" applyBorder="1" applyAlignment="1">
      <alignment horizontal="right" vertical="top" wrapText="1"/>
    </xf>
    <xf numFmtId="0" fontId="5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1" fillId="0" borderId="10" xfId="72" applyFont="1" applyFill="1" applyBorder="1"/>
    <xf numFmtId="0" fontId="10" fillId="0" borderId="0" xfId="0" applyFont="1" applyAlignment="1">
      <alignment horizontal="left" vertical="top"/>
    </xf>
    <xf numFmtId="0" fontId="1" fillId="0" borderId="0" xfId="0" applyFont="1"/>
    <xf numFmtId="0" fontId="10" fillId="0" borderId="0" xfId="0" applyFont="1" applyAlignment="1">
      <alignment horizontal="right" vertical="top"/>
    </xf>
    <xf numFmtId="3" fontId="10" fillId="0" borderId="0" xfId="0" applyNumberFormat="1" applyFont="1" applyAlignment="1">
      <alignment horizontal="right" vertical="top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44" fillId="0" borderId="0" xfId="0" applyFont="1" applyBorder="1" applyAlignment="1">
      <alignment horizontal="right" vertical="top" wrapText="1"/>
    </xf>
    <xf numFmtId="0" fontId="43" fillId="0" borderId="0" xfId="0" applyFont="1" applyBorder="1" applyAlignment="1">
      <alignment horizontal="right" vertical="top"/>
    </xf>
    <xf numFmtId="3" fontId="44" fillId="0" borderId="0" xfId="0" applyNumberFormat="1" applyFont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8" fillId="0" borderId="0" xfId="0" applyFont="1" applyBorder="1" applyAlignment="1">
      <alignment vertical="top"/>
    </xf>
    <xf numFmtId="0" fontId="45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2" fillId="0" borderId="0" xfId="0" applyFont="1" applyAlignment="1"/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5" fillId="0" borderId="12" xfId="0" applyFont="1" applyBorder="1" applyAlignment="1">
      <alignment horizontal="center" vertical="top"/>
    </xf>
    <xf numFmtId="3" fontId="46" fillId="0" borderId="12" xfId="0" applyNumberFormat="1" applyFont="1" applyBorder="1" applyAlignment="1">
      <alignment horizontal="right" vertical="top"/>
    </xf>
    <xf numFmtId="0" fontId="47" fillId="0" borderId="12" xfId="0" applyFont="1" applyBorder="1" applyAlignment="1">
      <alignment horizontal="right" vertical="top"/>
    </xf>
    <xf numFmtId="0" fontId="48" fillId="0" borderId="12" xfId="0" applyFont="1" applyBorder="1" applyAlignment="1">
      <alignment horizontal="center" vertical="top" wrapText="1"/>
    </xf>
    <xf numFmtId="0" fontId="37" fillId="0" borderId="12" xfId="0" applyFont="1" applyBorder="1" applyAlignment="1">
      <alignment horizontal="center" vertical="top" wrapText="1"/>
    </xf>
    <xf numFmtId="0" fontId="37" fillId="0" borderId="12" xfId="0" applyFont="1" applyBorder="1" applyAlignment="1">
      <alignment horizontal="left" vertical="top" wrapText="1"/>
    </xf>
    <xf numFmtId="49" fontId="37" fillId="0" borderId="12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left"/>
    </xf>
    <xf numFmtId="0" fontId="49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49" fontId="10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50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49" fontId="51" fillId="0" borderId="0" xfId="0" applyNumberFormat="1" applyFont="1" applyAlignment="1">
      <alignment horizontal="left" vertical="top"/>
    </xf>
    <xf numFmtId="0" fontId="51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" fillId="0" borderId="11" xfId="0" applyFont="1" applyBorder="1"/>
    <xf numFmtId="0" fontId="4" fillId="0" borderId="22" xfId="0" applyFont="1" applyBorder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10" fillId="0" borderId="0" xfId="0" applyFont="1"/>
    <xf numFmtId="0" fontId="52" fillId="0" borderId="10" xfId="0" applyFont="1" applyBorder="1" applyAlignment="1">
      <alignment horizontal="right" vertical="top"/>
    </xf>
    <xf numFmtId="0" fontId="50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0" fillId="0" borderId="0" xfId="0" applyFont="1" applyBorder="1" applyAlignment="1">
      <alignment horizontal="right" vertical="top"/>
    </xf>
    <xf numFmtId="0" fontId="53" fillId="0" borderId="11" xfId="0" applyFont="1" applyBorder="1" applyAlignment="1">
      <alignment horizontal="center" vertical="top"/>
    </xf>
    <xf numFmtId="0" fontId="10" fillId="0" borderId="11" xfId="0" applyFont="1" applyBorder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48" fillId="0" borderId="12" xfId="0" applyFont="1" applyBorder="1" applyAlignment="1">
      <alignment horizontal="right" vertical="top"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54" fillId="0" borderId="0" xfId="0" applyFont="1"/>
    <xf numFmtId="49" fontId="45" fillId="0" borderId="0" xfId="0" applyNumberFormat="1" applyFont="1" applyBorder="1" applyAlignment="1">
      <alignment horizontal="left" vertical="top" wrapText="1"/>
    </xf>
    <xf numFmtId="0" fontId="55" fillId="0" borderId="0" xfId="0" applyFont="1" applyBorder="1" applyAlignment="1">
      <alignment horizontal="right" vertical="top"/>
    </xf>
    <xf numFmtId="0" fontId="55" fillId="0" borderId="0" xfId="0" applyFont="1" applyAlignment="1">
      <alignment horizontal="right" vertical="top"/>
    </xf>
    <xf numFmtId="0" fontId="56" fillId="0" borderId="0" xfId="0" applyFont="1" applyAlignment="1">
      <alignment horizontal="center" vertical="top"/>
    </xf>
    <xf numFmtId="0" fontId="51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165" fontId="2" fillId="0" borderId="0" xfId="0" applyNumberFormat="1" applyFont="1" applyAlignment="1">
      <alignment horizontal="right" vertical="top"/>
    </xf>
    <xf numFmtId="0" fontId="11" fillId="0" borderId="0" xfId="0" applyFont="1" applyAlignment="1">
      <alignment vertical="top"/>
    </xf>
    <xf numFmtId="49" fontId="2" fillId="0" borderId="0" xfId="0" applyNumberFormat="1" applyFont="1" applyAlignment="1">
      <alignment horizontal="left" vertical="top"/>
    </xf>
    <xf numFmtId="3" fontId="4" fillId="0" borderId="0" xfId="0" applyNumberFormat="1" applyFont="1" applyBorder="1" applyAlignment="1">
      <alignment horizontal="right" vertical="top"/>
    </xf>
    <xf numFmtId="3" fontId="49" fillId="0" borderId="0" xfId="0" applyNumberFormat="1" applyFont="1" applyAlignment="1">
      <alignment horizontal="left"/>
    </xf>
    <xf numFmtId="3" fontId="4" fillId="0" borderId="22" xfId="0" applyNumberFormat="1" applyFont="1" applyBorder="1" applyAlignment="1">
      <alignment horizontal="right" vertical="top"/>
    </xf>
    <xf numFmtId="0" fontId="3" fillId="0" borderId="12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49" fontId="3" fillId="0" borderId="12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right"/>
    </xf>
    <xf numFmtId="0" fontId="51" fillId="0" borderId="11" xfId="0" applyFont="1" applyBorder="1" applyAlignment="1">
      <alignment horizontal="center" vertical="top"/>
    </xf>
    <xf numFmtId="4" fontId="10" fillId="24" borderId="0" xfId="73" applyNumberFormat="1" applyFont="1" applyFill="1"/>
    <xf numFmtId="4" fontId="34" fillId="24" borderId="0" xfId="73" applyNumberFormat="1" applyFont="1" applyFill="1" applyAlignment="1">
      <alignment wrapText="1"/>
    </xf>
    <xf numFmtId="4" fontId="31" fillId="24" borderId="0" xfId="73" applyNumberFormat="1" applyFont="1" applyFill="1"/>
    <xf numFmtId="4" fontId="10" fillId="24" borderId="0" xfId="73" applyNumberFormat="1" applyFont="1" applyFill="1" applyAlignment="1">
      <alignment horizontal="center"/>
    </xf>
    <xf numFmtId="4" fontId="12" fillId="24" borderId="0" xfId="73" applyNumberFormat="1" applyFont="1" applyFill="1"/>
    <xf numFmtId="4" fontId="35" fillId="24" borderId="0" xfId="73" applyNumberFormat="1" applyFont="1" applyFill="1"/>
    <xf numFmtId="4" fontId="10" fillId="24" borderId="0" xfId="73" applyNumberFormat="1" applyFont="1" applyFill="1" applyAlignment="1">
      <alignment horizontal="center" vertical="center"/>
    </xf>
    <xf numFmtId="4" fontId="50" fillId="24" borderId="0" xfId="73" applyNumberFormat="1" applyFont="1" applyFill="1"/>
    <xf numFmtId="4" fontId="32" fillId="24" borderId="0" xfId="73" applyNumberFormat="1" applyFont="1" applyFill="1" applyAlignment="1">
      <alignment wrapText="1"/>
    </xf>
    <xf numFmtId="4" fontId="50" fillId="24" borderId="0" xfId="73" applyNumberFormat="1" applyFont="1" applyFill="1" applyAlignment="1">
      <alignment horizontal="center"/>
    </xf>
    <xf numFmtId="4" fontId="50" fillId="24" borderId="0" xfId="73" applyNumberFormat="1" applyFont="1" applyFill="1" applyAlignment="1">
      <alignment horizontal="center" vertical="center"/>
    </xf>
    <xf numFmtId="4" fontId="45" fillId="24" borderId="0" xfId="73" applyNumberFormat="1" applyFont="1" applyFill="1"/>
    <xf numFmtId="3" fontId="0" fillId="0" borderId="0" xfId="0" applyNumberFormat="1"/>
    <xf numFmtId="0" fontId="2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0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165" fontId="4" fillId="0" borderId="0" xfId="0" applyNumberFormat="1" applyFont="1" applyAlignment="1">
      <alignment horizontal="right"/>
    </xf>
    <xf numFmtId="0" fontId="4" fillId="0" borderId="10" xfId="0" applyFont="1" applyBorder="1" applyAlignment="1">
      <alignment horizontal="center"/>
    </xf>
    <xf numFmtId="0" fontId="57" fillId="0" borderId="12" xfId="0" applyFont="1" applyBorder="1" applyAlignment="1">
      <alignment horizontal="left" vertical="top" wrapText="1"/>
    </xf>
    <xf numFmtId="0" fontId="54" fillId="0" borderId="12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textRotation="90" wrapText="1" readingOrder="1"/>
    </xf>
    <xf numFmtId="0" fontId="51" fillId="0" borderId="11" xfId="0" applyFont="1" applyBorder="1" applyAlignment="1">
      <alignment horizontal="center" vertical="top"/>
    </xf>
    <xf numFmtId="0" fontId="4" fillId="0" borderId="22" xfId="0" applyFont="1" applyBorder="1" applyAlignment="1">
      <alignment horizontal="center" vertical="top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0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0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7"/>
  <sheetViews>
    <sheetView showGridLines="0" topLeftCell="A52" zoomScaleNormal="75" zoomScaleSheetLayoutView="75" workbookViewId="0">
      <selection activeCell="E8" sqref="E8"/>
    </sheetView>
  </sheetViews>
  <sheetFormatPr defaultColWidth="9.140625" defaultRowHeight="12.75" outlineLevelRow="1" x14ac:dyDescent="0.2"/>
  <cols>
    <col min="1" max="1" width="3.28515625" style="11" customWidth="1"/>
    <col min="2" max="2" width="9.7109375" style="1" customWidth="1"/>
    <col min="3" max="3" width="34.28515625" style="8" customWidth="1"/>
    <col min="4" max="4" width="7.7109375" style="7" customWidth="1"/>
    <col min="5" max="5" width="16.42578125" style="9" customWidth="1"/>
    <col min="6" max="6" width="7.7109375" style="3" customWidth="1"/>
    <col min="7" max="9" width="6.7109375" style="3" customWidth="1"/>
    <col min="10" max="10" width="7.7109375" style="17" customWidth="1"/>
    <col min="11" max="14" width="6.7109375" style="3" customWidth="1"/>
    <col min="15" max="15" width="5.7109375" style="3" customWidth="1"/>
    <col min="16" max="16" width="7.7109375" style="3" customWidth="1"/>
    <col min="17" max="17" width="6.7109375" style="3" customWidth="1"/>
    <col min="18" max="16384" width="9.140625" style="4"/>
  </cols>
  <sheetData>
    <row r="1" spans="1:18" customFormat="1" ht="12.75" customHeight="1" x14ac:dyDescent="0.2">
      <c r="A1" s="2" t="s">
        <v>27</v>
      </c>
      <c r="B1" s="129"/>
      <c r="C1" s="134"/>
      <c r="D1" s="104"/>
      <c r="E1" s="207" t="s">
        <v>53</v>
      </c>
      <c r="F1" s="208"/>
      <c r="G1" s="208"/>
      <c r="H1" s="208"/>
      <c r="I1" s="208"/>
      <c r="J1" s="208"/>
      <c r="K1" s="102"/>
      <c r="L1" s="102"/>
      <c r="M1" s="2" t="s">
        <v>28</v>
      </c>
      <c r="N1" s="112"/>
      <c r="O1" s="112"/>
      <c r="P1" s="112"/>
    </row>
    <row r="2" spans="1:18" customFormat="1" x14ac:dyDescent="0.2">
      <c r="A2" s="100"/>
      <c r="B2" s="129"/>
      <c r="C2" s="134"/>
      <c r="D2" s="104"/>
      <c r="E2" s="155"/>
      <c r="F2" s="155"/>
      <c r="G2" s="180" t="s">
        <v>20</v>
      </c>
      <c r="H2" s="154"/>
      <c r="I2" s="153"/>
      <c r="J2" s="103"/>
      <c r="K2" s="102"/>
      <c r="L2" s="102"/>
      <c r="M2" s="5" t="s">
        <v>130</v>
      </c>
      <c r="N2" s="112"/>
      <c r="O2" s="112"/>
      <c r="P2" s="112"/>
    </row>
    <row r="3" spans="1:18" customFormat="1" x14ac:dyDescent="0.2">
      <c r="A3" s="100" t="s">
        <v>129</v>
      </c>
      <c r="B3" s="129"/>
      <c r="C3" s="134"/>
      <c r="D3" s="104"/>
      <c r="E3" s="102"/>
      <c r="F3" s="102"/>
      <c r="G3" s="102"/>
      <c r="H3" s="102"/>
      <c r="I3" s="102"/>
      <c r="J3" s="103"/>
      <c r="K3" s="102"/>
      <c r="L3" s="102"/>
      <c r="M3" s="5" t="s">
        <v>128</v>
      </c>
      <c r="N3" s="112"/>
      <c r="O3" s="112"/>
      <c r="P3" s="112"/>
    </row>
    <row r="4" spans="1:18" customFormat="1" x14ac:dyDescent="0.2">
      <c r="A4" s="5" t="s">
        <v>127</v>
      </c>
      <c r="B4" s="129"/>
      <c r="C4" s="134"/>
      <c r="D4" s="104"/>
      <c r="E4" s="102"/>
      <c r="F4" s="102"/>
      <c r="G4" s="152" t="s">
        <v>439</v>
      </c>
      <c r="H4" s="151"/>
      <c r="I4" s="102"/>
      <c r="J4" s="103"/>
      <c r="K4" s="102"/>
      <c r="L4" s="102"/>
      <c r="M4" s="145"/>
      <c r="N4" s="145"/>
      <c r="O4" s="150"/>
      <c r="P4" s="112"/>
    </row>
    <row r="5" spans="1:18" customFormat="1" x14ac:dyDescent="0.2">
      <c r="A5" s="105"/>
      <c r="B5" s="129"/>
      <c r="C5" s="104"/>
      <c r="D5" s="149"/>
      <c r="E5" s="102"/>
      <c r="F5" s="102"/>
      <c r="G5" s="105" t="s">
        <v>21</v>
      </c>
      <c r="H5" s="105"/>
      <c r="I5" s="105"/>
      <c r="J5" s="103"/>
      <c r="K5" s="102"/>
      <c r="L5" s="102"/>
      <c r="M5" s="5" t="s">
        <v>126</v>
      </c>
      <c r="N5" s="112"/>
      <c r="O5" s="112"/>
      <c r="P5" s="112"/>
      <c r="Q5" s="4"/>
    </row>
    <row r="6" spans="1:18" customFormat="1" x14ac:dyDescent="0.2">
      <c r="A6" s="105"/>
      <c r="B6" s="129"/>
      <c r="C6" s="104"/>
      <c r="D6" s="149"/>
      <c r="E6" s="102"/>
      <c r="F6" s="102"/>
      <c r="G6" s="102"/>
      <c r="H6" s="102"/>
      <c r="I6" s="102"/>
      <c r="J6" s="103"/>
      <c r="K6" s="102"/>
      <c r="L6" s="102"/>
      <c r="M6" s="112"/>
      <c r="N6" s="112"/>
      <c r="O6" s="112"/>
      <c r="P6" s="112"/>
      <c r="Q6" s="4"/>
    </row>
    <row r="7" spans="1:18" x14ac:dyDescent="0.2">
      <c r="A7" s="114"/>
      <c r="B7" s="117"/>
      <c r="C7" s="144" t="s">
        <v>22</v>
      </c>
      <c r="D7" s="160" t="s">
        <v>438</v>
      </c>
      <c r="E7" s="148"/>
      <c r="F7" s="145"/>
      <c r="G7" s="145"/>
      <c r="H7" s="147"/>
      <c r="I7" s="145"/>
      <c r="J7" s="146"/>
      <c r="K7" s="145"/>
      <c r="L7" s="145"/>
      <c r="M7" s="112"/>
      <c r="N7" s="112"/>
      <c r="O7" s="112"/>
      <c r="P7" s="112"/>
      <c r="Q7" s="112"/>
    </row>
    <row r="8" spans="1:18" x14ac:dyDescent="0.2">
      <c r="A8" s="114"/>
      <c r="B8" s="117"/>
      <c r="C8" s="144"/>
      <c r="D8" s="159"/>
      <c r="E8" s="158" t="s">
        <v>437</v>
      </c>
      <c r="F8" s="112"/>
      <c r="G8" s="112"/>
      <c r="H8" s="114"/>
      <c r="I8" s="112"/>
      <c r="J8" s="113"/>
      <c r="K8" s="139"/>
      <c r="L8" s="139"/>
      <c r="M8" s="112"/>
      <c r="N8" s="112"/>
      <c r="O8" s="112"/>
      <c r="P8" s="112"/>
      <c r="Q8" s="112"/>
    </row>
    <row r="9" spans="1:18" x14ac:dyDescent="0.2">
      <c r="A9" s="114"/>
      <c r="B9" s="117"/>
      <c r="C9" s="116"/>
      <c r="D9" s="136"/>
      <c r="E9" s="93"/>
      <c r="F9" s="141"/>
      <c r="G9" s="141"/>
      <c r="H9" s="180" t="s">
        <v>125</v>
      </c>
      <c r="I9" s="180"/>
      <c r="J9" s="140"/>
      <c r="K9" s="139"/>
      <c r="L9" s="112"/>
      <c r="M9" s="112"/>
      <c r="N9" s="112"/>
      <c r="O9" s="112"/>
      <c r="P9" s="112"/>
      <c r="Q9" s="112"/>
    </row>
    <row r="10" spans="1:18" x14ac:dyDescent="0.2">
      <c r="A10" s="138"/>
      <c r="B10" s="137"/>
      <c r="C10" s="116"/>
      <c r="D10" s="136"/>
      <c r="E10" s="4"/>
      <c r="F10" s="112"/>
      <c r="G10" s="112"/>
      <c r="H10" s="112"/>
      <c r="I10" s="112"/>
      <c r="J10" s="113"/>
      <c r="K10" s="112"/>
      <c r="L10" s="112"/>
      <c r="M10" s="112"/>
      <c r="N10" s="112"/>
      <c r="O10" s="112"/>
      <c r="P10" s="112"/>
      <c r="Q10" s="112"/>
    </row>
    <row r="11" spans="1:18" ht="14.25" x14ac:dyDescent="0.2">
      <c r="A11" s="114"/>
      <c r="B11" s="117"/>
      <c r="C11" s="116"/>
      <c r="D11" s="125" t="s">
        <v>436</v>
      </c>
      <c r="E11" s="114"/>
      <c r="F11" s="112"/>
      <c r="G11" s="112"/>
      <c r="H11" s="112"/>
      <c r="I11" s="125"/>
      <c r="J11" s="126"/>
      <c r="K11" s="112"/>
      <c r="L11" s="112"/>
      <c r="M11" s="112"/>
      <c r="N11" s="169" t="s">
        <v>435</v>
      </c>
      <c r="O11" s="130"/>
      <c r="P11" s="130"/>
      <c r="Q11" s="112"/>
      <c r="R11" s="135"/>
    </row>
    <row r="12" spans="1:18" x14ac:dyDescent="0.2">
      <c r="A12" s="114"/>
      <c r="B12" s="117"/>
      <c r="C12" s="116"/>
      <c r="D12" s="125" t="s">
        <v>51</v>
      </c>
      <c r="E12" s="114"/>
      <c r="F12" s="112"/>
      <c r="G12" s="112"/>
      <c r="H12" s="112"/>
      <c r="I12" s="125"/>
      <c r="J12" s="205" t="s">
        <v>434</v>
      </c>
      <c r="K12" s="206"/>
      <c r="L12" s="5" t="s">
        <v>122</v>
      </c>
      <c r="M12" s="112"/>
      <c r="N12" s="132" t="s">
        <v>429</v>
      </c>
      <c r="O12" s="130"/>
      <c r="P12" s="168">
        <f>ROUND(34.441*5.56,3)</f>
        <v>191.49199999999999</v>
      </c>
      <c r="Q12" s="112"/>
    </row>
    <row r="13" spans="1:18" outlineLevel="1" x14ac:dyDescent="0.2">
      <c r="A13" s="114"/>
      <c r="B13" s="117"/>
      <c r="C13" s="116"/>
      <c r="D13" s="125" t="s">
        <v>163</v>
      </c>
      <c r="E13" s="114"/>
      <c r="F13" s="112"/>
      <c r="G13" s="112"/>
      <c r="H13" s="112"/>
      <c r="I13" s="125"/>
      <c r="J13" s="205" t="s">
        <v>433</v>
      </c>
      <c r="K13" s="206"/>
      <c r="L13" s="5" t="s">
        <v>122</v>
      </c>
      <c r="M13" s="112"/>
      <c r="N13" s="132" t="s">
        <v>429</v>
      </c>
      <c r="O13" s="130"/>
      <c r="P13" s="130">
        <f>ROUND(33.654*5.56,3)</f>
        <v>187.11600000000001</v>
      </c>
      <c r="Q13" s="112"/>
    </row>
    <row r="14" spans="1:18" outlineLevel="1" x14ac:dyDescent="0.2">
      <c r="A14" s="114"/>
      <c r="B14" s="117"/>
      <c r="C14" s="116"/>
      <c r="D14" s="125" t="s">
        <v>52</v>
      </c>
      <c r="E14" s="114"/>
      <c r="F14" s="112"/>
      <c r="G14" s="112"/>
      <c r="H14" s="112"/>
      <c r="I14" s="125"/>
      <c r="J14" s="205" t="s">
        <v>432</v>
      </c>
      <c r="K14" s="206"/>
      <c r="L14" s="5" t="s">
        <v>122</v>
      </c>
      <c r="M14" s="112"/>
      <c r="N14" s="132" t="s">
        <v>429</v>
      </c>
      <c r="O14" s="130"/>
      <c r="P14" s="130">
        <f>ROUND(0.787*5.56,3)</f>
        <v>4.3760000000000003</v>
      </c>
      <c r="Q14" s="112"/>
    </row>
    <row r="15" spans="1:18" x14ac:dyDescent="0.2">
      <c r="A15" s="114"/>
      <c r="B15" s="117"/>
      <c r="C15" s="116"/>
      <c r="D15" s="125" t="s">
        <v>123</v>
      </c>
      <c r="E15" s="114"/>
      <c r="F15" s="112"/>
      <c r="G15" s="112"/>
      <c r="H15" s="112"/>
      <c r="I15" s="125"/>
      <c r="J15" s="205" t="s">
        <v>431</v>
      </c>
      <c r="K15" s="206"/>
      <c r="L15" s="5" t="s">
        <v>122</v>
      </c>
      <c r="M15" s="112"/>
      <c r="N15" s="132" t="s">
        <v>429</v>
      </c>
      <c r="O15" s="130"/>
      <c r="P15" s="130">
        <f>ROUND(3.71*5.56,3)</f>
        <v>20.628</v>
      </c>
      <c r="Q15" s="112"/>
    </row>
    <row r="16" spans="1:18" outlineLevel="1" x14ac:dyDescent="0.2">
      <c r="A16" s="114"/>
      <c r="B16" s="117"/>
      <c r="C16" s="116"/>
      <c r="D16" s="125" t="s">
        <v>49</v>
      </c>
      <c r="E16" s="114"/>
      <c r="F16" s="112"/>
      <c r="G16" s="112"/>
      <c r="H16" s="112"/>
      <c r="I16" s="125"/>
      <c r="J16" s="205" t="s">
        <v>430</v>
      </c>
      <c r="K16" s="206"/>
      <c r="L16" s="5" t="s">
        <v>50</v>
      </c>
      <c r="M16" s="112"/>
      <c r="N16" s="112"/>
      <c r="O16" s="112"/>
      <c r="P16" s="112"/>
      <c r="Q16" s="112"/>
    </row>
    <row r="17" spans="1:17" customFormat="1" ht="15" customHeight="1" outlineLevel="1" x14ac:dyDescent="0.2">
      <c r="A17" s="105"/>
      <c r="B17" s="129"/>
      <c r="C17" s="134"/>
      <c r="D17" s="125" t="s">
        <v>121</v>
      </c>
      <c r="E17" s="105"/>
      <c r="F17" s="102"/>
      <c r="G17" s="102"/>
      <c r="H17" s="102"/>
      <c r="I17" s="133"/>
      <c r="J17" s="209">
        <f>J79/1000</f>
        <v>24.416</v>
      </c>
      <c r="K17" s="209"/>
      <c r="L17" s="100" t="s">
        <v>120</v>
      </c>
      <c r="M17" s="102"/>
      <c r="N17" s="132" t="s">
        <v>429</v>
      </c>
      <c r="O17" s="131"/>
      <c r="P17" s="130">
        <f>ROUND(24.416*5.56,3)</f>
        <v>135.75299999999999</v>
      </c>
      <c r="Q17" s="101"/>
    </row>
    <row r="18" spans="1:17" customFormat="1" ht="15" customHeight="1" x14ac:dyDescent="0.2">
      <c r="A18" s="105"/>
      <c r="B18" s="129"/>
      <c r="C18" s="128"/>
      <c r="D18" s="127" t="s">
        <v>119</v>
      </c>
      <c r="E18" s="125"/>
      <c r="F18" s="125"/>
      <c r="G18" s="125"/>
      <c r="H18" s="125"/>
      <c r="I18" s="125"/>
      <c r="J18" s="126"/>
      <c r="K18" s="125"/>
      <c r="L18" s="125"/>
      <c r="M18" s="102"/>
      <c r="N18" s="102"/>
      <c r="O18" s="102"/>
      <c r="P18" s="102"/>
    </row>
    <row r="20" spans="1:17" ht="18" customHeight="1" x14ac:dyDescent="0.2">
      <c r="A20" s="197" t="s">
        <v>23</v>
      </c>
      <c r="B20" s="202" t="s">
        <v>118</v>
      </c>
      <c r="C20" s="197" t="s">
        <v>117</v>
      </c>
      <c r="D20" s="197" t="s">
        <v>24</v>
      </c>
      <c r="E20" s="197" t="s">
        <v>25</v>
      </c>
      <c r="F20" s="197" t="s">
        <v>116</v>
      </c>
      <c r="G20" s="200"/>
      <c r="H20" s="200"/>
      <c r="I20" s="200"/>
      <c r="J20" s="197" t="s">
        <v>115</v>
      </c>
      <c r="K20" s="200"/>
      <c r="L20" s="200"/>
      <c r="M20" s="200"/>
      <c r="N20" s="197" t="s">
        <v>114</v>
      </c>
      <c r="O20" s="197" t="s">
        <v>113</v>
      </c>
      <c r="P20" s="197" t="s">
        <v>112</v>
      </c>
      <c r="Q20" s="197" t="s">
        <v>111</v>
      </c>
    </row>
    <row r="21" spans="1:17" ht="15.75" customHeight="1" x14ac:dyDescent="0.2">
      <c r="A21" s="200"/>
      <c r="B21" s="203"/>
      <c r="C21" s="201"/>
      <c r="D21" s="197"/>
      <c r="E21" s="200"/>
      <c r="F21" s="197" t="s">
        <v>26</v>
      </c>
      <c r="G21" s="197" t="s">
        <v>110</v>
      </c>
      <c r="H21" s="200"/>
      <c r="I21" s="200"/>
      <c r="J21" s="198" t="s">
        <v>26</v>
      </c>
      <c r="K21" s="197" t="s">
        <v>110</v>
      </c>
      <c r="L21" s="200"/>
      <c r="M21" s="200"/>
      <c r="N21" s="197"/>
      <c r="O21" s="197"/>
      <c r="P21" s="197"/>
      <c r="Q21" s="197"/>
    </row>
    <row r="22" spans="1:17" ht="15.75" customHeight="1" x14ac:dyDescent="0.2">
      <c r="A22" s="200"/>
      <c r="B22" s="203"/>
      <c r="C22" s="201"/>
      <c r="D22" s="197"/>
      <c r="E22" s="200"/>
      <c r="F22" s="200"/>
      <c r="G22" s="174" t="s">
        <v>109</v>
      </c>
      <c r="H22" s="174" t="s">
        <v>108</v>
      </c>
      <c r="I22" s="174" t="s">
        <v>107</v>
      </c>
      <c r="J22" s="199"/>
      <c r="K22" s="174" t="s">
        <v>109</v>
      </c>
      <c r="L22" s="174" t="s">
        <v>108</v>
      </c>
      <c r="M22" s="174" t="s">
        <v>107</v>
      </c>
      <c r="N22" s="197"/>
      <c r="O22" s="197"/>
      <c r="P22" s="197"/>
      <c r="Q22" s="197"/>
    </row>
    <row r="23" spans="1:17" x14ac:dyDescent="0.2">
      <c r="A23" s="6">
        <v>1</v>
      </c>
      <c r="B23" s="178">
        <v>2</v>
      </c>
      <c r="C23" s="174">
        <v>3</v>
      </c>
      <c r="D23" s="174">
        <v>4</v>
      </c>
      <c r="E23" s="6">
        <v>5</v>
      </c>
      <c r="F23" s="176">
        <v>6</v>
      </c>
      <c r="G23" s="176">
        <v>7</v>
      </c>
      <c r="H23" s="176">
        <v>8</v>
      </c>
      <c r="I23" s="176">
        <v>9</v>
      </c>
      <c r="J23" s="175">
        <v>10</v>
      </c>
      <c r="K23" s="176">
        <v>11</v>
      </c>
      <c r="L23" s="176">
        <v>12</v>
      </c>
      <c r="M23" s="176">
        <v>13</v>
      </c>
      <c r="N23" s="176">
        <v>14</v>
      </c>
      <c r="O23" s="176">
        <v>15</v>
      </c>
      <c r="P23" s="176">
        <v>16</v>
      </c>
      <c r="Q23" s="176">
        <v>17</v>
      </c>
    </row>
    <row r="24" spans="1:17" ht="19.899999999999999" customHeight="1" x14ac:dyDescent="0.2">
      <c r="A24" s="194" t="s">
        <v>106</v>
      </c>
      <c r="B24" s="195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P24" s="195"/>
      <c r="Q24" s="195"/>
    </row>
    <row r="25" spans="1:17" ht="24" x14ac:dyDescent="0.2">
      <c r="A25" s="6">
        <v>1</v>
      </c>
      <c r="B25" s="98" t="s">
        <v>105</v>
      </c>
      <c r="C25" s="177" t="s">
        <v>428</v>
      </c>
      <c r="D25" s="97" t="s">
        <v>32</v>
      </c>
      <c r="E25" s="96">
        <v>1.24</v>
      </c>
      <c r="F25" s="94">
        <v>1310.17</v>
      </c>
      <c r="G25" s="94">
        <v>1219.9000000000001</v>
      </c>
      <c r="H25" s="94">
        <v>90.27</v>
      </c>
      <c r="I25" s="94">
        <v>34.99</v>
      </c>
      <c r="J25" s="14">
        <v>1625</v>
      </c>
      <c r="K25" s="12">
        <v>1513</v>
      </c>
      <c r="L25" s="12">
        <v>112</v>
      </c>
      <c r="M25" s="12">
        <v>43</v>
      </c>
      <c r="N25" s="12">
        <v>110</v>
      </c>
      <c r="O25" s="12">
        <v>136.4</v>
      </c>
      <c r="P25" s="12">
        <v>2.2400000000000002</v>
      </c>
      <c r="Q25" s="12">
        <v>2.78</v>
      </c>
    </row>
    <row r="26" spans="1:17" ht="24" x14ac:dyDescent="0.2">
      <c r="A26" s="6">
        <v>2</v>
      </c>
      <c r="B26" s="98" t="s">
        <v>427</v>
      </c>
      <c r="C26" s="177" t="s">
        <v>426</v>
      </c>
      <c r="D26" s="97" t="s">
        <v>425</v>
      </c>
      <c r="E26" s="96">
        <v>0.57199999999999995</v>
      </c>
      <c r="F26" s="94">
        <v>211.01</v>
      </c>
      <c r="G26" s="94">
        <v>202.95</v>
      </c>
      <c r="H26" s="94">
        <v>8.06</v>
      </c>
      <c r="I26" s="94">
        <v>3.12</v>
      </c>
      <c r="J26" s="14">
        <v>121</v>
      </c>
      <c r="K26" s="12">
        <v>116</v>
      </c>
      <c r="L26" s="12">
        <v>5</v>
      </c>
      <c r="M26" s="12">
        <v>2</v>
      </c>
      <c r="N26" s="12">
        <v>18.3</v>
      </c>
      <c r="O26" s="12">
        <v>10.47</v>
      </c>
      <c r="P26" s="12">
        <v>0.2</v>
      </c>
      <c r="Q26" s="12">
        <v>0.11</v>
      </c>
    </row>
    <row r="27" spans="1:17" ht="19.899999999999999" customHeight="1" x14ac:dyDescent="0.2">
      <c r="A27" s="194" t="s">
        <v>104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</row>
    <row r="28" spans="1:17" ht="48" x14ac:dyDescent="0.2">
      <c r="A28" s="6">
        <v>3</v>
      </c>
      <c r="B28" s="98" t="s">
        <v>424</v>
      </c>
      <c r="C28" s="177" t="s">
        <v>423</v>
      </c>
      <c r="D28" s="97" t="s">
        <v>34</v>
      </c>
      <c r="E28" s="96">
        <v>0.2</v>
      </c>
      <c r="F28" s="94">
        <v>4340.3</v>
      </c>
      <c r="G28" s="94">
        <v>446.74</v>
      </c>
      <c r="H28" s="94">
        <v>69.040000000000006</v>
      </c>
      <c r="I28" s="94">
        <v>2.73</v>
      </c>
      <c r="J28" s="14">
        <v>868</v>
      </c>
      <c r="K28" s="12">
        <v>89</v>
      </c>
      <c r="L28" s="12">
        <v>14</v>
      </c>
      <c r="M28" s="12">
        <v>1</v>
      </c>
      <c r="N28" s="12">
        <v>32.97</v>
      </c>
      <c r="O28" s="12">
        <v>6.59</v>
      </c>
      <c r="P28" s="12">
        <v>0.15</v>
      </c>
      <c r="Q28" s="12">
        <v>0.03</v>
      </c>
    </row>
    <row r="29" spans="1:17" ht="24" x14ac:dyDescent="0.2">
      <c r="A29" s="6">
        <v>4</v>
      </c>
      <c r="B29" s="98" t="s">
        <v>185</v>
      </c>
      <c r="C29" s="177" t="s">
        <v>184</v>
      </c>
      <c r="D29" s="97" t="s">
        <v>143</v>
      </c>
      <c r="E29" s="118">
        <v>4</v>
      </c>
      <c r="F29" s="94">
        <v>17.02</v>
      </c>
      <c r="G29" s="12"/>
      <c r="H29" s="12"/>
      <c r="I29" s="12"/>
      <c r="J29" s="14">
        <v>68</v>
      </c>
      <c r="K29" s="12"/>
      <c r="L29" s="12"/>
      <c r="M29" s="12"/>
      <c r="N29" s="12"/>
      <c r="O29" s="12"/>
      <c r="P29" s="12"/>
      <c r="Q29" s="12"/>
    </row>
    <row r="30" spans="1:17" ht="24" x14ac:dyDescent="0.2">
      <c r="A30" s="6">
        <v>5</v>
      </c>
      <c r="B30" s="98" t="s">
        <v>103</v>
      </c>
      <c r="C30" s="177" t="s">
        <v>102</v>
      </c>
      <c r="D30" s="97" t="s">
        <v>101</v>
      </c>
      <c r="E30" s="96">
        <v>0.54600000000000004</v>
      </c>
      <c r="F30" s="94">
        <v>2426.2800000000002</v>
      </c>
      <c r="G30" s="94">
        <v>828.53</v>
      </c>
      <c r="H30" s="94">
        <v>270.14999999999998</v>
      </c>
      <c r="I30" s="94">
        <v>20.22</v>
      </c>
      <c r="J30" s="14">
        <v>1325</v>
      </c>
      <c r="K30" s="12">
        <v>452</v>
      </c>
      <c r="L30" s="12">
        <v>148</v>
      </c>
      <c r="M30" s="12">
        <v>11</v>
      </c>
      <c r="N30" s="12">
        <v>65.599999999999994</v>
      </c>
      <c r="O30" s="12">
        <v>35.82</v>
      </c>
      <c r="P30" s="12">
        <v>1.28</v>
      </c>
      <c r="Q30" s="12">
        <v>0.7</v>
      </c>
    </row>
    <row r="31" spans="1:17" ht="22.5" outlineLevel="1" x14ac:dyDescent="0.2">
      <c r="A31" s="122" t="s">
        <v>93</v>
      </c>
      <c r="B31" s="124" t="s">
        <v>100</v>
      </c>
      <c r="C31" s="123" t="s">
        <v>99</v>
      </c>
      <c r="D31" s="122" t="s">
        <v>98</v>
      </c>
      <c r="E31" s="121" t="s">
        <v>422</v>
      </c>
      <c r="F31" s="120">
        <v>179.38</v>
      </c>
      <c r="G31" s="12"/>
      <c r="H31" s="12"/>
      <c r="I31" s="12"/>
      <c r="J31" s="119">
        <v>9794.15</v>
      </c>
      <c r="K31" s="12"/>
      <c r="L31" s="12"/>
      <c r="M31" s="12"/>
      <c r="N31" s="12"/>
      <c r="O31" s="12"/>
      <c r="P31" s="12"/>
      <c r="Q31" s="12"/>
    </row>
    <row r="32" spans="1:17" ht="36" x14ac:dyDescent="0.2">
      <c r="A32" s="6">
        <v>6</v>
      </c>
      <c r="B32" s="98" t="s">
        <v>91</v>
      </c>
      <c r="C32" s="177" t="s">
        <v>421</v>
      </c>
      <c r="D32" s="97" t="s">
        <v>420</v>
      </c>
      <c r="E32" s="96">
        <v>332</v>
      </c>
      <c r="F32" s="94">
        <v>35.450000000000003</v>
      </c>
      <c r="G32" s="12"/>
      <c r="H32" s="12"/>
      <c r="I32" s="12"/>
      <c r="J32" s="14">
        <v>11769</v>
      </c>
      <c r="K32" s="12"/>
      <c r="L32" s="12"/>
      <c r="M32" s="12"/>
      <c r="N32" s="12"/>
      <c r="O32" s="12"/>
      <c r="P32" s="12"/>
      <c r="Q32" s="12"/>
    </row>
    <row r="33" spans="1:17" ht="24" x14ac:dyDescent="0.2">
      <c r="A33" s="6">
        <v>7</v>
      </c>
      <c r="B33" s="98" t="s">
        <v>97</v>
      </c>
      <c r="C33" s="177" t="s">
        <v>96</v>
      </c>
      <c r="D33" s="97" t="s">
        <v>95</v>
      </c>
      <c r="E33" s="118">
        <v>4.859</v>
      </c>
      <c r="F33" s="94">
        <v>1.73</v>
      </c>
      <c r="G33" s="12"/>
      <c r="H33" s="12"/>
      <c r="I33" s="12"/>
      <c r="J33" s="14">
        <v>8</v>
      </c>
      <c r="K33" s="12"/>
      <c r="L33" s="12"/>
      <c r="M33" s="12"/>
      <c r="N33" s="12"/>
      <c r="O33" s="12"/>
      <c r="P33" s="12"/>
      <c r="Q33" s="12"/>
    </row>
    <row r="34" spans="1:17" ht="36" x14ac:dyDescent="0.2">
      <c r="A34" s="6">
        <v>8</v>
      </c>
      <c r="B34" s="98" t="s">
        <v>419</v>
      </c>
      <c r="C34" s="177" t="s">
        <v>418</v>
      </c>
      <c r="D34" s="97" t="s">
        <v>29</v>
      </c>
      <c r="E34" s="118">
        <v>21</v>
      </c>
      <c r="F34" s="94">
        <v>15.88</v>
      </c>
      <c r="G34" s="94">
        <v>14.39</v>
      </c>
      <c r="H34" s="12"/>
      <c r="I34" s="12"/>
      <c r="J34" s="14">
        <v>333</v>
      </c>
      <c r="K34" s="12">
        <v>302</v>
      </c>
      <c r="L34" s="12"/>
      <c r="M34" s="12"/>
      <c r="N34" s="12">
        <v>1.03</v>
      </c>
      <c r="O34" s="12">
        <v>21.63</v>
      </c>
      <c r="P34" s="12"/>
      <c r="Q34" s="12"/>
    </row>
    <row r="35" spans="1:17" ht="36" x14ac:dyDescent="0.2">
      <c r="A35" s="6">
        <v>9</v>
      </c>
      <c r="B35" s="98" t="s">
        <v>91</v>
      </c>
      <c r="C35" s="177" t="s">
        <v>417</v>
      </c>
      <c r="D35" s="97" t="s">
        <v>33</v>
      </c>
      <c r="E35" s="118">
        <v>21</v>
      </c>
      <c r="F35" s="94">
        <v>282.8</v>
      </c>
      <c r="G35" s="12"/>
      <c r="H35" s="12"/>
      <c r="I35" s="12"/>
      <c r="J35" s="14">
        <v>5939</v>
      </c>
      <c r="K35" s="12"/>
      <c r="L35" s="12"/>
      <c r="M35" s="12"/>
      <c r="N35" s="12"/>
      <c r="O35" s="12"/>
      <c r="P35" s="12"/>
      <c r="Q35" s="12"/>
    </row>
    <row r="36" spans="1:17" ht="36" x14ac:dyDescent="0.2">
      <c r="A36" s="6">
        <v>10</v>
      </c>
      <c r="B36" s="98" t="s">
        <v>91</v>
      </c>
      <c r="C36" s="177" t="s">
        <v>416</v>
      </c>
      <c r="D36" s="97" t="s">
        <v>33</v>
      </c>
      <c r="E36" s="118">
        <v>24</v>
      </c>
      <c r="F36" s="94">
        <v>29.6</v>
      </c>
      <c r="G36" s="12"/>
      <c r="H36" s="12"/>
      <c r="I36" s="12"/>
      <c r="J36" s="14">
        <v>710</v>
      </c>
      <c r="K36" s="12"/>
      <c r="L36" s="12"/>
      <c r="M36" s="12"/>
      <c r="N36" s="12"/>
      <c r="O36" s="12"/>
      <c r="P36" s="12"/>
      <c r="Q36" s="12"/>
    </row>
    <row r="37" spans="1:17" ht="36" x14ac:dyDescent="0.2">
      <c r="A37" s="6">
        <v>11</v>
      </c>
      <c r="B37" s="98" t="s">
        <v>415</v>
      </c>
      <c r="C37" s="177" t="s">
        <v>414</v>
      </c>
      <c r="D37" s="97" t="s">
        <v>29</v>
      </c>
      <c r="E37" s="118">
        <v>24</v>
      </c>
      <c r="F37" s="94">
        <v>84.1</v>
      </c>
      <c r="G37" s="94">
        <v>18.79</v>
      </c>
      <c r="H37" s="94">
        <v>4.2300000000000004</v>
      </c>
      <c r="I37" s="12"/>
      <c r="J37" s="14">
        <v>2018</v>
      </c>
      <c r="K37" s="12">
        <v>451</v>
      </c>
      <c r="L37" s="12">
        <v>102</v>
      </c>
      <c r="M37" s="12"/>
      <c r="N37" s="12">
        <v>1.47</v>
      </c>
      <c r="O37" s="12">
        <v>35.28</v>
      </c>
      <c r="P37" s="12"/>
      <c r="Q37" s="12"/>
    </row>
    <row r="38" spans="1:17" ht="36" x14ac:dyDescent="0.2">
      <c r="A38" s="6">
        <v>12</v>
      </c>
      <c r="B38" s="98" t="s">
        <v>413</v>
      </c>
      <c r="C38" s="177" t="s">
        <v>412</v>
      </c>
      <c r="D38" s="97" t="s">
        <v>30</v>
      </c>
      <c r="E38" s="118">
        <v>24</v>
      </c>
      <c r="F38" s="94">
        <v>64.44</v>
      </c>
      <c r="G38" s="12"/>
      <c r="H38" s="12"/>
      <c r="I38" s="12"/>
      <c r="J38" s="14">
        <v>1547</v>
      </c>
      <c r="K38" s="12"/>
      <c r="L38" s="12"/>
      <c r="M38" s="12"/>
      <c r="N38" s="12"/>
      <c r="O38" s="12"/>
      <c r="P38" s="12"/>
      <c r="Q38" s="12"/>
    </row>
    <row r="39" spans="1:17" ht="24" x14ac:dyDescent="0.2">
      <c r="A39" s="6">
        <v>13</v>
      </c>
      <c r="B39" s="98" t="s">
        <v>411</v>
      </c>
      <c r="C39" s="177" t="s">
        <v>410</v>
      </c>
      <c r="D39" s="97" t="s">
        <v>30</v>
      </c>
      <c r="E39" s="118">
        <v>24</v>
      </c>
      <c r="F39" s="94">
        <v>14.64</v>
      </c>
      <c r="G39" s="12"/>
      <c r="H39" s="12"/>
      <c r="I39" s="12"/>
      <c r="J39" s="14">
        <v>351</v>
      </c>
      <c r="K39" s="12"/>
      <c r="L39" s="12"/>
      <c r="M39" s="12"/>
      <c r="N39" s="12"/>
      <c r="O39" s="12"/>
      <c r="P39" s="12"/>
      <c r="Q39" s="12"/>
    </row>
    <row r="40" spans="1:17" ht="48" x14ac:dyDescent="0.2">
      <c r="A40" s="6">
        <v>14</v>
      </c>
      <c r="B40" s="98" t="s">
        <v>90</v>
      </c>
      <c r="C40" s="177" t="s">
        <v>89</v>
      </c>
      <c r="D40" s="97" t="s">
        <v>34</v>
      </c>
      <c r="E40" s="96">
        <v>0.2</v>
      </c>
      <c r="F40" s="94">
        <v>104.4</v>
      </c>
      <c r="G40" s="94">
        <v>82.16</v>
      </c>
      <c r="H40" s="94">
        <v>15.29</v>
      </c>
      <c r="I40" s="12"/>
      <c r="J40" s="14">
        <v>21</v>
      </c>
      <c r="K40" s="12">
        <v>16</v>
      </c>
      <c r="L40" s="12">
        <v>3</v>
      </c>
      <c r="M40" s="12"/>
      <c r="N40" s="12">
        <v>5.01</v>
      </c>
      <c r="O40" s="12">
        <v>1</v>
      </c>
      <c r="P40" s="12"/>
      <c r="Q40" s="12"/>
    </row>
    <row r="41" spans="1:17" ht="36" x14ac:dyDescent="0.2">
      <c r="A41" s="6">
        <v>15</v>
      </c>
      <c r="B41" s="98" t="s">
        <v>88</v>
      </c>
      <c r="C41" s="177" t="s">
        <v>87</v>
      </c>
      <c r="D41" s="97" t="s">
        <v>84</v>
      </c>
      <c r="E41" s="96">
        <v>2.5999999999999999E-2</v>
      </c>
      <c r="F41" s="94">
        <v>417.46</v>
      </c>
      <c r="G41" s="94">
        <v>79.650000000000006</v>
      </c>
      <c r="H41" s="94">
        <v>10.15</v>
      </c>
      <c r="I41" s="94">
        <v>0.16</v>
      </c>
      <c r="J41" s="14">
        <v>11</v>
      </c>
      <c r="K41" s="12">
        <v>2</v>
      </c>
      <c r="L41" s="12"/>
      <c r="M41" s="12"/>
      <c r="N41" s="12">
        <v>5.31</v>
      </c>
      <c r="O41" s="12">
        <v>0.14000000000000001</v>
      </c>
      <c r="P41" s="12">
        <v>0.01</v>
      </c>
      <c r="Q41" s="12"/>
    </row>
    <row r="42" spans="1:17" ht="36" x14ac:dyDescent="0.2">
      <c r="A42" s="6">
        <v>16</v>
      </c>
      <c r="B42" s="98" t="s">
        <v>86</v>
      </c>
      <c r="C42" s="177" t="s">
        <v>85</v>
      </c>
      <c r="D42" s="97" t="s">
        <v>84</v>
      </c>
      <c r="E42" s="96">
        <v>2.5999999999999999E-2</v>
      </c>
      <c r="F42" s="94">
        <v>1384.09</v>
      </c>
      <c r="G42" s="94">
        <v>886.83</v>
      </c>
      <c r="H42" s="94">
        <v>3.68</v>
      </c>
      <c r="I42" s="94">
        <v>0.16</v>
      </c>
      <c r="J42" s="14">
        <v>36</v>
      </c>
      <c r="K42" s="12">
        <v>23</v>
      </c>
      <c r="L42" s="12"/>
      <c r="M42" s="12"/>
      <c r="N42" s="12">
        <v>71.06</v>
      </c>
      <c r="O42" s="12">
        <v>1.85</v>
      </c>
      <c r="P42" s="12">
        <v>0.01</v>
      </c>
      <c r="Q42" s="12"/>
    </row>
    <row r="43" spans="1:17" ht="36" x14ac:dyDescent="0.2">
      <c r="A43" s="6">
        <v>17</v>
      </c>
      <c r="B43" s="98" t="s">
        <v>409</v>
      </c>
      <c r="C43" s="177" t="s">
        <v>408</v>
      </c>
      <c r="D43" s="97" t="s">
        <v>84</v>
      </c>
      <c r="E43" s="96">
        <v>0.24099999999999999</v>
      </c>
      <c r="F43" s="94">
        <v>1496.17</v>
      </c>
      <c r="G43" s="94">
        <v>918.84</v>
      </c>
      <c r="H43" s="94">
        <v>1.0900000000000001</v>
      </c>
      <c r="I43" s="12"/>
      <c r="J43" s="14">
        <v>361</v>
      </c>
      <c r="K43" s="12">
        <v>221</v>
      </c>
      <c r="L43" s="12"/>
      <c r="M43" s="12"/>
      <c r="N43" s="12">
        <v>80.599999999999994</v>
      </c>
      <c r="O43" s="12">
        <v>19.420000000000002</v>
      </c>
      <c r="P43" s="12"/>
      <c r="Q43" s="12"/>
    </row>
    <row r="44" spans="1:17" ht="19.899999999999999" customHeight="1" x14ac:dyDescent="0.2">
      <c r="A44" s="194" t="s">
        <v>407</v>
      </c>
      <c r="B44" s="195"/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</row>
    <row r="45" spans="1:17" ht="36" x14ac:dyDescent="0.2">
      <c r="A45" s="6">
        <v>18</v>
      </c>
      <c r="B45" s="98" t="s">
        <v>406</v>
      </c>
      <c r="C45" s="177" t="s">
        <v>405</v>
      </c>
      <c r="D45" s="97" t="s">
        <v>84</v>
      </c>
      <c r="E45" s="96">
        <v>1.0999999999999999E-2</v>
      </c>
      <c r="F45" s="94">
        <v>8108.18</v>
      </c>
      <c r="G45" s="94">
        <v>3802.99</v>
      </c>
      <c r="H45" s="94">
        <v>2446.66</v>
      </c>
      <c r="I45" s="94">
        <v>270.20999999999998</v>
      </c>
      <c r="J45" s="14">
        <v>89</v>
      </c>
      <c r="K45" s="12">
        <v>42</v>
      </c>
      <c r="L45" s="12">
        <v>27</v>
      </c>
      <c r="M45" s="12">
        <v>3</v>
      </c>
      <c r="N45" s="12">
        <v>276.38</v>
      </c>
      <c r="O45" s="12">
        <v>3.04</v>
      </c>
      <c r="P45" s="12">
        <v>19.809999999999999</v>
      </c>
      <c r="Q45" s="12">
        <v>0.22</v>
      </c>
    </row>
    <row r="46" spans="1:17" ht="36" x14ac:dyDescent="0.2">
      <c r="A46" s="6">
        <v>19</v>
      </c>
      <c r="B46" s="98" t="s">
        <v>404</v>
      </c>
      <c r="C46" s="177" t="s">
        <v>403</v>
      </c>
      <c r="D46" s="97" t="s">
        <v>311</v>
      </c>
      <c r="E46" s="118">
        <v>1.1000000000000001</v>
      </c>
      <c r="F46" s="94">
        <v>505.1</v>
      </c>
      <c r="G46" s="12"/>
      <c r="H46" s="12"/>
      <c r="I46" s="12"/>
      <c r="J46" s="14">
        <v>556</v>
      </c>
      <c r="K46" s="12"/>
      <c r="L46" s="12"/>
      <c r="M46" s="12"/>
      <c r="N46" s="12"/>
      <c r="O46" s="12"/>
      <c r="P46" s="12"/>
      <c r="Q46" s="12"/>
    </row>
    <row r="47" spans="1:17" ht="24" x14ac:dyDescent="0.2">
      <c r="A47" s="6">
        <v>20</v>
      </c>
      <c r="B47" s="98" t="s">
        <v>402</v>
      </c>
      <c r="C47" s="177" t="s">
        <v>401</v>
      </c>
      <c r="D47" s="97" t="s">
        <v>144</v>
      </c>
      <c r="E47" s="96">
        <v>1E-3</v>
      </c>
      <c r="F47" s="94">
        <v>8739.36</v>
      </c>
      <c r="G47" s="12"/>
      <c r="H47" s="12"/>
      <c r="I47" s="12"/>
      <c r="J47" s="14">
        <v>9</v>
      </c>
      <c r="K47" s="12"/>
      <c r="L47" s="12"/>
      <c r="M47" s="12"/>
      <c r="N47" s="12"/>
      <c r="O47" s="12"/>
      <c r="P47" s="12"/>
      <c r="Q47" s="12"/>
    </row>
    <row r="48" spans="1:17" ht="36" x14ac:dyDescent="0.2">
      <c r="A48" s="6">
        <v>21</v>
      </c>
      <c r="B48" s="98" t="s">
        <v>400</v>
      </c>
      <c r="C48" s="177" t="s">
        <v>399</v>
      </c>
      <c r="D48" s="97" t="s">
        <v>398</v>
      </c>
      <c r="E48" s="118">
        <v>1</v>
      </c>
      <c r="F48" s="94">
        <v>42.8</v>
      </c>
      <c r="G48" s="94">
        <v>35.07</v>
      </c>
      <c r="H48" s="94">
        <v>2.98</v>
      </c>
      <c r="I48" s="12"/>
      <c r="J48" s="14">
        <v>43</v>
      </c>
      <c r="K48" s="12">
        <v>35</v>
      </c>
      <c r="L48" s="12">
        <v>3</v>
      </c>
      <c r="M48" s="12"/>
      <c r="N48" s="12">
        <v>2.92</v>
      </c>
      <c r="O48" s="12">
        <v>2.92</v>
      </c>
      <c r="P48" s="12"/>
      <c r="Q48" s="12"/>
    </row>
    <row r="49" spans="1:17" ht="36" x14ac:dyDescent="0.2">
      <c r="A49" s="6">
        <v>22</v>
      </c>
      <c r="B49" s="98" t="s">
        <v>397</v>
      </c>
      <c r="C49" s="177" t="s">
        <v>396</v>
      </c>
      <c r="D49" s="97" t="s">
        <v>30</v>
      </c>
      <c r="E49" s="118">
        <v>1</v>
      </c>
      <c r="F49" s="94">
        <v>274</v>
      </c>
      <c r="G49" s="12"/>
      <c r="H49" s="12"/>
      <c r="I49" s="12"/>
      <c r="J49" s="14">
        <v>274</v>
      </c>
      <c r="K49" s="12"/>
      <c r="L49" s="12"/>
      <c r="M49" s="12"/>
      <c r="N49" s="12"/>
      <c r="O49" s="12"/>
      <c r="P49" s="12"/>
      <c r="Q49" s="12"/>
    </row>
    <row r="50" spans="1:17" ht="36" x14ac:dyDescent="0.2">
      <c r="A50" s="6">
        <v>23</v>
      </c>
      <c r="B50" s="98" t="s">
        <v>395</v>
      </c>
      <c r="C50" s="177" t="s">
        <v>394</v>
      </c>
      <c r="D50" s="97" t="s">
        <v>195</v>
      </c>
      <c r="E50" s="118">
        <v>1</v>
      </c>
      <c r="F50" s="94">
        <v>21.9</v>
      </c>
      <c r="G50" s="94">
        <v>13.51</v>
      </c>
      <c r="H50" s="94">
        <v>1.86</v>
      </c>
      <c r="I50" s="12"/>
      <c r="J50" s="14">
        <v>22</v>
      </c>
      <c r="K50" s="12">
        <v>14</v>
      </c>
      <c r="L50" s="12">
        <v>2</v>
      </c>
      <c r="M50" s="12"/>
      <c r="N50" s="12">
        <v>1.07</v>
      </c>
      <c r="O50" s="12">
        <v>1.07</v>
      </c>
      <c r="P50" s="12"/>
      <c r="Q50" s="12"/>
    </row>
    <row r="51" spans="1:17" ht="36" x14ac:dyDescent="0.2">
      <c r="A51" s="6">
        <v>24</v>
      </c>
      <c r="B51" s="98" t="s">
        <v>393</v>
      </c>
      <c r="C51" s="177" t="s">
        <v>392</v>
      </c>
      <c r="D51" s="97" t="s">
        <v>134</v>
      </c>
      <c r="E51" s="96">
        <v>0.01</v>
      </c>
      <c r="F51" s="94">
        <v>1343.1</v>
      </c>
      <c r="G51" s="94">
        <v>944.71</v>
      </c>
      <c r="H51" s="94">
        <v>2.02</v>
      </c>
      <c r="I51" s="94">
        <v>0.78</v>
      </c>
      <c r="J51" s="14">
        <v>13</v>
      </c>
      <c r="K51" s="12">
        <v>9</v>
      </c>
      <c r="L51" s="12"/>
      <c r="M51" s="12"/>
      <c r="N51" s="12">
        <v>78.66</v>
      </c>
      <c r="O51" s="12">
        <v>0.79</v>
      </c>
      <c r="P51" s="12">
        <v>0.05</v>
      </c>
      <c r="Q51" s="12"/>
    </row>
    <row r="52" spans="1:17" x14ac:dyDescent="0.2">
      <c r="A52" s="196" t="s">
        <v>36</v>
      </c>
      <c r="B52" s="195"/>
      <c r="C52" s="195"/>
      <c r="D52" s="195"/>
      <c r="E52" s="195"/>
      <c r="F52" s="195"/>
      <c r="G52" s="195"/>
      <c r="H52" s="195"/>
      <c r="I52" s="195"/>
      <c r="J52" s="95">
        <v>28117</v>
      </c>
      <c r="K52" s="94">
        <v>3285</v>
      </c>
      <c r="L52" s="94">
        <v>416</v>
      </c>
      <c r="M52" s="94">
        <v>60</v>
      </c>
      <c r="N52" s="12"/>
      <c r="O52" s="94">
        <v>276.42</v>
      </c>
      <c r="P52" s="12"/>
      <c r="Q52" s="94">
        <v>3.84</v>
      </c>
    </row>
    <row r="53" spans="1:17" x14ac:dyDescent="0.2">
      <c r="A53" s="196" t="s">
        <v>37</v>
      </c>
      <c r="B53" s="195"/>
      <c r="C53" s="195"/>
      <c r="D53" s="195"/>
      <c r="E53" s="195"/>
      <c r="F53" s="195"/>
      <c r="G53" s="195"/>
      <c r="H53" s="195"/>
      <c r="I53" s="195"/>
      <c r="J53" s="95">
        <v>28565</v>
      </c>
      <c r="K53" s="94">
        <v>3643</v>
      </c>
      <c r="L53" s="94">
        <v>506</v>
      </c>
      <c r="M53" s="94">
        <v>67</v>
      </c>
      <c r="N53" s="12"/>
      <c r="O53" s="94">
        <v>292.68</v>
      </c>
      <c r="P53" s="12"/>
      <c r="Q53" s="94">
        <v>4.12</v>
      </c>
    </row>
    <row r="54" spans="1:17" x14ac:dyDescent="0.2">
      <c r="A54" s="196" t="s">
        <v>83</v>
      </c>
      <c r="B54" s="195"/>
      <c r="C54" s="195"/>
      <c r="D54" s="195"/>
      <c r="E54" s="195"/>
      <c r="F54" s="195"/>
      <c r="G54" s="195"/>
      <c r="H54" s="195"/>
      <c r="I54" s="195"/>
      <c r="J54" s="14"/>
      <c r="K54" s="12"/>
      <c r="L54" s="12"/>
      <c r="M54" s="12"/>
      <c r="N54" s="12"/>
      <c r="O54" s="12"/>
      <c r="P54" s="12"/>
      <c r="Q54" s="12"/>
    </row>
    <row r="55" spans="1:17" x14ac:dyDescent="0.2">
      <c r="A55" s="196" t="s">
        <v>391</v>
      </c>
      <c r="B55" s="195"/>
      <c r="C55" s="195"/>
      <c r="D55" s="195"/>
      <c r="E55" s="195"/>
      <c r="F55" s="195"/>
      <c r="G55" s="195"/>
      <c r="H55" s="195"/>
      <c r="I55" s="195"/>
      <c r="J55" s="95">
        <v>144</v>
      </c>
      <c r="K55" s="94">
        <v>141</v>
      </c>
      <c r="L55" s="94">
        <v>3</v>
      </c>
      <c r="M55" s="94">
        <v>3</v>
      </c>
      <c r="N55" s="12"/>
      <c r="O55" s="12"/>
      <c r="P55" s="12"/>
      <c r="Q55" s="12"/>
    </row>
    <row r="56" spans="1:17" ht="25.9" customHeight="1" x14ac:dyDescent="0.2">
      <c r="A56" s="196" t="s">
        <v>390</v>
      </c>
      <c r="B56" s="195"/>
      <c r="C56" s="195"/>
      <c r="D56" s="195"/>
      <c r="E56" s="195"/>
      <c r="F56" s="195"/>
      <c r="G56" s="195"/>
      <c r="H56" s="195"/>
      <c r="I56" s="195"/>
      <c r="J56" s="95">
        <v>251</v>
      </c>
      <c r="K56" s="94">
        <v>176</v>
      </c>
      <c r="L56" s="94">
        <v>75</v>
      </c>
      <c r="M56" s="94">
        <v>4</v>
      </c>
      <c r="N56" s="12"/>
      <c r="O56" s="94">
        <v>13.1355</v>
      </c>
      <c r="P56" s="12"/>
      <c r="Q56" s="94">
        <v>0.23749999999999999</v>
      </c>
    </row>
    <row r="57" spans="1:17" ht="15" customHeight="1" x14ac:dyDescent="0.2">
      <c r="A57" s="196" t="s">
        <v>389</v>
      </c>
      <c r="B57" s="195"/>
      <c r="C57" s="195"/>
      <c r="D57" s="195"/>
      <c r="E57" s="195"/>
      <c r="F57" s="195"/>
      <c r="G57" s="195"/>
      <c r="H57" s="195"/>
      <c r="I57" s="195"/>
      <c r="J57" s="95">
        <v>7</v>
      </c>
      <c r="K57" s="94">
        <v>5</v>
      </c>
      <c r="L57" s="94">
        <v>2</v>
      </c>
      <c r="M57" s="12"/>
      <c r="N57" s="12"/>
      <c r="O57" s="94">
        <v>0.40400000000000003</v>
      </c>
      <c r="P57" s="12"/>
      <c r="Q57" s="94">
        <v>1.4E-2</v>
      </c>
    </row>
    <row r="58" spans="1:17" ht="15" customHeight="1" x14ac:dyDescent="0.2">
      <c r="A58" s="196" t="s">
        <v>388</v>
      </c>
      <c r="B58" s="195"/>
      <c r="C58" s="195"/>
      <c r="D58" s="195"/>
      <c r="E58" s="195"/>
      <c r="F58" s="195"/>
      <c r="G58" s="195"/>
      <c r="H58" s="195"/>
      <c r="I58" s="195"/>
      <c r="J58" s="95">
        <v>46</v>
      </c>
      <c r="K58" s="94">
        <v>36</v>
      </c>
      <c r="L58" s="94">
        <v>10</v>
      </c>
      <c r="M58" s="12"/>
      <c r="N58" s="12"/>
      <c r="O58" s="94">
        <v>2.7147000000000001</v>
      </c>
      <c r="P58" s="12"/>
      <c r="Q58" s="94">
        <v>2.7300000000000001E-2</v>
      </c>
    </row>
    <row r="59" spans="1:17" x14ac:dyDescent="0.2">
      <c r="A59" s="196" t="s">
        <v>38</v>
      </c>
      <c r="B59" s="195"/>
      <c r="C59" s="195"/>
      <c r="D59" s="195"/>
      <c r="E59" s="195"/>
      <c r="F59" s="195"/>
      <c r="G59" s="195"/>
      <c r="H59" s="195"/>
      <c r="I59" s="195"/>
      <c r="J59" s="95">
        <v>3532</v>
      </c>
      <c r="K59" s="12"/>
      <c r="L59" s="12"/>
      <c r="M59" s="12"/>
      <c r="N59" s="12"/>
      <c r="O59" s="12"/>
      <c r="P59" s="12"/>
      <c r="Q59" s="12"/>
    </row>
    <row r="60" spans="1:17" x14ac:dyDescent="0.2">
      <c r="A60" s="196" t="s">
        <v>83</v>
      </c>
      <c r="B60" s="195"/>
      <c r="C60" s="195"/>
      <c r="D60" s="195"/>
      <c r="E60" s="195"/>
      <c r="F60" s="195"/>
      <c r="G60" s="195"/>
      <c r="H60" s="195"/>
      <c r="I60" s="195"/>
      <c r="J60" s="14"/>
      <c r="K60" s="12"/>
      <c r="L60" s="12"/>
      <c r="M60" s="12"/>
      <c r="N60" s="12"/>
      <c r="O60" s="12"/>
      <c r="P60" s="12"/>
      <c r="Q60" s="12"/>
    </row>
    <row r="61" spans="1:17" x14ac:dyDescent="0.2">
      <c r="A61" s="196" t="s">
        <v>387</v>
      </c>
      <c r="B61" s="195"/>
      <c r="C61" s="195"/>
      <c r="D61" s="195"/>
      <c r="E61" s="195"/>
      <c r="F61" s="195"/>
      <c r="G61" s="195"/>
      <c r="H61" s="195"/>
      <c r="I61" s="195"/>
      <c r="J61" s="95">
        <v>1292</v>
      </c>
      <c r="K61" s="12"/>
      <c r="L61" s="12"/>
      <c r="M61" s="12"/>
      <c r="N61" s="12"/>
      <c r="O61" s="12"/>
      <c r="P61" s="12"/>
      <c r="Q61" s="12"/>
    </row>
    <row r="62" spans="1:17" x14ac:dyDescent="0.2">
      <c r="A62" s="196" t="s">
        <v>386</v>
      </c>
      <c r="B62" s="195"/>
      <c r="C62" s="195"/>
      <c r="D62" s="195"/>
      <c r="E62" s="195"/>
      <c r="F62" s="195"/>
      <c r="G62" s="195"/>
      <c r="H62" s="195"/>
      <c r="I62" s="195"/>
      <c r="J62" s="95">
        <v>7</v>
      </c>
      <c r="K62" s="12"/>
      <c r="L62" s="12"/>
      <c r="M62" s="12"/>
      <c r="N62" s="12"/>
      <c r="O62" s="12"/>
      <c r="P62" s="12"/>
      <c r="Q62" s="12"/>
    </row>
    <row r="63" spans="1:17" x14ac:dyDescent="0.2">
      <c r="A63" s="196" t="s">
        <v>385</v>
      </c>
      <c r="B63" s="195"/>
      <c r="C63" s="195"/>
      <c r="D63" s="195"/>
      <c r="E63" s="195"/>
      <c r="F63" s="195"/>
      <c r="G63" s="195"/>
      <c r="H63" s="195"/>
      <c r="I63" s="195"/>
      <c r="J63" s="95">
        <v>437</v>
      </c>
      <c r="K63" s="12"/>
      <c r="L63" s="12"/>
      <c r="M63" s="12"/>
      <c r="N63" s="12"/>
      <c r="O63" s="12"/>
      <c r="P63" s="12"/>
      <c r="Q63" s="12"/>
    </row>
    <row r="64" spans="1:17" x14ac:dyDescent="0.2">
      <c r="A64" s="196" t="s">
        <v>384</v>
      </c>
      <c r="B64" s="195"/>
      <c r="C64" s="195"/>
      <c r="D64" s="195"/>
      <c r="E64" s="195"/>
      <c r="F64" s="195"/>
      <c r="G64" s="195"/>
      <c r="H64" s="195"/>
      <c r="I64" s="195"/>
      <c r="J64" s="95">
        <v>2</v>
      </c>
      <c r="K64" s="12"/>
      <c r="L64" s="12"/>
      <c r="M64" s="12"/>
      <c r="N64" s="12"/>
      <c r="O64" s="12"/>
      <c r="P64" s="12"/>
      <c r="Q64" s="12"/>
    </row>
    <row r="65" spans="1:17" x14ac:dyDescent="0.2">
      <c r="A65" s="196" t="s">
        <v>383</v>
      </c>
      <c r="B65" s="195"/>
      <c r="C65" s="195"/>
      <c r="D65" s="195"/>
      <c r="E65" s="195"/>
      <c r="F65" s="195"/>
      <c r="G65" s="195"/>
      <c r="H65" s="195"/>
      <c r="I65" s="195"/>
      <c r="J65" s="95">
        <v>29</v>
      </c>
      <c r="K65" s="12"/>
      <c r="L65" s="12"/>
      <c r="M65" s="12"/>
      <c r="N65" s="12"/>
      <c r="O65" s="12"/>
      <c r="P65" s="12"/>
      <c r="Q65" s="12"/>
    </row>
    <row r="66" spans="1:17" x14ac:dyDescent="0.2">
      <c r="A66" s="196" t="s">
        <v>382</v>
      </c>
      <c r="B66" s="195"/>
      <c r="C66" s="195"/>
      <c r="D66" s="195"/>
      <c r="E66" s="195"/>
      <c r="F66" s="195"/>
      <c r="G66" s="195"/>
      <c r="H66" s="195"/>
      <c r="I66" s="195"/>
      <c r="J66" s="95">
        <v>1765</v>
      </c>
      <c r="K66" s="12"/>
      <c r="L66" s="12"/>
      <c r="M66" s="12"/>
      <c r="N66" s="12"/>
      <c r="O66" s="12"/>
      <c r="P66" s="12"/>
      <c r="Q66" s="12"/>
    </row>
    <row r="67" spans="1:17" x14ac:dyDescent="0.2">
      <c r="A67" s="196" t="s">
        <v>39</v>
      </c>
      <c r="B67" s="195"/>
      <c r="C67" s="195"/>
      <c r="D67" s="195"/>
      <c r="E67" s="195"/>
      <c r="F67" s="195"/>
      <c r="G67" s="195"/>
      <c r="H67" s="195"/>
      <c r="I67" s="195"/>
      <c r="J67" s="95">
        <v>2344</v>
      </c>
      <c r="K67" s="12"/>
      <c r="L67" s="12"/>
      <c r="M67" s="12"/>
      <c r="N67" s="12"/>
      <c r="O67" s="12"/>
      <c r="P67" s="12"/>
      <c r="Q67" s="12"/>
    </row>
    <row r="68" spans="1:17" x14ac:dyDescent="0.2">
      <c r="A68" s="196" t="s">
        <v>83</v>
      </c>
      <c r="B68" s="195"/>
      <c r="C68" s="195"/>
      <c r="D68" s="195"/>
      <c r="E68" s="195"/>
      <c r="F68" s="195"/>
      <c r="G68" s="195"/>
      <c r="H68" s="195"/>
      <c r="I68" s="195"/>
      <c r="J68" s="14"/>
      <c r="K68" s="12"/>
      <c r="L68" s="12"/>
      <c r="M68" s="12"/>
      <c r="N68" s="12"/>
      <c r="O68" s="12"/>
      <c r="P68" s="12"/>
      <c r="Q68" s="12"/>
    </row>
    <row r="69" spans="1:17" x14ac:dyDescent="0.2">
      <c r="A69" s="196" t="s">
        <v>381</v>
      </c>
      <c r="B69" s="195"/>
      <c r="C69" s="195"/>
      <c r="D69" s="195"/>
      <c r="E69" s="195"/>
      <c r="F69" s="195"/>
      <c r="G69" s="195"/>
      <c r="H69" s="195"/>
      <c r="I69" s="195"/>
      <c r="J69" s="95">
        <v>994</v>
      </c>
      <c r="K69" s="12"/>
      <c r="L69" s="12"/>
      <c r="M69" s="12"/>
      <c r="N69" s="12"/>
      <c r="O69" s="12"/>
      <c r="P69" s="12"/>
      <c r="Q69" s="12"/>
    </row>
    <row r="70" spans="1:17" x14ac:dyDescent="0.2">
      <c r="A70" s="196" t="s">
        <v>380</v>
      </c>
      <c r="B70" s="195"/>
      <c r="C70" s="195"/>
      <c r="D70" s="195"/>
      <c r="E70" s="195"/>
      <c r="F70" s="195"/>
      <c r="G70" s="195"/>
      <c r="H70" s="195"/>
      <c r="I70" s="195"/>
      <c r="J70" s="95">
        <v>15</v>
      </c>
      <c r="K70" s="12"/>
      <c r="L70" s="12"/>
      <c r="M70" s="12"/>
      <c r="N70" s="12"/>
      <c r="O70" s="12"/>
      <c r="P70" s="12"/>
      <c r="Q70" s="12"/>
    </row>
    <row r="71" spans="1:17" x14ac:dyDescent="0.2">
      <c r="A71" s="196" t="s">
        <v>379</v>
      </c>
      <c r="B71" s="195"/>
      <c r="C71" s="195"/>
      <c r="D71" s="195"/>
      <c r="E71" s="195"/>
      <c r="F71" s="195"/>
      <c r="G71" s="195"/>
      <c r="H71" s="195"/>
      <c r="I71" s="195"/>
      <c r="J71" s="95">
        <v>189</v>
      </c>
      <c r="K71" s="12"/>
      <c r="L71" s="12"/>
      <c r="M71" s="12"/>
      <c r="N71" s="12"/>
      <c r="O71" s="12"/>
      <c r="P71" s="12"/>
      <c r="Q71" s="12"/>
    </row>
    <row r="72" spans="1:17" x14ac:dyDescent="0.2">
      <c r="A72" s="196" t="s">
        <v>378</v>
      </c>
      <c r="B72" s="195"/>
      <c r="C72" s="195"/>
      <c r="D72" s="195"/>
      <c r="E72" s="195"/>
      <c r="F72" s="195"/>
      <c r="G72" s="195"/>
      <c r="H72" s="195"/>
      <c r="I72" s="195"/>
      <c r="J72" s="95">
        <v>1</v>
      </c>
      <c r="K72" s="12"/>
      <c r="L72" s="12"/>
      <c r="M72" s="12"/>
      <c r="N72" s="12"/>
      <c r="O72" s="12"/>
      <c r="P72" s="12"/>
      <c r="Q72" s="12"/>
    </row>
    <row r="73" spans="1:17" x14ac:dyDescent="0.2">
      <c r="A73" s="196" t="s">
        <v>377</v>
      </c>
      <c r="B73" s="195"/>
      <c r="C73" s="195"/>
      <c r="D73" s="195"/>
      <c r="E73" s="195"/>
      <c r="F73" s="195"/>
      <c r="G73" s="195"/>
      <c r="H73" s="195"/>
      <c r="I73" s="195"/>
      <c r="J73" s="95">
        <v>1145</v>
      </c>
      <c r="K73" s="12"/>
      <c r="L73" s="12"/>
      <c r="M73" s="12"/>
      <c r="N73" s="12"/>
      <c r="O73" s="12"/>
      <c r="P73" s="12"/>
      <c r="Q73" s="12"/>
    </row>
    <row r="74" spans="1:17" x14ac:dyDescent="0.2">
      <c r="A74" s="204" t="s">
        <v>40</v>
      </c>
      <c r="B74" s="195"/>
      <c r="C74" s="195"/>
      <c r="D74" s="195"/>
      <c r="E74" s="195"/>
      <c r="F74" s="195"/>
      <c r="G74" s="195"/>
      <c r="H74" s="195"/>
      <c r="I74" s="195"/>
      <c r="J74" s="14"/>
      <c r="K74" s="12"/>
      <c r="L74" s="12"/>
      <c r="M74" s="12"/>
      <c r="N74" s="12"/>
      <c r="O74" s="12"/>
      <c r="P74" s="12"/>
      <c r="Q74" s="12"/>
    </row>
    <row r="75" spans="1:17" x14ac:dyDescent="0.2">
      <c r="A75" s="196" t="s">
        <v>133</v>
      </c>
      <c r="B75" s="195"/>
      <c r="C75" s="195"/>
      <c r="D75" s="195"/>
      <c r="E75" s="195"/>
      <c r="F75" s="195"/>
      <c r="G75" s="195"/>
      <c r="H75" s="195"/>
      <c r="I75" s="195"/>
      <c r="J75" s="95">
        <v>33654</v>
      </c>
      <c r="K75" s="12"/>
      <c r="L75" s="12"/>
      <c r="M75" s="12"/>
      <c r="N75" s="12"/>
      <c r="O75" s="94">
        <v>271.05</v>
      </c>
      <c r="P75" s="12"/>
      <c r="Q75" s="94">
        <v>4.12</v>
      </c>
    </row>
    <row r="76" spans="1:17" x14ac:dyDescent="0.2">
      <c r="A76" s="196" t="s">
        <v>132</v>
      </c>
      <c r="B76" s="195"/>
      <c r="C76" s="195"/>
      <c r="D76" s="195"/>
      <c r="E76" s="195"/>
      <c r="F76" s="195"/>
      <c r="G76" s="195"/>
      <c r="H76" s="195"/>
      <c r="I76" s="195"/>
      <c r="J76" s="95">
        <v>787</v>
      </c>
      <c r="K76" s="12"/>
      <c r="L76" s="12"/>
      <c r="M76" s="12"/>
      <c r="N76" s="12"/>
      <c r="O76" s="94">
        <v>21.63</v>
      </c>
      <c r="P76" s="12"/>
      <c r="Q76" s="12"/>
    </row>
    <row r="77" spans="1:17" x14ac:dyDescent="0.2">
      <c r="A77" s="196" t="s">
        <v>41</v>
      </c>
      <c r="B77" s="195"/>
      <c r="C77" s="195"/>
      <c r="D77" s="195"/>
      <c r="E77" s="195"/>
      <c r="F77" s="195"/>
      <c r="G77" s="195"/>
      <c r="H77" s="195"/>
      <c r="I77" s="195"/>
      <c r="J77" s="95">
        <v>34441</v>
      </c>
      <c r="K77" s="12"/>
      <c r="L77" s="12"/>
      <c r="M77" s="12"/>
      <c r="N77" s="12"/>
      <c r="O77" s="94">
        <v>292.68</v>
      </c>
      <c r="P77" s="12"/>
      <c r="Q77" s="94">
        <v>4.12</v>
      </c>
    </row>
    <row r="78" spans="1:17" x14ac:dyDescent="0.2">
      <c r="A78" s="196" t="s">
        <v>42</v>
      </c>
      <c r="B78" s="195"/>
      <c r="C78" s="195"/>
      <c r="D78" s="195"/>
      <c r="E78" s="195"/>
      <c r="F78" s="195"/>
      <c r="G78" s="195"/>
      <c r="H78" s="195"/>
      <c r="I78" s="195"/>
      <c r="J78" s="14"/>
      <c r="K78" s="12"/>
      <c r="L78" s="12"/>
      <c r="M78" s="12"/>
      <c r="N78" s="12"/>
      <c r="O78" s="12"/>
      <c r="P78" s="12"/>
      <c r="Q78" s="12"/>
    </row>
    <row r="79" spans="1:17" x14ac:dyDescent="0.2">
      <c r="A79" s="196" t="s">
        <v>43</v>
      </c>
      <c r="B79" s="195"/>
      <c r="C79" s="195"/>
      <c r="D79" s="195"/>
      <c r="E79" s="195"/>
      <c r="F79" s="195"/>
      <c r="G79" s="195"/>
      <c r="H79" s="195"/>
      <c r="I79" s="195"/>
      <c r="J79" s="95">
        <v>24416</v>
      </c>
      <c r="K79" s="12"/>
      <c r="L79" s="12"/>
      <c r="M79" s="12"/>
      <c r="N79" s="12"/>
      <c r="O79" s="12"/>
      <c r="P79" s="12"/>
      <c r="Q79" s="12"/>
    </row>
    <row r="80" spans="1:17" x14ac:dyDescent="0.2">
      <c r="A80" s="196" t="s">
        <v>44</v>
      </c>
      <c r="B80" s="195"/>
      <c r="C80" s="195"/>
      <c r="D80" s="195"/>
      <c r="E80" s="195"/>
      <c r="F80" s="195"/>
      <c r="G80" s="195"/>
      <c r="H80" s="195"/>
      <c r="I80" s="195"/>
      <c r="J80" s="95">
        <f>506-M53</f>
        <v>439</v>
      </c>
      <c r="K80" s="12"/>
      <c r="L80" s="12"/>
      <c r="M80" s="12"/>
      <c r="N80" s="12"/>
      <c r="O80" s="12"/>
      <c r="P80" s="12"/>
      <c r="Q80" s="12"/>
    </row>
    <row r="81" spans="1:17" x14ac:dyDescent="0.2">
      <c r="A81" s="196" t="s">
        <v>45</v>
      </c>
      <c r="B81" s="195"/>
      <c r="C81" s="195"/>
      <c r="D81" s="195"/>
      <c r="E81" s="195"/>
      <c r="F81" s="195"/>
      <c r="G81" s="195"/>
      <c r="H81" s="195"/>
      <c r="I81" s="195"/>
      <c r="J81" s="95">
        <v>3710</v>
      </c>
      <c r="K81" s="12"/>
      <c r="L81" s="12"/>
      <c r="M81" s="12"/>
      <c r="N81" s="12"/>
      <c r="O81" s="12"/>
      <c r="P81" s="12"/>
      <c r="Q81" s="12"/>
    </row>
    <row r="82" spans="1:17" x14ac:dyDescent="0.2">
      <c r="A82" s="196" t="s">
        <v>46</v>
      </c>
      <c r="B82" s="195"/>
      <c r="C82" s="195"/>
      <c r="D82" s="195"/>
      <c r="E82" s="195"/>
      <c r="F82" s="195"/>
      <c r="G82" s="195"/>
      <c r="H82" s="195"/>
      <c r="I82" s="195"/>
      <c r="J82" s="95">
        <v>3532</v>
      </c>
      <c r="K82" s="12"/>
      <c r="L82" s="12"/>
      <c r="M82" s="12"/>
      <c r="N82" s="12"/>
      <c r="O82" s="12"/>
      <c r="P82" s="12"/>
      <c r="Q82" s="12"/>
    </row>
    <row r="83" spans="1:17" x14ac:dyDescent="0.2">
      <c r="A83" s="196" t="s">
        <v>47</v>
      </c>
      <c r="B83" s="195"/>
      <c r="C83" s="195"/>
      <c r="D83" s="195"/>
      <c r="E83" s="195"/>
      <c r="F83" s="195"/>
      <c r="G83" s="195"/>
      <c r="H83" s="195"/>
      <c r="I83" s="195"/>
      <c r="J83" s="95">
        <v>2344</v>
      </c>
      <c r="K83" s="12"/>
      <c r="L83" s="12"/>
      <c r="M83" s="12"/>
      <c r="N83" s="12"/>
      <c r="O83" s="12"/>
      <c r="P83" s="12"/>
      <c r="Q83" s="12"/>
    </row>
    <row r="84" spans="1:17" x14ac:dyDescent="0.2">
      <c r="A84" s="204" t="s">
        <v>48</v>
      </c>
      <c r="B84" s="195"/>
      <c r="C84" s="195"/>
      <c r="D84" s="195"/>
      <c r="E84" s="195"/>
      <c r="F84" s="195"/>
      <c r="G84" s="195"/>
      <c r="H84" s="195"/>
      <c r="I84" s="195"/>
      <c r="J84" s="15">
        <v>34441</v>
      </c>
      <c r="K84" s="12"/>
      <c r="L84" s="12"/>
      <c r="M84" s="12"/>
      <c r="N84" s="12"/>
      <c r="O84" s="13">
        <v>292.68</v>
      </c>
      <c r="P84" s="12"/>
      <c r="Q84" s="13">
        <v>4.12</v>
      </c>
    </row>
    <row r="85" spans="1:17" ht="15.6" customHeight="1" x14ac:dyDescent="0.2">
      <c r="A85" s="114"/>
      <c r="B85" s="117"/>
      <c r="C85" s="116"/>
      <c r="D85" s="115"/>
      <c r="E85" s="114"/>
      <c r="F85" s="112"/>
      <c r="G85" s="112"/>
      <c r="H85" s="112"/>
      <c r="I85" s="112"/>
      <c r="J85" s="113"/>
      <c r="K85" s="112"/>
      <c r="L85" s="112"/>
      <c r="M85" s="112"/>
      <c r="N85" s="112"/>
      <c r="O85" s="112"/>
      <c r="P85" s="112"/>
      <c r="Q85" s="112"/>
    </row>
    <row r="86" spans="1:17" customFormat="1" ht="12.6" customHeight="1" x14ac:dyDescent="0.2">
      <c r="A86" s="111"/>
      <c r="B86" s="110" t="s">
        <v>80</v>
      </c>
      <c r="C86" s="109"/>
      <c r="D86" s="109"/>
      <c r="E86" s="109"/>
      <c r="F86" s="109"/>
      <c r="G86" s="109"/>
      <c r="H86" s="109"/>
      <c r="I86" s="109"/>
      <c r="J86" s="108"/>
      <c r="K86" s="107"/>
      <c r="L86" s="107"/>
      <c r="M86" s="107"/>
      <c r="N86" s="107"/>
      <c r="O86" s="106"/>
      <c r="P86" s="107"/>
      <c r="Q86" s="106"/>
    </row>
    <row r="87" spans="1:17" ht="13.15" customHeight="1" x14ac:dyDescent="0.2"/>
  </sheetData>
  <mergeCells count="58">
    <mergeCell ref="J14:K14"/>
    <mergeCell ref="J13:K13"/>
    <mergeCell ref="E1:J1"/>
    <mergeCell ref="J17:K17"/>
    <mergeCell ref="J12:K12"/>
    <mergeCell ref="J15:K15"/>
    <mergeCell ref="J16:K16"/>
    <mergeCell ref="A60:I60"/>
    <mergeCell ref="A69:I69"/>
    <mergeCell ref="A70:I70"/>
    <mergeCell ref="A71:I71"/>
    <mergeCell ref="A84:I84"/>
    <mergeCell ref="A73:I73"/>
    <mergeCell ref="A74:I74"/>
    <mergeCell ref="A75:I75"/>
    <mergeCell ref="A76:I76"/>
    <mergeCell ref="A77:I77"/>
    <mergeCell ref="A78:I78"/>
    <mergeCell ref="A79:I79"/>
    <mergeCell ref="A80:I80"/>
    <mergeCell ref="A81:I81"/>
    <mergeCell ref="A82:I82"/>
    <mergeCell ref="A83:I83"/>
    <mergeCell ref="A72:I72"/>
    <mergeCell ref="A61:I61"/>
    <mergeCell ref="A62:I62"/>
    <mergeCell ref="A63:I63"/>
    <mergeCell ref="A64:I64"/>
    <mergeCell ref="A65:I65"/>
    <mergeCell ref="A66:I66"/>
    <mergeCell ref="A67:I67"/>
    <mergeCell ref="A68:I68"/>
    <mergeCell ref="A54:I54"/>
    <mergeCell ref="A55:I55"/>
    <mergeCell ref="A56:I56"/>
    <mergeCell ref="A57:I57"/>
    <mergeCell ref="A59:I59"/>
    <mergeCell ref="A58:I58"/>
    <mergeCell ref="A53:I53"/>
    <mergeCell ref="F20:I20"/>
    <mergeCell ref="G21:I21"/>
    <mergeCell ref="O20:O22"/>
    <mergeCell ref="N20:N22"/>
    <mergeCell ref="A20:A22"/>
    <mergeCell ref="C20:C22"/>
    <mergeCell ref="D20:D22"/>
    <mergeCell ref="E20:E22"/>
    <mergeCell ref="B20:B22"/>
    <mergeCell ref="A24:Q24"/>
    <mergeCell ref="A27:Q27"/>
    <mergeCell ref="A44:Q44"/>
    <mergeCell ref="A52:I52"/>
    <mergeCell ref="Q20:Q22"/>
    <mergeCell ref="J21:J22"/>
    <mergeCell ref="K21:M21"/>
    <mergeCell ref="J20:M20"/>
    <mergeCell ref="P20:P22"/>
    <mergeCell ref="F21:F22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1"/>
  <sheetViews>
    <sheetView showGridLines="0" zoomScaleNormal="75" zoomScaleSheetLayoutView="75" workbookViewId="0">
      <selection activeCell="E8" sqref="E8"/>
    </sheetView>
  </sheetViews>
  <sheetFormatPr defaultColWidth="9.140625" defaultRowHeight="12.75" outlineLevelRow="2" x14ac:dyDescent="0.2"/>
  <cols>
    <col min="1" max="1" width="3.28515625" style="11" customWidth="1"/>
    <col min="2" max="2" width="9.7109375" style="1" customWidth="1"/>
    <col min="3" max="3" width="34.28515625" style="8" customWidth="1"/>
    <col min="4" max="4" width="7.7109375" style="7" customWidth="1"/>
    <col min="5" max="5" width="16.42578125" style="9" customWidth="1"/>
    <col min="6" max="6" width="7.7109375" style="3" customWidth="1"/>
    <col min="7" max="9" width="6.7109375" style="3" customWidth="1"/>
    <col min="10" max="10" width="7.7109375" style="17" customWidth="1"/>
    <col min="11" max="14" width="6.7109375" style="3" customWidth="1"/>
    <col min="15" max="15" width="6" style="3" customWidth="1"/>
    <col min="16" max="16" width="7.28515625" style="3" customWidth="1"/>
    <col min="17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29"/>
      <c r="C1" s="134"/>
      <c r="D1" s="104"/>
      <c r="E1" s="207" t="s">
        <v>53</v>
      </c>
      <c r="F1" s="208"/>
      <c r="G1" s="208"/>
      <c r="H1" s="208"/>
      <c r="I1" s="208"/>
      <c r="J1" s="208"/>
      <c r="K1" s="102"/>
      <c r="L1" s="102"/>
      <c r="M1" s="2" t="s">
        <v>28</v>
      </c>
      <c r="N1" s="112"/>
      <c r="O1" s="112"/>
      <c r="P1" s="112"/>
      <c r="Q1"/>
      <c r="R1"/>
    </row>
    <row r="2" spans="1:18" outlineLevel="1" x14ac:dyDescent="0.2">
      <c r="A2" s="100"/>
      <c r="B2" s="129"/>
      <c r="C2" s="134"/>
      <c r="D2" s="104"/>
      <c r="E2" s="155"/>
      <c r="F2" s="155"/>
      <c r="G2" s="180" t="s">
        <v>20</v>
      </c>
      <c r="H2" s="154"/>
      <c r="I2" s="153"/>
      <c r="J2" s="103"/>
      <c r="K2" s="102"/>
      <c r="L2" s="102"/>
      <c r="M2" s="5" t="s">
        <v>130</v>
      </c>
      <c r="N2" s="112"/>
      <c r="O2" s="112"/>
      <c r="P2" s="112"/>
      <c r="Q2"/>
      <c r="R2"/>
    </row>
    <row r="3" spans="1:18" outlineLevel="1" x14ac:dyDescent="0.2">
      <c r="A3" s="100" t="s">
        <v>129</v>
      </c>
      <c r="B3" s="129"/>
      <c r="C3" s="134"/>
      <c r="D3" s="104"/>
      <c r="E3" s="102"/>
      <c r="F3" s="102"/>
      <c r="G3" s="102"/>
      <c r="H3" s="102"/>
      <c r="I3" s="102"/>
      <c r="J3" s="103"/>
      <c r="K3" s="102"/>
      <c r="L3" s="102"/>
      <c r="M3" s="5" t="s">
        <v>128</v>
      </c>
      <c r="N3" s="112"/>
      <c r="O3" s="112"/>
      <c r="P3" s="112"/>
      <c r="Q3"/>
      <c r="R3"/>
    </row>
    <row r="4" spans="1:18" outlineLevel="1" x14ac:dyDescent="0.2">
      <c r="A4" s="5" t="s">
        <v>127</v>
      </c>
      <c r="B4" s="129"/>
      <c r="C4" s="134"/>
      <c r="D4" s="104"/>
      <c r="E4" s="102"/>
      <c r="F4" s="102"/>
      <c r="G4" s="152" t="s">
        <v>482</v>
      </c>
      <c r="H4" s="151"/>
      <c r="I4" s="102"/>
      <c r="J4" s="103"/>
      <c r="K4" s="102"/>
      <c r="L4" s="102"/>
      <c r="M4" s="145"/>
      <c r="N4" s="145"/>
      <c r="O4" s="150"/>
      <c r="P4" s="112"/>
      <c r="Q4"/>
      <c r="R4"/>
    </row>
    <row r="5" spans="1:18" outlineLevel="1" x14ac:dyDescent="0.2">
      <c r="A5" s="105"/>
      <c r="B5" s="129"/>
      <c r="C5" s="104"/>
      <c r="D5" s="149"/>
      <c r="E5" s="102"/>
      <c r="F5" s="102"/>
      <c r="G5" s="105" t="s">
        <v>21</v>
      </c>
      <c r="H5" s="105"/>
      <c r="I5" s="105"/>
      <c r="J5" s="103"/>
      <c r="K5" s="102"/>
      <c r="L5" s="102"/>
      <c r="M5" s="5" t="s">
        <v>126</v>
      </c>
      <c r="N5" s="112"/>
      <c r="O5" s="112"/>
      <c r="P5" s="112"/>
      <c r="Q5" s="4"/>
      <c r="R5"/>
    </row>
    <row r="6" spans="1:18" x14ac:dyDescent="0.2">
      <c r="A6" s="105"/>
      <c r="B6" s="129"/>
      <c r="C6" s="104"/>
      <c r="D6" s="149"/>
      <c r="E6" s="102"/>
      <c r="F6" s="102"/>
      <c r="G6" s="102"/>
      <c r="H6" s="102"/>
      <c r="I6" s="102"/>
      <c r="J6" s="103"/>
      <c r="K6" s="102"/>
      <c r="L6" s="102"/>
      <c r="M6" s="112"/>
      <c r="N6" s="112"/>
      <c r="O6" s="112"/>
      <c r="P6" s="112"/>
      <c r="Q6" s="4"/>
      <c r="R6"/>
    </row>
    <row r="7" spans="1:18" x14ac:dyDescent="0.2">
      <c r="A7" s="114"/>
      <c r="B7" s="117"/>
      <c r="C7" s="144" t="s">
        <v>22</v>
      </c>
      <c r="D7" s="160" t="s">
        <v>481</v>
      </c>
      <c r="E7" s="148"/>
      <c r="F7" s="145"/>
      <c r="G7" s="145"/>
      <c r="H7" s="147"/>
      <c r="I7" s="145"/>
      <c r="J7" s="146"/>
      <c r="K7" s="145"/>
      <c r="L7" s="145"/>
      <c r="M7" s="145"/>
      <c r="N7" s="145"/>
      <c r="O7" s="112"/>
      <c r="P7" s="112"/>
      <c r="Q7" s="112"/>
      <c r="R7"/>
    </row>
    <row r="8" spans="1:18" x14ac:dyDescent="0.2">
      <c r="A8" s="114"/>
      <c r="B8" s="117"/>
      <c r="C8" s="144"/>
      <c r="D8" s="159"/>
      <c r="E8" s="158" t="s">
        <v>480</v>
      </c>
      <c r="F8" s="112"/>
      <c r="G8" s="112"/>
      <c r="H8" s="114"/>
      <c r="I8" s="112"/>
      <c r="J8" s="113"/>
      <c r="K8" s="139"/>
      <c r="L8" s="139"/>
      <c r="M8" s="112"/>
      <c r="N8" s="112"/>
      <c r="O8" s="112"/>
      <c r="P8" s="112"/>
      <c r="Q8" s="112"/>
    </row>
    <row r="9" spans="1:18" x14ac:dyDescent="0.2">
      <c r="A9" s="114"/>
      <c r="B9" s="117"/>
      <c r="C9" s="116"/>
      <c r="D9" s="136"/>
      <c r="E9" s="93"/>
      <c r="F9" s="141"/>
      <c r="G9" s="141"/>
      <c r="H9" s="180" t="s">
        <v>125</v>
      </c>
      <c r="I9" s="180"/>
      <c r="J9" s="140"/>
      <c r="K9" s="139"/>
      <c r="L9" s="112"/>
      <c r="M9" s="112"/>
      <c r="N9" s="112"/>
      <c r="O9" s="112"/>
      <c r="P9" s="112"/>
      <c r="Q9" s="112"/>
      <c r="R9"/>
    </row>
    <row r="10" spans="1:18" x14ac:dyDescent="0.2">
      <c r="A10" s="138"/>
      <c r="B10" s="137"/>
      <c r="C10" s="116"/>
      <c r="D10" s="136"/>
      <c r="E10" s="4"/>
      <c r="F10" s="112"/>
      <c r="G10" s="112"/>
      <c r="H10" s="112"/>
      <c r="I10" s="112"/>
      <c r="J10" s="113"/>
      <c r="K10" s="112"/>
      <c r="L10" s="112"/>
      <c r="M10" s="112"/>
      <c r="N10" s="112"/>
      <c r="O10" s="112"/>
      <c r="P10" s="112"/>
      <c r="Q10" s="112"/>
      <c r="R10"/>
    </row>
    <row r="11" spans="1:18" ht="14.25" x14ac:dyDescent="0.2">
      <c r="A11" s="114"/>
      <c r="B11" s="117"/>
      <c r="C11" s="116"/>
      <c r="D11" s="125" t="s">
        <v>479</v>
      </c>
      <c r="E11" s="114"/>
      <c r="F11" s="112"/>
      <c r="G11" s="112"/>
      <c r="H11" s="112"/>
      <c r="I11" s="125"/>
      <c r="J11" s="126"/>
      <c r="K11" s="112"/>
      <c r="L11" s="112"/>
      <c r="M11" s="112"/>
      <c r="N11" s="169"/>
      <c r="O11" s="130"/>
      <c r="P11" s="130"/>
      <c r="Q11" s="112"/>
      <c r="R11" s="135"/>
    </row>
    <row r="12" spans="1:18" x14ac:dyDescent="0.2">
      <c r="A12" s="114"/>
      <c r="B12" s="117"/>
      <c r="C12" s="116"/>
      <c r="D12" s="125" t="s">
        <v>124</v>
      </c>
      <c r="E12" s="114"/>
      <c r="F12" s="112"/>
      <c r="G12" s="112"/>
      <c r="H12" s="112"/>
      <c r="I12" s="125"/>
      <c r="J12" s="205" t="s">
        <v>478</v>
      </c>
      <c r="K12" s="206"/>
      <c r="L12" s="5" t="s">
        <v>122</v>
      </c>
      <c r="M12" s="112"/>
      <c r="N12" s="132"/>
      <c r="O12" s="130"/>
      <c r="P12" s="130"/>
      <c r="Q12" s="112"/>
    </row>
    <row r="13" spans="1:18" x14ac:dyDescent="0.2">
      <c r="A13" s="114"/>
      <c r="B13" s="117"/>
      <c r="C13" s="116"/>
      <c r="D13" s="125" t="s">
        <v>123</v>
      </c>
      <c r="E13" s="114"/>
      <c r="F13" s="112"/>
      <c r="G13" s="112"/>
      <c r="H13" s="112"/>
      <c r="I13" s="125"/>
      <c r="J13" s="205" t="s">
        <v>477</v>
      </c>
      <c r="K13" s="206"/>
      <c r="L13" s="5" t="s">
        <v>122</v>
      </c>
      <c r="M13" s="112"/>
      <c r="N13" s="132"/>
      <c r="O13" s="130"/>
      <c r="P13" s="130"/>
      <c r="Q13" s="112"/>
    </row>
    <row r="14" spans="1:18" outlineLevel="1" x14ac:dyDescent="0.2">
      <c r="A14" s="114"/>
      <c r="B14" s="117"/>
      <c r="C14" s="116"/>
      <c r="D14" s="125" t="s">
        <v>49</v>
      </c>
      <c r="E14" s="114"/>
      <c r="F14" s="112"/>
      <c r="G14" s="112"/>
      <c r="H14" s="112"/>
      <c r="I14" s="125"/>
      <c r="J14" s="205" t="s">
        <v>476</v>
      </c>
      <c r="K14" s="206"/>
      <c r="L14" s="5" t="s">
        <v>50</v>
      </c>
      <c r="M14" s="112"/>
      <c r="N14" s="112"/>
      <c r="O14" s="112"/>
      <c r="P14" s="112"/>
      <c r="Q14" s="112"/>
    </row>
    <row r="15" spans="1:18" x14ac:dyDescent="0.2">
      <c r="A15" s="105"/>
      <c r="B15" s="129"/>
      <c r="C15" s="134"/>
      <c r="D15" s="125" t="s">
        <v>121</v>
      </c>
      <c r="E15" s="105"/>
      <c r="F15" s="102"/>
      <c r="G15" s="102"/>
      <c r="H15" s="102"/>
      <c r="I15" s="133"/>
      <c r="J15" s="209">
        <f>J74/1000</f>
        <v>3.411</v>
      </c>
      <c r="K15" s="209"/>
      <c r="L15" s="100" t="s">
        <v>120</v>
      </c>
      <c r="M15" s="102"/>
      <c r="N15" s="132"/>
      <c r="O15" s="131"/>
      <c r="P15" s="130"/>
      <c r="Q15" s="101"/>
      <c r="R15"/>
    </row>
    <row r="16" spans="1:18" x14ac:dyDescent="0.2">
      <c r="A16" s="105"/>
      <c r="B16" s="129"/>
      <c r="C16" s="128"/>
      <c r="D16" s="127" t="s">
        <v>119</v>
      </c>
      <c r="E16" s="125"/>
      <c r="F16" s="125"/>
      <c r="G16" s="125"/>
      <c r="H16" s="125"/>
      <c r="I16" s="125"/>
      <c r="J16" s="126"/>
      <c r="K16" s="125"/>
      <c r="L16" s="125"/>
      <c r="M16" s="102"/>
      <c r="N16" s="102"/>
      <c r="O16" s="102"/>
      <c r="P16" s="102"/>
      <c r="Q16"/>
      <c r="R16"/>
    </row>
    <row r="17" spans="1:18" x14ac:dyDescent="0.2">
      <c r="A17" s="105"/>
      <c r="B17" s="129"/>
      <c r="C17" s="128"/>
      <c r="D17" s="127"/>
      <c r="E17" s="125"/>
      <c r="F17" s="125"/>
      <c r="G17" s="125"/>
      <c r="H17" s="125"/>
      <c r="I17" s="125"/>
      <c r="J17" s="126"/>
      <c r="K17" s="125"/>
      <c r="L17" s="125"/>
      <c r="M17" s="102"/>
      <c r="N17" s="102"/>
      <c r="O17" s="102"/>
      <c r="P17" s="102"/>
      <c r="Q17"/>
      <c r="R17"/>
    </row>
    <row r="19" spans="1:18" ht="18" customHeight="1" x14ac:dyDescent="0.2">
      <c r="A19" s="197" t="s">
        <v>23</v>
      </c>
      <c r="B19" s="202" t="s">
        <v>118</v>
      </c>
      <c r="C19" s="197" t="s">
        <v>117</v>
      </c>
      <c r="D19" s="197" t="s">
        <v>24</v>
      </c>
      <c r="E19" s="197" t="s">
        <v>25</v>
      </c>
      <c r="F19" s="197" t="s">
        <v>116</v>
      </c>
      <c r="G19" s="200"/>
      <c r="H19" s="200"/>
      <c r="I19" s="200"/>
      <c r="J19" s="197" t="s">
        <v>115</v>
      </c>
      <c r="K19" s="200"/>
      <c r="L19" s="200"/>
      <c r="M19" s="200"/>
      <c r="N19" s="197" t="s">
        <v>114</v>
      </c>
      <c r="O19" s="197" t="s">
        <v>113</v>
      </c>
      <c r="P19" s="197" t="s">
        <v>112</v>
      </c>
      <c r="Q19" s="197" t="s">
        <v>111</v>
      </c>
    </row>
    <row r="20" spans="1:18" ht="15.75" customHeight="1" x14ac:dyDescent="0.2">
      <c r="A20" s="200"/>
      <c r="B20" s="203"/>
      <c r="C20" s="201"/>
      <c r="D20" s="197"/>
      <c r="E20" s="200"/>
      <c r="F20" s="197" t="s">
        <v>26</v>
      </c>
      <c r="G20" s="197" t="s">
        <v>110</v>
      </c>
      <c r="H20" s="200"/>
      <c r="I20" s="200"/>
      <c r="J20" s="198" t="s">
        <v>26</v>
      </c>
      <c r="K20" s="197" t="s">
        <v>110</v>
      </c>
      <c r="L20" s="200"/>
      <c r="M20" s="200"/>
      <c r="N20" s="197"/>
      <c r="O20" s="197"/>
      <c r="P20" s="197"/>
      <c r="Q20" s="197"/>
    </row>
    <row r="21" spans="1:18" ht="15.75" customHeight="1" x14ac:dyDescent="0.2">
      <c r="A21" s="200"/>
      <c r="B21" s="203"/>
      <c r="C21" s="201"/>
      <c r="D21" s="197"/>
      <c r="E21" s="200"/>
      <c r="F21" s="200"/>
      <c r="G21" s="174" t="s">
        <v>109</v>
      </c>
      <c r="H21" s="174" t="s">
        <v>108</v>
      </c>
      <c r="I21" s="174" t="s">
        <v>107</v>
      </c>
      <c r="J21" s="199"/>
      <c r="K21" s="174" t="s">
        <v>109</v>
      </c>
      <c r="L21" s="174" t="s">
        <v>108</v>
      </c>
      <c r="M21" s="174" t="s">
        <v>107</v>
      </c>
      <c r="N21" s="197"/>
      <c r="O21" s="197"/>
      <c r="P21" s="197"/>
      <c r="Q21" s="197"/>
    </row>
    <row r="22" spans="1:18" x14ac:dyDescent="0.2">
      <c r="A22" s="6">
        <v>1</v>
      </c>
      <c r="B22" s="178">
        <v>2</v>
      </c>
      <c r="C22" s="174">
        <v>3</v>
      </c>
      <c r="D22" s="174">
        <v>4</v>
      </c>
      <c r="E22" s="6">
        <v>5</v>
      </c>
      <c r="F22" s="176">
        <v>6</v>
      </c>
      <c r="G22" s="176">
        <v>7</v>
      </c>
      <c r="H22" s="176">
        <v>8</v>
      </c>
      <c r="I22" s="176">
        <v>9</v>
      </c>
      <c r="J22" s="175">
        <v>10</v>
      </c>
      <c r="K22" s="176">
        <v>11</v>
      </c>
      <c r="L22" s="176">
        <v>12</v>
      </c>
      <c r="M22" s="176">
        <v>13</v>
      </c>
      <c r="N22" s="176">
        <v>14</v>
      </c>
      <c r="O22" s="176">
        <v>15</v>
      </c>
      <c r="P22" s="176">
        <v>16</v>
      </c>
      <c r="Q22" s="176">
        <v>17</v>
      </c>
    </row>
    <row r="23" spans="1:18" ht="18.600000000000001" customHeight="1" x14ac:dyDescent="0.2">
      <c r="A23" s="194" t="s">
        <v>106</v>
      </c>
      <c r="B23" s="195"/>
      <c r="C23" s="195"/>
      <c r="D23" s="195"/>
      <c r="E23" s="195"/>
      <c r="F23" s="195"/>
      <c r="G23" s="195"/>
      <c r="H23" s="195"/>
      <c r="I23" s="195"/>
      <c r="J23" s="195"/>
      <c r="K23" s="195"/>
      <c r="L23" s="195"/>
      <c r="M23" s="195"/>
      <c r="N23" s="195"/>
      <c r="O23" s="195"/>
      <c r="P23" s="195"/>
      <c r="Q23" s="195"/>
    </row>
    <row r="24" spans="1:18" ht="39.6" customHeight="1" x14ac:dyDescent="0.2">
      <c r="A24" s="6">
        <v>1</v>
      </c>
      <c r="B24" s="98" t="s">
        <v>189</v>
      </c>
      <c r="C24" s="177" t="s">
        <v>188</v>
      </c>
      <c r="D24" s="97" t="s">
        <v>34</v>
      </c>
      <c r="E24" s="96">
        <v>0.06</v>
      </c>
      <c r="F24" s="94">
        <v>483.12</v>
      </c>
      <c r="G24" s="94">
        <v>405.87</v>
      </c>
      <c r="H24" s="94">
        <v>8.1199999999999992</v>
      </c>
      <c r="I24" s="94">
        <v>1.56</v>
      </c>
      <c r="J24" s="14">
        <v>29</v>
      </c>
      <c r="K24" s="12">
        <v>24</v>
      </c>
      <c r="L24" s="12"/>
      <c r="M24" s="12"/>
      <c r="N24" s="12">
        <v>34.659999999999997</v>
      </c>
      <c r="O24" s="12">
        <v>2.08</v>
      </c>
      <c r="P24" s="12">
        <v>0.1</v>
      </c>
      <c r="Q24" s="12">
        <v>0.01</v>
      </c>
    </row>
    <row r="25" spans="1:18" ht="31.9" customHeight="1" x14ac:dyDescent="0.2">
      <c r="A25" s="6">
        <v>2</v>
      </c>
      <c r="B25" s="98" t="s">
        <v>193</v>
      </c>
      <c r="C25" s="177" t="s">
        <v>192</v>
      </c>
      <c r="D25" s="97" t="s">
        <v>34</v>
      </c>
      <c r="E25" s="96">
        <v>0.03</v>
      </c>
      <c r="F25" s="94">
        <v>825.86</v>
      </c>
      <c r="G25" s="94">
        <v>819.41</v>
      </c>
      <c r="H25" s="94">
        <v>6.45</v>
      </c>
      <c r="I25" s="94">
        <v>2.5</v>
      </c>
      <c r="J25" s="14">
        <v>25</v>
      </c>
      <c r="K25" s="12">
        <v>25</v>
      </c>
      <c r="L25" s="12"/>
      <c r="M25" s="12"/>
      <c r="N25" s="12">
        <v>68.8</v>
      </c>
      <c r="O25" s="12">
        <v>2.06</v>
      </c>
      <c r="P25" s="12">
        <v>0.16</v>
      </c>
      <c r="Q25" s="12"/>
    </row>
    <row r="26" spans="1:18" ht="36" x14ac:dyDescent="0.2">
      <c r="A26" s="6">
        <v>3</v>
      </c>
      <c r="B26" s="98" t="s">
        <v>191</v>
      </c>
      <c r="C26" s="177" t="s">
        <v>190</v>
      </c>
      <c r="D26" s="97" t="s">
        <v>179</v>
      </c>
      <c r="E26" s="96">
        <v>0.01</v>
      </c>
      <c r="F26" s="94">
        <v>626.59</v>
      </c>
      <c r="G26" s="94">
        <v>616.11</v>
      </c>
      <c r="H26" s="94">
        <v>10.48</v>
      </c>
      <c r="I26" s="94">
        <v>4.0599999999999996</v>
      </c>
      <c r="J26" s="14">
        <v>6</v>
      </c>
      <c r="K26" s="12">
        <v>6</v>
      </c>
      <c r="L26" s="12"/>
      <c r="M26" s="12"/>
      <c r="N26" s="12">
        <v>51.3</v>
      </c>
      <c r="O26" s="12">
        <v>0.51</v>
      </c>
      <c r="P26" s="12">
        <v>0.26</v>
      </c>
      <c r="Q26" s="12"/>
    </row>
    <row r="27" spans="1:18" ht="22.9" customHeight="1" x14ac:dyDescent="0.2">
      <c r="A27" s="194" t="s">
        <v>475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</row>
    <row r="28" spans="1:18" ht="38.450000000000003" customHeight="1" x14ac:dyDescent="0.2">
      <c r="A28" s="6">
        <v>4</v>
      </c>
      <c r="B28" s="98" t="s">
        <v>187</v>
      </c>
      <c r="C28" s="177" t="s">
        <v>186</v>
      </c>
      <c r="D28" s="97" t="s">
        <v>34</v>
      </c>
      <c r="E28" s="96">
        <v>0.12</v>
      </c>
      <c r="F28" s="94">
        <v>6136.29</v>
      </c>
      <c r="G28" s="94">
        <v>1541.12</v>
      </c>
      <c r="H28" s="94">
        <v>66.7</v>
      </c>
      <c r="I28" s="94">
        <v>1.27</v>
      </c>
      <c r="J28" s="14">
        <v>736</v>
      </c>
      <c r="K28" s="12">
        <v>185</v>
      </c>
      <c r="L28" s="12">
        <v>8</v>
      </c>
      <c r="M28" s="12"/>
      <c r="N28" s="12">
        <v>112</v>
      </c>
      <c r="O28" s="12">
        <v>13.44</v>
      </c>
      <c r="P28" s="12">
        <v>7.0000000000000007E-2</v>
      </c>
      <c r="Q28" s="12">
        <v>0.01</v>
      </c>
    </row>
    <row r="29" spans="1:18" ht="32.450000000000003" customHeight="1" x14ac:dyDescent="0.2">
      <c r="A29" s="6">
        <v>5</v>
      </c>
      <c r="B29" s="98" t="s">
        <v>185</v>
      </c>
      <c r="C29" s="177" t="s">
        <v>184</v>
      </c>
      <c r="D29" s="97" t="s">
        <v>143</v>
      </c>
      <c r="E29" s="118">
        <v>2.4</v>
      </c>
      <c r="F29" s="94">
        <v>17.02</v>
      </c>
      <c r="G29" s="12"/>
      <c r="H29" s="12"/>
      <c r="I29" s="12"/>
      <c r="J29" s="14">
        <v>41</v>
      </c>
      <c r="K29" s="12"/>
      <c r="L29" s="12"/>
      <c r="M29" s="12"/>
      <c r="N29" s="12"/>
      <c r="O29" s="12"/>
      <c r="P29" s="12"/>
      <c r="Q29" s="12"/>
    </row>
    <row r="30" spans="1:18" ht="29.45" customHeight="1" x14ac:dyDescent="0.2">
      <c r="A30" s="6">
        <v>6</v>
      </c>
      <c r="B30" s="98" t="s">
        <v>474</v>
      </c>
      <c r="C30" s="177" t="s">
        <v>473</v>
      </c>
      <c r="D30" s="97" t="s">
        <v>95</v>
      </c>
      <c r="E30" s="96">
        <v>0.4</v>
      </c>
      <c r="F30" s="94">
        <v>9</v>
      </c>
      <c r="G30" s="12"/>
      <c r="H30" s="12"/>
      <c r="I30" s="12"/>
      <c r="J30" s="14">
        <v>4</v>
      </c>
      <c r="K30" s="12"/>
      <c r="L30" s="12"/>
      <c r="M30" s="12"/>
      <c r="N30" s="12"/>
      <c r="O30" s="12"/>
      <c r="P30" s="12"/>
      <c r="Q30" s="12"/>
    </row>
    <row r="31" spans="1:18" ht="67.900000000000006" customHeight="1" x14ac:dyDescent="0.2">
      <c r="A31" s="6">
        <v>7</v>
      </c>
      <c r="B31" s="98" t="s">
        <v>472</v>
      </c>
      <c r="C31" s="177" t="s">
        <v>471</v>
      </c>
      <c r="D31" s="97" t="s">
        <v>30</v>
      </c>
      <c r="E31" s="118">
        <v>4</v>
      </c>
      <c r="F31" s="94">
        <v>36.590000000000003</v>
      </c>
      <c r="G31" s="12"/>
      <c r="H31" s="12"/>
      <c r="I31" s="12"/>
      <c r="J31" s="14">
        <v>146</v>
      </c>
      <c r="K31" s="12"/>
      <c r="L31" s="12"/>
      <c r="M31" s="12"/>
      <c r="N31" s="12"/>
      <c r="O31" s="12"/>
      <c r="P31" s="12"/>
      <c r="Q31" s="12"/>
    </row>
    <row r="32" spans="1:18" ht="69" customHeight="1" x14ac:dyDescent="0.2">
      <c r="A32" s="6">
        <v>8</v>
      </c>
      <c r="B32" s="98" t="s">
        <v>470</v>
      </c>
      <c r="C32" s="177" t="s">
        <v>469</v>
      </c>
      <c r="D32" s="97" t="s">
        <v>30</v>
      </c>
      <c r="E32" s="118">
        <v>1</v>
      </c>
      <c r="F32" s="94">
        <v>38.85</v>
      </c>
      <c r="G32" s="12"/>
      <c r="H32" s="12"/>
      <c r="I32" s="12"/>
      <c r="J32" s="14">
        <v>39</v>
      </c>
      <c r="K32" s="12"/>
      <c r="L32" s="12"/>
      <c r="M32" s="12"/>
      <c r="N32" s="12"/>
      <c r="O32" s="12"/>
      <c r="P32" s="12"/>
      <c r="Q32" s="12"/>
    </row>
    <row r="33" spans="1:17" ht="28.9" customHeight="1" x14ac:dyDescent="0.2">
      <c r="A33" s="6">
        <v>9</v>
      </c>
      <c r="B33" s="98" t="s">
        <v>183</v>
      </c>
      <c r="C33" s="177" t="s">
        <v>468</v>
      </c>
      <c r="D33" s="97" t="s">
        <v>30</v>
      </c>
      <c r="E33" s="118">
        <v>5</v>
      </c>
      <c r="F33" s="94">
        <v>25.14</v>
      </c>
      <c r="G33" s="12"/>
      <c r="H33" s="12"/>
      <c r="I33" s="12"/>
      <c r="J33" s="14">
        <v>126</v>
      </c>
      <c r="K33" s="12"/>
      <c r="L33" s="12"/>
      <c r="M33" s="12"/>
      <c r="N33" s="12"/>
      <c r="O33" s="12"/>
      <c r="P33" s="12"/>
      <c r="Q33" s="12"/>
    </row>
    <row r="34" spans="1:17" ht="36" x14ac:dyDescent="0.2">
      <c r="A34" s="6">
        <v>10</v>
      </c>
      <c r="B34" s="98" t="s">
        <v>181</v>
      </c>
      <c r="C34" s="177" t="s">
        <v>180</v>
      </c>
      <c r="D34" s="97" t="s">
        <v>179</v>
      </c>
      <c r="E34" s="96">
        <v>0.05</v>
      </c>
      <c r="F34" s="94">
        <v>4008.14</v>
      </c>
      <c r="G34" s="94">
        <v>669.67</v>
      </c>
      <c r="H34" s="94">
        <v>7.47</v>
      </c>
      <c r="I34" s="94">
        <v>0.78</v>
      </c>
      <c r="J34" s="14">
        <v>200</v>
      </c>
      <c r="K34" s="12">
        <v>33</v>
      </c>
      <c r="L34" s="12"/>
      <c r="M34" s="12"/>
      <c r="N34" s="12">
        <v>52.4</v>
      </c>
      <c r="O34" s="12">
        <v>2.62</v>
      </c>
      <c r="P34" s="12">
        <v>0.05</v>
      </c>
      <c r="Q34" s="12"/>
    </row>
    <row r="35" spans="1:17" ht="48" x14ac:dyDescent="0.2">
      <c r="A35" s="6">
        <v>11</v>
      </c>
      <c r="B35" s="98" t="s">
        <v>90</v>
      </c>
      <c r="C35" s="177" t="s">
        <v>89</v>
      </c>
      <c r="D35" s="97" t="s">
        <v>34</v>
      </c>
      <c r="E35" s="96">
        <v>0.12</v>
      </c>
      <c r="F35" s="94">
        <v>104.4</v>
      </c>
      <c r="G35" s="94">
        <v>82.16</v>
      </c>
      <c r="H35" s="94">
        <v>15.29</v>
      </c>
      <c r="I35" s="12"/>
      <c r="J35" s="14">
        <v>13</v>
      </c>
      <c r="K35" s="12">
        <v>10</v>
      </c>
      <c r="L35" s="12">
        <v>2</v>
      </c>
      <c r="M35" s="12"/>
      <c r="N35" s="12">
        <v>5.01</v>
      </c>
      <c r="O35" s="12">
        <v>0.6</v>
      </c>
      <c r="P35" s="12"/>
      <c r="Q35" s="12"/>
    </row>
    <row r="36" spans="1:17" ht="40.9" customHeight="1" x14ac:dyDescent="0.2">
      <c r="A36" s="6">
        <v>12</v>
      </c>
      <c r="B36" s="98" t="s">
        <v>467</v>
      </c>
      <c r="C36" s="177" t="s">
        <v>466</v>
      </c>
      <c r="D36" s="97" t="s">
        <v>182</v>
      </c>
      <c r="E36" s="118">
        <v>2</v>
      </c>
      <c r="F36" s="94">
        <v>107.91</v>
      </c>
      <c r="G36" s="94">
        <v>62.31</v>
      </c>
      <c r="H36" s="94">
        <v>5.56</v>
      </c>
      <c r="I36" s="12"/>
      <c r="J36" s="14">
        <v>216</v>
      </c>
      <c r="K36" s="12">
        <v>125</v>
      </c>
      <c r="L36" s="12">
        <v>11</v>
      </c>
      <c r="M36" s="12"/>
      <c r="N36" s="12">
        <v>4.46</v>
      </c>
      <c r="O36" s="12">
        <v>8.92</v>
      </c>
      <c r="P36" s="12"/>
      <c r="Q36" s="12"/>
    </row>
    <row r="37" spans="1:17" ht="21" customHeight="1" x14ac:dyDescent="0.2">
      <c r="A37" s="194" t="s">
        <v>465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</row>
    <row r="38" spans="1:17" ht="39.6" customHeight="1" x14ac:dyDescent="0.2">
      <c r="A38" s="6">
        <v>13</v>
      </c>
      <c r="B38" s="98" t="s">
        <v>464</v>
      </c>
      <c r="C38" s="177" t="s">
        <v>463</v>
      </c>
      <c r="D38" s="97" t="s">
        <v>34</v>
      </c>
      <c r="E38" s="96">
        <v>7.0000000000000001E-3</v>
      </c>
      <c r="F38" s="94">
        <v>8610.7900000000009</v>
      </c>
      <c r="G38" s="94">
        <v>860.55</v>
      </c>
      <c r="H38" s="94">
        <v>36.81</v>
      </c>
      <c r="I38" s="94">
        <v>1.0900000000000001</v>
      </c>
      <c r="J38" s="14">
        <v>60</v>
      </c>
      <c r="K38" s="12">
        <v>6</v>
      </c>
      <c r="L38" s="12"/>
      <c r="M38" s="12"/>
      <c r="N38" s="12">
        <v>61.6</v>
      </c>
      <c r="O38" s="12">
        <v>0.43</v>
      </c>
      <c r="P38" s="12">
        <v>0.06</v>
      </c>
      <c r="Q38" s="12"/>
    </row>
    <row r="39" spans="1:17" ht="40.15" customHeight="1" x14ac:dyDescent="0.2">
      <c r="A39" s="6">
        <v>14</v>
      </c>
      <c r="B39" s="98" t="s">
        <v>178</v>
      </c>
      <c r="C39" s="177" t="s">
        <v>462</v>
      </c>
      <c r="D39" s="97" t="s">
        <v>144</v>
      </c>
      <c r="E39" s="96">
        <v>1E-4</v>
      </c>
      <c r="F39" s="94">
        <v>36386</v>
      </c>
      <c r="G39" s="12"/>
      <c r="H39" s="12"/>
      <c r="I39" s="12"/>
      <c r="J39" s="14">
        <v>4</v>
      </c>
      <c r="K39" s="12"/>
      <c r="L39" s="12"/>
      <c r="M39" s="12"/>
      <c r="N39" s="12"/>
      <c r="O39" s="12"/>
      <c r="P39" s="12"/>
      <c r="Q39" s="12"/>
    </row>
    <row r="40" spans="1:17" ht="39.6" customHeight="1" x14ac:dyDescent="0.2">
      <c r="A40" s="6">
        <v>15</v>
      </c>
      <c r="B40" s="98" t="s">
        <v>177</v>
      </c>
      <c r="C40" s="177" t="s">
        <v>176</v>
      </c>
      <c r="D40" s="97" t="s">
        <v>34</v>
      </c>
      <c r="E40" s="96">
        <v>4.4999999999999998E-2</v>
      </c>
      <c r="F40" s="94">
        <v>5197.9799999999996</v>
      </c>
      <c r="G40" s="94">
        <v>897.43</v>
      </c>
      <c r="H40" s="94">
        <v>15.84</v>
      </c>
      <c r="I40" s="94">
        <v>0.36</v>
      </c>
      <c r="J40" s="14">
        <v>234</v>
      </c>
      <c r="K40" s="12">
        <v>40</v>
      </c>
      <c r="L40" s="12">
        <v>1</v>
      </c>
      <c r="M40" s="12"/>
      <c r="N40" s="12">
        <v>64.239999999999995</v>
      </c>
      <c r="O40" s="12">
        <v>2.89</v>
      </c>
      <c r="P40" s="12">
        <v>0.02</v>
      </c>
      <c r="Q40" s="12"/>
    </row>
    <row r="41" spans="1:17" ht="40.9" customHeight="1" x14ac:dyDescent="0.2">
      <c r="A41" s="6">
        <v>16</v>
      </c>
      <c r="B41" s="98" t="s">
        <v>175</v>
      </c>
      <c r="C41" s="177" t="s">
        <v>174</v>
      </c>
      <c r="D41" s="97" t="s">
        <v>144</v>
      </c>
      <c r="E41" s="96">
        <v>1E-3</v>
      </c>
      <c r="F41" s="94">
        <v>29302</v>
      </c>
      <c r="G41" s="12"/>
      <c r="H41" s="12"/>
      <c r="I41" s="12"/>
      <c r="J41" s="14">
        <v>29</v>
      </c>
      <c r="K41" s="12"/>
      <c r="L41" s="12"/>
      <c r="M41" s="12"/>
      <c r="N41" s="12"/>
      <c r="O41" s="12"/>
      <c r="P41" s="12"/>
      <c r="Q41" s="12"/>
    </row>
    <row r="42" spans="1:17" ht="36.6" customHeight="1" x14ac:dyDescent="0.2">
      <c r="A42" s="6">
        <v>17</v>
      </c>
      <c r="B42" s="98" t="s">
        <v>173</v>
      </c>
      <c r="C42" s="177" t="s">
        <v>172</v>
      </c>
      <c r="D42" s="97" t="s">
        <v>167</v>
      </c>
      <c r="E42" s="96">
        <v>0.1</v>
      </c>
      <c r="F42" s="94">
        <v>407.19</v>
      </c>
      <c r="G42" s="94">
        <v>293.36</v>
      </c>
      <c r="H42" s="94">
        <v>29.83</v>
      </c>
      <c r="I42" s="94">
        <v>2.0299999999999998</v>
      </c>
      <c r="J42" s="14">
        <v>41</v>
      </c>
      <c r="K42" s="12">
        <v>29</v>
      </c>
      <c r="L42" s="12">
        <v>3</v>
      </c>
      <c r="M42" s="12"/>
      <c r="N42" s="12">
        <v>21.65</v>
      </c>
      <c r="O42" s="12">
        <v>2.17</v>
      </c>
      <c r="P42" s="12">
        <v>0.13</v>
      </c>
      <c r="Q42" s="12">
        <v>0.01</v>
      </c>
    </row>
    <row r="43" spans="1:17" ht="75" customHeight="1" x14ac:dyDescent="0.2">
      <c r="A43" s="6">
        <v>18</v>
      </c>
      <c r="B43" s="98" t="s">
        <v>171</v>
      </c>
      <c r="C43" s="177" t="s">
        <v>461</v>
      </c>
      <c r="D43" s="97" t="s">
        <v>92</v>
      </c>
      <c r="E43" s="118">
        <v>1</v>
      </c>
      <c r="F43" s="94">
        <v>205.57</v>
      </c>
      <c r="G43" s="12"/>
      <c r="H43" s="12"/>
      <c r="I43" s="12"/>
      <c r="J43" s="14">
        <v>206</v>
      </c>
      <c r="K43" s="12"/>
      <c r="L43" s="12"/>
      <c r="M43" s="12"/>
      <c r="N43" s="12"/>
      <c r="O43" s="12"/>
      <c r="P43" s="12"/>
      <c r="Q43" s="12"/>
    </row>
    <row r="44" spans="1:17" ht="24" x14ac:dyDescent="0.2">
      <c r="A44" s="6">
        <v>19</v>
      </c>
      <c r="B44" s="98" t="s">
        <v>460</v>
      </c>
      <c r="C44" s="177" t="s">
        <v>459</v>
      </c>
      <c r="D44" s="97" t="s">
        <v>92</v>
      </c>
      <c r="E44" s="118">
        <v>1</v>
      </c>
      <c r="F44" s="94">
        <v>111.4</v>
      </c>
      <c r="G44" s="12"/>
      <c r="H44" s="12"/>
      <c r="I44" s="12"/>
      <c r="J44" s="14">
        <v>111</v>
      </c>
      <c r="K44" s="12"/>
      <c r="L44" s="12"/>
      <c r="M44" s="12"/>
      <c r="N44" s="12"/>
      <c r="O44" s="12"/>
      <c r="P44" s="12"/>
      <c r="Q44" s="12"/>
    </row>
    <row r="45" spans="1:17" ht="29.45" customHeight="1" x14ac:dyDescent="0.2">
      <c r="A45" s="6">
        <v>20</v>
      </c>
      <c r="B45" s="98" t="s">
        <v>170</v>
      </c>
      <c r="C45" s="177" t="s">
        <v>169</v>
      </c>
      <c r="D45" s="97" t="s">
        <v>167</v>
      </c>
      <c r="E45" s="96">
        <v>0.1</v>
      </c>
      <c r="F45" s="94">
        <v>5639.05</v>
      </c>
      <c r="G45" s="94">
        <v>330.18</v>
      </c>
      <c r="H45" s="94">
        <v>56.04</v>
      </c>
      <c r="I45" s="94">
        <v>5</v>
      </c>
      <c r="J45" s="14">
        <v>564</v>
      </c>
      <c r="K45" s="12">
        <v>33</v>
      </c>
      <c r="L45" s="12">
        <v>6</v>
      </c>
      <c r="M45" s="12">
        <v>1</v>
      </c>
      <c r="N45" s="12">
        <v>24.64</v>
      </c>
      <c r="O45" s="12">
        <v>2.46</v>
      </c>
      <c r="P45" s="12">
        <v>0.32</v>
      </c>
      <c r="Q45" s="12">
        <v>0.03</v>
      </c>
    </row>
    <row r="46" spans="1:17" ht="24" x14ac:dyDescent="0.2">
      <c r="A46" s="6">
        <v>21</v>
      </c>
      <c r="B46" s="98" t="s">
        <v>458</v>
      </c>
      <c r="C46" s="177" t="s">
        <v>457</v>
      </c>
      <c r="D46" s="97" t="s">
        <v>167</v>
      </c>
      <c r="E46" s="96">
        <v>0.1</v>
      </c>
      <c r="F46" s="94">
        <v>357.98</v>
      </c>
      <c r="G46" s="94">
        <v>234.69</v>
      </c>
      <c r="H46" s="94">
        <v>21.09</v>
      </c>
      <c r="I46" s="94">
        <v>2.0299999999999998</v>
      </c>
      <c r="J46" s="14">
        <v>36</v>
      </c>
      <c r="K46" s="12">
        <v>23</v>
      </c>
      <c r="L46" s="12">
        <v>2</v>
      </c>
      <c r="M46" s="12"/>
      <c r="N46" s="12">
        <v>17.32</v>
      </c>
      <c r="O46" s="12">
        <v>1.73</v>
      </c>
      <c r="P46" s="12">
        <v>0.13</v>
      </c>
      <c r="Q46" s="12">
        <v>0.01</v>
      </c>
    </row>
    <row r="47" spans="1:17" ht="36.6" customHeight="1" outlineLevel="1" x14ac:dyDescent="0.2">
      <c r="A47" s="122" t="s">
        <v>93</v>
      </c>
      <c r="B47" s="124" t="s">
        <v>456</v>
      </c>
      <c r="C47" s="123" t="s">
        <v>455</v>
      </c>
      <c r="D47" s="122" t="s">
        <v>92</v>
      </c>
      <c r="E47" s="121" t="s">
        <v>166</v>
      </c>
      <c r="F47" s="120">
        <v>210.39</v>
      </c>
      <c r="G47" s="12"/>
      <c r="H47" s="12"/>
      <c r="I47" s="12"/>
      <c r="J47" s="119">
        <v>210.39</v>
      </c>
      <c r="K47" s="12"/>
      <c r="L47" s="12"/>
      <c r="M47" s="12"/>
      <c r="N47" s="12"/>
      <c r="O47" s="12"/>
      <c r="P47" s="12"/>
      <c r="Q47" s="12"/>
    </row>
    <row r="48" spans="1:17" ht="62.45" customHeight="1" x14ac:dyDescent="0.2">
      <c r="A48" s="6">
        <v>22</v>
      </c>
      <c r="B48" s="98" t="s">
        <v>454</v>
      </c>
      <c r="C48" s="177" t="s">
        <v>453</v>
      </c>
      <c r="D48" s="97" t="s">
        <v>92</v>
      </c>
      <c r="E48" s="118">
        <v>1</v>
      </c>
      <c r="F48" s="94">
        <v>912.64</v>
      </c>
      <c r="G48" s="12"/>
      <c r="H48" s="12"/>
      <c r="I48" s="12"/>
      <c r="J48" s="14">
        <v>913</v>
      </c>
      <c r="K48" s="12"/>
      <c r="L48" s="12"/>
      <c r="M48" s="12"/>
      <c r="N48" s="12"/>
      <c r="O48" s="12"/>
      <c r="P48" s="12"/>
      <c r="Q48" s="12"/>
    </row>
    <row r="49" spans="1:17" ht="30.6" customHeight="1" x14ac:dyDescent="0.2">
      <c r="A49" s="6">
        <v>23</v>
      </c>
      <c r="B49" s="98" t="s">
        <v>452</v>
      </c>
      <c r="C49" s="177" t="s">
        <v>451</v>
      </c>
      <c r="D49" s="97" t="s">
        <v>30</v>
      </c>
      <c r="E49" s="118">
        <v>1</v>
      </c>
      <c r="F49" s="94">
        <v>113.38</v>
      </c>
      <c r="G49" s="12"/>
      <c r="H49" s="12"/>
      <c r="I49" s="12"/>
      <c r="J49" s="14">
        <v>113</v>
      </c>
      <c r="K49" s="12"/>
      <c r="L49" s="12"/>
      <c r="M49" s="12"/>
      <c r="N49" s="12"/>
      <c r="O49" s="12"/>
      <c r="P49" s="12"/>
      <c r="Q49" s="12"/>
    </row>
    <row r="50" spans="1:17" ht="40.15" customHeight="1" x14ac:dyDescent="0.2">
      <c r="A50" s="6">
        <v>24</v>
      </c>
      <c r="B50" s="98" t="s">
        <v>450</v>
      </c>
      <c r="C50" s="177" t="s">
        <v>449</v>
      </c>
      <c r="D50" s="97" t="s">
        <v>182</v>
      </c>
      <c r="E50" s="118">
        <v>1</v>
      </c>
      <c r="F50" s="94">
        <v>199.38</v>
      </c>
      <c r="G50" s="94">
        <v>107.37</v>
      </c>
      <c r="H50" s="94">
        <v>1.0900000000000001</v>
      </c>
      <c r="I50" s="12"/>
      <c r="J50" s="14">
        <v>199</v>
      </c>
      <c r="K50" s="12">
        <v>107</v>
      </c>
      <c r="L50" s="12">
        <v>1</v>
      </c>
      <c r="M50" s="12"/>
      <c r="N50" s="12">
        <v>8.94</v>
      </c>
      <c r="O50" s="12">
        <v>8.94</v>
      </c>
      <c r="P50" s="12"/>
      <c r="Q50" s="12"/>
    </row>
    <row r="51" spans="1:17" ht="20.45" customHeight="1" x14ac:dyDescent="0.2">
      <c r="A51" s="196" t="s">
        <v>36</v>
      </c>
      <c r="B51" s="195"/>
      <c r="C51" s="195"/>
      <c r="D51" s="195"/>
      <c r="E51" s="195"/>
      <c r="F51" s="195"/>
      <c r="G51" s="195"/>
      <c r="H51" s="195"/>
      <c r="I51" s="195"/>
      <c r="J51" s="95">
        <v>4091</v>
      </c>
      <c r="K51" s="94">
        <v>646</v>
      </c>
      <c r="L51" s="94">
        <v>34</v>
      </c>
      <c r="M51" s="94">
        <v>1</v>
      </c>
      <c r="N51" s="12"/>
      <c r="O51" s="94">
        <v>48.85</v>
      </c>
      <c r="P51" s="12"/>
      <c r="Q51" s="94">
        <v>7.0000000000000007E-2</v>
      </c>
    </row>
    <row r="52" spans="1:17" ht="16.149999999999999" customHeight="1" x14ac:dyDescent="0.2">
      <c r="A52" s="196" t="s">
        <v>37</v>
      </c>
      <c r="B52" s="195"/>
      <c r="C52" s="195"/>
      <c r="D52" s="195"/>
      <c r="E52" s="195"/>
      <c r="F52" s="195"/>
      <c r="G52" s="195"/>
      <c r="H52" s="195"/>
      <c r="I52" s="195"/>
      <c r="J52" s="95">
        <v>4375</v>
      </c>
      <c r="K52" s="94">
        <v>912</v>
      </c>
      <c r="L52" s="94">
        <v>52</v>
      </c>
      <c r="M52" s="94">
        <v>1</v>
      </c>
      <c r="N52" s="12"/>
      <c r="O52" s="94">
        <v>66.099999999999994</v>
      </c>
      <c r="P52" s="12"/>
      <c r="Q52" s="94">
        <v>0.11</v>
      </c>
    </row>
    <row r="53" spans="1:17" ht="15.6" customHeight="1" x14ac:dyDescent="0.2">
      <c r="A53" s="196" t="s">
        <v>83</v>
      </c>
      <c r="B53" s="195"/>
      <c r="C53" s="195"/>
      <c r="D53" s="195"/>
      <c r="E53" s="195"/>
      <c r="F53" s="195"/>
      <c r="G53" s="195"/>
      <c r="H53" s="195"/>
      <c r="I53" s="195"/>
      <c r="J53" s="14"/>
      <c r="K53" s="12"/>
      <c r="L53" s="12"/>
      <c r="M53" s="12"/>
      <c r="N53" s="12"/>
      <c r="O53" s="12"/>
      <c r="P53" s="12"/>
      <c r="Q53" s="12"/>
    </row>
    <row r="54" spans="1:17" ht="19.899999999999999" customHeight="1" x14ac:dyDescent="0.2">
      <c r="A54" s="196" t="s">
        <v>448</v>
      </c>
      <c r="B54" s="195"/>
      <c r="C54" s="195"/>
      <c r="D54" s="195"/>
      <c r="E54" s="195"/>
      <c r="F54" s="195"/>
      <c r="G54" s="195"/>
      <c r="H54" s="195"/>
      <c r="I54" s="195"/>
      <c r="J54" s="95">
        <v>27</v>
      </c>
      <c r="K54" s="94">
        <v>28</v>
      </c>
      <c r="L54" s="12"/>
      <c r="M54" s="12"/>
      <c r="N54" s="12"/>
      <c r="O54" s="12"/>
      <c r="P54" s="12"/>
      <c r="Q54" s="12"/>
    </row>
    <row r="55" spans="1:17" ht="28.9" customHeight="1" x14ac:dyDescent="0.2">
      <c r="A55" s="196" t="s">
        <v>447</v>
      </c>
      <c r="B55" s="195"/>
      <c r="C55" s="195"/>
      <c r="D55" s="195"/>
      <c r="E55" s="195"/>
      <c r="F55" s="195"/>
      <c r="G55" s="195"/>
      <c r="H55" s="195"/>
      <c r="I55" s="195"/>
      <c r="J55" s="95">
        <v>96</v>
      </c>
      <c r="K55" s="94">
        <v>87</v>
      </c>
      <c r="L55" s="94">
        <v>8</v>
      </c>
      <c r="M55" s="12"/>
      <c r="N55" s="12"/>
      <c r="O55" s="94">
        <v>6.2370000000000001</v>
      </c>
      <c r="P55" s="12"/>
      <c r="Q55" s="94">
        <v>1.4999999999999999E-2</v>
      </c>
    </row>
    <row r="56" spans="1:17" ht="18.600000000000001" customHeight="1" x14ac:dyDescent="0.2">
      <c r="A56" s="196" t="s">
        <v>446</v>
      </c>
      <c r="B56" s="195"/>
      <c r="C56" s="195"/>
      <c r="D56" s="195"/>
      <c r="E56" s="195"/>
      <c r="F56" s="195"/>
      <c r="G56" s="195"/>
      <c r="H56" s="195"/>
      <c r="I56" s="195"/>
      <c r="J56" s="95">
        <v>161</v>
      </c>
      <c r="K56" s="94">
        <v>152</v>
      </c>
      <c r="L56" s="94">
        <v>9</v>
      </c>
      <c r="M56" s="12"/>
      <c r="N56" s="12"/>
      <c r="O56" s="94">
        <v>11.018000000000001</v>
      </c>
      <c r="P56" s="12"/>
      <c r="Q56" s="94">
        <v>1.7999999999999999E-2</v>
      </c>
    </row>
    <row r="57" spans="1:17" ht="19.149999999999999" customHeight="1" x14ac:dyDescent="0.2">
      <c r="A57" s="196" t="s">
        <v>38</v>
      </c>
      <c r="B57" s="195"/>
      <c r="C57" s="195"/>
      <c r="D57" s="195"/>
      <c r="E57" s="195"/>
      <c r="F57" s="195"/>
      <c r="G57" s="195"/>
      <c r="H57" s="195"/>
      <c r="I57" s="195"/>
      <c r="J57" s="95">
        <v>1121</v>
      </c>
      <c r="K57" s="12"/>
      <c r="L57" s="12"/>
      <c r="M57" s="12"/>
      <c r="N57" s="12"/>
      <c r="O57" s="12"/>
      <c r="P57" s="12"/>
      <c r="Q57" s="12"/>
    </row>
    <row r="58" spans="1:17" ht="16.899999999999999" customHeight="1" x14ac:dyDescent="0.2">
      <c r="A58" s="196" t="s">
        <v>83</v>
      </c>
      <c r="B58" s="195"/>
      <c r="C58" s="195"/>
      <c r="D58" s="195"/>
      <c r="E58" s="195"/>
      <c r="F58" s="195"/>
      <c r="G58" s="195"/>
      <c r="H58" s="195"/>
      <c r="I58" s="195"/>
      <c r="J58" s="14"/>
      <c r="K58" s="12"/>
      <c r="L58" s="12"/>
      <c r="M58" s="12"/>
      <c r="N58" s="12"/>
      <c r="O58" s="12"/>
      <c r="P58" s="12"/>
      <c r="Q58" s="12"/>
    </row>
    <row r="59" spans="1:17" ht="17.45" customHeight="1" x14ac:dyDescent="0.2">
      <c r="A59" s="196" t="s">
        <v>445</v>
      </c>
      <c r="B59" s="195"/>
      <c r="C59" s="195"/>
      <c r="D59" s="195"/>
      <c r="E59" s="195"/>
      <c r="F59" s="195"/>
      <c r="G59" s="195"/>
      <c r="H59" s="195"/>
      <c r="I59" s="195"/>
      <c r="J59" s="95">
        <v>50</v>
      </c>
      <c r="K59" s="12"/>
      <c r="L59" s="12"/>
      <c r="M59" s="12"/>
      <c r="N59" s="12"/>
      <c r="O59" s="12"/>
      <c r="P59" s="12"/>
      <c r="Q59" s="12"/>
    </row>
    <row r="60" spans="1:17" ht="16.149999999999999" customHeight="1" x14ac:dyDescent="0.2">
      <c r="A60" s="196" t="s">
        <v>444</v>
      </c>
      <c r="B60" s="195"/>
      <c r="C60" s="195"/>
      <c r="D60" s="195"/>
      <c r="E60" s="195"/>
      <c r="F60" s="195"/>
      <c r="G60" s="195"/>
      <c r="H60" s="195"/>
      <c r="I60" s="195"/>
      <c r="J60" s="95">
        <v>42</v>
      </c>
      <c r="K60" s="12"/>
      <c r="L60" s="12"/>
      <c r="M60" s="12"/>
      <c r="N60" s="12"/>
      <c r="O60" s="12"/>
      <c r="P60" s="12"/>
      <c r="Q60" s="12"/>
    </row>
    <row r="61" spans="1:17" ht="17.45" customHeight="1" x14ac:dyDescent="0.2">
      <c r="A61" s="196" t="s">
        <v>443</v>
      </c>
      <c r="B61" s="195"/>
      <c r="C61" s="195"/>
      <c r="D61" s="195"/>
      <c r="E61" s="195"/>
      <c r="F61" s="195"/>
      <c r="G61" s="195"/>
      <c r="H61" s="195"/>
      <c r="I61" s="195"/>
      <c r="J61" s="95">
        <v>1029</v>
      </c>
      <c r="K61" s="12"/>
      <c r="L61" s="12"/>
      <c r="M61" s="12"/>
      <c r="N61" s="12"/>
      <c r="O61" s="12"/>
      <c r="P61" s="12"/>
      <c r="Q61" s="12"/>
    </row>
    <row r="62" spans="1:17" ht="15.6" customHeight="1" x14ac:dyDescent="0.2">
      <c r="A62" s="196" t="s">
        <v>39</v>
      </c>
      <c r="B62" s="195"/>
      <c r="C62" s="195"/>
      <c r="D62" s="195"/>
      <c r="E62" s="195"/>
      <c r="F62" s="195"/>
      <c r="G62" s="195"/>
      <c r="H62" s="195"/>
      <c r="I62" s="195"/>
      <c r="J62" s="95">
        <v>726</v>
      </c>
      <c r="K62" s="12"/>
      <c r="L62" s="12"/>
      <c r="M62" s="12"/>
      <c r="N62" s="12"/>
      <c r="O62" s="12"/>
      <c r="P62" s="12"/>
      <c r="Q62" s="12"/>
    </row>
    <row r="63" spans="1:17" ht="18" customHeight="1" x14ac:dyDescent="0.2">
      <c r="A63" s="196" t="s">
        <v>83</v>
      </c>
      <c r="B63" s="195"/>
      <c r="C63" s="195"/>
      <c r="D63" s="195"/>
      <c r="E63" s="195"/>
      <c r="F63" s="195"/>
      <c r="G63" s="195"/>
      <c r="H63" s="195"/>
      <c r="I63" s="195"/>
      <c r="J63" s="14"/>
      <c r="K63" s="12"/>
      <c r="L63" s="12"/>
      <c r="M63" s="12"/>
      <c r="N63" s="12"/>
      <c r="O63" s="12"/>
      <c r="P63" s="12"/>
      <c r="Q63" s="12"/>
    </row>
    <row r="64" spans="1:17" ht="18.600000000000001" customHeight="1" x14ac:dyDescent="0.2">
      <c r="A64" s="196" t="s">
        <v>442</v>
      </c>
      <c r="B64" s="195"/>
      <c r="C64" s="195"/>
      <c r="D64" s="195"/>
      <c r="E64" s="195"/>
      <c r="F64" s="195"/>
      <c r="G64" s="195"/>
      <c r="H64" s="195"/>
      <c r="I64" s="195"/>
      <c r="J64" s="95">
        <v>34</v>
      </c>
      <c r="K64" s="12"/>
      <c r="L64" s="12"/>
      <c r="M64" s="12"/>
      <c r="N64" s="12"/>
      <c r="O64" s="12"/>
      <c r="P64" s="12"/>
      <c r="Q64" s="12"/>
    </row>
    <row r="65" spans="1:17" ht="15.6" customHeight="1" x14ac:dyDescent="0.2">
      <c r="A65" s="196" t="s">
        <v>441</v>
      </c>
      <c r="B65" s="195"/>
      <c r="C65" s="195"/>
      <c r="D65" s="195"/>
      <c r="E65" s="195"/>
      <c r="F65" s="195"/>
      <c r="G65" s="195"/>
      <c r="H65" s="195"/>
      <c r="I65" s="195"/>
      <c r="J65" s="95">
        <v>25</v>
      </c>
      <c r="K65" s="12"/>
      <c r="L65" s="12"/>
      <c r="M65" s="12"/>
      <c r="N65" s="12"/>
      <c r="O65" s="12"/>
      <c r="P65" s="12"/>
      <c r="Q65" s="12"/>
    </row>
    <row r="66" spans="1:17" ht="16.149999999999999" customHeight="1" x14ac:dyDescent="0.2">
      <c r="A66" s="196" t="s">
        <v>440</v>
      </c>
      <c r="B66" s="195"/>
      <c r="C66" s="195"/>
      <c r="D66" s="195"/>
      <c r="E66" s="195"/>
      <c r="F66" s="195"/>
      <c r="G66" s="195"/>
      <c r="H66" s="195"/>
      <c r="I66" s="195"/>
      <c r="J66" s="95">
        <v>667</v>
      </c>
      <c r="K66" s="12"/>
      <c r="L66" s="12"/>
      <c r="M66" s="12"/>
      <c r="N66" s="12"/>
      <c r="O66" s="12"/>
      <c r="P66" s="12"/>
      <c r="Q66" s="12"/>
    </row>
    <row r="67" spans="1:17" ht="20.45" customHeight="1" x14ac:dyDescent="0.2">
      <c r="A67" s="204" t="s">
        <v>40</v>
      </c>
      <c r="B67" s="195"/>
      <c r="C67" s="195"/>
      <c r="D67" s="195"/>
      <c r="E67" s="195"/>
      <c r="F67" s="195"/>
      <c r="G67" s="195"/>
      <c r="H67" s="195"/>
      <c r="I67" s="195"/>
      <c r="J67" s="14"/>
      <c r="K67" s="12"/>
      <c r="L67" s="12"/>
      <c r="M67" s="12"/>
      <c r="N67" s="12"/>
      <c r="O67" s="12"/>
      <c r="P67" s="12"/>
      <c r="Q67" s="12"/>
    </row>
    <row r="68" spans="1:17" ht="18" customHeight="1" x14ac:dyDescent="0.2">
      <c r="A68" s="196" t="s">
        <v>82</v>
      </c>
      <c r="B68" s="195"/>
      <c r="C68" s="195"/>
      <c r="D68" s="195"/>
      <c r="E68" s="195"/>
      <c r="F68" s="195"/>
      <c r="G68" s="195"/>
      <c r="H68" s="195"/>
      <c r="I68" s="195"/>
      <c r="J68" s="95">
        <v>157</v>
      </c>
      <c r="K68" s="12"/>
      <c r="L68" s="12"/>
      <c r="M68" s="12"/>
      <c r="N68" s="12"/>
      <c r="O68" s="94">
        <v>5.58</v>
      </c>
      <c r="P68" s="12"/>
      <c r="Q68" s="94">
        <v>0.01</v>
      </c>
    </row>
    <row r="69" spans="1:17" ht="30" customHeight="1" x14ac:dyDescent="0.2">
      <c r="A69" s="196" t="s">
        <v>81</v>
      </c>
      <c r="B69" s="195"/>
      <c r="C69" s="195"/>
      <c r="D69" s="195"/>
      <c r="E69" s="195"/>
      <c r="F69" s="195"/>
      <c r="G69" s="195"/>
      <c r="H69" s="195"/>
      <c r="I69" s="195"/>
      <c r="J69" s="95">
        <v>5566</v>
      </c>
      <c r="K69" s="12"/>
      <c r="L69" s="12"/>
      <c r="M69" s="12"/>
      <c r="N69" s="12"/>
      <c r="O69" s="94">
        <v>57.38</v>
      </c>
      <c r="P69" s="12"/>
      <c r="Q69" s="94">
        <v>0.1</v>
      </c>
    </row>
    <row r="70" spans="1:17" ht="15" customHeight="1" x14ac:dyDescent="0.2">
      <c r="A70" s="196" t="s">
        <v>164</v>
      </c>
      <c r="B70" s="195"/>
      <c r="C70" s="195"/>
      <c r="D70" s="195"/>
      <c r="E70" s="195"/>
      <c r="F70" s="195"/>
      <c r="G70" s="195"/>
      <c r="H70" s="195"/>
      <c r="I70" s="195"/>
      <c r="J70" s="95">
        <v>275</v>
      </c>
      <c r="K70" s="12"/>
      <c r="L70" s="12"/>
      <c r="M70" s="12"/>
      <c r="N70" s="12"/>
      <c r="O70" s="94">
        <v>3.14</v>
      </c>
      <c r="P70" s="12"/>
      <c r="Q70" s="12"/>
    </row>
    <row r="71" spans="1:17" ht="17.45" customHeight="1" x14ac:dyDescent="0.2">
      <c r="A71" s="196" t="s">
        <v>165</v>
      </c>
      <c r="B71" s="195"/>
      <c r="C71" s="195"/>
      <c r="D71" s="195"/>
      <c r="E71" s="195"/>
      <c r="F71" s="195"/>
      <c r="G71" s="195"/>
      <c r="H71" s="195"/>
      <c r="I71" s="195"/>
      <c r="J71" s="95">
        <v>224</v>
      </c>
      <c r="K71" s="12"/>
      <c r="L71" s="12"/>
      <c r="M71" s="12"/>
      <c r="N71" s="12"/>
      <c r="O71" s="12"/>
      <c r="P71" s="12"/>
      <c r="Q71" s="12"/>
    </row>
    <row r="72" spans="1:17" ht="17.45" customHeight="1" x14ac:dyDescent="0.2">
      <c r="A72" s="196" t="s">
        <v>41</v>
      </c>
      <c r="B72" s="195"/>
      <c r="C72" s="195"/>
      <c r="D72" s="195"/>
      <c r="E72" s="195"/>
      <c r="F72" s="195"/>
      <c r="G72" s="195"/>
      <c r="H72" s="195"/>
      <c r="I72" s="195"/>
      <c r="J72" s="95">
        <v>6222</v>
      </c>
      <c r="K72" s="12"/>
      <c r="L72" s="12"/>
      <c r="M72" s="12"/>
      <c r="N72" s="12"/>
      <c r="O72" s="94">
        <v>66.099999999999994</v>
      </c>
      <c r="P72" s="12"/>
      <c r="Q72" s="94">
        <v>0.11</v>
      </c>
    </row>
    <row r="73" spans="1:17" ht="17.45" customHeight="1" x14ac:dyDescent="0.2">
      <c r="A73" s="196" t="s">
        <v>42</v>
      </c>
      <c r="B73" s="195"/>
      <c r="C73" s="195"/>
      <c r="D73" s="195"/>
      <c r="E73" s="195"/>
      <c r="F73" s="195"/>
      <c r="G73" s="195"/>
      <c r="H73" s="195"/>
      <c r="I73" s="195"/>
      <c r="J73" s="14"/>
      <c r="K73" s="12"/>
      <c r="L73" s="12"/>
      <c r="M73" s="12"/>
      <c r="N73" s="12"/>
      <c r="O73" s="12"/>
      <c r="P73" s="12"/>
      <c r="Q73" s="12"/>
    </row>
    <row r="74" spans="1:17" ht="18" customHeight="1" x14ac:dyDescent="0.2">
      <c r="A74" s="196" t="s">
        <v>43</v>
      </c>
      <c r="B74" s="195"/>
      <c r="C74" s="195"/>
      <c r="D74" s="195"/>
      <c r="E74" s="195"/>
      <c r="F74" s="195"/>
      <c r="G74" s="195"/>
      <c r="H74" s="195"/>
      <c r="I74" s="195"/>
      <c r="J74" s="95">
        <v>3411</v>
      </c>
      <c r="K74" s="12"/>
      <c r="L74" s="12"/>
      <c r="M74" s="12"/>
      <c r="N74" s="12"/>
      <c r="O74" s="12"/>
      <c r="P74" s="12"/>
      <c r="Q74" s="12"/>
    </row>
    <row r="75" spans="1:17" ht="17.45" customHeight="1" x14ac:dyDescent="0.2">
      <c r="A75" s="196" t="s">
        <v>44</v>
      </c>
      <c r="B75" s="195"/>
      <c r="C75" s="195"/>
      <c r="D75" s="195"/>
      <c r="E75" s="195"/>
      <c r="F75" s="195"/>
      <c r="G75" s="195"/>
      <c r="H75" s="195"/>
      <c r="I75" s="195"/>
      <c r="J75" s="95">
        <f>52-M52</f>
        <v>51</v>
      </c>
      <c r="K75" s="12"/>
      <c r="L75" s="12"/>
      <c r="M75" s="12"/>
      <c r="N75" s="12"/>
      <c r="O75" s="12"/>
      <c r="P75" s="12"/>
      <c r="Q75" s="12"/>
    </row>
    <row r="76" spans="1:17" x14ac:dyDescent="0.2">
      <c r="A76" s="196" t="s">
        <v>45</v>
      </c>
      <c r="B76" s="195"/>
      <c r="C76" s="195"/>
      <c r="D76" s="195"/>
      <c r="E76" s="195"/>
      <c r="F76" s="195"/>
      <c r="G76" s="195"/>
      <c r="H76" s="195"/>
      <c r="I76" s="195"/>
      <c r="J76" s="95">
        <v>913</v>
      </c>
      <c r="K76" s="12"/>
      <c r="L76" s="12"/>
      <c r="M76" s="12"/>
      <c r="N76" s="12"/>
      <c r="O76" s="12"/>
      <c r="P76" s="12"/>
      <c r="Q76" s="12"/>
    </row>
    <row r="77" spans="1:17" ht="17.45" customHeight="1" x14ac:dyDescent="0.2">
      <c r="A77" s="196" t="s">
        <v>46</v>
      </c>
      <c r="B77" s="195"/>
      <c r="C77" s="195"/>
      <c r="D77" s="195"/>
      <c r="E77" s="195"/>
      <c r="F77" s="195"/>
      <c r="G77" s="195"/>
      <c r="H77" s="195"/>
      <c r="I77" s="195"/>
      <c r="J77" s="95">
        <v>1121</v>
      </c>
      <c r="K77" s="12"/>
      <c r="L77" s="12"/>
      <c r="M77" s="12"/>
      <c r="N77" s="12"/>
      <c r="O77" s="12"/>
      <c r="P77" s="12"/>
      <c r="Q77" s="12"/>
    </row>
    <row r="78" spans="1:17" ht="18" customHeight="1" x14ac:dyDescent="0.2">
      <c r="A78" s="196" t="s">
        <v>47</v>
      </c>
      <c r="B78" s="195"/>
      <c r="C78" s="195"/>
      <c r="D78" s="195"/>
      <c r="E78" s="195"/>
      <c r="F78" s="195"/>
      <c r="G78" s="195"/>
      <c r="H78" s="195"/>
      <c r="I78" s="195"/>
      <c r="J78" s="95">
        <v>726</v>
      </c>
      <c r="K78" s="12"/>
      <c r="L78" s="12"/>
      <c r="M78" s="12"/>
      <c r="N78" s="12"/>
      <c r="O78" s="12"/>
      <c r="P78" s="12"/>
      <c r="Q78" s="12"/>
    </row>
    <row r="79" spans="1:17" ht="16.899999999999999" customHeight="1" x14ac:dyDescent="0.2">
      <c r="A79" s="204" t="s">
        <v>48</v>
      </c>
      <c r="B79" s="195"/>
      <c r="C79" s="195"/>
      <c r="D79" s="195"/>
      <c r="E79" s="195"/>
      <c r="F79" s="195"/>
      <c r="G79" s="195"/>
      <c r="H79" s="195"/>
      <c r="I79" s="195"/>
      <c r="J79" s="15">
        <v>6222</v>
      </c>
      <c r="K79" s="12"/>
      <c r="L79" s="12"/>
      <c r="M79" s="12"/>
      <c r="N79" s="12"/>
      <c r="O79" s="13">
        <v>66.099999999999994</v>
      </c>
      <c r="P79" s="12"/>
      <c r="Q79" s="13">
        <v>0.11</v>
      </c>
    </row>
    <row r="80" spans="1:17" x14ac:dyDescent="0.2">
      <c r="A80" s="114"/>
      <c r="B80" s="117"/>
      <c r="C80" s="116"/>
      <c r="D80" s="115"/>
      <c r="E80" s="114"/>
      <c r="F80" s="112"/>
      <c r="G80" s="112"/>
      <c r="H80" s="112"/>
      <c r="I80" s="112"/>
      <c r="J80" s="113"/>
      <c r="K80" s="112"/>
      <c r="L80" s="112"/>
      <c r="M80" s="112"/>
      <c r="N80" s="112"/>
      <c r="O80" s="112"/>
      <c r="P80" s="112"/>
      <c r="Q80" s="112"/>
    </row>
    <row r="81" spans="1:17" x14ac:dyDescent="0.2">
      <c r="A81" s="111"/>
      <c r="B81" s="110" t="s">
        <v>80</v>
      </c>
      <c r="C81" s="109"/>
      <c r="D81" s="109"/>
      <c r="E81" s="109"/>
      <c r="F81" s="109"/>
      <c r="G81" s="109"/>
      <c r="H81" s="109"/>
      <c r="I81" s="109"/>
      <c r="J81" s="108"/>
      <c r="K81" s="107"/>
      <c r="L81" s="107"/>
      <c r="M81" s="107"/>
      <c r="N81" s="107"/>
      <c r="O81" s="106"/>
      <c r="P81" s="107"/>
      <c r="Q81" s="106"/>
    </row>
  </sheetData>
  <mergeCells count="52">
    <mergeCell ref="A75:I75"/>
    <mergeCell ref="A76:I76"/>
    <mergeCell ref="A77:I77"/>
    <mergeCell ref="A66:I66"/>
    <mergeCell ref="A67:I67"/>
    <mergeCell ref="A68:I68"/>
    <mergeCell ref="J14:K14"/>
    <mergeCell ref="E1:J1"/>
    <mergeCell ref="J15:K15"/>
    <mergeCell ref="A78:I78"/>
    <mergeCell ref="A79:I79"/>
    <mergeCell ref="J12:K12"/>
    <mergeCell ref="J13:K13"/>
    <mergeCell ref="A72:I72"/>
    <mergeCell ref="A73:I73"/>
    <mergeCell ref="A74:I74"/>
    <mergeCell ref="A58:I58"/>
    <mergeCell ref="A69:I69"/>
    <mergeCell ref="A70:I70"/>
    <mergeCell ref="A71:I71"/>
    <mergeCell ref="A60:I60"/>
    <mergeCell ref="A61:I61"/>
    <mergeCell ref="A64:I64"/>
    <mergeCell ref="A65:I65"/>
    <mergeCell ref="A52:I52"/>
    <mergeCell ref="A53:I53"/>
    <mergeCell ref="A54:I54"/>
    <mergeCell ref="A55:I55"/>
    <mergeCell ref="A56:I56"/>
    <mergeCell ref="A57:I57"/>
    <mergeCell ref="A59:I59"/>
    <mergeCell ref="Q19:Q21"/>
    <mergeCell ref="J20:J21"/>
    <mergeCell ref="K20:M20"/>
    <mergeCell ref="J19:M19"/>
    <mergeCell ref="P19:P21"/>
    <mergeCell ref="A62:I62"/>
    <mergeCell ref="A63:I63"/>
    <mergeCell ref="A23:Q23"/>
    <mergeCell ref="A27:Q27"/>
    <mergeCell ref="A37:Q37"/>
    <mergeCell ref="A51:I51"/>
    <mergeCell ref="G20:I20"/>
    <mergeCell ref="O19:O21"/>
    <mergeCell ref="N19:N21"/>
    <mergeCell ref="A19:A21"/>
    <mergeCell ref="C19:C21"/>
    <mergeCell ref="D19:D21"/>
    <mergeCell ref="E19:E21"/>
    <mergeCell ref="B19:B21"/>
    <mergeCell ref="F20:F21"/>
    <mergeCell ref="F19:I19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34"/>
  <sheetViews>
    <sheetView showGridLines="0" topLeftCell="A97" zoomScaleNormal="75" zoomScaleSheetLayoutView="75" workbookViewId="0">
      <selection activeCell="U112" sqref="U112"/>
    </sheetView>
  </sheetViews>
  <sheetFormatPr defaultColWidth="9.140625" defaultRowHeight="12.75" outlineLevelRow="2" x14ac:dyDescent="0.2"/>
  <cols>
    <col min="1" max="1" width="3.28515625" style="11" customWidth="1"/>
    <col min="2" max="2" width="16" style="1" customWidth="1"/>
    <col min="3" max="3" width="34.28515625" style="8" customWidth="1"/>
    <col min="4" max="4" width="7.7109375" style="7" customWidth="1"/>
    <col min="5" max="5" width="10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17"/>
      <c r="C1" s="116"/>
      <c r="D1" s="167"/>
      <c r="E1" s="210" t="s">
        <v>53</v>
      </c>
      <c r="F1" s="210"/>
      <c r="G1" s="210"/>
      <c r="H1" s="210"/>
      <c r="I1" s="210"/>
      <c r="J1" s="113"/>
      <c r="K1" s="112"/>
      <c r="L1" s="112"/>
      <c r="M1" s="2" t="s">
        <v>28</v>
      </c>
      <c r="N1" s="112"/>
      <c r="O1" s="112"/>
      <c r="P1" s="112"/>
      <c r="Q1"/>
      <c r="R1"/>
    </row>
    <row r="2" spans="1:18" outlineLevel="1" x14ac:dyDescent="0.2">
      <c r="A2" s="5"/>
      <c r="B2" s="117"/>
      <c r="C2" s="116"/>
      <c r="D2" s="136"/>
      <c r="E2" s="136"/>
      <c r="F2" s="112"/>
      <c r="G2" s="166" t="s">
        <v>20</v>
      </c>
      <c r="H2" s="112"/>
      <c r="I2" s="112"/>
      <c r="J2" s="113"/>
      <c r="K2" s="112"/>
      <c r="L2" s="112"/>
      <c r="M2" s="5" t="s">
        <v>130</v>
      </c>
      <c r="N2" s="112"/>
      <c r="O2" s="112"/>
      <c r="P2" s="112"/>
      <c r="Q2"/>
      <c r="R2"/>
    </row>
    <row r="3" spans="1:18" outlineLevel="1" x14ac:dyDescent="0.2">
      <c r="A3" s="5"/>
      <c r="B3" s="117"/>
      <c r="C3" s="116"/>
      <c r="D3" s="136"/>
      <c r="E3" s="136"/>
      <c r="F3" s="112"/>
      <c r="G3" s="166"/>
      <c r="H3" s="112"/>
      <c r="I3" s="112"/>
      <c r="J3" s="113"/>
      <c r="K3" s="112"/>
      <c r="L3" s="5"/>
      <c r="M3" s="5" t="s">
        <v>200</v>
      </c>
      <c r="N3" s="112"/>
      <c r="O3" s="112"/>
      <c r="P3" s="112"/>
      <c r="Q3"/>
      <c r="R3"/>
    </row>
    <row r="4" spans="1:18" outlineLevel="1" x14ac:dyDescent="0.2">
      <c r="A4" s="5" t="s">
        <v>199</v>
      </c>
      <c r="B4" s="117"/>
      <c r="C4" s="116"/>
      <c r="D4" s="136"/>
      <c r="E4" s="136"/>
      <c r="F4" s="112"/>
      <c r="G4" s="112"/>
      <c r="H4" s="112"/>
      <c r="I4" s="112"/>
      <c r="J4" s="113"/>
      <c r="K4" s="112"/>
      <c r="L4" s="112"/>
      <c r="M4" s="5" t="s">
        <v>199</v>
      </c>
      <c r="N4" s="112"/>
      <c r="O4" s="112"/>
      <c r="P4" s="112"/>
      <c r="Q4"/>
      <c r="R4"/>
    </row>
    <row r="5" spans="1:18" outlineLevel="1" x14ac:dyDescent="0.2">
      <c r="A5" s="5" t="s">
        <v>198</v>
      </c>
      <c r="B5" s="117"/>
      <c r="C5" s="116"/>
      <c r="D5" s="136"/>
      <c r="E5" s="136"/>
      <c r="F5" s="112"/>
      <c r="G5" s="112"/>
      <c r="H5" s="112"/>
      <c r="I5" s="112"/>
      <c r="J5" s="113"/>
      <c r="K5" s="112"/>
      <c r="L5" s="112"/>
      <c r="M5" s="5" t="s">
        <v>126</v>
      </c>
      <c r="N5" s="112"/>
      <c r="O5" s="112"/>
      <c r="P5" s="112"/>
      <c r="Q5"/>
      <c r="R5"/>
    </row>
    <row r="6" spans="1:18" outlineLevel="1" x14ac:dyDescent="0.2">
      <c r="A6" s="114"/>
      <c r="B6" s="117"/>
      <c r="C6" s="136"/>
      <c r="D6" s="4"/>
      <c r="E6" s="112"/>
      <c r="F6" s="112"/>
      <c r="G6" s="152" t="s">
        <v>579</v>
      </c>
      <c r="H6" s="152"/>
      <c r="I6" s="152"/>
      <c r="J6" s="113"/>
      <c r="K6" s="112"/>
      <c r="L6" s="112"/>
      <c r="M6" s="112"/>
      <c r="N6" s="112"/>
      <c r="O6" s="112"/>
      <c r="P6" s="112"/>
      <c r="Q6" s="4"/>
    </row>
    <row r="7" spans="1:18" x14ac:dyDescent="0.2">
      <c r="A7" s="114"/>
      <c r="B7" s="117"/>
      <c r="C7" s="136"/>
      <c r="D7" s="4"/>
      <c r="E7" s="112"/>
      <c r="F7" s="112"/>
      <c r="G7" s="114" t="s">
        <v>21</v>
      </c>
      <c r="H7" s="114"/>
      <c r="I7" s="114"/>
      <c r="J7" s="113"/>
      <c r="K7" s="112"/>
      <c r="L7" s="112"/>
      <c r="M7" s="112"/>
      <c r="N7" s="112"/>
      <c r="O7" s="112"/>
      <c r="P7" s="112"/>
      <c r="Q7" s="4"/>
    </row>
    <row r="8" spans="1:18" x14ac:dyDescent="0.2">
      <c r="A8" s="114"/>
      <c r="B8" s="117"/>
      <c r="C8" s="116"/>
      <c r="D8" s="136"/>
      <c r="E8" s="4"/>
      <c r="F8" s="112"/>
      <c r="G8" s="112"/>
      <c r="H8" s="112"/>
      <c r="I8" s="112"/>
      <c r="J8" s="113"/>
      <c r="K8" s="112"/>
      <c r="L8" s="112"/>
      <c r="M8" s="112"/>
      <c r="N8" s="112"/>
      <c r="O8" s="112"/>
      <c r="P8" s="112"/>
      <c r="Q8" s="112"/>
    </row>
    <row r="9" spans="1:18" x14ac:dyDescent="0.2">
      <c r="A9" s="114"/>
      <c r="B9" s="117"/>
      <c r="C9" s="144" t="s">
        <v>22</v>
      </c>
      <c r="D9" s="160" t="s">
        <v>578</v>
      </c>
      <c r="E9" s="125"/>
      <c r="F9" s="112"/>
      <c r="G9" s="112"/>
      <c r="H9" s="114"/>
      <c r="I9" s="112"/>
      <c r="J9" s="113"/>
      <c r="K9" s="145"/>
      <c r="L9" s="145"/>
      <c r="M9" s="145"/>
      <c r="N9" s="145"/>
      <c r="O9" s="112"/>
      <c r="P9" s="112"/>
      <c r="Q9" s="112"/>
    </row>
    <row r="10" spans="1:18" x14ac:dyDescent="0.2">
      <c r="A10" s="114"/>
      <c r="B10" s="117"/>
      <c r="C10" s="116"/>
      <c r="D10" s="136"/>
      <c r="E10" s="142"/>
      <c r="F10" s="141"/>
      <c r="G10" s="141"/>
      <c r="H10" s="180" t="s">
        <v>125</v>
      </c>
      <c r="I10" s="180"/>
      <c r="J10" s="140"/>
      <c r="K10" s="139"/>
      <c r="L10" s="112"/>
      <c r="M10" s="112"/>
      <c r="N10" s="112"/>
      <c r="O10" s="112"/>
      <c r="P10" s="112"/>
      <c r="Q10" s="112"/>
    </row>
    <row r="11" spans="1:18" x14ac:dyDescent="0.2">
      <c r="A11" s="138"/>
      <c r="B11" s="137"/>
      <c r="C11" s="116"/>
      <c r="D11" s="136"/>
      <c r="E11" s="4"/>
      <c r="F11" s="112"/>
      <c r="G11" s="112"/>
      <c r="H11" s="112"/>
      <c r="I11" s="112"/>
      <c r="J11" s="113"/>
      <c r="K11" s="112"/>
      <c r="L11" s="112"/>
      <c r="M11" s="112"/>
      <c r="N11" s="112"/>
      <c r="O11" s="112"/>
      <c r="P11" s="112"/>
      <c r="Q11" s="112"/>
    </row>
    <row r="12" spans="1:18" ht="14.25" x14ac:dyDescent="0.2">
      <c r="A12" s="114"/>
      <c r="B12" s="117"/>
      <c r="C12" s="116"/>
      <c r="D12" s="125" t="s">
        <v>577</v>
      </c>
      <c r="E12" s="114"/>
      <c r="F12" s="112"/>
      <c r="G12" s="112"/>
      <c r="H12" s="112"/>
      <c r="I12" s="125"/>
      <c r="J12" s="126"/>
      <c r="K12" s="112"/>
      <c r="L12" s="112"/>
      <c r="M12" s="112"/>
      <c r="N12" s="112"/>
      <c r="O12" s="112"/>
      <c r="P12" s="112"/>
      <c r="Q12" s="112"/>
      <c r="R12" s="135"/>
    </row>
    <row r="13" spans="1:18" x14ac:dyDescent="0.2">
      <c r="A13" s="114"/>
      <c r="B13" s="117"/>
      <c r="C13" s="116"/>
      <c r="D13" s="125" t="s">
        <v>51</v>
      </c>
      <c r="E13" s="114"/>
      <c r="F13" s="112"/>
      <c r="G13" s="112"/>
      <c r="H13" s="112"/>
      <c r="I13" s="125"/>
      <c r="J13" s="205" t="s">
        <v>576</v>
      </c>
      <c r="K13" s="206"/>
      <c r="L13" s="5" t="s">
        <v>122</v>
      </c>
      <c r="M13" s="112"/>
      <c r="N13" s="112"/>
      <c r="O13" s="112"/>
      <c r="P13" s="112"/>
      <c r="Q13" s="112"/>
    </row>
    <row r="14" spans="1:18" outlineLevel="1" x14ac:dyDescent="0.2">
      <c r="A14" s="114"/>
      <c r="B14" s="117"/>
      <c r="C14" s="116"/>
      <c r="D14" s="125" t="s">
        <v>52</v>
      </c>
      <c r="E14" s="114"/>
      <c r="F14" s="112"/>
      <c r="G14" s="112"/>
      <c r="H14" s="112"/>
      <c r="I14" s="125"/>
      <c r="J14" s="205" t="s">
        <v>575</v>
      </c>
      <c r="K14" s="206"/>
      <c r="L14" s="5" t="s">
        <v>122</v>
      </c>
      <c r="M14" s="112"/>
      <c r="N14" s="112"/>
      <c r="O14" s="112"/>
      <c r="P14" s="112"/>
      <c r="Q14" s="112"/>
    </row>
    <row r="15" spans="1:18" outlineLevel="1" x14ac:dyDescent="0.2">
      <c r="A15" s="114"/>
      <c r="B15" s="117"/>
      <c r="C15" s="116"/>
      <c r="D15" s="125" t="s">
        <v>228</v>
      </c>
      <c r="E15" s="114"/>
      <c r="F15" s="112"/>
      <c r="G15" s="112"/>
      <c r="H15" s="112"/>
      <c r="I15" s="125"/>
      <c r="J15" s="205" t="s">
        <v>574</v>
      </c>
      <c r="K15" s="206"/>
      <c r="L15" s="5" t="s">
        <v>122</v>
      </c>
      <c r="M15" s="112"/>
      <c r="N15" s="112"/>
      <c r="O15" s="112"/>
      <c r="P15" s="112"/>
      <c r="Q15" s="112"/>
    </row>
    <row r="16" spans="1:18" outlineLevel="1" x14ac:dyDescent="0.2">
      <c r="A16" s="114"/>
      <c r="B16" s="117"/>
      <c r="C16" s="116"/>
      <c r="D16" s="125" t="s">
        <v>19</v>
      </c>
      <c r="E16" s="114"/>
      <c r="F16" s="112"/>
      <c r="G16" s="112"/>
      <c r="H16" s="112"/>
      <c r="I16" s="125"/>
      <c r="J16" s="205" t="s">
        <v>573</v>
      </c>
      <c r="K16" s="206"/>
      <c r="L16" s="5" t="s">
        <v>122</v>
      </c>
      <c r="M16" s="112"/>
      <c r="N16" s="112"/>
      <c r="O16" s="112"/>
      <c r="P16" s="112"/>
      <c r="Q16" s="112"/>
    </row>
    <row r="17" spans="1:17" x14ac:dyDescent="0.2">
      <c r="A17" s="114"/>
      <c r="B17" s="117"/>
      <c r="C17" s="116"/>
      <c r="D17" s="125" t="s">
        <v>123</v>
      </c>
      <c r="E17" s="114"/>
      <c r="F17" s="112"/>
      <c r="G17" s="112"/>
      <c r="H17" s="112"/>
      <c r="I17" s="125"/>
      <c r="J17" s="205" t="s">
        <v>572</v>
      </c>
      <c r="K17" s="206"/>
      <c r="L17" s="5" t="s">
        <v>122</v>
      </c>
      <c r="M17" s="112"/>
      <c r="N17" s="112"/>
      <c r="O17" s="112"/>
      <c r="P17" s="112"/>
      <c r="Q17" s="112"/>
    </row>
    <row r="18" spans="1:17" outlineLevel="1" x14ac:dyDescent="0.2">
      <c r="A18" s="114"/>
      <c r="B18" s="117"/>
      <c r="C18" s="116"/>
      <c r="D18" s="125" t="s">
        <v>49</v>
      </c>
      <c r="E18" s="114"/>
      <c r="F18" s="112"/>
      <c r="G18" s="112"/>
      <c r="H18" s="112"/>
      <c r="I18" s="125"/>
      <c r="J18" s="205" t="s">
        <v>571</v>
      </c>
      <c r="K18" s="206"/>
      <c r="L18" s="5" t="s">
        <v>50</v>
      </c>
      <c r="M18" s="112"/>
      <c r="N18" s="112"/>
      <c r="O18" s="112"/>
      <c r="P18" s="112"/>
      <c r="Q18" s="112"/>
    </row>
    <row r="19" spans="1:17" x14ac:dyDescent="0.2">
      <c r="A19" s="114"/>
      <c r="B19" s="117"/>
      <c r="C19" s="116"/>
      <c r="D19" s="127" t="s">
        <v>119</v>
      </c>
      <c r="E19" s="114"/>
      <c r="F19" s="112"/>
      <c r="G19" s="112"/>
      <c r="H19" s="112"/>
      <c r="I19" s="112"/>
      <c r="J19" s="113"/>
      <c r="K19" s="112"/>
      <c r="L19" s="112"/>
      <c r="M19" s="112"/>
      <c r="N19" s="112"/>
      <c r="O19" s="112"/>
      <c r="P19" s="112"/>
      <c r="Q19" s="112"/>
    </row>
    <row r="21" spans="1:17" ht="18" customHeight="1" x14ac:dyDescent="0.2">
      <c r="A21" s="197" t="s">
        <v>23</v>
      </c>
      <c r="B21" s="202" t="s">
        <v>118</v>
      </c>
      <c r="C21" s="197" t="s">
        <v>117</v>
      </c>
      <c r="D21" s="197" t="s">
        <v>24</v>
      </c>
      <c r="E21" s="197" t="s">
        <v>25</v>
      </c>
      <c r="F21" s="197" t="s">
        <v>116</v>
      </c>
      <c r="G21" s="200"/>
      <c r="H21" s="200"/>
      <c r="I21" s="200"/>
      <c r="J21" s="197" t="s">
        <v>115</v>
      </c>
      <c r="K21" s="200"/>
      <c r="L21" s="200"/>
      <c r="M21" s="200"/>
      <c r="N21" s="197" t="s">
        <v>114</v>
      </c>
      <c r="O21" s="197" t="s">
        <v>113</v>
      </c>
      <c r="P21" s="197" t="s">
        <v>112</v>
      </c>
      <c r="Q21" s="197" t="s">
        <v>111</v>
      </c>
    </row>
    <row r="22" spans="1:17" ht="15.75" customHeight="1" x14ac:dyDescent="0.2">
      <c r="A22" s="200"/>
      <c r="B22" s="203"/>
      <c r="C22" s="201"/>
      <c r="D22" s="197"/>
      <c r="E22" s="200"/>
      <c r="F22" s="197" t="s">
        <v>26</v>
      </c>
      <c r="G22" s="197" t="s">
        <v>110</v>
      </c>
      <c r="H22" s="200"/>
      <c r="I22" s="200"/>
      <c r="J22" s="198" t="s">
        <v>26</v>
      </c>
      <c r="K22" s="197" t="s">
        <v>110</v>
      </c>
      <c r="L22" s="200"/>
      <c r="M22" s="200"/>
      <c r="N22" s="197"/>
      <c r="O22" s="197"/>
      <c r="P22" s="197"/>
      <c r="Q22" s="197"/>
    </row>
    <row r="23" spans="1:17" ht="15.75" customHeight="1" x14ac:dyDescent="0.2">
      <c r="A23" s="200"/>
      <c r="B23" s="203"/>
      <c r="C23" s="201"/>
      <c r="D23" s="197"/>
      <c r="E23" s="200"/>
      <c r="F23" s="200"/>
      <c r="G23" s="174" t="s">
        <v>109</v>
      </c>
      <c r="H23" s="174" t="s">
        <v>108</v>
      </c>
      <c r="I23" s="174" t="s">
        <v>107</v>
      </c>
      <c r="J23" s="199"/>
      <c r="K23" s="174" t="s">
        <v>109</v>
      </c>
      <c r="L23" s="174" t="s">
        <v>108</v>
      </c>
      <c r="M23" s="174" t="s">
        <v>107</v>
      </c>
      <c r="N23" s="197"/>
      <c r="O23" s="197"/>
      <c r="P23" s="197"/>
      <c r="Q23" s="197"/>
    </row>
    <row r="24" spans="1:17" x14ac:dyDescent="0.2">
      <c r="A24" s="6">
        <v>1</v>
      </c>
      <c r="B24" s="178">
        <v>2</v>
      </c>
      <c r="C24" s="174">
        <v>3</v>
      </c>
      <c r="D24" s="174">
        <v>4</v>
      </c>
      <c r="E24" s="6">
        <v>5</v>
      </c>
      <c r="F24" s="176">
        <v>6</v>
      </c>
      <c r="G24" s="176">
        <v>7</v>
      </c>
      <c r="H24" s="176">
        <v>8</v>
      </c>
      <c r="I24" s="176">
        <v>9</v>
      </c>
      <c r="J24" s="175">
        <v>10</v>
      </c>
      <c r="K24" s="176">
        <v>11</v>
      </c>
      <c r="L24" s="176">
        <v>12</v>
      </c>
      <c r="M24" s="176">
        <v>13</v>
      </c>
      <c r="N24" s="176">
        <v>14</v>
      </c>
      <c r="O24" s="176">
        <v>15</v>
      </c>
      <c r="P24" s="176">
        <v>16</v>
      </c>
      <c r="Q24" s="176">
        <v>17</v>
      </c>
    </row>
    <row r="25" spans="1:17" x14ac:dyDescent="0.2">
      <c r="A25" s="194" t="s">
        <v>570</v>
      </c>
      <c r="B25" s="195"/>
      <c r="C25" s="195"/>
      <c r="D25" s="195"/>
      <c r="E25" s="195"/>
      <c r="F25" s="195"/>
      <c r="G25" s="195"/>
      <c r="H25" s="195"/>
      <c r="I25" s="195"/>
      <c r="J25" s="195"/>
      <c r="K25" s="195"/>
      <c r="L25" s="195"/>
      <c r="M25" s="195"/>
      <c r="N25" s="195"/>
      <c r="O25" s="195"/>
      <c r="P25" s="195"/>
      <c r="Q25" s="195"/>
    </row>
    <row r="26" spans="1:17" ht="72.75" x14ac:dyDescent="0.2">
      <c r="A26" s="6">
        <v>1</v>
      </c>
      <c r="B26" s="98" t="s">
        <v>547</v>
      </c>
      <c r="C26" s="177" t="s">
        <v>569</v>
      </c>
      <c r="D26" s="97" t="s">
        <v>29</v>
      </c>
      <c r="E26" s="118">
        <v>1</v>
      </c>
      <c r="F26" s="94">
        <v>17.37</v>
      </c>
      <c r="G26" s="94">
        <v>17.260000000000002</v>
      </c>
      <c r="H26" s="94">
        <v>0.11</v>
      </c>
      <c r="I26" s="12"/>
      <c r="J26" s="14">
        <v>17</v>
      </c>
      <c r="K26" s="12">
        <v>17</v>
      </c>
      <c r="L26" s="12"/>
      <c r="M26" s="12"/>
      <c r="N26" s="12">
        <v>1.2</v>
      </c>
      <c r="O26" s="12">
        <v>1.2</v>
      </c>
      <c r="P26" s="12"/>
      <c r="Q26" s="12"/>
    </row>
    <row r="27" spans="1:17" ht="72.75" x14ac:dyDescent="0.2">
      <c r="A27" s="6">
        <v>2</v>
      </c>
      <c r="B27" s="98" t="s">
        <v>524</v>
      </c>
      <c r="C27" s="177" t="s">
        <v>568</v>
      </c>
      <c r="D27" s="97" t="s">
        <v>29</v>
      </c>
      <c r="E27" s="118">
        <v>2</v>
      </c>
      <c r="F27" s="94">
        <v>8.6199999999999992</v>
      </c>
      <c r="G27" s="94">
        <v>7.9</v>
      </c>
      <c r="H27" s="94">
        <v>0.72</v>
      </c>
      <c r="I27" s="12"/>
      <c r="J27" s="14">
        <v>17</v>
      </c>
      <c r="K27" s="12">
        <v>16</v>
      </c>
      <c r="L27" s="12">
        <v>1</v>
      </c>
      <c r="M27" s="12"/>
      <c r="N27" s="12">
        <v>0.62</v>
      </c>
      <c r="O27" s="12">
        <v>1.24</v>
      </c>
      <c r="P27" s="12"/>
      <c r="Q27" s="12"/>
    </row>
    <row r="28" spans="1:17" ht="60.75" x14ac:dyDescent="0.2">
      <c r="A28" s="6">
        <v>3</v>
      </c>
      <c r="B28" s="98" t="s">
        <v>553</v>
      </c>
      <c r="C28" s="177" t="s">
        <v>567</v>
      </c>
      <c r="D28" s="97" t="s">
        <v>29</v>
      </c>
      <c r="E28" s="118">
        <v>1</v>
      </c>
      <c r="F28" s="94">
        <v>57.48</v>
      </c>
      <c r="G28" s="94">
        <v>47.33</v>
      </c>
      <c r="H28" s="94">
        <v>10.15</v>
      </c>
      <c r="I28" s="94">
        <v>2.06</v>
      </c>
      <c r="J28" s="14">
        <v>57</v>
      </c>
      <c r="K28" s="12">
        <v>47</v>
      </c>
      <c r="L28" s="12">
        <v>10</v>
      </c>
      <c r="M28" s="12">
        <v>2</v>
      </c>
      <c r="N28" s="12">
        <v>3.03</v>
      </c>
      <c r="O28" s="12">
        <v>3.03</v>
      </c>
      <c r="P28" s="12">
        <v>0.13</v>
      </c>
      <c r="Q28" s="12">
        <v>0.13</v>
      </c>
    </row>
    <row r="29" spans="1:17" ht="72.75" x14ac:dyDescent="0.2">
      <c r="A29" s="6">
        <v>4</v>
      </c>
      <c r="B29" s="98" t="s">
        <v>540</v>
      </c>
      <c r="C29" s="177" t="s">
        <v>566</v>
      </c>
      <c r="D29" s="97" t="s">
        <v>29</v>
      </c>
      <c r="E29" s="118">
        <v>32</v>
      </c>
      <c r="F29" s="94">
        <v>6.97</v>
      </c>
      <c r="G29" s="94">
        <v>6.83</v>
      </c>
      <c r="H29" s="94">
        <v>0.14000000000000001</v>
      </c>
      <c r="I29" s="12"/>
      <c r="J29" s="14">
        <v>223</v>
      </c>
      <c r="K29" s="12">
        <v>219</v>
      </c>
      <c r="L29" s="12">
        <v>4</v>
      </c>
      <c r="M29" s="12"/>
      <c r="N29" s="12">
        <v>0.5</v>
      </c>
      <c r="O29" s="12">
        <v>16</v>
      </c>
      <c r="P29" s="12"/>
      <c r="Q29" s="12"/>
    </row>
    <row r="30" spans="1:17" ht="72.75" x14ac:dyDescent="0.2">
      <c r="A30" s="6">
        <v>5</v>
      </c>
      <c r="B30" s="98" t="s">
        <v>223</v>
      </c>
      <c r="C30" s="177" t="s">
        <v>565</v>
      </c>
      <c r="D30" s="97" t="s">
        <v>29</v>
      </c>
      <c r="E30" s="118">
        <v>3</v>
      </c>
      <c r="F30" s="94">
        <v>3.83</v>
      </c>
      <c r="G30" s="94">
        <v>3.83</v>
      </c>
      <c r="H30" s="12"/>
      <c r="I30" s="12"/>
      <c r="J30" s="14">
        <v>11</v>
      </c>
      <c r="K30" s="12">
        <v>11</v>
      </c>
      <c r="L30" s="12"/>
      <c r="M30" s="12"/>
      <c r="N30" s="12">
        <v>0.3</v>
      </c>
      <c r="O30" s="12">
        <v>0.9</v>
      </c>
      <c r="P30" s="12"/>
      <c r="Q30" s="12"/>
    </row>
    <row r="31" spans="1:17" ht="60.75" x14ac:dyDescent="0.2">
      <c r="A31" s="6">
        <v>6</v>
      </c>
      <c r="B31" s="98" t="s">
        <v>223</v>
      </c>
      <c r="C31" s="177" t="s">
        <v>564</v>
      </c>
      <c r="D31" s="97" t="s">
        <v>29</v>
      </c>
      <c r="E31" s="118">
        <v>10</v>
      </c>
      <c r="F31" s="94">
        <v>3.83</v>
      </c>
      <c r="G31" s="94">
        <v>3.83</v>
      </c>
      <c r="H31" s="12"/>
      <c r="I31" s="12"/>
      <c r="J31" s="14">
        <v>38</v>
      </c>
      <c r="K31" s="12">
        <v>38</v>
      </c>
      <c r="L31" s="12"/>
      <c r="M31" s="12"/>
      <c r="N31" s="12">
        <v>0.3</v>
      </c>
      <c r="O31" s="12">
        <v>3</v>
      </c>
      <c r="P31" s="12"/>
      <c r="Q31" s="12"/>
    </row>
    <row r="32" spans="1:17" ht="60.75" x14ac:dyDescent="0.2">
      <c r="A32" s="6">
        <v>7</v>
      </c>
      <c r="B32" s="98" t="s">
        <v>222</v>
      </c>
      <c r="C32" s="177" t="s">
        <v>563</v>
      </c>
      <c r="D32" s="97" t="s">
        <v>29</v>
      </c>
      <c r="E32" s="118">
        <v>4</v>
      </c>
      <c r="F32" s="94">
        <v>22.46</v>
      </c>
      <c r="G32" s="94">
        <v>22.46</v>
      </c>
      <c r="H32" s="12"/>
      <c r="I32" s="12"/>
      <c r="J32" s="14">
        <v>90</v>
      </c>
      <c r="K32" s="12">
        <v>90</v>
      </c>
      <c r="L32" s="12"/>
      <c r="M32" s="12"/>
      <c r="N32" s="12">
        <v>1.8</v>
      </c>
      <c r="O32" s="12">
        <v>7.2</v>
      </c>
      <c r="P32" s="12"/>
      <c r="Q32" s="12"/>
    </row>
    <row r="33" spans="1:17" ht="60.75" x14ac:dyDescent="0.2">
      <c r="A33" s="6">
        <v>8</v>
      </c>
      <c r="B33" s="98" t="s">
        <v>76</v>
      </c>
      <c r="C33" s="177" t="s">
        <v>562</v>
      </c>
      <c r="D33" s="97" t="s">
        <v>29</v>
      </c>
      <c r="E33" s="118">
        <v>15</v>
      </c>
      <c r="F33" s="94">
        <v>2.06</v>
      </c>
      <c r="G33" s="94">
        <v>2.06</v>
      </c>
      <c r="H33" s="12"/>
      <c r="I33" s="12"/>
      <c r="J33" s="14">
        <v>31</v>
      </c>
      <c r="K33" s="12">
        <v>31</v>
      </c>
      <c r="L33" s="12"/>
      <c r="M33" s="12"/>
      <c r="N33" s="12">
        <v>0.15</v>
      </c>
      <c r="O33" s="12">
        <v>2.25</v>
      </c>
      <c r="P33" s="12"/>
      <c r="Q33" s="12"/>
    </row>
    <row r="34" spans="1:17" x14ac:dyDescent="0.2">
      <c r="A34" s="6">
        <v>9</v>
      </c>
      <c r="B34" s="98" t="s">
        <v>289</v>
      </c>
      <c r="C34" s="177" t="s">
        <v>288</v>
      </c>
      <c r="D34" s="97" t="s">
        <v>34</v>
      </c>
      <c r="E34" s="96">
        <v>5.3</v>
      </c>
      <c r="F34" s="94">
        <v>106.34</v>
      </c>
      <c r="G34" s="94">
        <v>105.94</v>
      </c>
      <c r="H34" s="94">
        <v>0.4</v>
      </c>
      <c r="I34" s="94">
        <v>0.16</v>
      </c>
      <c r="J34" s="14">
        <v>564</v>
      </c>
      <c r="K34" s="12">
        <v>562</v>
      </c>
      <c r="L34" s="12">
        <v>2</v>
      </c>
      <c r="M34" s="12">
        <v>1</v>
      </c>
      <c r="N34" s="12">
        <v>9.64</v>
      </c>
      <c r="O34" s="12">
        <v>51.09</v>
      </c>
      <c r="P34" s="12">
        <v>0.01</v>
      </c>
      <c r="Q34" s="12">
        <v>0.05</v>
      </c>
    </row>
    <row r="35" spans="1:17" x14ac:dyDescent="0.2">
      <c r="A35" s="194" t="s">
        <v>561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</row>
    <row r="36" spans="1:17" ht="24" x14ac:dyDescent="0.2">
      <c r="A36" s="6">
        <v>10</v>
      </c>
      <c r="B36" s="98" t="s">
        <v>209</v>
      </c>
      <c r="C36" s="177" t="s">
        <v>560</v>
      </c>
      <c r="D36" s="97" t="s">
        <v>29</v>
      </c>
      <c r="E36" s="118">
        <v>1</v>
      </c>
      <c r="F36" s="12"/>
      <c r="G36" s="12"/>
      <c r="H36" s="12"/>
      <c r="I36" s="12"/>
      <c r="J36" s="14">
        <v>1316</v>
      </c>
      <c r="K36" s="12"/>
      <c r="L36" s="12"/>
      <c r="M36" s="12"/>
      <c r="N36" s="12"/>
      <c r="O36" s="12"/>
      <c r="P36" s="12"/>
      <c r="Q36" s="12"/>
    </row>
    <row r="37" spans="1:17" ht="24" x14ac:dyDescent="0.2">
      <c r="A37" s="6">
        <v>11</v>
      </c>
      <c r="B37" s="98" t="s">
        <v>547</v>
      </c>
      <c r="C37" s="177" t="s">
        <v>559</v>
      </c>
      <c r="D37" s="97" t="s">
        <v>29</v>
      </c>
      <c r="E37" s="118">
        <v>1</v>
      </c>
      <c r="F37" s="94">
        <v>64.92</v>
      </c>
      <c r="G37" s="94">
        <v>57.52</v>
      </c>
      <c r="H37" s="94">
        <v>0.37</v>
      </c>
      <c r="I37" s="12"/>
      <c r="J37" s="14">
        <v>65</v>
      </c>
      <c r="K37" s="12">
        <v>58</v>
      </c>
      <c r="L37" s="12"/>
      <c r="M37" s="12"/>
      <c r="N37" s="12">
        <v>4</v>
      </c>
      <c r="O37" s="12">
        <v>4</v>
      </c>
      <c r="P37" s="12"/>
      <c r="Q37" s="12"/>
    </row>
    <row r="38" spans="1:17" ht="24" x14ac:dyDescent="0.2">
      <c r="A38" s="6">
        <v>12</v>
      </c>
      <c r="B38" s="98" t="s">
        <v>209</v>
      </c>
      <c r="C38" s="177" t="s">
        <v>558</v>
      </c>
      <c r="D38" s="97" t="s">
        <v>29</v>
      </c>
      <c r="E38" s="118">
        <v>1</v>
      </c>
      <c r="F38" s="12"/>
      <c r="G38" s="12"/>
      <c r="H38" s="12"/>
      <c r="I38" s="12"/>
      <c r="J38" s="14">
        <v>439</v>
      </c>
      <c r="K38" s="12"/>
      <c r="L38" s="12"/>
      <c r="M38" s="12"/>
      <c r="N38" s="12"/>
      <c r="O38" s="12"/>
      <c r="P38" s="12"/>
      <c r="Q38" s="12"/>
    </row>
    <row r="39" spans="1:17" ht="24" x14ac:dyDescent="0.2">
      <c r="A39" s="6">
        <v>13</v>
      </c>
      <c r="B39" s="98" t="s">
        <v>547</v>
      </c>
      <c r="C39" s="177" t="s">
        <v>557</v>
      </c>
      <c r="D39" s="97" t="s">
        <v>29</v>
      </c>
      <c r="E39" s="118">
        <v>1</v>
      </c>
      <c r="F39" s="94">
        <v>64.92</v>
      </c>
      <c r="G39" s="94">
        <v>57.52</v>
      </c>
      <c r="H39" s="94">
        <v>0.37</v>
      </c>
      <c r="I39" s="12"/>
      <c r="J39" s="14">
        <v>65</v>
      </c>
      <c r="K39" s="12">
        <v>58</v>
      </c>
      <c r="L39" s="12"/>
      <c r="M39" s="12"/>
      <c r="N39" s="12">
        <v>4</v>
      </c>
      <c r="O39" s="12">
        <v>4</v>
      </c>
      <c r="P39" s="12"/>
      <c r="Q39" s="12"/>
    </row>
    <row r="40" spans="1:17" ht="24" x14ac:dyDescent="0.2">
      <c r="A40" s="6">
        <v>14</v>
      </c>
      <c r="B40" s="98" t="s">
        <v>209</v>
      </c>
      <c r="C40" s="177" t="s">
        <v>556</v>
      </c>
      <c r="D40" s="97" t="s">
        <v>29</v>
      </c>
      <c r="E40" s="118">
        <v>1</v>
      </c>
      <c r="F40" s="12"/>
      <c r="G40" s="12"/>
      <c r="H40" s="12"/>
      <c r="I40" s="12"/>
      <c r="J40" s="14">
        <v>219</v>
      </c>
      <c r="K40" s="12"/>
      <c r="L40" s="12"/>
      <c r="M40" s="12"/>
      <c r="N40" s="12"/>
      <c r="O40" s="12"/>
      <c r="P40" s="12"/>
      <c r="Q40" s="12"/>
    </row>
    <row r="41" spans="1:17" ht="24" x14ac:dyDescent="0.2">
      <c r="A41" s="6">
        <v>15</v>
      </c>
      <c r="B41" s="98" t="s">
        <v>547</v>
      </c>
      <c r="C41" s="177" t="s">
        <v>555</v>
      </c>
      <c r="D41" s="97" t="s">
        <v>29</v>
      </c>
      <c r="E41" s="118">
        <v>1</v>
      </c>
      <c r="F41" s="94">
        <v>64.92</v>
      </c>
      <c r="G41" s="94">
        <v>57.52</v>
      </c>
      <c r="H41" s="94">
        <v>0.37</v>
      </c>
      <c r="I41" s="12"/>
      <c r="J41" s="14">
        <v>65</v>
      </c>
      <c r="K41" s="12">
        <v>58</v>
      </c>
      <c r="L41" s="12"/>
      <c r="M41" s="12"/>
      <c r="N41" s="12">
        <v>4</v>
      </c>
      <c r="O41" s="12">
        <v>4</v>
      </c>
      <c r="P41" s="12"/>
      <c r="Q41" s="12"/>
    </row>
    <row r="42" spans="1:17" ht="24" x14ac:dyDescent="0.2">
      <c r="A42" s="6">
        <v>16</v>
      </c>
      <c r="B42" s="98" t="s">
        <v>209</v>
      </c>
      <c r="C42" s="177" t="s">
        <v>554</v>
      </c>
      <c r="D42" s="97" t="s">
        <v>29</v>
      </c>
      <c r="E42" s="118">
        <v>1</v>
      </c>
      <c r="F42" s="12"/>
      <c r="G42" s="12"/>
      <c r="H42" s="12"/>
      <c r="I42" s="12"/>
      <c r="J42" s="14">
        <v>1185</v>
      </c>
      <c r="K42" s="12"/>
      <c r="L42" s="12"/>
      <c r="M42" s="12"/>
      <c r="N42" s="12"/>
      <c r="O42" s="12"/>
      <c r="P42" s="12"/>
      <c r="Q42" s="12"/>
    </row>
    <row r="43" spans="1:17" ht="24" x14ac:dyDescent="0.2">
      <c r="A43" s="6">
        <v>17</v>
      </c>
      <c r="B43" s="98" t="s">
        <v>553</v>
      </c>
      <c r="C43" s="177" t="s">
        <v>552</v>
      </c>
      <c r="D43" s="97" t="s">
        <v>29</v>
      </c>
      <c r="E43" s="118">
        <v>1</v>
      </c>
      <c r="F43" s="94">
        <v>256.7</v>
      </c>
      <c r="G43" s="94">
        <v>157.76</v>
      </c>
      <c r="H43" s="94">
        <v>33.83</v>
      </c>
      <c r="I43" s="94">
        <v>6.87</v>
      </c>
      <c r="J43" s="14">
        <v>257</v>
      </c>
      <c r="K43" s="12">
        <v>158</v>
      </c>
      <c r="L43" s="12">
        <v>34</v>
      </c>
      <c r="M43" s="12">
        <v>7</v>
      </c>
      <c r="N43" s="12">
        <v>10.1</v>
      </c>
      <c r="O43" s="12">
        <v>10.1</v>
      </c>
      <c r="P43" s="12">
        <v>0.44</v>
      </c>
      <c r="Q43" s="12">
        <v>0.44</v>
      </c>
    </row>
    <row r="44" spans="1:17" ht="24" x14ac:dyDescent="0.2">
      <c r="A44" s="6">
        <v>18</v>
      </c>
      <c r="B44" s="98" t="s">
        <v>209</v>
      </c>
      <c r="C44" s="177" t="s">
        <v>551</v>
      </c>
      <c r="D44" s="97" t="s">
        <v>33</v>
      </c>
      <c r="E44" s="118">
        <v>2</v>
      </c>
      <c r="F44" s="94">
        <v>161.01</v>
      </c>
      <c r="G44" s="12"/>
      <c r="H44" s="12"/>
      <c r="I44" s="12"/>
      <c r="J44" s="14">
        <v>322</v>
      </c>
      <c r="K44" s="12"/>
      <c r="L44" s="12"/>
      <c r="M44" s="12"/>
      <c r="N44" s="12"/>
      <c r="O44" s="12"/>
      <c r="P44" s="12"/>
      <c r="Q44" s="12"/>
    </row>
    <row r="45" spans="1:17" ht="25.15" customHeight="1" x14ac:dyDescent="0.2">
      <c r="A45" s="6">
        <v>19</v>
      </c>
      <c r="B45" s="98" t="s">
        <v>209</v>
      </c>
      <c r="C45" s="177" t="s">
        <v>550</v>
      </c>
      <c r="D45" s="97" t="s">
        <v>33</v>
      </c>
      <c r="E45" s="118">
        <v>45</v>
      </c>
      <c r="F45" s="94">
        <v>117.36</v>
      </c>
      <c r="G45" s="12"/>
      <c r="H45" s="12"/>
      <c r="I45" s="12"/>
      <c r="J45" s="14">
        <v>5281</v>
      </c>
      <c r="K45" s="12"/>
      <c r="L45" s="12"/>
      <c r="M45" s="12"/>
      <c r="N45" s="12"/>
      <c r="O45" s="12"/>
      <c r="P45" s="12"/>
      <c r="Q45" s="12"/>
    </row>
    <row r="46" spans="1:17" ht="24" x14ac:dyDescent="0.2">
      <c r="A46" s="6">
        <v>20</v>
      </c>
      <c r="B46" s="98" t="s">
        <v>225</v>
      </c>
      <c r="C46" s="177" t="s">
        <v>549</v>
      </c>
      <c r="D46" s="97" t="s">
        <v>29</v>
      </c>
      <c r="E46" s="118">
        <v>40</v>
      </c>
      <c r="F46" s="94">
        <v>118.78</v>
      </c>
      <c r="G46" s="94">
        <v>108.98</v>
      </c>
      <c r="H46" s="94">
        <v>0.37</v>
      </c>
      <c r="I46" s="12"/>
      <c r="J46" s="14">
        <v>4751</v>
      </c>
      <c r="K46" s="12">
        <v>4359</v>
      </c>
      <c r="L46" s="12">
        <v>15</v>
      </c>
      <c r="M46" s="12"/>
      <c r="N46" s="12">
        <v>7.92</v>
      </c>
      <c r="O46" s="12">
        <v>316.8</v>
      </c>
      <c r="P46" s="12"/>
      <c r="Q46" s="12"/>
    </row>
    <row r="47" spans="1:17" ht="24" x14ac:dyDescent="0.2">
      <c r="A47" s="6">
        <v>21</v>
      </c>
      <c r="B47" s="98" t="s">
        <v>209</v>
      </c>
      <c r="C47" s="177" t="s">
        <v>548</v>
      </c>
      <c r="D47" s="97" t="s">
        <v>29</v>
      </c>
      <c r="E47" s="118">
        <v>1</v>
      </c>
      <c r="F47" s="12"/>
      <c r="G47" s="12"/>
      <c r="H47" s="12"/>
      <c r="I47" s="12"/>
      <c r="J47" s="14">
        <v>877</v>
      </c>
      <c r="K47" s="12"/>
      <c r="L47" s="12"/>
      <c r="M47" s="12"/>
      <c r="N47" s="12"/>
      <c r="O47" s="12"/>
      <c r="P47" s="12"/>
      <c r="Q47" s="12"/>
    </row>
    <row r="48" spans="1:17" ht="24" x14ac:dyDescent="0.2">
      <c r="A48" s="6">
        <v>22</v>
      </c>
      <c r="B48" s="98" t="s">
        <v>547</v>
      </c>
      <c r="C48" s="177" t="s">
        <v>546</v>
      </c>
      <c r="D48" s="97" t="s">
        <v>29</v>
      </c>
      <c r="E48" s="118">
        <v>1</v>
      </c>
      <c r="F48" s="94">
        <v>64.92</v>
      </c>
      <c r="G48" s="94">
        <v>57.52</v>
      </c>
      <c r="H48" s="94">
        <v>0.37</v>
      </c>
      <c r="I48" s="12"/>
      <c r="J48" s="14">
        <v>65</v>
      </c>
      <c r="K48" s="12">
        <v>58</v>
      </c>
      <c r="L48" s="12"/>
      <c r="M48" s="12"/>
      <c r="N48" s="12">
        <v>4</v>
      </c>
      <c r="O48" s="12">
        <v>4</v>
      </c>
      <c r="P48" s="12"/>
      <c r="Q48" s="12"/>
    </row>
    <row r="49" spans="1:17" ht="24" x14ac:dyDescent="0.2">
      <c r="A49" s="6">
        <v>23</v>
      </c>
      <c r="B49" s="98" t="s">
        <v>209</v>
      </c>
      <c r="C49" s="177" t="s">
        <v>545</v>
      </c>
      <c r="D49" s="97" t="s">
        <v>33</v>
      </c>
      <c r="E49" s="118">
        <v>1</v>
      </c>
      <c r="F49" s="94">
        <v>13.95</v>
      </c>
      <c r="G49" s="12"/>
      <c r="H49" s="12"/>
      <c r="I49" s="12"/>
      <c r="J49" s="14">
        <v>14</v>
      </c>
      <c r="K49" s="12"/>
      <c r="L49" s="12"/>
      <c r="M49" s="12"/>
      <c r="N49" s="12"/>
      <c r="O49" s="12"/>
      <c r="P49" s="12"/>
      <c r="Q49" s="12"/>
    </row>
    <row r="50" spans="1:17" ht="24" x14ac:dyDescent="0.2">
      <c r="A50" s="6">
        <v>24</v>
      </c>
      <c r="B50" s="98" t="s">
        <v>209</v>
      </c>
      <c r="C50" s="177" t="s">
        <v>544</v>
      </c>
      <c r="D50" s="97" t="s">
        <v>33</v>
      </c>
      <c r="E50" s="118">
        <v>4</v>
      </c>
      <c r="F50" s="94">
        <v>83.83</v>
      </c>
      <c r="G50" s="12"/>
      <c r="H50" s="12"/>
      <c r="I50" s="12"/>
      <c r="J50" s="14">
        <v>335</v>
      </c>
      <c r="K50" s="12"/>
      <c r="L50" s="12"/>
      <c r="M50" s="12"/>
      <c r="N50" s="12"/>
      <c r="O50" s="12"/>
      <c r="P50" s="12"/>
      <c r="Q50" s="12"/>
    </row>
    <row r="51" spans="1:17" ht="24" x14ac:dyDescent="0.2">
      <c r="A51" s="6">
        <v>25</v>
      </c>
      <c r="B51" s="98" t="s">
        <v>223</v>
      </c>
      <c r="C51" s="177" t="s">
        <v>224</v>
      </c>
      <c r="D51" s="97" t="s">
        <v>29</v>
      </c>
      <c r="E51" s="118">
        <v>3</v>
      </c>
      <c r="F51" s="94">
        <v>13.89</v>
      </c>
      <c r="G51" s="94">
        <v>12.78</v>
      </c>
      <c r="H51" s="12"/>
      <c r="I51" s="12"/>
      <c r="J51" s="14">
        <v>42</v>
      </c>
      <c r="K51" s="12">
        <v>38</v>
      </c>
      <c r="L51" s="12"/>
      <c r="M51" s="12"/>
      <c r="N51" s="12">
        <v>1</v>
      </c>
      <c r="O51" s="12">
        <v>3</v>
      </c>
      <c r="P51" s="12"/>
      <c r="Q51" s="12"/>
    </row>
    <row r="52" spans="1:17" ht="24" x14ac:dyDescent="0.2">
      <c r="A52" s="6">
        <v>26</v>
      </c>
      <c r="B52" s="98" t="s">
        <v>209</v>
      </c>
      <c r="C52" s="177" t="s">
        <v>543</v>
      </c>
      <c r="D52" s="97" t="s">
        <v>33</v>
      </c>
      <c r="E52" s="118">
        <v>4</v>
      </c>
      <c r="F52" s="94">
        <v>48.87</v>
      </c>
      <c r="G52" s="12"/>
      <c r="H52" s="12"/>
      <c r="I52" s="12"/>
      <c r="J52" s="14">
        <v>195</v>
      </c>
      <c r="K52" s="12"/>
      <c r="L52" s="12"/>
      <c r="M52" s="12"/>
      <c r="N52" s="12"/>
      <c r="O52" s="12"/>
      <c r="P52" s="12"/>
      <c r="Q52" s="12"/>
    </row>
    <row r="53" spans="1:17" ht="63" x14ac:dyDescent="0.2">
      <c r="A53" s="6">
        <v>27</v>
      </c>
      <c r="B53" s="98" t="s">
        <v>542</v>
      </c>
      <c r="C53" s="177" t="s">
        <v>541</v>
      </c>
      <c r="D53" s="97" t="s">
        <v>30</v>
      </c>
      <c r="E53" s="118">
        <v>11</v>
      </c>
      <c r="F53" s="94">
        <v>125.83</v>
      </c>
      <c r="G53" s="12"/>
      <c r="H53" s="12"/>
      <c r="I53" s="12"/>
      <c r="J53" s="14">
        <v>1384</v>
      </c>
      <c r="K53" s="12"/>
      <c r="L53" s="12"/>
      <c r="M53" s="12"/>
      <c r="N53" s="12"/>
      <c r="O53" s="12"/>
      <c r="P53" s="12"/>
      <c r="Q53" s="12"/>
    </row>
    <row r="54" spans="1:17" ht="48" x14ac:dyDescent="0.2">
      <c r="A54" s="6">
        <v>28</v>
      </c>
      <c r="B54" s="98" t="s">
        <v>540</v>
      </c>
      <c r="C54" s="177" t="s">
        <v>539</v>
      </c>
      <c r="D54" s="97" t="s">
        <v>29</v>
      </c>
      <c r="E54" s="118">
        <v>11</v>
      </c>
      <c r="F54" s="94">
        <v>28.38</v>
      </c>
      <c r="G54" s="94">
        <v>22.76</v>
      </c>
      <c r="H54" s="94">
        <v>0.46</v>
      </c>
      <c r="I54" s="12"/>
      <c r="J54" s="14">
        <v>312</v>
      </c>
      <c r="K54" s="12">
        <v>250</v>
      </c>
      <c r="L54" s="12">
        <v>5</v>
      </c>
      <c r="M54" s="12"/>
      <c r="N54" s="12">
        <v>1.68</v>
      </c>
      <c r="O54" s="12">
        <v>18.48</v>
      </c>
      <c r="P54" s="12"/>
      <c r="Q54" s="12"/>
    </row>
    <row r="55" spans="1:17" ht="24" x14ac:dyDescent="0.2">
      <c r="A55" s="6">
        <v>29</v>
      </c>
      <c r="B55" s="98" t="s">
        <v>209</v>
      </c>
      <c r="C55" s="177" t="s">
        <v>538</v>
      </c>
      <c r="D55" s="97" t="s">
        <v>33</v>
      </c>
      <c r="E55" s="118">
        <v>4</v>
      </c>
      <c r="F55" s="94">
        <v>25.15</v>
      </c>
      <c r="G55" s="12"/>
      <c r="H55" s="12"/>
      <c r="I55" s="12"/>
      <c r="J55" s="14">
        <v>101</v>
      </c>
      <c r="K55" s="12"/>
      <c r="L55" s="12"/>
      <c r="M55" s="12"/>
      <c r="N55" s="12"/>
      <c r="O55" s="12"/>
      <c r="P55" s="12"/>
      <c r="Q55" s="12"/>
    </row>
    <row r="56" spans="1:17" ht="24" x14ac:dyDescent="0.2">
      <c r="A56" s="6">
        <v>30</v>
      </c>
      <c r="B56" s="98" t="s">
        <v>222</v>
      </c>
      <c r="C56" s="177" t="s">
        <v>221</v>
      </c>
      <c r="D56" s="97" t="s">
        <v>29</v>
      </c>
      <c r="E56" s="118">
        <v>4</v>
      </c>
      <c r="F56" s="94">
        <v>98.76</v>
      </c>
      <c r="G56" s="94">
        <v>74.88</v>
      </c>
      <c r="H56" s="12"/>
      <c r="I56" s="12"/>
      <c r="J56" s="14">
        <v>395</v>
      </c>
      <c r="K56" s="12">
        <v>300</v>
      </c>
      <c r="L56" s="12"/>
      <c r="M56" s="12"/>
      <c r="N56" s="12">
        <v>6</v>
      </c>
      <c r="O56" s="12">
        <v>24</v>
      </c>
      <c r="P56" s="12"/>
      <c r="Q56" s="12"/>
    </row>
    <row r="57" spans="1:17" ht="24" x14ac:dyDescent="0.2">
      <c r="A57" s="6">
        <v>31</v>
      </c>
      <c r="B57" s="98" t="s">
        <v>209</v>
      </c>
      <c r="C57" s="177" t="s">
        <v>537</v>
      </c>
      <c r="D57" s="97" t="s">
        <v>33</v>
      </c>
      <c r="E57" s="118">
        <v>1</v>
      </c>
      <c r="F57" s="12"/>
      <c r="G57" s="12"/>
      <c r="H57" s="12"/>
      <c r="I57" s="12"/>
      <c r="J57" s="14">
        <v>107</v>
      </c>
      <c r="K57" s="12"/>
      <c r="L57" s="12"/>
      <c r="M57" s="12"/>
      <c r="N57" s="12"/>
      <c r="O57" s="12"/>
      <c r="P57" s="12"/>
      <c r="Q57" s="12"/>
    </row>
    <row r="58" spans="1:17" ht="24" x14ac:dyDescent="0.2">
      <c r="A58" s="6">
        <v>32</v>
      </c>
      <c r="B58" s="98" t="s">
        <v>536</v>
      </c>
      <c r="C58" s="177" t="s">
        <v>535</v>
      </c>
      <c r="D58" s="97" t="s">
        <v>29</v>
      </c>
      <c r="E58" s="118">
        <v>1</v>
      </c>
      <c r="F58" s="94">
        <v>59.97</v>
      </c>
      <c r="G58" s="94">
        <v>51.77</v>
      </c>
      <c r="H58" s="94">
        <v>0.37</v>
      </c>
      <c r="I58" s="12"/>
      <c r="J58" s="14">
        <v>60</v>
      </c>
      <c r="K58" s="12">
        <v>52</v>
      </c>
      <c r="L58" s="12"/>
      <c r="M58" s="12"/>
      <c r="N58" s="12">
        <v>3.6</v>
      </c>
      <c r="O58" s="12">
        <v>3.6</v>
      </c>
      <c r="P58" s="12"/>
      <c r="Q58" s="12"/>
    </row>
    <row r="59" spans="1:17" ht="24" x14ac:dyDescent="0.2">
      <c r="A59" s="6">
        <v>33</v>
      </c>
      <c r="B59" s="98" t="s">
        <v>209</v>
      </c>
      <c r="C59" s="177" t="s">
        <v>534</v>
      </c>
      <c r="D59" s="97" t="s">
        <v>33</v>
      </c>
      <c r="E59" s="118">
        <v>1</v>
      </c>
      <c r="F59" s="94">
        <v>36.61</v>
      </c>
      <c r="G59" s="12"/>
      <c r="H59" s="12"/>
      <c r="I59" s="12"/>
      <c r="J59" s="14">
        <v>37</v>
      </c>
      <c r="K59" s="12"/>
      <c r="L59" s="12"/>
      <c r="M59" s="12"/>
      <c r="N59" s="12"/>
      <c r="O59" s="12"/>
      <c r="P59" s="12"/>
      <c r="Q59" s="12"/>
    </row>
    <row r="60" spans="1:17" ht="36" x14ac:dyDescent="0.2">
      <c r="A60" s="6">
        <v>34</v>
      </c>
      <c r="B60" s="98" t="s">
        <v>212</v>
      </c>
      <c r="C60" s="177" t="s">
        <v>258</v>
      </c>
      <c r="D60" s="97" t="s">
        <v>29</v>
      </c>
      <c r="E60" s="118">
        <v>1</v>
      </c>
      <c r="F60" s="94">
        <v>174.77</v>
      </c>
      <c r="G60" s="94">
        <v>20.9</v>
      </c>
      <c r="H60" s="94">
        <v>1.28</v>
      </c>
      <c r="I60" s="12"/>
      <c r="J60" s="14">
        <v>175</v>
      </c>
      <c r="K60" s="12">
        <v>21</v>
      </c>
      <c r="L60" s="12">
        <v>1</v>
      </c>
      <c r="M60" s="12"/>
      <c r="N60" s="12">
        <v>1.56</v>
      </c>
      <c r="O60" s="12">
        <v>1.56</v>
      </c>
      <c r="P60" s="12"/>
      <c r="Q60" s="12"/>
    </row>
    <row r="61" spans="1:17" ht="63" x14ac:dyDescent="0.2">
      <c r="A61" s="6">
        <v>35</v>
      </c>
      <c r="B61" s="98" t="s">
        <v>215</v>
      </c>
      <c r="C61" s="177" t="s">
        <v>253</v>
      </c>
      <c r="D61" s="97" t="s">
        <v>34</v>
      </c>
      <c r="E61" s="96">
        <v>3.8</v>
      </c>
      <c r="F61" s="94">
        <v>311.39999999999998</v>
      </c>
      <c r="G61" s="94">
        <v>218.44</v>
      </c>
      <c r="H61" s="94">
        <v>38.75</v>
      </c>
      <c r="I61" s="94">
        <v>0.17</v>
      </c>
      <c r="J61" s="14">
        <v>1183</v>
      </c>
      <c r="K61" s="12">
        <v>830</v>
      </c>
      <c r="L61" s="12">
        <v>147</v>
      </c>
      <c r="M61" s="12">
        <v>1</v>
      </c>
      <c r="N61" s="12">
        <v>16.29</v>
      </c>
      <c r="O61" s="12">
        <v>61.9</v>
      </c>
      <c r="P61" s="12">
        <v>0.01</v>
      </c>
      <c r="Q61" s="12">
        <v>0.04</v>
      </c>
    </row>
    <row r="62" spans="1:17" ht="24" x14ac:dyDescent="0.2">
      <c r="A62" s="6">
        <v>36</v>
      </c>
      <c r="B62" s="98" t="s">
        <v>209</v>
      </c>
      <c r="C62" s="177" t="s">
        <v>533</v>
      </c>
      <c r="D62" s="97" t="s">
        <v>30</v>
      </c>
      <c r="E62" s="118">
        <v>190</v>
      </c>
      <c r="F62" s="94">
        <v>3.51</v>
      </c>
      <c r="G62" s="12"/>
      <c r="H62" s="12"/>
      <c r="I62" s="12"/>
      <c r="J62" s="14">
        <v>667</v>
      </c>
      <c r="K62" s="12"/>
      <c r="L62" s="12"/>
      <c r="M62" s="12"/>
      <c r="N62" s="12"/>
      <c r="O62" s="12"/>
      <c r="P62" s="12"/>
      <c r="Q62" s="12"/>
    </row>
    <row r="63" spans="1:17" ht="63" x14ac:dyDescent="0.2">
      <c r="A63" s="6">
        <v>37</v>
      </c>
      <c r="B63" s="98" t="s">
        <v>532</v>
      </c>
      <c r="C63" s="177" t="s">
        <v>531</v>
      </c>
      <c r="D63" s="97" t="s">
        <v>34</v>
      </c>
      <c r="E63" s="96">
        <v>0.08</v>
      </c>
      <c r="F63" s="94">
        <v>363.95</v>
      </c>
      <c r="G63" s="94">
        <v>246.59</v>
      </c>
      <c r="H63" s="94">
        <v>43.79</v>
      </c>
      <c r="I63" s="94">
        <v>0.17</v>
      </c>
      <c r="J63" s="14">
        <v>29</v>
      </c>
      <c r="K63" s="12">
        <v>20</v>
      </c>
      <c r="L63" s="12">
        <v>4</v>
      </c>
      <c r="M63" s="12"/>
      <c r="N63" s="12">
        <v>18.39</v>
      </c>
      <c r="O63" s="12">
        <v>1.47</v>
      </c>
      <c r="P63" s="12">
        <v>0.01</v>
      </c>
      <c r="Q63" s="12"/>
    </row>
    <row r="64" spans="1:17" ht="36" x14ac:dyDescent="0.2">
      <c r="A64" s="6">
        <v>38</v>
      </c>
      <c r="B64" s="98" t="s">
        <v>209</v>
      </c>
      <c r="C64" s="177" t="s">
        <v>530</v>
      </c>
      <c r="D64" s="97" t="s">
        <v>30</v>
      </c>
      <c r="E64" s="118">
        <v>4</v>
      </c>
      <c r="F64" s="94">
        <v>10.61</v>
      </c>
      <c r="G64" s="12"/>
      <c r="H64" s="12"/>
      <c r="I64" s="12"/>
      <c r="J64" s="14">
        <v>42</v>
      </c>
      <c r="K64" s="12"/>
      <c r="L64" s="12"/>
      <c r="M64" s="12"/>
      <c r="N64" s="12"/>
      <c r="O64" s="12"/>
      <c r="P64" s="12"/>
      <c r="Q64" s="12"/>
    </row>
    <row r="65" spans="1:17" ht="111" x14ac:dyDescent="0.2">
      <c r="A65" s="6">
        <v>39</v>
      </c>
      <c r="B65" s="98" t="s">
        <v>211</v>
      </c>
      <c r="C65" s="177" t="s">
        <v>210</v>
      </c>
      <c r="D65" s="97" t="s">
        <v>31</v>
      </c>
      <c r="E65" s="96">
        <v>0.01</v>
      </c>
      <c r="F65" s="94">
        <v>3194.61</v>
      </c>
      <c r="G65" s="12"/>
      <c r="H65" s="12"/>
      <c r="I65" s="12"/>
      <c r="J65" s="14">
        <v>32</v>
      </c>
      <c r="K65" s="12"/>
      <c r="L65" s="12"/>
      <c r="M65" s="12"/>
      <c r="N65" s="12"/>
      <c r="O65" s="12"/>
      <c r="P65" s="12"/>
      <c r="Q65" s="12"/>
    </row>
    <row r="66" spans="1:17" ht="72" x14ac:dyDescent="0.2">
      <c r="A66" s="6">
        <v>40</v>
      </c>
      <c r="B66" s="98" t="s">
        <v>529</v>
      </c>
      <c r="C66" s="177" t="s">
        <v>528</v>
      </c>
      <c r="D66" s="97" t="s">
        <v>31</v>
      </c>
      <c r="E66" s="96">
        <v>2.5499999999999998E-2</v>
      </c>
      <c r="F66" s="94">
        <v>4439.3</v>
      </c>
      <c r="G66" s="12"/>
      <c r="H66" s="12"/>
      <c r="I66" s="12"/>
      <c r="J66" s="14">
        <v>113</v>
      </c>
      <c r="K66" s="12"/>
      <c r="L66" s="12"/>
      <c r="M66" s="12"/>
      <c r="N66" s="12"/>
      <c r="O66" s="12"/>
      <c r="P66" s="12"/>
      <c r="Q66" s="12"/>
    </row>
    <row r="67" spans="1:17" ht="24" x14ac:dyDescent="0.2">
      <c r="A67" s="6">
        <v>41</v>
      </c>
      <c r="B67" s="98" t="s">
        <v>209</v>
      </c>
      <c r="C67" s="177" t="s">
        <v>527</v>
      </c>
      <c r="D67" s="97" t="s">
        <v>208</v>
      </c>
      <c r="E67" s="96">
        <v>0.495</v>
      </c>
      <c r="F67" s="94">
        <v>4575.3599999999997</v>
      </c>
      <c r="G67" s="12"/>
      <c r="H67" s="12"/>
      <c r="I67" s="12"/>
      <c r="J67" s="14">
        <v>2265</v>
      </c>
      <c r="K67" s="12"/>
      <c r="L67" s="12"/>
      <c r="M67" s="12"/>
      <c r="N67" s="12"/>
      <c r="O67" s="12"/>
      <c r="P67" s="12"/>
      <c r="Q67" s="12"/>
    </row>
    <row r="68" spans="1:17" ht="24" x14ac:dyDescent="0.2">
      <c r="A68" s="6">
        <v>42</v>
      </c>
      <c r="B68" s="98" t="s">
        <v>209</v>
      </c>
      <c r="C68" s="177" t="s">
        <v>526</v>
      </c>
      <c r="D68" s="97" t="s">
        <v>31</v>
      </c>
      <c r="E68" s="96">
        <v>2.5499999999999998E-2</v>
      </c>
      <c r="F68" s="94">
        <v>9154.3700000000008</v>
      </c>
      <c r="G68" s="12"/>
      <c r="H68" s="12"/>
      <c r="I68" s="12"/>
      <c r="J68" s="14">
        <v>233</v>
      </c>
      <c r="K68" s="12"/>
      <c r="L68" s="12"/>
      <c r="M68" s="12"/>
      <c r="N68" s="12"/>
      <c r="O68" s="12"/>
      <c r="P68" s="12"/>
      <c r="Q68" s="12"/>
    </row>
    <row r="69" spans="1:17" ht="24" x14ac:dyDescent="0.2">
      <c r="A69" s="6">
        <v>43</v>
      </c>
      <c r="B69" s="98" t="s">
        <v>77</v>
      </c>
      <c r="C69" s="177" t="s">
        <v>503</v>
      </c>
      <c r="D69" s="97" t="s">
        <v>34</v>
      </c>
      <c r="E69" s="96">
        <v>5.45</v>
      </c>
      <c r="F69" s="94">
        <v>189.23</v>
      </c>
      <c r="G69" s="94">
        <v>46.64</v>
      </c>
      <c r="H69" s="94">
        <v>56.09</v>
      </c>
      <c r="I69" s="94">
        <v>24.55</v>
      </c>
      <c r="J69" s="14">
        <v>1031</v>
      </c>
      <c r="K69" s="12">
        <v>254</v>
      </c>
      <c r="L69" s="12">
        <v>306</v>
      </c>
      <c r="M69" s="12">
        <v>134</v>
      </c>
      <c r="N69" s="12">
        <v>3.52</v>
      </c>
      <c r="O69" s="12">
        <v>19.18</v>
      </c>
      <c r="P69" s="12">
        <v>1.57</v>
      </c>
      <c r="Q69" s="12">
        <v>8.56</v>
      </c>
    </row>
    <row r="70" spans="1:17" x14ac:dyDescent="0.2">
      <c r="A70" s="6">
        <v>44</v>
      </c>
      <c r="B70" s="98" t="s">
        <v>217</v>
      </c>
      <c r="C70" s="177" t="s">
        <v>216</v>
      </c>
      <c r="D70" s="97" t="s">
        <v>30</v>
      </c>
      <c r="E70" s="118">
        <v>13</v>
      </c>
      <c r="F70" s="94">
        <v>2.85</v>
      </c>
      <c r="G70" s="12"/>
      <c r="H70" s="12"/>
      <c r="I70" s="12"/>
      <c r="J70" s="14">
        <v>37</v>
      </c>
      <c r="K70" s="12"/>
      <c r="L70" s="12"/>
      <c r="M70" s="12"/>
      <c r="N70" s="12"/>
      <c r="O70" s="12"/>
      <c r="P70" s="12"/>
      <c r="Q70" s="12"/>
    </row>
    <row r="71" spans="1:17" ht="24" x14ac:dyDescent="0.2">
      <c r="A71" s="6">
        <v>45</v>
      </c>
      <c r="B71" s="98" t="s">
        <v>76</v>
      </c>
      <c r="C71" s="177" t="s">
        <v>525</v>
      </c>
      <c r="D71" s="97" t="s">
        <v>29</v>
      </c>
      <c r="E71" s="118">
        <v>11</v>
      </c>
      <c r="F71" s="94">
        <v>7.32</v>
      </c>
      <c r="G71" s="94">
        <v>6.88</v>
      </c>
      <c r="H71" s="12"/>
      <c r="I71" s="12"/>
      <c r="J71" s="14">
        <v>81</v>
      </c>
      <c r="K71" s="12">
        <v>76</v>
      </c>
      <c r="L71" s="12"/>
      <c r="M71" s="12"/>
      <c r="N71" s="12">
        <v>0.5</v>
      </c>
      <c r="O71" s="12">
        <v>5.5</v>
      </c>
      <c r="P71" s="12"/>
      <c r="Q71" s="12"/>
    </row>
    <row r="72" spans="1:17" ht="24" x14ac:dyDescent="0.2">
      <c r="A72" s="6">
        <v>46</v>
      </c>
      <c r="B72" s="98" t="s">
        <v>240</v>
      </c>
      <c r="C72" s="177" t="s">
        <v>239</v>
      </c>
      <c r="D72" s="97" t="s">
        <v>30</v>
      </c>
      <c r="E72" s="118">
        <v>4</v>
      </c>
      <c r="F72" s="94">
        <v>16.64</v>
      </c>
      <c r="G72" s="12"/>
      <c r="H72" s="12"/>
      <c r="I72" s="12"/>
      <c r="J72" s="14">
        <v>67</v>
      </c>
      <c r="K72" s="12"/>
      <c r="L72" s="12"/>
      <c r="M72" s="12"/>
      <c r="N72" s="12"/>
      <c r="O72" s="12"/>
      <c r="P72" s="12"/>
      <c r="Q72" s="12"/>
    </row>
    <row r="73" spans="1:17" ht="36" x14ac:dyDescent="0.2">
      <c r="A73" s="6">
        <v>47</v>
      </c>
      <c r="B73" s="98" t="s">
        <v>238</v>
      </c>
      <c r="C73" s="177" t="s">
        <v>237</v>
      </c>
      <c r="D73" s="97" t="s">
        <v>29</v>
      </c>
      <c r="E73" s="118">
        <v>4</v>
      </c>
      <c r="F73" s="94">
        <v>27.06</v>
      </c>
      <c r="G73" s="94">
        <v>11.51</v>
      </c>
      <c r="H73" s="12"/>
      <c r="I73" s="12"/>
      <c r="J73" s="14">
        <v>108</v>
      </c>
      <c r="K73" s="12">
        <v>46</v>
      </c>
      <c r="L73" s="12"/>
      <c r="M73" s="12"/>
      <c r="N73" s="12">
        <v>1</v>
      </c>
      <c r="O73" s="12">
        <v>4</v>
      </c>
      <c r="P73" s="12"/>
      <c r="Q73" s="12"/>
    </row>
    <row r="74" spans="1:17" ht="24" x14ac:dyDescent="0.2">
      <c r="A74" s="6">
        <v>48</v>
      </c>
      <c r="B74" s="98" t="s">
        <v>524</v>
      </c>
      <c r="C74" s="177" t="s">
        <v>523</v>
      </c>
      <c r="D74" s="97" t="s">
        <v>29</v>
      </c>
      <c r="E74" s="118">
        <v>1</v>
      </c>
      <c r="F74" s="94">
        <v>121.87</v>
      </c>
      <c r="G74" s="94">
        <v>26.33</v>
      </c>
      <c r="H74" s="94">
        <v>2.39</v>
      </c>
      <c r="I74" s="12"/>
      <c r="J74" s="14">
        <v>122</v>
      </c>
      <c r="K74" s="12">
        <v>26</v>
      </c>
      <c r="L74" s="12">
        <v>2</v>
      </c>
      <c r="M74" s="12"/>
      <c r="N74" s="12">
        <v>2.06</v>
      </c>
      <c r="O74" s="12">
        <v>2.06</v>
      </c>
      <c r="P74" s="12"/>
      <c r="Q74" s="12"/>
    </row>
    <row r="75" spans="1:17" ht="36" x14ac:dyDescent="0.2">
      <c r="A75" s="6">
        <v>49</v>
      </c>
      <c r="B75" s="98" t="s">
        <v>209</v>
      </c>
      <c r="C75" s="177" t="s">
        <v>522</v>
      </c>
      <c r="D75" s="97" t="s">
        <v>33</v>
      </c>
      <c r="E75" s="118">
        <v>1</v>
      </c>
      <c r="F75" s="94">
        <v>1411.86</v>
      </c>
      <c r="G75" s="12"/>
      <c r="H75" s="12"/>
      <c r="I75" s="12"/>
      <c r="J75" s="14">
        <v>1412</v>
      </c>
      <c r="K75" s="12"/>
      <c r="L75" s="12"/>
      <c r="M75" s="12"/>
      <c r="N75" s="12"/>
      <c r="O75" s="12"/>
      <c r="P75" s="12"/>
      <c r="Q75" s="12"/>
    </row>
    <row r="76" spans="1:17" ht="24" x14ac:dyDescent="0.2">
      <c r="A76" s="6">
        <v>50</v>
      </c>
      <c r="B76" s="98" t="s">
        <v>209</v>
      </c>
      <c r="C76" s="177" t="s">
        <v>521</v>
      </c>
      <c r="D76" s="97" t="s">
        <v>33</v>
      </c>
      <c r="E76" s="118">
        <v>1</v>
      </c>
      <c r="F76" s="94">
        <v>429.51</v>
      </c>
      <c r="G76" s="12"/>
      <c r="H76" s="12"/>
      <c r="I76" s="12"/>
      <c r="J76" s="14">
        <v>430</v>
      </c>
      <c r="K76" s="12"/>
      <c r="L76" s="12"/>
      <c r="M76" s="12"/>
      <c r="N76" s="12"/>
      <c r="O76" s="12"/>
      <c r="P76" s="12"/>
      <c r="Q76" s="12"/>
    </row>
    <row r="77" spans="1:17" ht="24" x14ac:dyDescent="0.2">
      <c r="A77" s="6">
        <v>51</v>
      </c>
      <c r="B77" s="98" t="s">
        <v>209</v>
      </c>
      <c r="C77" s="177" t="s">
        <v>520</v>
      </c>
      <c r="D77" s="97" t="s">
        <v>519</v>
      </c>
      <c r="E77" s="118">
        <v>1</v>
      </c>
      <c r="F77" s="94">
        <v>53.52</v>
      </c>
      <c r="G77" s="12"/>
      <c r="H77" s="12"/>
      <c r="I77" s="12"/>
      <c r="J77" s="14">
        <v>54</v>
      </c>
      <c r="K77" s="12"/>
      <c r="L77" s="12"/>
      <c r="M77" s="12"/>
      <c r="N77" s="12"/>
      <c r="O77" s="12"/>
      <c r="P77" s="12"/>
      <c r="Q77" s="12"/>
    </row>
    <row r="78" spans="1:17" ht="24" x14ac:dyDescent="0.2">
      <c r="A78" s="6">
        <v>52</v>
      </c>
      <c r="B78" s="98" t="s">
        <v>209</v>
      </c>
      <c r="C78" s="177" t="s">
        <v>518</v>
      </c>
      <c r="D78" s="97" t="s">
        <v>33</v>
      </c>
      <c r="E78" s="118">
        <v>1</v>
      </c>
      <c r="F78" s="94">
        <v>84.54</v>
      </c>
      <c r="G78" s="12"/>
      <c r="H78" s="12"/>
      <c r="I78" s="12"/>
      <c r="J78" s="14">
        <v>85</v>
      </c>
      <c r="K78" s="12"/>
      <c r="L78" s="12"/>
      <c r="M78" s="12"/>
      <c r="N78" s="12"/>
      <c r="O78" s="12"/>
      <c r="P78" s="12"/>
      <c r="Q78" s="12"/>
    </row>
    <row r="79" spans="1:17" ht="36" x14ac:dyDescent="0.2">
      <c r="A79" s="6">
        <v>53</v>
      </c>
      <c r="B79" s="98" t="s">
        <v>209</v>
      </c>
      <c r="C79" s="177" t="s">
        <v>517</v>
      </c>
      <c r="D79" s="97" t="s">
        <v>33</v>
      </c>
      <c r="E79" s="118">
        <v>2</v>
      </c>
      <c r="F79" s="94">
        <v>9.0500000000000007</v>
      </c>
      <c r="G79" s="12"/>
      <c r="H79" s="12"/>
      <c r="I79" s="12"/>
      <c r="J79" s="14">
        <v>18</v>
      </c>
      <c r="K79" s="12"/>
      <c r="L79" s="12"/>
      <c r="M79" s="12"/>
      <c r="N79" s="12"/>
      <c r="O79" s="12"/>
      <c r="P79" s="12"/>
      <c r="Q79" s="12"/>
    </row>
    <row r="80" spans="1:17" ht="24" x14ac:dyDescent="0.2">
      <c r="A80" s="6">
        <v>54</v>
      </c>
      <c r="B80" s="98" t="s">
        <v>209</v>
      </c>
      <c r="C80" s="177" t="s">
        <v>516</v>
      </c>
      <c r="D80" s="97" t="s">
        <v>33</v>
      </c>
      <c r="E80" s="118">
        <v>1</v>
      </c>
      <c r="F80" s="94">
        <v>6.16</v>
      </c>
      <c r="G80" s="12"/>
      <c r="H80" s="12"/>
      <c r="I80" s="12"/>
      <c r="J80" s="14">
        <v>6</v>
      </c>
      <c r="K80" s="12"/>
      <c r="L80" s="12"/>
      <c r="M80" s="12"/>
      <c r="N80" s="12"/>
      <c r="O80" s="12"/>
      <c r="P80" s="12"/>
      <c r="Q80" s="12"/>
    </row>
    <row r="81" spans="1:17" ht="36" x14ac:dyDescent="0.2">
      <c r="A81" s="6">
        <v>55</v>
      </c>
      <c r="B81" s="98" t="s">
        <v>209</v>
      </c>
      <c r="C81" s="177" t="s">
        <v>515</v>
      </c>
      <c r="D81" s="97" t="s">
        <v>33</v>
      </c>
      <c r="E81" s="118">
        <v>2</v>
      </c>
      <c r="F81" s="94">
        <v>9.9</v>
      </c>
      <c r="G81" s="12"/>
      <c r="H81" s="12"/>
      <c r="I81" s="12"/>
      <c r="J81" s="14">
        <v>20</v>
      </c>
      <c r="K81" s="12"/>
      <c r="L81" s="12"/>
      <c r="M81" s="12"/>
      <c r="N81" s="12"/>
      <c r="O81" s="12"/>
      <c r="P81" s="12"/>
      <c r="Q81" s="12"/>
    </row>
    <row r="82" spans="1:17" ht="24" x14ac:dyDescent="0.2">
      <c r="A82" s="6">
        <v>56</v>
      </c>
      <c r="B82" s="98" t="s">
        <v>209</v>
      </c>
      <c r="C82" s="177" t="s">
        <v>505</v>
      </c>
      <c r="D82" s="97" t="s">
        <v>33</v>
      </c>
      <c r="E82" s="118">
        <v>2</v>
      </c>
      <c r="F82" s="94">
        <v>1.33</v>
      </c>
      <c r="G82" s="12"/>
      <c r="H82" s="12"/>
      <c r="I82" s="12"/>
      <c r="J82" s="14">
        <v>3</v>
      </c>
      <c r="K82" s="12"/>
      <c r="L82" s="12"/>
      <c r="M82" s="12"/>
      <c r="N82" s="12"/>
      <c r="O82" s="12"/>
      <c r="P82" s="12"/>
      <c r="Q82" s="12"/>
    </row>
    <row r="83" spans="1:17" x14ac:dyDescent="0.2">
      <c r="A83" s="6">
        <v>57</v>
      </c>
      <c r="B83" s="98" t="s">
        <v>220</v>
      </c>
      <c r="C83" s="177" t="s">
        <v>514</v>
      </c>
      <c r="D83" s="97" t="s">
        <v>30</v>
      </c>
      <c r="E83" s="96">
        <v>12</v>
      </c>
      <c r="F83" s="94">
        <v>1.19</v>
      </c>
      <c r="G83" s="12"/>
      <c r="H83" s="12"/>
      <c r="I83" s="12"/>
      <c r="J83" s="14">
        <v>14</v>
      </c>
      <c r="K83" s="12"/>
      <c r="L83" s="12"/>
      <c r="M83" s="12"/>
      <c r="N83" s="12"/>
      <c r="O83" s="12"/>
      <c r="P83" s="12"/>
      <c r="Q83" s="12"/>
    </row>
    <row r="84" spans="1:17" ht="24" x14ac:dyDescent="0.2">
      <c r="A84" s="6">
        <v>58</v>
      </c>
      <c r="B84" s="98" t="s">
        <v>219</v>
      </c>
      <c r="C84" s="177" t="s">
        <v>218</v>
      </c>
      <c r="D84" s="97" t="s">
        <v>29</v>
      </c>
      <c r="E84" s="96">
        <v>7</v>
      </c>
      <c r="F84" s="94">
        <v>8.41</v>
      </c>
      <c r="G84" s="94">
        <v>7.26</v>
      </c>
      <c r="H84" s="12"/>
      <c r="I84" s="12"/>
      <c r="J84" s="14">
        <v>59</v>
      </c>
      <c r="K84" s="12">
        <v>51</v>
      </c>
      <c r="L84" s="12"/>
      <c r="M84" s="12"/>
      <c r="N84" s="12">
        <v>0.52</v>
      </c>
      <c r="O84" s="12">
        <v>3.64</v>
      </c>
      <c r="P84" s="12"/>
      <c r="Q84" s="12"/>
    </row>
    <row r="85" spans="1:17" ht="24" x14ac:dyDescent="0.2">
      <c r="A85" s="6">
        <v>59</v>
      </c>
      <c r="B85" s="98" t="s">
        <v>209</v>
      </c>
      <c r="C85" s="177" t="s">
        <v>513</v>
      </c>
      <c r="D85" s="97" t="s">
        <v>33</v>
      </c>
      <c r="E85" s="118">
        <v>1</v>
      </c>
      <c r="F85" s="12"/>
      <c r="G85" s="12"/>
      <c r="H85" s="12"/>
      <c r="I85" s="12"/>
      <c r="J85" s="14">
        <v>1301</v>
      </c>
      <c r="K85" s="12"/>
      <c r="L85" s="12"/>
      <c r="M85" s="12"/>
      <c r="N85" s="12"/>
      <c r="O85" s="12"/>
      <c r="P85" s="12"/>
      <c r="Q85" s="12"/>
    </row>
    <row r="86" spans="1:17" ht="24" x14ac:dyDescent="0.2">
      <c r="A86" s="6">
        <v>60</v>
      </c>
      <c r="B86" s="98" t="s">
        <v>512</v>
      </c>
      <c r="C86" s="177" t="s">
        <v>511</v>
      </c>
      <c r="D86" s="97" t="s">
        <v>29</v>
      </c>
      <c r="E86" s="118">
        <v>1</v>
      </c>
      <c r="F86" s="94">
        <v>596.91999999999996</v>
      </c>
      <c r="G86" s="94">
        <v>428.18</v>
      </c>
      <c r="H86" s="94">
        <v>121.47</v>
      </c>
      <c r="I86" s="94">
        <v>24.68</v>
      </c>
      <c r="J86" s="14">
        <v>597</v>
      </c>
      <c r="K86" s="12">
        <v>428</v>
      </c>
      <c r="L86" s="12">
        <v>121</v>
      </c>
      <c r="M86" s="12">
        <v>25</v>
      </c>
      <c r="N86" s="12">
        <v>31.6</v>
      </c>
      <c r="O86" s="12">
        <v>31.6</v>
      </c>
      <c r="P86" s="12">
        <v>1.58</v>
      </c>
      <c r="Q86" s="12">
        <v>1.58</v>
      </c>
    </row>
    <row r="87" spans="1:17" ht="36" x14ac:dyDescent="0.2">
      <c r="A87" s="6">
        <v>61</v>
      </c>
      <c r="B87" s="98" t="s">
        <v>209</v>
      </c>
      <c r="C87" s="177" t="s">
        <v>510</v>
      </c>
      <c r="D87" s="97" t="s">
        <v>33</v>
      </c>
      <c r="E87" s="118">
        <v>1</v>
      </c>
      <c r="F87" s="12"/>
      <c r="G87" s="12"/>
      <c r="H87" s="12"/>
      <c r="I87" s="12"/>
      <c r="J87" s="14">
        <v>248</v>
      </c>
      <c r="K87" s="12"/>
      <c r="L87" s="12"/>
      <c r="M87" s="12"/>
      <c r="N87" s="12"/>
      <c r="O87" s="12"/>
      <c r="P87" s="12"/>
      <c r="Q87" s="12"/>
    </row>
    <row r="88" spans="1:17" ht="24" x14ac:dyDescent="0.2">
      <c r="A88" s="6">
        <v>62</v>
      </c>
      <c r="B88" s="98" t="s">
        <v>509</v>
      </c>
      <c r="C88" s="177" t="s">
        <v>508</v>
      </c>
      <c r="D88" s="97" t="s">
        <v>29</v>
      </c>
      <c r="E88" s="118">
        <v>1</v>
      </c>
      <c r="F88" s="94">
        <v>572.97</v>
      </c>
      <c r="G88" s="94">
        <v>383.47</v>
      </c>
      <c r="H88" s="94">
        <v>109.17</v>
      </c>
      <c r="I88" s="94">
        <v>22.18</v>
      </c>
      <c r="J88" s="14">
        <v>573</v>
      </c>
      <c r="K88" s="12">
        <v>383</v>
      </c>
      <c r="L88" s="12">
        <v>109</v>
      </c>
      <c r="M88" s="12">
        <v>22</v>
      </c>
      <c r="N88" s="12">
        <v>28.3</v>
      </c>
      <c r="O88" s="12">
        <v>28.3</v>
      </c>
      <c r="P88" s="12">
        <v>1.42</v>
      </c>
      <c r="Q88" s="12">
        <v>1.42</v>
      </c>
    </row>
    <row r="89" spans="1:17" ht="24" x14ac:dyDescent="0.2">
      <c r="A89" s="6">
        <v>63</v>
      </c>
      <c r="B89" s="98" t="s">
        <v>507</v>
      </c>
      <c r="C89" s="177" t="s">
        <v>506</v>
      </c>
      <c r="D89" s="97" t="s">
        <v>30</v>
      </c>
      <c r="E89" s="96">
        <v>4</v>
      </c>
      <c r="F89" s="94">
        <v>4.9000000000000004</v>
      </c>
      <c r="G89" s="12"/>
      <c r="H89" s="12"/>
      <c r="I89" s="12"/>
      <c r="J89" s="14">
        <v>20</v>
      </c>
      <c r="K89" s="12"/>
      <c r="L89" s="12"/>
      <c r="M89" s="12"/>
      <c r="N89" s="12"/>
      <c r="O89" s="12"/>
      <c r="P89" s="12"/>
      <c r="Q89" s="12"/>
    </row>
    <row r="90" spans="1:17" ht="24" x14ac:dyDescent="0.2">
      <c r="A90" s="6">
        <v>64</v>
      </c>
      <c r="B90" s="98" t="s">
        <v>209</v>
      </c>
      <c r="C90" s="177" t="s">
        <v>505</v>
      </c>
      <c r="D90" s="97" t="s">
        <v>33</v>
      </c>
      <c r="E90" s="118">
        <v>2</v>
      </c>
      <c r="F90" s="94">
        <v>1.33</v>
      </c>
      <c r="G90" s="12"/>
      <c r="H90" s="12"/>
      <c r="I90" s="12"/>
      <c r="J90" s="14">
        <v>3</v>
      </c>
      <c r="K90" s="12"/>
      <c r="L90" s="12"/>
      <c r="M90" s="12"/>
      <c r="N90" s="12"/>
      <c r="O90" s="12"/>
      <c r="P90" s="12"/>
      <c r="Q90" s="12"/>
    </row>
    <row r="91" spans="1:17" ht="24" x14ac:dyDescent="0.2">
      <c r="A91" s="6">
        <v>65</v>
      </c>
      <c r="B91" s="98" t="s">
        <v>209</v>
      </c>
      <c r="C91" s="177" t="s">
        <v>504</v>
      </c>
      <c r="D91" s="97" t="s">
        <v>208</v>
      </c>
      <c r="E91" s="96">
        <v>1.4999999999999999E-2</v>
      </c>
      <c r="F91" s="94">
        <v>3658.09</v>
      </c>
      <c r="G91" s="12"/>
      <c r="H91" s="12"/>
      <c r="I91" s="12"/>
      <c r="J91" s="14">
        <v>55</v>
      </c>
      <c r="K91" s="12"/>
      <c r="L91" s="12"/>
      <c r="M91" s="12"/>
      <c r="N91" s="12"/>
      <c r="O91" s="12"/>
      <c r="P91" s="12"/>
      <c r="Q91" s="12"/>
    </row>
    <row r="92" spans="1:17" ht="24" x14ac:dyDescent="0.2">
      <c r="A92" s="6">
        <v>66</v>
      </c>
      <c r="B92" s="98" t="s">
        <v>77</v>
      </c>
      <c r="C92" s="177" t="s">
        <v>503</v>
      </c>
      <c r="D92" s="97" t="s">
        <v>34</v>
      </c>
      <c r="E92" s="118">
        <v>0.15</v>
      </c>
      <c r="F92" s="94">
        <v>189.23</v>
      </c>
      <c r="G92" s="94">
        <v>46.64</v>
      </c>
      <c r="H92" s="94">
        <v>56.09</v>
      </c>
      <c r="I92" s="94">
        <v>24.55</v>
      </c>
      <c r="J92" s="14">
        <v>28</v>
      </c>
      <c r="K92" s="12">
        <v>7</v>
      </c>
      <c r="L92" s="12">
        <v>8</v>
      </c>
      <c r="M92" s="12">
        <v>4</v>
      </c>
      <c r="N92" s="12">
        <v>3.52</v>
      </c>
      <c r="O92" s="12">
        <v>0.53</v>
      </c>
      <c r="P92" s="12">
        <v>1.57</v>
      </c>
      <c r="Q92" s="12">
        <v>0.24</v>
      </c>
    </row>
    <row r="93" spans="1:17" x14ac:dyDescent="0.2">
      <c r="A93" s="194" t="s">
        <v>502</v>
      </c>
      <c r="B93" s="195"/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</row>
    <row r="94" spans="1:17" ht="77.25" x14ac:dyDescent="0.2">
      <c r="A94" s="6">
        <v>67</v>
      </c>
      <c r="B94" s="98" t="s">
        <v>207</v>
      </c>
      <c r="C94" s="177" t="s">
        <v>206</v>
      </c>
      <c r="D94" s="97" t="s">
        <v>205</v>
      </c>
      <c r="E94" s="96">
        <v>59</v>
      </c>
      <c r="F94" s="94">
        <v>27.19</v>
      </c>
      <c r="G94" s="94">
        <v>27.19</v>
      </c>
      <c r="H94" s="12"/>
      <c r="I94" s="12"/>
      <c r="J94" s="14">
        <v>1604</v>
      </c>
      <c r="K94" s="12">
        <v>1604</v>
      </c>
      <c r="L94" s="12"/>
      <c r="M94" s="12"/>
      <c r="N94" s="12">
        <v>1.65</v>
      </c>
      <c r="O94" s="12">
        <v>97.35</v>
      </c>
      <c r="P94" s="12"/>
      <c r="Q94" s="12"/>
    </row>
    <row r="95" spans="1:17" ht="36" x14ac:dyDescent="0.2">
      <c r="A95" s="6">
        <v>68</v>
      </c>
      <c r="B95" s="98" t="s">
        <v>204</v>
      </c>
      <c r="C95" s="177" t="s">
        <v>203</v>
      </c>
      <c r="D95" s="97" t="s">
        <v>202</v>
      </c>
      <c r="E95" s="118">
        <v>2</v>
      </c>
      <c r="F95" s="94">
        <v>95.38</v>
      </c>
      <c r="G95" s="94">
        <v>95.38</v>
      </c>
      <c r="H95" s="12"/>
      <c r="I95" s="12"/>
      <c r="J95" s="14">
        <v>191</v>
      </c>
      <c r="K95" s="12">
        <v>191</v>
      </c>
      <c r="L95" s="12"/>
      <c r="M95" s="12"/>
      <c r="N95" s="12">
        <v>6</v>
      </c>
      <c r="O95" s="12">
        <v>12</v>
      </c>
      <c r="P95" s="12"/>
      <c r="Q95" s="12"/>
    </row>
    <row r="96" spans="1:17" ht="48" x14ac:dyDescent="0.2">
      <c r="A96" s="6">
        <v>69</v>
      </c>
      <c r="B96" s="98" t="s">
        <v>501</v>
      </c>
      <c r="C96" s="177" t="s">
        <v>500</v>
      </c>
      <c r="D96" s="97" t="s">
        <v>499</v>
      </c>
      <c r="E96" s="118">
        <v>1</v>
      </c>
      <c r="F96" s="94">
        <v>1461.28</v>
      </c>
      <c r="G96" s="94">
        <v>1461.28</v>
      </c>
      <c r="H96" s="12"/>
      <c r="I96" s="12"/>
      <c r="J96" s="14">
        <v>1461</v>
      </c>
      <c r="K96" s="12">
        <v>1461</v>
      </c>
      <c r="L96" s="12"/>
      <c r="M96" s="12"/>
      <c r="N96" s="12">
        <v>80</v>
      </c>
      <c r="O96" s="12">
        <v>80</v>
      </c>
      <c r="P96" s="12"/>
      <c r="Q96" s="12"/>
    </row>
    <row r="97" spans="1:17" x14ac:dyDescent="0.2">
      <c r="A97" s="196" t="s">
        <v>36</v>
      </c>
      <c r="B97" s="195"/>
      <c r="C97" s="195"/>
      <c r="D97" s="195"/>
      <c r="E97" s="195"/>
      <c r="F97" s="195"/>
      <c r="G97" s="195"/>
      <c r="H97" s="195"/>
      <c r="I97" s="195"/>
      <c r="J97" s="95">
        <v>33304</v>
      </c>
      <c r="K97" s="94">
        <v>11818</v>
      </c>
      <c r="L97" s="94">
        <v>769</v>
      </c>
      <c r="M97" s="94">
        <v>196</v>
      </c>
      <c r="N97" s="12"/>
      <c r="O97" s="94">
        <v>826.98</v>
      </c>
      <c r="P97" s="12"/>
      <c r="Q97" s="94">
        <v>12.46</v>
      </c>
    </row>
    <row r="98" spans="1:17" x14ac:dyDescent="0.2">
      <c r="A98" s="196" t="s">
        <v>37</v>
      </c>
      <c r="B98" s="195"/>
      <c r="C98" s="195"/>
      <c r="D98" s="195"/>
      <c r="E98" s="195"/>
      <c r="F98" s="195"/>
      <c r="G98" s="195"/>
      <c r="H98" s="195"/>
      <c r="I98" s="195"/>
      <c r="J98" s="95">
        <v>37212</v>
      </c>
      <c r="K98" s="94">
        <v>14974</v>
      </c>
      <c r="L98" s="94">
        <v>1048</v>
      </c>
      <c r="M98" s="94">
        <v>275</v>
      </c>
      <c r="N98" s="12"/>
      <c r="O98" s="94">
        <v>1017.12</v>
      </c>
      <c r="P98" s="12"/>
      <c r="Q98" s="94">
        <v>16.8</v>
      </c>
    </row>
    <row r="99" spans="1:17" x14ac:dyDescent="0.2">
      <c r="A99" s="196" t="s">
        <v>83</v>
      </c>
      <c r="B99" s="195"/>
      <c r="C99" s="195"/>
      <c r="D99" s="195"/>
      <c r="E99" s="195"/>
      <c r="F99" s="195"/>
      <c r="G99" s="195"/>
      <c r="H99" s="195"/>
      <c r="I99" s="195"/>
      <c r="J99" s="14"/>
      <c r="K99" s="12"/>
      <c r="L99" s="12"/>
      <c r="M99" s="12"/>
      <c r="N99" s="12"/>
      <c r="O99" s="12"/>
      <c r="P99" s="12"/>
      <c r="Q99" s="12"/>
    </row>
    <row r="100" spans="1:17" ht="15" customHeight="1" x14ac:dyDescent="0.2">
      <c r="A100" s="196" t="s">
        <v>498</v>
      </c>
      <c r="B100" s="195"/>
      <c r="C100" s="195"/>
      <c r="D100" s="195"/>
      <c r="E100" s="195"/>
      <c r="F100" s="195"/>
      <c r="G100" s="195"/>
      <c r="H100" s="195"/>
      <c r="I100" s="195"/>
      <c r="J100" s="95">
        <v>516</v>
      </c>
      <c r="K100" s="94">
        <v>508</v>
      </c>
      <c r="L100" s="94">
        <v>8</v>
      </c>
      <c r="M100" s="94">
        <v>8</v>
      </c>
      <c r="N100" s="12"/>
      <c r="O100" s="12"/>
      <c r="P100" s="12"/>
      <c r="Q100" s="12"/>
    </row>
    <row r="101" spans="1:17" ht="22.9" customHeight="1" x14ac:dyDescent="0.2">
      <c r="A101" s="196" t="s">
        <v>497</v>
      </c>
      <c r="B101" s="195"/>
      <c r="C101" s="195"/>
      <c r="D101" s="195"/>
      <c r="E101" s="195"/>
      <c r="F101" s="195"/>
      <c r="G101" s="195"/>
      <c r="H101" s="195"/>
      <c r="I101" s="195"/>
      <c r="J101" s="95">
        <v>232</v>
      </c>
      <c r="K101" s="12"/>
      <c r="L101" s="12"/>
      <c r="M101" s="12"/>
      <c r="N101" s="12"/>
      <c r="O101" s="12"/>
      <c r="P101" s="12"/>
      <c r="Q101" s="12"/>
    </row>
    <row r="102" spans="1:17" ht="24" customHeight="1" x14ac:dyDescent="0.2">
      <c r="A102" s="196" t="s">
        <v>496</v>
      </c>
      <c r="B102" s="195"/>
      <c r="C102" s="195"/>
      <c r="D102" s="195"/>
      <c r="E102" s="195"/>
      <c r="F102" s="195"/>
      <c r="G102" s="195"/>
      <c r="H102" s="195"/>
      <c r="I102" s="195"/>
      <c r="J102" s="95">
        <v>171</v>
      </c>
      <c r="K102" s="12"/>
      <c r="L102" s="12"/>
      <c r="M102" s="12"/>
      <c r="N102" s="12"/>
      <c r="O102" s="12"/>
      <c r="P102" s="12"/>
      <c r="Q102" s="12"/>
    </row>
    <row r="103" spans="1:17" ht="24.6" customHeight="1" x14ac:dyDescent="0.2">
      <c r="A103" s="196" t="s">
        <v>495</v>
      </c>
      <c r="B103" s="195"/>
      <c r="C103" s="195"/>
      <c r="D103" s="195"/>
      <c r="E103" s="195"/>
      <c r="F103" s="195"/>
      <c r="G103" s="195"/>
      <c r="H103" s="195"/>
      <c r="I103" s="195"/>
      <c r="J103" s="95">
        <v>70</v>
      </c>
      <c r="K103" s="12"/>
      <c r="L103" s="12"/>
      <c r="M103" s="12"/>
      <c r="N103" s="12"/>
      <c r="O103" s="12"/>
      <c r="P103" s="12"/>
      <c r="Q103" s="12"/>
    </row>
    <row r="104" spans="1:17" ht="25.9" customHeight="1" x14ac:dyDescent="0.2">
      <c r="A104" s="196" t="s">
        <v>494</v>
      </c>
      <c r="B104" s="195"/>
      <c r="C104" s="195"/>
      <c r="D104" s="195"/>
      <c r="E104" s="195"/>
      <c r="F104" s="195"/>
      <c r="G104" s="195"/>
      <c r="H104" s="195"/>
      <c r="I104" s="195"/>
      <c r="J104" s="95">
        <v>3191</v>
      </c>
      <c r="K104" s="94">
        <v>2920</v>
      </c>
      <c r="L104" s="94">
        <v>271</v>
      </c>
      <c r="M104" s="94">
        <v>71</v>
      </c>
      <c r="N104" s="12"/>
      <c r="O104" s="94">
        <v>205.28899999999999</v>
      </c>
      <c r="P104" s="12"/>
      <c r="Q104" s="94">
        <v>4.3434999999999997</v>
      </c>
    </row>
    <row r="105" spans="1:17" ht="25.5" customHeight="1" x14ac:dyDescent="0.2">
      <c r="A105" s="196" t="s">
        <v>493</v>
      </c>
      <c r="B105" s="195"/>
      <c r="C105" s="195"/>
      <c r="D105" s="195"/>
      <c r="E105" s="195"/>
      <c r="F105" s="195"/>
      <c r="G105" s="195"/>
      <c r="H105" s="195"/>
      <c r="I105" s="195"/>
      <c r="J105" s="95">
        <v>509</v>
      </c>
      <c r="K105" s="94">
        <v>509</v>
      </c>
      <c r="L105" s="12"/>
      <c r="M105" s="12"/>
      <c r="N105" s="12"/>
      <c r="O105" s="94">
        <v>28.4025</v>
      </c>
      <c r="P105" s="12"/>
      <c r="Q105" s="12"/>
    </row>
    <row r="106" spans="1:17" ht="15" customHeight="1" x14ac:dyDescent="0.2">
      <c r="A106" s="196" t="s">
        <v>492</v>
      </c>
      <c r="B106" s="195"/>
      <c r="C106" s="195"/>
      <c r="D106" s="195"/>
      <c r="E106" s="195"/>
      <c r="F106" s="195"/>
      <c r="G106" s="195"/>
      <c r="H106" s="195"/>
      <c r="I106" s="195"/>
      <c r="J106" s="95">
        <v>-781</v>
      </c>
      <c r="K106" s="94">
        <v>-781</v>
      </c>
      <c r="L106" s="12"/>
      <c r="M106" s="12"/>
      <c r="N106" s="12"/>
      <c r="O106" s="94">
        <v>-43.55</v>
      </c>
      <c r="P106" s="12"/>
      <c r="Q106" s="12"/>
    </row>
    <row r="107" spans="1:17" x14ac:dyDescent="0.2">
      <c r="A107" s="196" t="s">
        <v>38</v>
      </c>
      <c r="B107" s="195"/>
      <c r="C107" s="195"/>
      <c r="D107" s="195"/>
      <c r="E107" s="195"/>
      <c r="F107" s="195"/>
      <c r="G107" s="195"/>
      <c r="H107" s="195"/>
      <c r="I107" s="195"/>
      <c r="J107" s="95">
        <v>12274</v>
      </c>
      <c r="K107" s="12"/>
      <c r="L107" s="12"/>
      <c r="M107" s="12"/>
      <c r="N107" s="12"/>
      <c r="O107" s="12"/>
      <c r="P107" s="12"/>
      <c r="Q107" s="12"/>
    </row>
    <row r="108" spans="1:17" x14ac:dyDescent="0.2">
      <c r="A108" s="196" t="s">
        <v>83</v>
      </c>
      <c r="B108" s="195"/>
      <c r="C108" s="195"/>
      <c r="D108" s="195"/>
      <c r="E108" s="195"/>
      <c r="F108" s="195"/>
      <c r="G108" s="195"/>
      <c r="H108" s="195"/>
      <c r="I108" s="195"/>
      <c r="J108" s="14"/>
      <c r="K108" s="12"/>
      <c r="L108" s="12"/>
      <c r="M108" s="12"/>
      <c r="N108" s="12"/>
      <c r="O108" s="12"/>
      <c r="P108" s="12"/>
      <c r="Q108" s="12"/>
    </row>
    <row r="109" spans="1:17" x14ac:dyDescent="0.2">
      <c r="A109" s="196" t="s">
        <v>491</v>
      </c>
      <c r="B109" s="195"/>
      <c r="C109" s="195"/>
      <c r="D109" s="195"/>
      <c r="E109" s="195"/>
      <c r="F109" s="195"/>
      <c r="G109" s="195"/>
      <c r="H109" s="195"/>
      <c r="I109" s="195"/>
      <c r="J109" s="95">
        <v>2031</v>
      </c>
      <c r="K109" s="12"/>
      <c r="L109" s="12"/>
      <c r="M109" s="12"/>
      <c r="N109" s="12"/>
      <c r="O109" s="12"/>
      <c r="P109" s="12"/>
      <c r="Q109" s="12"/>
    </row>
    <row r="110" spans="1:17" x14ac:dyDescent="0.2">
      <c r="A110" s="196" t="s">
        <v>490</v>
      </c>
      <c r="B110" s="195"/>
      <c r="C110" s="195"/>
      <c r="D110" s="195"/>
      <c r="E110" s="195"/>
      <c r="F110" s="195"/>
      <c r="G110" s="195"/>
      <c r="H110" s="195"/>
      <c r="I110" s="195"/>
      <c r="J110" s="95">
        <v>6196</v>
      </c>
      <c r="K110" s="12"/>
      <c r="L110" s="12"/>
      <c r="M110" s="12"/>
      <c r="N110" s="12"/>
      <c r="O110" s="12"/>
      <c r="P110" s="12"/>
      <c r="Q110" s="12"/>
    </row>
    <row r="111" spans="1:17" x14ac:dyDescent="0.2">
      <c r="A111" s="196" t="s">
        <v>489</v>
      </c>
      <c r="B111" s="195"/>
      <c r="C111" s="195"/>
      <c r="D111" s="195"/>
      <c r="E111" s="195"/>
      <c r="F111" s="195"/>
      <c r="G111" s="195"/>
      <c r="H111" s="195"/>
      <c r="I111" s="195"/>
      <c r="J111" s="95">
        <v>499</v>
      </c>
      <c r="K111" s="12"/>
      <c r="L111" s="12"/>
      <c r="M111" s="12"/>
      <c r="N111" s="12"/>
      <c r="O111" s="12"/>
      <c r="P111" s="12"/>
      <c r="Q111" s="12"/>
    </row>
    <row r="112" spans="1:17" x14ac:dyDescent="0.2">
      <c r="A112" s="196" t="s">
        <v>488</v>
      </c>
      <c r="B112" s="195"/>
      <c r="C112" s="195"/>
      <c r="D112" s="195"/>
      <c r="E112" s="195"/>
      <c r="F112" s="195"/>
      <c r="G112" s="195"/>
      <c r="H112" s="195"/>
      <c r="I112" s="195"/>
      <c r="J112" s="95">
        <v>1788</v>
      </c>
      <c r="K112" s="12"/>
      <c r="L112" s="12"/>
      <c r="M112" s="12"/>
      <c r="N112" s="12"/>
      <c r="O112" s="12"/>
      <c r="P112" s="12"/>
      <c r="Q112" s="12"/>
    </row>
    <row r="113" spans="1:17" x14ac:dyDescent="0.2">
      <c r="A113" s="196" t="s">
        <v>487</v>
      </c>
      <c r="B113" s="195"/>
      <c r="C113" s="195"/>
      <c r="D113" s="195"/>
      <c r="E113" s="195"/>
      <c r="F113" s="195"/>
      <c r="G113" s="195"/>
      <c r="H113" s="195"/>
      <c r="I113" s="195"/>
      <c r="J113" s="95">
        <v>1701</v>
      </c>
      <c r="K113" s="12"/>
      <c r="L113" s="12"/>
      <c r="M113" s="12"/>
      <c r="N113" s="12"/>
      <c r="O113" s="12"/>
      <c r="P113" s="12"/>
      <c r="Q113" s="12"/>
    </row>
    <row r="114" spans="1:17" x14ac:dyDescent="0.2">
      <c r="A114" s="196" t="s">
        <v>486</v>
      </c>
      <c r="B114" s="195"/>
      <c r="C114" s="195"/>
      <c r="D114" s="195"/>
      <c r="E114" s="195"/>
      <c r="F114" s="195"/>
      <c r="G114" s="195"/>
      <c r="H114" s="195"/>
      <c r="I114" s="195"/>
      <c r="J114" s="95">
        <v>59</v>
      </c>
      <c r="K114" s="12"/>
      <c r="L114" s="12"/>
      <c r="M114" s="12"/>
      <c r="N114" s="12"/>
      <c r="O114" s="12"/>
      <c r="P114" s="12"/>
      <c r="Q114" s="12"/>
    </row>
    <row r="115" spans="1:17" x14ac:dyDescent="0.2">
      <c r="A115" s="196" t="s">
        <v>39</v>
      </c>
      <c r="B115" s="195"/>
      <c r="C115" s="195"/>
      <c r="D115" s="195"/>
      <c r="E115" s="195"/>
      <c r="F115" s="195"/>
      <c r="G115" s="195"/>
      <c r="H115" s="195"/>
      <c r="I115" s="195"/>
      <c r="J115" s="95">
        <v>8745</v>
      </c>
      <c r="K115" s="12"/>
      <c r="L115" s="12"/>
      <c r="M115" s="12"/>
      <c r="N115" s="12"/>
      <c r="O115" s="12"/>
      <c r="P115" s="12"/>
      <c r="Q115" s="12"/>
    </row>
    <row r="116" spans="1:17" x14ac:dyDescent="0.2">
      <c r="A116" s="196" t="s">
        <v>83</v>
      </c>
      <c r="B116" s="195"/>
      <c r="C116" s="195"/>
      <c r="D116" s="195"/>
      <c r="E116" s="195"/>
      <c r="F116" s="195"/>
      <c r="G116" s="195"/>
      <c r="H116" s="195"/>
      <c r="I116" s="195"/>
      <c r="J116" s="14"/>
      <c r="K116" s="12"/>
      <c r="L116" s="12"/>
      <c r="M116" s="12"/>
      <c r="N116" s="12"/>
      <c r="O116" s="12"/>
      <c r="P116" s="12"/>
      <c r="Q116" s="12"/>
    </row>
    <row r="117" spans="1:17" x14ac:dyDescent="0.2">
      <c r="A117" s="196" t="s">
        <v>485</v>
      </c>
      <c r="B117" s="195"/>
      <c r="C117" s="195"/>
      <c r="D117" s="195"/>
      <c r="E117" s="195"/>
      <c r="F117" s="195"/>
      <c r="G117" s="195"/>
      <c r="H117" s="195"/>
      <c r="I117" s="195"/>
      <c r="J117" s="95">
        <v>1250</v>
      </c>
      <c r="K117" s="12"/>
      <c r="L117" s="12"/>
      <c r="M117" s="12"/>
      <c r="N117" s="12"/>
      <c r="O117" s="12"/>
      <c r="P117" s="12"/>
      <c r="Q117" s="12"/>
    </row>
    <row r="118" spans="1:17" x14ac:dyDescent="0.2">
      <c r="A118" s="196" t="s">
        <v>484</v>
      </c>
      <c r="B118" s="195"/>
      <c r="C118" s="195"/>
      <c r="D118" s="195"/>
      <c r="E118" s="195"/>
      <c r="F118" s="195"/>
      <c r="G118" s="195"/>
      <c r="H118" s="195"/>
      <c r="I118" s="195"/>
      <c r="J118" s="95">
        <v>4647</v>
      </c>
      <c r="K118" s="12"/>
      <c r="L118" s="12"/>
      <c r="M118" s="12"/>
      <c r="N118" s="12"/>
      <c r="O118" s="12"/>
      <c r="P118" s="12"/>
      <c r="Q118" s="12"/>
    </row>
    <row r="119" spans="1:17" x14ac:dyDescent="0.2">
      <c r="A119" s="196" t="s">
        <v>483</v>
      </c>
      <c r="B119" s="195"/>
      <c r="C119" s="195"/>
      <c r="D119" s="195"/>
      <c r="E119" s="195"/>
      <c r="F119" s="195"/>
      <c r="G119" s="195"/>
      <c r="H119" s="195"/>
      <c r="I119" s="195"/>
      <c r="J119" s="95">
        <v>2848</v>
      </c>
      <c r="K119" s="12"/>
      <c r="L119" s="12"/>
      <c r="M119" s="12"/>
      <c r="N119" s="12"/>
      <c r="O119" s="12"/>
      <c r="P119" s="12"/>
      <c r="Q119" s="12"/>
    </row>
    <row r="120" spans="1:17" x14ac:dyDescent="0.2">
      <c r="A120" s="204" t="s">
        <v>40</v>
      </c>
      <c r="B120" s="195"/>
      <c r="C120" s="195"/>
      <c r="D120" s="195"/>
      <c r="E120" s="195"/>
      <c r="F120" s="195"/>
      <c r="G120" s="195"/>
      <c r="H120" s="195"/>
      <c r="I120" s="195"/>
      <c r="J120" s="14"/>
      <c r="K120" s="12"/>
      <c r="L120" s="12"/>
      <c r="M120" s="12"/>
      <c r="N120" s="12"/>
      <c r="O120" s="12"/>
      <c r="P120" s="12"/>
      <c r="Q120" s="12"/>
    </row>
    <row r="121" spans="1:17" x14ac:dyDescent="0.2">
      <c r="A121" s="196" t="s">
        <v>132</v>
      </c>
      <c r="B121" s="195"/>
      <c r="C121" s="195"/>
      <c r="D121" s="195"/>
      <c r="E121" s="195"/>
      <c r="F121" s="195"/>
      <c r="G121" s="195"/>
      <c r="H121" s="195"/>
      <c r="I121" s="195"/>
      <c r="J121" s="95">
        <v>45893</v>
      </c>
      <c r="K121" s="12"/>
      <c r="L121" s="12"/>
      <c r="M121" s="12"/>
      <c r="N121" s="12"/>
      <c r="O121" s="94">
        <v>842.92</v>
      </c>
      <c r="P121" s="12"/>
      <c r="Q121" s="94">
        <v>16.8</v>
      </c>
    </row>
    <row r="122" spans="1:17" x14ac:dyDescent="0.2">
      <c r="A122" s="196" t="s">
        <v>131</v>
      </c>
      <c r="B122" s="195"/>
      <c r="C122" s="195"/>
      <c r="D122" s="195"/>
      <c r="E122" s="195"/>
      <c r="F122" s="195"/>
      <c r="G122" s="195"/>
      <c r="H122" s="195"/>
      <c r="I122" s="195"/>
      <c r="J122" s="95">
        <v>5933</v>
      </c>
      <c r="K122" s="12"/>
      <c r="L122" s="12"/>
      <c r="M122" s="12"/>
      <c r="N122" s="12"/>
      <c r="O122" s="12"/>
      <c r="P122" s="12"/>
      <c r="Q122" s="12"/>
    </row>
    <row r="123" spans="1:17" x14ac:dyDescent="0.2">
      <c r="A123" s="196" t="s">
        <v>201</v>
      </c>
      <c r="B123" s="195"/>
      <c r="C123" s="195"/>
      <c r="D123" s="195"/>
      <c r="E123" s="195"/>
      <c r="F123" s="195"/>
      <c r="G123" s="195"/>
      <c r="H123" s="195"/>
      <c r="I123" s="195"/>
      <c r="J123" s="95">
        <v>6405</v>
      </c>
      <c r="K123" s="12"/>
      <c r="L123" s="12"/>
      <c r="M123" s="12"/>
      <c r="N123" s="12"/>
      <c r="O123" s="94">
        <v>174.2</v>
      </c>
      <c r="P123" s="12"/>
      <c r="Q123" s="12"/>
    </row>
    <row r="124" spans="1:17" x14ac:dyDescent="0.2">
      <c r="A124" s="196" t="s">
        <v>41</v>
      </c>
      <c r="B124" s="195"/>
      <c r="C124" s="195"/>
      <c r="D124" s="195"/>
      <c r="E124" s="195"/>
      <c r="F124" s="195"/>
      <c r="G124" s="195"/>
      <c r="H124" s="195"/>
      <c r="I124" s="195"/>
      <c r="J124" s="95">
        <v>58231</v>
      </c>
      <c r="K124" s="12"/>
      <c r="L124" s="12"/>
      <c r="M124" s="12"/>
      <c r="N124" s="12"/>
      <c r="O124" s="94">
        <v>1017.12</v>
      </c>
      <c r="P124" s="12"/>
      <c r="Q124" s="94">
        <v>16.8</v>
      </c>
    </row>
    <row r="125" spans="1:17" x14ac:dyDescent="0.2">
      <c r="A125" s="196" t="s">
        <v>42</v>
      </c>
      <c r="B125" s="195"/>
      <c r="C125" s="195"/>
      <c r="D125" s="195"/>
      <c r="E125" s="195"/>
      <c r="F125" s="195"/>
      <c r="G125" s="195"/>
      <c r="H125" s="195"/>
      <c r="I125" s="195"/>
      <c r="J125" s="14"/>
      <c r="K125" s="12"/>
      <c r="L125" s="12"/>
      <c r="M125" s="12"/>
      <c r="N125" s="12"/>
      <c r="O125" s="12"/>
      <c r="P125" s="12"/>
      <c r="Q125" s="12"/>
    </row>
    <row r="126" spans="1:17" x14ac:dyDescent="0.2">
      <c r="A126" s="196" t="s">
        <v>43</v>
      </c>
      <c r="B126" s="195"/>
      <c r="C126" s="195"/>
      <c r="D126" s="195"/>
      <c r="E126" s="195"/>
      <c r="F126" s="195"/>
      <c r="G126" s="195"/>
      <c r="H126" s="195"/>
      <c r="I126" s="195"/>
      <c r="J126" s="95">
        <v>15257</v>
      </c>
      <c r="K126" s="12"/>
      <c r="L126" s="12"/>
      <c r="M126" s="12"/>
      <c r="N126" s="12"/>
      <c r="O126" s="12"/>
      <c r="P126" s="12"/>
      <c r="Q126" s="12"/>
    </row>
    <row r="127" spans="1:17" x14ac:dyDescent="0.2">
      <c r="A127" s="196" t="s">
        <v>44</v>
      </c>
      <c r="B127" s="195"/>
      <c r="C127" s="195"/>
      <c r="D127" s="195"/>
      <c r="E127" s="195"/>
      <c r="F127" s="195"/>
      <c r="G127" s="195"/>
      <c r="H127" s="195"/>
      <c r="I127" s="195"/>
      <c r="J127" s="95">
        <f>1048-M98</f>
        <v>773</v>
      </c>
      <c r="K127" s="12"/>
      <c r="L127" s="12"/>
      <c r="M127" s="12"/>
      <c r="N127" s="12"/>
      <c r="O127" s="12"/>
      <c r="P127" s="12"/>
      <c r="Q127" s="12"/>
    </row>
    <row r="128" spans="1:17" x14ac:dyDescent="0.2">
      <c r="A128" s="196" t="s">
        <v>45</v>
      </c>
      <c r="B128" s="195"/>
      <c r="C128" s="195"/>
      <c r="D128" s="195"/>
      <c r="E128" s="195"/>
      <c r="F128" s="195"/>
      <c r="G128" s="195"/>
      <c r="H128" s="195"/>
      <c r="I128" s="195"/>
      <c r="J128" s="95">
        <v>15249</v>
      </c>
      <c r="K128" s="12"/>
      <c r="L128" s="12"/>
      <c r="M128" s="12"/>
      <c r="N128" s="12"/>
      <c r="O128" s="12"/>
      <c r="P128" s="12"/>
      <c r="Q128" s="12"/>
    </row>
    <row r="129" spans="1:19" x14ac:dyDescent="0.2">
      <c r="A129" s="196" t="s">
        <v>18</v>
      </c>
      <c r="B129" s="195"/>
      <c r="C129" s="195"/>
      <c r="D129" s="195"/>
      <c r="E129" s="195"/>
      <c r="F129" s="195"/>
      <c r="G129" s="195"/>
      <c r="H129" s="195"/>
      <c r="I129" s="195"/>
      <c r="J129" s="95">
        <v>5933</v>
      </c>
      <c r="K129" s="12"/>
      <c r="L129" s="12"/>
      <c r="M129" s="12"/>
      <c r="N129" s="12"/>
      <c r="O129" s="12"/>
      <c r="P129" s="12"/>
      <c r="Q129" s="12"/>
    </row>
    <row r="130" spans="1:19" x14ac:dyDescent="0.2">
      <c r="A130" s="196" t="s">
        <v>46</v>
      </c>
      <c r="B130" s="195"/>
      <c r="C130" s="195"/>
      <c r="D130" s="195"/>
      <c r="E130" s="195"/>
      <c r="F130" s="195"/>
      <c r="G130" s="195"/>
      <c r="H130" s="195"/>
      <c r="I130" s="195"/>
      <c r="J130" s="95">
        <v>12274</v>
      </c>
      <c r="K130" s="12"/>
      <c r="L130" s="12"/>
      <c r="M130" s="12"/>
      <c r="N130" s="12"/>
      <c r="O130" s="12"/>
      <c r="P130" s="12"/>
      <c r="Q130" s="12"/>
    </row>
    <row r="131" spans="1:19" x14ac:dyDescent="0.2">
      <c r="A131" s="196" t="s">
        <v>47</v>
      </c>
      <c r="B131" s="195"/>
      <c r="C131" s="195"/>
      <c r="D131" s="195"/>
      <c r="E131" s="195"/>
      <c r="F131" s="195"/>
      <c r="G131" s="195"/>
      <c r="H131" s="195"/>
      <c r="I131" s="195"/>
      <c r="J131" s="95">
        <v>8745</v>
      </c>
      <c r="K131" s="12"/>
      <c r="L131" s="12"/>
      <c r="M131" s="12"/>
      <c r="N131" s="12"/>
      <c r="O131" s="12"/>
      <c r="P131" s="12"/>
      <c r="Q131" s="12"/>
    </row>
    <row r="132" spans="1:19" x14ac:dyDescent="0.2">
      <c r="A132" s="204" t="s">
        <v>48</v>
      </c>
      <c r="B132" s="195"/>
      <c r="C132" s="195"/>
      <c r="D132" s="195"/>
      <c r="E132" s="195"/>
      <c r="F132" s="195"/>
      <c r="G132" s="195"/>
      <c r="H132" s="195"/>
      <c r="I132" s="195"/>
      <c r="J132" s="15">
        <f>SUM(J126:J131)</f>
        <v>58231</v>
      </c>
      <c r="K132" s="12"/>
      <c r="L132" s="12"/>
      <c r="M132" s="12"/>
      <c r="N132" s="12"/>
      <c r="O132" s="13">
        <v>1017.12</v>
      </c>
      <c r="P132" s="12"/>
      <c r="Q132" s="13">
        <v>16.8</v>
      </c>
    </row>
    <row r="133" spans="1:19" x14ac:dyDescent="0.2">
      <c r="F133" s="10"/>
      <c r="G133" s="10"/>
      <c r="H133" s="10"/>
      <c r="I133" s="10"/>
      <c r="J133" s="16"/>
      <c r="K133" s="10"/>
      <c r="L133" s="10"/>
      <c r="M133" s="10"/>
      <c r="N133" s="10"/>
      <c r="O133" s="10"/>
      <c r="P133" s="10"/>
      <c r="Q133" s="10"/>
    </row>
    <row r="134" spans="1:19" s="161" customFormat="1" ht="17.25" customHeight="1" x14ac:dyDescent="0.2">
      <c r="A134" s="165"/>
      <c r="B134" s="127" t="s">
        <v>194</v>
      </c>
      <c r="C134" s="127"/>
      <c r="D134" s="127"/>
      <c r="E134" s="127"/>
      <c r="F134" s="127"/>
      <c r="G134" s="127"/>
      <c r="H134" s="127"/>
      <c r="I134" s="127"/>
      <c r="J134" s="172"/>
      <c r="K134" s="127"/>
      <c r="L134" s="127"/>
      <c r="M134" s="127"/>
      <c r="N134" s="164"/>
      <c r="O134" s="164"/>
      <c r="P134" s="163"/>
      <c r="Q134" s="162"/>
      <c r="R134"/>
      <c r="S134"/>
    </row>
  </sheetData>
  <mergeCells count="61">
    <mergeCell ref="A132:I132"/>
    <mergeCell ref="J13:K13"/>
    <mergeCell ref="J17:K17"/>
    <mergeCell ref="J18:K18"/>
    <mergeCell ref="J16:K16"/>
    <mergeCell ref="J15:K15"/>
    <mergeCell ref="J14:K14"/>
    <mergeCell ref="A124:I124"/>
    <mergeCell ref="A125:I125"/>
    <mergeCell ref="A126:I126"/>
    <mergeCell ref="A120:I120"/>
    <mergeCell ref="A121:I121"/>
    <mergeCell ref="A122:I122"/>
    <mergeCell ref="A104:I104"/>
    <mergeCell ref="A105:I105"/>
    <mergeCell ref="A106:I106"/>
    <mergeCell ref="E1:I1"/>
    <mergeCell ref="A130:I130"/>
    <mergeCell ref="A131:I131"/>
    <mergeCell ref="A127:I127"/>
    <mergeCell ref="A128:I128"/>
    <mergeCell ref="A129:I129"/>
    <mergeCell ref="A110:I110"/>
    <mergeCell ref="A123:I123"/>
    <mergeCell ref="A112:I112"/>
    <mergeCell ref="A113:I113"/>
    <mergeCell ref="A114:I114"/>
    <mergeCell ref="A115:I115"/>
    <mergeCell ref="A116:I116"/>
    <mergeCell ref="A117:I117"/>
    <mergeCell ref="A118:I118"/>
    <mergeCell ref="A119:I119"/>
    <mergeCell ref="J22:J23"/>
    <mergeCell ref="K22:M22"/>
    <mergeCell ref="A107:I107"/>
    <mergeCell ref="A108:I108"/>
    <mergeCell ref="A109:I109"/>
    <mergeCell ref="A93:Q93"/>
    <mergeCell ref="A97:I97"/>
    <mergeCell ref="A98:I98"/>
    <mergeCell ref="A111:I111"/>
    <mergeCell ref="A100:I100"/>
    <mergeCell ref="A101:I101"/>
    <mergeCell ref="A102:I102"/>
    <mergeCell ref="A103:I103"/>
    <mergeCell ref="J21:M21"/>
    <mergeCell ref="P21:P23"/>
    <mergeCell ref="A99:I99"/>
    <mergeCell ref="A21:A23"/>
    <mergeCell ref="C21:C23"/>
    <mergeCell ref="D21:D23"/>
    <mergeCell ref="E21:E23"/>
    <mergeCell ref="O21:O23"/>
    <mergeCell ref="N21:N23"/>
    <mergeCell ref="B21:B23"/>
    <mergeCell ref="F22:F23"/>
    <mergeCell ref="F21:I21"/>
    <mergeCell ref="G22:I22"/>
    <mergeCell ref="A25:Q25"/>
    <mergeCell ref="A35:Q35"/>
    <mergeCell ref="Q21:Q23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41"/>
  <sheetViews>
    <sheetView showGridLines="0" topLeftCell="A112" zoomScaleNormal="75" zoomScaleSheetLayoutView="75" workbookViewId="0">
      <selection activeCell="D10" sqref="D10"/>
    </sheetView>
  </sheetViews>
  <sheetFormatPr defaultColWidth="9.140625" defaultRowHeight="12.75" outlineLevelRow="2" x14ac:dyDescent="0.2"/>
  <cols>
    <col min="1" max="1" width="3.28515625" style="11" customWidth="1"/>
    <col min="2" max="2" width="15" style="1" customWidth="1"/>
    <col min="3" max="3" width="34.28515625" style="8" customWidth="1"/>
    <col min="4" max="4" width="7.7109375" style="7" customWidth="1"/>
    <col min="5" max="5" width="9.710937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17"/>
      <c r="C1" s="116"/>
      <c r="D1" s="167"/>
      <c r="E1" s="210" t="s">
        <v>53</v>
      </c>
      <c r="F1" s="210"/>
      <c r="G1" s="210"/>
      <c r="H1" s="210"/>
      <c r="I1" s="210"/>
      <c r="J1" s="113"/>
      <c r="K1" s="112"/>
      <c r="L1" s="112"/>
      <c r="M1" s="2" t="s">
        <v>28</v>
      </c>
      <c r="N1" s="112"/>
      <c r="O1" s="112"/>
      <c r="P1" s="112"/>
      <c r="Q1"/>
      <c r="R1"/>
    </row>
    <row r="2" spans="1:18" outlineLevel="1" x14ac:dyDescent="0.2">
      <c r="A2" s="5"/>
      <c r="B2" s="117"/>
      <c r="C2" s="116"/>
      <c r="D2" s="136"/>
      <c r="E2" s="136"/>
      <c r="F2" s="112"/>
      <c r="G2" s="166" t="s">
        <v>20</v>
      </c>
      <c r="H2" s="112"/>
      <c r="I2" s="112"/>
      <c r="J2" s="113"/>
      <c r="K2" s="112"/>
      <c r="L2" s="112"/>
      <c r="M2" s="5" t="s">
        <v>130</v>
      </c>
      <c r="N2" s="112"/>
      <c r="O2" s="112"/>
      <c r="P2" s="112"/>
      <c r="Q2"/>
      <c r="R2"/>
    </row>
    <row r="3" spans="1:18" outlineLevel="1" x14ac:dyDescent="0.2">
      <c r="A3" s="5"/>
      <c r="B3" s="117"/>
      <c r="C3" s="116"/>
      <c r="D3" s="136"/>
      <c r="E3" s="136"/>
      <c r="F3" s="112"/>
      <c r="G3" s="166"/>
      <c r="H3" s="112"/>
      <c r="I3" s="112"/>
      <c r="J3" s="113"/>
      <c r="K3" s="112"/>
      <c r="L3" s="5"/>
      <c r="M3" s="5" t="s">
        <v>200</v>
      </c>
      <c r="N3" s="112"/>
      <c r="O3" s="112"/>
      <c r="P3" s="112"/>
      <c r="Q3"/>
      <c r="R3"/>
    </row>
    <row r="4" spans="1:18" outlineLevel="1" x14ac:dyDescent="0.2">
      <c r="A4" s="5" t="s">
        <v>199</v>
      </c>
      <c r="B4" s="117"/>
      <c r="C4" s="116"/>
      <c r="D4" s="136"/>
      <c r="E4" s="136"/>
      <c r="F4" s="112"/>
      <c r="G4" s="112"/>
      <c r="H4" s="112"/>
      <c r="I4" s="112"/>
      <c r="J4" s="113"/>
      <c r="K4" s="112"/>
      <c r="L4" s="112"/>
      <c r="M4" s="5" t="s">
        <v>199</v>
      </c>
      <c r="N4" s="112"/>
      <c r="O4" s="112"/>
      <c r="P4" s="112"/>
      <c r="Q4"/>
      <c r="R4"/>
    </row>
    <row r="5" spans="1:18" outlineLevel="1" x14ac:dyDescent="0.2">
      <c r="A5" s="5" t="s">
        <v>198</v>
      </c>
      <c r="B5" s="117"/>
      <c r="C5" s="116"/>
      <c r="D5" s="136"/>
      <c r="E5" s="136"/>
      <c r="F5" s="112"/>
      <c r="G5" s="112"/>
      <c r="H5" s="112"/>
      <c r="I5" s="112"/>
      <c r="J5" s="113"/>
      <c r="K5" s="112"/>
      <c r="L5" s="112"/>
      <c r="M5" s="5" t="s">
        <v>126</v>
      </c>
      <c r="N5" s="112"/>
      <c r="O5" s="112"/>
      <c r="P5" s="112"/>
      <c r="Q5"/>
      <c r="R5"/>
    </row>
    <row r="6" spans="1:18" outlineLevel="1" x14ac:dyDescent="0.2">
      <c r="A6" s="114"/>
      <c r="B6" s="117"/>
      <c r="C6" s="136"/>
      <c r="D6" s="4"/>
      <c r="E6" s="112"/>
      <c r="F6" s="112"/>
      <c r="G6" s="152" t="s">
        <v>692</v>
      </c>
      <c r="H6" s="152"/>
      <c r="I6" s="152"/>
      <c r="J6" s="113"/>
      <c r="K6" s="112"/>
      <c r="L6" s="112"/>
      <c r="M6" s="112"/>
      <c r="N6" s="112"/>
      <c r="O6" s="112"/>
      <c r="P6" s="112"/>
      <c r="Q6" s="4"/>
    </row>
    <row r="7" spans="1:18" x14ac:dyDescent="0.2">
      <c r="A7" s="114"/>
      <c r="B7" s="117"/>
      <c r="C7" s="136"/>
      <c r="D7" s="4"/>
      <c r="E7" s="112"/>
      <c r="F7" s="112"/>
      <c r="G7" s="114" t="s">
        <v>21</v>
      </c>
      <c r="H7" s="114"/>
      <c r="I7" s="114"/>
      <c r="J7" s="113"/>
      <c r="K7" s="112"/>
      <c r="L7" s="112"/>
      <c r="M7" s="112"/>
      <c r="N7" s="112"/>
      <c r="O7" s="112"/>
      <c r="P7" s="112"/>
      <c r="Q7" s="4"/>
    </row>
    <row r="8" spans="1:18" x14ac:dyDescent="0.2">
      <c r="A8" s="114"/>
      <c r="B8" s="117"/>
      <c r="C8" s="136"/>
      <c r="D8" s="4"/>
      <c r="E8" s="112"/>
      <c r="F8" s="112"/>
      <c r="G8" s="112"/>
      <c r="H8" s="112"/>
      <c r="I8" s="112"/>
      <c r="J8" s="113"/>
      <c r="K8" s="112"/>
      <c r="L8" s="112"/>
      <c r="M8" s="112"/>
      <c r="N8" s="112"/>
      <c r="O8" s="112"/>
      <c r="P8" s="112"/>
      <c r="Q8" s="4"/>
    </row>
    <row r="9" spans="1:18" x14ac:dyDescent="0.2">
      <c r="A9" s="114"/>
      <c r="B9" s="117"/>
      <c r="C9" s="144" t="s">
        <v>22</v>
      </c>
      <c r="D9" s="148" t="s">
        <v>691</v>
      </c>
      <c r="E9" s="145"/>
      <c r="F9" s="145"/>
      <c r="G9" s="147"/>
      <c r="H9" s="145"/>
      <c r="I9" s="145"/>
      <c r="J9" s="146"/>
      <c r="K9" s="145"/>
      <c r="L9" s="145"/>
      <c r="M9" s="145"/>
      <c r="N9" s="112"/>
      <c r="O9" s="112"/>
      <c r="P9" s="112"/>
      <c r="Q9" s="4"/>
    </row>
    <row r="10" spans="1:18" x14ac:dyDescent="0.2">
      <c r="A10" s="114"/>
      <c r="B10" s="117"/>
      <c r="C10" s="144"/>
      <c r="D10" s="125" t="s">
        <v>294</v>
      </c>
      <c r="E10" s="112"/>
      <c r="F10" s="112"/>
      <c r="G10" s="114"/>
      <c r="H10" s="112"/>
      <c r="I10" s="112"/>
      <c r="J10" s="113"/>
      <c r="K10" s="112"/>
      <c r="L10" s="112"/>
      <c r="M10" s="112"/>
      <c r="N10" s="112"/>
      <c r="O10" s="112"/>
      <c r="P10" s="112"/>
      <c r="Q10" s="4"/>
    </row>
    <row r="11" spans="1:18" x14ac:dyDescent="0.2">
      <c r="A11" s="114"/>
      <c r="B11" s="117"/>
      <c r="C11" s="136"/>
      <c r="D11" s="142"/>
      <c r="E11" s="141"/>
      <c r="F11" s="141"/>
      <c r="G11" s="180" t="s">
        <v>125</v>
      </c>
      <c r="H11" s="180"/>
      <c r="I11" s="180"/>
      <c r="J11" s="140"/>
      <c r="K11" s="139"/>
      <c r="L11" s="112"/>
      <c r="M11" s="112"/>
      <c r="N11" s="112"/>
      <c r="O11" s="112"/>
      <c r="P11" s="112"/>
      <c r="Q11" s="4"/>
    </row>
    <row r="12" spans="1:18" x14ac:dyDescent="0.2">
      <c r="A12" s="138"/>
      <c r="B12" s="137"/>
      <c r="C12" s="116"/>
      <c r="D12" s="136"/>
      <c r="E12" s="4"/>
      <c r="F12" s="112"/>
      <c r="G12" s="112"/>
      <c r="H12" s="112"/>
      <c r="I12" s="112"/>
      <c r="J12" s="113"/>
      <c r="K12" s="112"/>
      <c r="L12" s="112"/>
      <c r="M12" s="112"/>
      <c r="N12" s="112"/>
      <c r="O12" s="112"/>
      <c r="P12" s="112"/>
      <c r="Q12" s="112"/>
    </row>
    <row r="13" spans="1:18" ht="14.25" x14ac:dyDescent="0.2">
      <c r="A13" s="114"/>
      <c r="B13" s="117"/>
      <c r="C13" s="116"/>
      <c r="D13" s="125" t="s">
        <v>690</v>
      </c>
      <c r="E13" s="114"/>
      <c r="F13" s="112"/>
      <c r="G13" s="112"/>
      <c r="H13" s="112"/>
      <c r="I13" s="125"/>
      <c r="J13" s="126"/>
      <c r="K13" s="112"/>
      <c r="L13" s="112"/>
      <c r="M13" s="112"/>
      <c r="N13" s="112"/>
      <c r="O13" s="112"/>
      <c r="P13" s="112"/>
      <c r="Q13" s="112"/>
      <c r="R13" s="135"/>
    </row>
    <row r="14" spans="1:18" x14ac:dyDescent="0.2">
      <c r="A14" s="114"/>
      <c r="B14" s="117"/>
      <c r="C14" s="116"/>
      <c r="D14" s="125" t="s">
        <v>689</v>
      </c>
      <c r="E14" s="114"/>
      <c r="F14" s="112"/>
      <c r="G14" s="112"/>
      <c r="H14" s="112"/>
      <c r="I14" s="125"/>
      <c r="J14" s="205" t="s">
        <v>688</v>
      </c>
      <c r="K14" s="206"/>
      <c r="L14" s="5" t="s">
        <v>122</v>
      </c>
      <c r="M14" s="112"/>
      <c r="N14" s="112"/>
      <c r="O14" s="112"/>
      <c r="P14" s="112"/>
      <c r="Q14" s="112"/>
    </row>
    <row r="15" spans="1:18" x14ac:dyDescent="0.2">
      <c r="A15" s="114"/>
      <c r="B15" s="117"/>
      <c r="C15" s="116"/>
      <c r="D15" s="125" t="s">
        <v>123</v>
      </c>
      <c r="E15" s="114"/>
      <c r="F15" s="112"/>
      <c r="G15" s="112"/>
      <c r="H15" s="112"/>
      <c r="I15" s="125"/>
      <c r="J15" s="205" t="s">
        <v>687</v>
      </c>
      <c r="K15" s="206"/>
      <c r="L15" s="5" t="s">
        <v>122</v>
      </c>
      <c r="M15" s="112"/>
      <c r="N15" s="112"/>
      <c r="O15" s="112"/>
      <c r="P15" s="112"/>
      <c r="Q15" s="112"/>
    </row>
    <row r="16" spans="1:18" outlineLevel="1" x14ac:dyDescent="0.2">
      <c r="A16" s="114"/>
      <c r="B16" s="117"/>
      <c r="C16" s="116"/>
      <c r="D16" s="125" t="s">
        <v>49</v>
      </c>
      <c r="E16" s="114"/>
      <c r="F16" s="112"/>
      <c r="G16" s="112"/>
      <c r="H16" s="112"/>
      <c r="I16" s="125"/>
      <c r="J16" s="205" t="s">
        <v>686</v>
      </c>
      <c r="K16" s="206"/>
      <c r="L16" s="5" t="s">
        <v>50</v>
      </c>
      <c r="M16" s="112"/>
      <c r="N16" s="112"/>
      <c r="O16" s="112"/>
      <c r="P16" s="112"/>
      <c r="Q16" s="112"/>
    </row>
    <row r="17" spans="1:17" x14ac:dyDescent="0.2">
      <c r="A17" s="114"/>
      <c r="B17" s="117"/>
      <c r="C17" s="116"/>
      <c r="D17" s="127" t="s">
        <v>119</v>
      </c>
      <c r="E17" s="114"/>
      <c r="F17" s="112"/>
      <c r="G17" s="112"/>
      <c r="H17" s="112"/>
      <c r="I17" s="112"/>
      <c r="J17" s="113"/>
      <c r="K17" s="112"/>
      <c r="L17" s="112"/>
      <c r="M17" s="112"/>
      <c r="N17" s="112"/>
      <c r="O17" s="112"/>
      <c r="P17" s="112"/>
      <c r="Q17" s="112"/>
    </row>
    <row r="19" spans="1:17" ht="18" customHeight="1" x14ac:dyDescent="0.2">
      <c r="A19" s="197" t="s">
        <v>23</v>
      </c>
      <c r="B19" s="202" t="s">
        <v>118</v>
      </c>
      <c r="C19" s="197" t="s">
        <v>117</v>
      </c>
      <c r="D19" s="197" t="s">
        <v>24</v>
      </c>
      <c r="E19" s="197" t="s">
        <v>25</v>
      </c>
      <c r="F19" s="197" t="s">
        <v>116</v>
      </c>
      <c r="G19" s="200"/>
      <c r="H19" s="200"/>
      <c r="I19" s="200"/>
      <c r="J19" s="197" t="s">
        <v>115</v>
      </c>
      <c r="K19" s="200"/>
      <c r="L19" s="200"/>
      <c r="M19" s="200"/>
      <c r="N19" s="197" t="s">
        <v>114</v>
      </c>
      <c r="O19" s="197" t="s">
        <v>113</v>
      </c>
      <c r="P19" s="197" t="s">
        <v>112</v>
      </c>
      <c r="Q19" s="197" t="s">
        <v>111</v>
      </c>
    </row>
    <row r="20" spans="1:17" ht="15.75" customHeight="1" x14ac:dyDescent="0.2">
      <c r="A20" s="200"/>
      <c r="B20" s="203"/>
      <c r="C20" s="201"/>
      <c r="D20" s="197"/>
      <c r="E20" s="200"/>
      <c r="F20" s="197" t="s">
        <v>26</v>
      </c>
      <c r="G20" s="197" t="s">
        <v>110</v>
      </c>
      <c r="H20" s="200"/>
      <c r="I20" s="200"/>
      <c r="J20" s="198" t="s">
        <v>26</v>
      </c>
      <c r="K20" s="197" t="s">
        <v>110</v>
      </c>
      <c r="L20" s="200"/>
      <c r="M20" s="200"/>
      <c r="N20" s="197"/>
      <c r="O20" s="197"/>
      <c r="P20" s="197"/>
      <c r="Q20" s="197"/>
    </row>
    <row r="21" spans="1:17" ht="15.75" customHeight="1" x14ac:dyDescent="0.2">
      <c r="A21" s="200"/>
      <c r="B21" s="203"/>
      <c r="C21" s="201"/>
      <c r="D21" s="197"/>
      <c r="E21" s="200"/>
      <c r="F21" s="200"/>
      <c r="G21" s="174" t="s">
        <v>109</v>
      </c>
      <c r="H21" s="174" t="s">
        <v>108</v>
      </c>
      <c r="I21" s="174" t="s">
        <v>107</v>
      </c>
      <c r="J21" s="199"/>
      <c r="K21" s="174" t="s">
        <v>109</v>
      </c>
      <c r="L21" s="174" t="s">
        <v>108</v>
      </c>
      <c r="M21" s="174" t="s">
        <v>107</v>
      </c>
      <c r="N21" s="197"/>
      <c r="O21" s="197"/>
      <c r="P21" s="197"/>
      <c r="Q21" s="197"/>
    </row>
    <row r="22" spans="1:17" x14ac:dyDescent="0.2">
      <c r="A22" s="6">
        <v>1</v>
      </c>
      <c r="B22" s="178">
        <v>2</v>
      </c>
      <c r="C22" s="174">
        <v>3</v>
      </c>
      <c r="D22" s="174">
        <v>4</v>
      </c>
      <c r="E22" s="6">
        <v>5</v>
      </c>
      <c r="F22" s="176">
        <v>6</v>
      </c>
      <c r="G22" s="176">
        <v>7</v>
      </c>
      <c r="H22" s="176">
        <v>8</v>
      </c>
      <c r="I22" s="176">
        <v>9</v>
      </c>
      <c r="J22" s="175">
        <v>10</v>
      </c>
      <c r="K22" s="176">
        <v>11</v>
      </c>
      <c r="L22" s="176">
        <v>12</v>
      </c>
      <c r="M22" s="176">
        <v>13</v>
      </c>
      <c r="N22" s="176">
        <v>14</v>
      </c>
      <c r="O22" s="176">
        <v>15</v>
      </c>
      <c r="P22" s="176">
        <v>16</v>
      </c>
      <c r="Q22" s="176">
        <v>17</v>
      </c>
    </row>
    <row r="23" spans="1:17" x14ac:dyDescent="0.2">
      <c r="A23" s="194" t="s">
        <v>570</v>
      </c>
      <c r="B23" s="195"/>
      <c r="C23" s="195"/>
      <c r="D23" s="195"/>
      <c r="E23" s="195"/>
      <c r="F23" s="195"/>
      <c r="G23" s="195"/>
      <c r="H23" s="195"/>
      <c r="I23" s="195"/>
      <c r="J23" s="195"/>
      <c r="K23" s="195"/>
      <c r="L23" s="195"/>
      <c r="M23" s="195"/>
      <c r="N23" s="195"/>
      <c r="O23" s="195"/>
      <c r="P23" s="195"/>
      <c r="Q23" s="195"/>
    </row>
    <row r="24" spans="1:17" ht="24" x14ac:dyDescent="0.2">
      <c r="A24" s="6">
        <v>1</v>
      </c>
      <c r="B24" s="98" t="s">
        <v>293</v>
      </c>
      <c r="C24" s="177" t="s">
        <v>292</v>
      </c>
      <c r="D24" s="97" t="s">
        <v>32</v>
      </c>
      <c r="E24" s="118">
        <v>0.73</v>
      </c>
      <c r="F24" s="94">
        <v>205.2</v>
      </c>
      <c r="G24" s="94">
        <v>201.98</v>
      </c>
      <c r="H24" s="94">
        <v>3.22</v>
      </c>
      <c r="I24" s="94">
        <v>1.25</v>
      </c>
      <c r="J24" s="14">
        <v>150</v>
      </c>
      <c r="K24" s="12">
        <v>148</v>
      </c>
      <c r="L24" s="12">
        <v>2</v>
      </c>
      <c r="M24" s="12">
        <v>1</v>
      </c>
      <c r="N24" s="12">
        <v>17.89</v>
      </c>
      <c r="O24" s="12">
        <v>13.06</v>
      </c>
      <c r="P24" s="12">
        <v>0.08</v>
      </c>
      <c r="Q24" s="12">
        <v>0.06</v>
      </c>
    </row>
    <row r="25" spans="1:17" x14ac:dyDescent="0.2">
      <c r="A25" s="6">
        <v>2</v>
      </c>
      <c r="B25" s="98" t="s">
        <v>291</v>
      </c>
      <c r="C25" s="177" t="s">
        <v>290</v>
      </c>
      <c r="D25" s="97" t="s">
        <v>32</v>
      </c>
      <c r="E25" s="96">
        <v>0.62</v>
      </c>
      <c r="F25" s="94">
        <v>64.180000000000007</v>
      </c>
      <c r="G25" s="94">
        <v>64.180000000000007</v>
      </c>
      <c r="H25" s="12"/>
      <c r="I25" s="12"/>
      <c r="J25" s="14">
        <v>40</v>
      </c>
      <c r="K25" s="12">
        <v>40</v>
      </c>
      <c r="L25" s="12"/>
      <c r="M25" s="12"/>
      <c r="N25" s="12">
        <v>5.84</v>
      </c>
      <c r="O25" s="12">
        <v>3.62</v>
      </c>
      <c r="P25" s="12"/>
      <c r="Q25" s="12"/>
    </row>
    <row r="26" spans="1:17" x14ac:dyDescent="0.2">
      <c r="A26" s="6">
        <v>3</v>
      </c>
      <c r="B26" s="98" t="s">
        <v>289</v>
      </c>
      <c r="C26" s="177" t="s">
        <v>288</v>
      </c>
      <c r="D26" s="97" t="s">
        <v>34</v>
      </c>
      <c r="E26" s="96">
        <v>2</v>
      </c>
      <c r="F26" s="94">
        <v>106.34</v>
      </c>
      <c r="G26" s="94">
        <v>105.94</v>
      </c>
      <c r="H26" s="94">
        <v>0.4</v>
      </c>
      <c r="I26" s="94">
        <v>0.16</v>
      </c>
      <c r="J26" s="14">
        <v>213</v>
      </c>
      <c r="K26" s="12">
        <v>212</v>
      </c>
      <c r="L26" s="12">
        <v>1</v>
      </c>
      <c r="M26" s="12"/>
      <c r="N26" s="12">
        <v>9.64</v>
      </c>
      <c r="O26" s="12">
        <v>19.28</v>
      </c>
      <c r="P26" s="12">
        <v>0.01</v>
      </c>
      <c r="Q26" s="12">
        <v>0.02</v>
      </c>
    </row>
    <row r="27" spans="1:17" ht="72.75" x14ac:dyDescent="0.2">
      <c r="A27" s="6">
        <v>4</v>
      </c>
      <c r="B27" s="98" t="s">
        <v>685</v>
      </c>
      <c r="C27" s="177" t="s">
        <v>684</v>
      </c>
      <c r="D27" s="97" t="s">
        <v>29</v>
      </c>
      <c r="E27" s="118">
        <v>2</v>
      </c>
      <c r="F27" s="94">
        <v>43.15</v>
      </c>
      <c r="G27" s="94">
        <v>14.63</v>
      </c>
      <c r="H27" s="94">
        <v>28.52</v>
      </c>
      <c r="I27" s="94">
        <v>1.58</v>
      </c>
      <c r="J27" s="14">
        <v>86</v>
      </c>
      <c r="K27" s="12">
        <v>29</v>
      </c>
      <c r="L27" s="12">
        <v>57</v>
      </c>
      <c r="M27" s="12">
        <v>3</v>
      </c>
      <c r="N27" s="12">
        <v>1.05</v>
      </c>
      <c r="O27" s="12">
        <v>2.1</v>
      </c>
      <c r="P27" s="12">
        <v>0.09</v>
      </c>
      <c r="Q27" s="12">
        <v>0.18</v>
      </c>
    </row>
    <row r="28" spans="1:17" ht="60.75" x14ac:dyDescent="0.2">
      <c r="A28" s="6">
        <v>5</v>
      </c>
      <c r="B28" s="98" t="s">
        <v>257</v>
      </c>
      <c r="C28" s="177" t="s">
        <v>683</v>
      </c>
      <c r="D28" s="97" t="s">
        <v>29</v>
      </c>
      <c r="E28" s="118">
        <v>2</v>
      </c>
      <c r="F28" s="94">
        <v>19.829999999999998</v>
      </c>
      <c r="G28" s="94">
        <v>17.48</v>
      </c>
      <c r="H28" s="94">
        <v>2.35</v>
      </c>
      <c r="I28" s="94">
        <v>0.11</v>
      </c>
      <c r="J28" s="14">
        <v>40</v>
      </c>
      <c r="K28" s="12">
        <v>35</v>
      </c>
      <c r="L28" s="12">
        <v>5</v>
      </c>
      <c r="M28" s="12"/>
      <c r="N28" s="12">
        <v>1.25</v>
      </c>
      <c r="O28" s="12">
        <v>2.5</v>
      </c>
      <c r="P28" s="12">
        <v>0.01</v>
      </c>
      <c r="Q28" s="12">
        <v>0.02</v>
      </c>
    </row>
    <row r="29" spans="1:17" x14ac:dyDescent="0.2">
      <c r="A29" s="194" t="s">
        <v>286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</row>
    <row r="30" spans="1:17" ht="26.25" x14ac:dyDescent="0.2">
      <c r="A30" s="6">
        <v>6</v>
      </c>
      <c r="B30" s="98" t="s">
        <v>209</v>
      </c>
      <c r="C30" s="177" t="s">
        <v>682</v>
      </c>
      <c r="D30" s="97" t="s">
        <v>30</v>
      </c>
      <c r="E30" s="118">
        <v>43</v>
      </c>
      <c r="F30" s="94" t="s">
        <v>681</v>
      </c>
      <c r="G30" s="12"/>
      <c r="H30" s="12"/>
      <c r="I30" s="12"/>
      <c r="J30" s="14">
        <v>10991</v>
      </c>
      <c r="K30" s="12"/>
      <c r="L30" s="12"/>
      <c r="M30" s="12"/>
      <c r="N30" s="12"/>
      <c r="O30" s="12"/>
      <c r="P30" s="12"/>
      <c r="Q30" s="12"/>
    </row>
    <row r="31" spans="1:17" ht="26.25" x14ac:dyDescent="0.2">
      <c r="A31" s="6">
        <v>7</v>
      </c>
      <c r="B31" s="98" t="s">
        <v>209</v>
      </c>
      <c r="C31" s="177" t="s">
        <v>680</v>
      </c>
      <c r="D31" s="97" t="s">
        <v>30</v>
      </c>
      <c r="E31" s="118">
        <v>3</v>
      </c>
      <c r="F31" s="94" t="s">
        <v>679</v>
      </c>
      <c r="G31" s="12"/>
      <c r="H31" s="12"/>
      <c r="I31" s="12"/>
      <c r="J31" s="14">
        <v>2648</v>
      </c>
      <c r="K31" s="12"/>
      <c r="L31" s="12"/>
      <c r="M31" s="12"/>
      <c r="N31" s="12"/>
      <c r="O31" s="12"/>
      <c r="P31" s="12"/>
      <c r="Q31" s="12"/>
    </row>
    <row r="32" spans="1:17" ht="36" x14ac:dyDescent="0.2">
      <c r="A32" s="6">
        <v>8</v>
      </c>
      <c r="B32" s="98" t="s">
        <v>678</v>
      </c>
      <c r="C32" s="177" t="s">
        <v>677</v>
      </c>
      <c r="D32" s="97" t="s">
        <v>32</v>
      </c>
      <c r="E32" s="96">
        <v>0.46</v>
      </c>
      <c r="F32" s="94">
        <v>21718.13</v>
      </c>
      <c r="G32" s="94">
        <v>4428.49</v>
      </c>
      <c r="H32" s="94">
        <v>2997.27</v>
      </c>
      <c r="I32" s="94">
        <v>1185.44</v>
      </c>
      <c r="J32" s="14">
        <v>9990</v>
      </c>
      <c r="K32" s="12">
        <v>2037</v>
      </c>
      <c r="L32" s="12">
        <v>1379</v>
      </c>
      <c r="M32" s="12">
        <v>545</v>
      </c>
      <c r="N32" s="12">
        <v>317</v>
      </c>
      <c r="O32" s="12">
        <v>145.82</v>
      </c>
      <c r="P32" s="12">
        <v>75.650000000000006</v>
      </c>
      <c r="Q32" s="12">
        <v>34.799999999999997</v>
      </c>
    </row>
    <row r="33" spans="1:17" ht="24" x14ac:dyDescent="0.2">
      <c r="A33" s="6">
        <v>9</v>
      </c>
      <c r="B33" s="98" t="s">
        <v>209</v>
      </c>
      <c r="C33" s="177" t="s">
        <v>285</v>
      </c>
      <c r="D33" s="97" t="s">
        <v>30</v>
      </c>
      <c r="E33" s="118">
        <v>10</v>
      </c>
      <c r="F33" s="94" t="s">
        <v>284</v>
      </c>
      <c r="G33" s="12"/>
      <c r="H33" s="12"/>
      <c r="I33" s="12"/>
      <c r="J33" s="14">
        <v>1361</v>
      </c>
      <c r="K33" s="12"/>
      <c r="L33" s="12"/>
      <c r="M33" s="12"/>
      <c r="N33" s="12"/>
      <c r="O33" s="12"/>
      <c r="P33" s="12"/>
      <c r="Q33" s="12"/>
    </row>
    <row r="34" spans="1:17" ht="26.25" x14ac:dyDescent="0.2">
      <c r="A34" s="6">
        <v>10</v>
      </c>
      <c r="B34" s="98" t="s">
        <v>209</v>
      </c>
      <c r="C34" s="177" t="s">
        <v>676</v>
      </c>
      <c r="D34" s="97" t="s">
        <v>30</v>
      </c>
      <c r="E34" s="118">
        <v>1</v>
      </c>
      <c r="F34" s="94" t="s">
        <v>675</v>
      </c>
      <c r="G34" s="12"/>
      <c r="H34" s="12"/>
      <c r="I34" s="12"/>
      <c r="J34" s="14">
        <v>658</v>
      </c>
      <c r="K34" s="12"/>
      <c r="L34" s="12"/>
      <c r="M34" s="12"/>
      <c r="N34" s="12"/>
      <c r="O34" s="12"/>
      <c r="P34" s="12"/>
      <c r="Q34" s="12"/>
    </row>
    <row r="35" spans="1:17" ht="36" x14ac:dyDescent="0.2">
      <c r="A35" s="6">
        <v>11</v>
      </c>
      <c r="B35" s="98" t="s">
        <v>209</v>
      </c>
      <c r="C35" s="177" t="s">
        <v>674</v>
      </c>
      <c r="D35" s="97" t="s">
        <v>30</v>
      </c>
      <c r="E35" s="118">
        <v>10</v>
      </c>
      <c r="F35" s="94" t="s">
        <v>673</v>
      </c>
      <c r="G35" s="12"/>
      <c r="H35" s="12"/>
      <c r="I35" s="12"/>
      <c r="J35" s="14">
        <v>315</v>
      </c>
      <c r="K35" s="12"/>
      <c r="L35" s="12"/>
      <c r="M35" s="12"/>
      <c r="N35" s="12"/>
      <c r="O35" s="12"/>
      <c r="P35" s="12"/>
      <c r="Q35" s="12"/>
    </row>
    <row r="36" spans="1:17" ht="36" x14ac:dyDescent="0.2">
      <c r="A36" s="6">
        <v>12</v>
      </c>
      <c r="B36" s="98" t="s">
        <v>283</v>
      </c>
      <c r="C36" s="177" t="s">
        <v>282</v>
      </c>
      <c r="D36" s="97" t="s">
        <v>32</v>
      </c>
      <c r="E36" s="96">
        <v>0.21</v>
      </c>
      <c r="F36" s="94">
        <v>5754.44</v>
      </c>
      <c r="G36" s="94">
        <v>1229.3599999999999</v>
      </c>
      <c r="H36" s="94">
        <v>1526.51</v>
      </c>
      <c r="I36" s="94">
        <v>520.21</v>
      </c>
      <c r="J36" s="14">
        <v>1208</v>
      </c>
      <c r="K36" s="12">
        <v>258</v>
      </c>
      <c r="L36" s="12">
        <v>321</v>
      </c>
      <c r="M36" s="12">
        <v>109</v>
      </c>
      <c r="N36" s="12">
        <v>88</v>
      </c>
      <c r="O36" s="12">
        <v>18.48</v>
      </c>
      <c r="P36" s="12">
        <v>33.049999999999997</v>
      </c>
      <c r="Q36" s="12">
        <v>6.94</v>
      </c>
    </row>
    <row r="37" spans="1:17" ht="26.25" x14ac:dyDescent="0.2">
      <c r="A37" s="6">
        <v>13</v>
      </c>
      <c r="B37" s="98" t="s">
        <v>209</v>
      </c>
      <c r="C37" s="177" t="s">
        <v>672</v>
      </c>
      <c r="D37" s="97" t="s">
        <v>30</v>
      </c>
      <c r="E37" s="118">
        <v>23</v>
      </c>
      <c r="F37" s="94" t="s">
        <v>671</v>
      </c>
      <c r="G37" s="12"/>
      <c r="H37" s="12"/>
      <c r="I37" s="12"/>
      <c r="J37" s="14">
        <v>4035</v>
      </c>
      <c r="K37" s="12"/>
      <c r="L37" s="12"/>
      <c r="M37" s="12"/>
      <c r="N37" s="12"/>
      <c r="O37" s="12"/>
      <c r="P37" s="12"/>
      <c r="Q37" s="12"/>
    </row>
    <row r="38" spans="1:17" ht="36" x14ac:dyDescent="0.2">
      <c r="A38" s="6">
        <v>14</v>
      </c>
      <c r="B38" s="98" t="s">
        <v>670</v>
      </c>
      <c r="C38" s="177" t="s">
        <v>669</v>
      </c>
      <c r="D38" s="97" t="s">
        <v>32</v>
      </c>
      <c r="E38" s="118">
        <v>0.23</v>
      </c>
      <c r="F38" s="94">
        <v>6855.13</v>
      </c>
      <c r="G38" s="94">
        <v>1620.52</v>
      </c>
      <c r="H38" s="94">
        <v>2228.2199999999998</v>
      </c>
      <c r="I38" s="94">
        <v>710.91</v>
      </c>
      <c r="J38" s="14">
        <v>1577</v>
      </c>
      <c r="K38" s="12">
        <v>373</v>
      </c>
      <c r="L38" s="12">
        <v>512</v>
      </c>
      <c r="M38" s="12">
        <v>164</v>
      </c>
      <c r="N38" s="12">
        <v>116</v>
      </c>
      <c r="O38" s="12">
        <v>26.68</v>
      </c>
      <c r="P38" s="12">
        <v>45.08</v>
      </c>
      <c r="Q38" s="12">
        <v>10.37</v>
      </c>
    </row>
    <row r="39" spans="1:17" x14ac:dyDescent="0.2">
      <c r="A39" s="6">
        <v>15</v>
      </c>
      <c r="B39" s="98" t="s">
        <v>281</v>
      </c>
      <c r="C39" s="177" t="s">
        <v>280</v>
      </c>
      <c r="D39" s="97" t="s">
        <v>95</v>
      </c>
      <c r="E39" s="96">
        <v>25.1</v>
      </c>
      <c r="F39" s="94">
        <v>113.9</v>
      </c>
      <c r="G39" s="12"/>
      <c r="H39" s="12"/>
      <c r="I39" s="12"/>
      <c r="J39" s="14">
        <v>2859</v>
      </c>
      <c r="K39" s="12"/>
      <c r="L39" s="12"/>
      <c r="M39" s="12"/>
      <c r="N39" s="12"/>
      <c r="O39" s="12"/>
      <c r="P39" s="12"/>
      <c r="Q39" s="12"/>
    </row>
    <row r="40" spans="1:17" ht="36" x14ac:dyDescent="0.2">
      <c r="A40" s="6">
        <v>16</v>
      </c>
      <c r="B40" s="98" t="s">
        <v>209</v>
      </c>
      <c r="C40" s="177" t="s">
        <v>279</v>
      </c>
      <c r="D40" s="97" t="s">
        <v>30</v>
      </c>
      <c r="E40" s="118">
        <v>10</v>
      </c>
      <c r="F40" s="94" t="s">
        <v>668</v>
      </c>
      <c r="G40" s="12"/>
      <c r="H40" s="12"/>
      <c r="I40" s="12"/>
      <c r="J40" s="14">
        <v>194</v>
      </c>
      <c r="K40" s="12"/>
      <c r="L40" s="12"/>
      <c r="M40" s="12"/>
      <c r="N40" s="12"/>
      <c r="O40" s="12"/>
      <c r="P40" s="12"/>
      <c r="Q40" s="12"/>
    </row>
    <row r="41" spans="1:17" ht="36" x14ac:dyDescent="0.2">
      <c r="A41" s="6">
        <v>17</v>
      </c>
      <c r="B41" s="98" t="s">
        <v>278</v>
      </c>
      <c r="C41" s="177" t="s">
        <v>277</v>
      </c>
      <c r="D41" s="97" t="s">
        <v>32</v>
      </c>
      <c r="E41" s="118">
        <v>0.1</v>
      </c>
      <c r="F41" s="94">
        <v>758.17</v>
      </c>
      <c r="G41" s="94">
        <v>551.82000000000005</v>
      </c>
      <c r="H41" s="94">
        <v>27.07</v>
      </c>
      <c r="I41" s="94">
        <v>0.55000000000000004</v>
      </c>
      <c r="J41" s="14">
        <v>76</v>
      </c>
      <c r="K41" s="12">
        <v>55</v>
      </c>
      <c r="L41" s="12">
        <v>3</v>
      </c>
      <c r="M41" s="12"/>
      <c r="N41" s="12">
        <v>39.5</v>
      </c>
      <c r="O41" s="12">
        <v>3.95</v>
      </c>
      <c r="P41" s="12">
        <v>0.03</v>
      </c>
      <c r="Q41" s="12"/>
    </row>
    <row r="42" spans="1:17" ht="36" x14ac:dyDescent="0.2">
      <c r="A42" s="6">
        <v>18</v>
      </c>
      <c r="B42" s="98" t="s">
        <v>209</v>
      </c>
      <c r="C42" s="177" t="s">
        <v>276</v>
      </c>
      <c r="D42" s="97" t="s">
        <v>30</v>
      </c>
      <c r="E42" s="118">
        <v>7</v>
      </c>
      <c r="F42" s="94" t="s">
        <v>667</v>
      </c>
      <c r="G42" s="12"/>
      <c r="H42" s="12"/>
      <c r="I42" s="12"/>
      <c r="J42" s="14">
        <v>204</v>
      </c>
      <c r="K42" s="12"/>
      <c r="L42" s="12"/>
      <c r="M42" s="12"/>
      <c r="N42" s="12"/>
      <c r="O42" s="12"/>
      <c r="P42" s="12"/>
      <c r="Q42" s="12"/>
    </row>
    <row r="43" spans="1:17" ht="36" x14ac:dyDescent="0.2">
      <c r="A43" s="6">
        <v>19</v>
      </c>
      <c r="B43" s="98" t="s">
        <v>275</v>
      </c>
      <c r="C43" s="177" t="s">
        <v>274</v>
      </c>
      <c r="D43" s="97" t="s">
        <v>32</v>
      </c>
      <c r="E43" s="118">
        <v>7.0000000000000007E-2</v>
      </c>
      <c r="F43" s="94">
        <v>801.67</v>
      </c>
      <c r="G43" s="94">
        <v>613.28</v>
      </c>
      <c r="H43" s="94">
        <v>29.99</v>
      </c>
      <c r="I43" s="94">
        <v>0.73</v>
      </c>
      <c r="J43" s="14">
        <v>56</v>
      </c>
      <c r="K43" s="12">
        <v>43</v>
      </c>
      <c r="L43" s="12">
        <v>2</v>
      </c>
      <c r="M43" s="12"/>
      <c r="N43" s="12">
        <v>43.9</v>
      </c>
      <c r="O43" s="12">
        <v>3.07</v>
      </c>
      <c r="P43" s="12">
        <v>0.04</v>
      </c>
      <c r="Q43" s="12"/>
    </row>
    <row r="44" spans="1:17" ht="26.25" x14ac:dyDescent="0.2">
      <c r="A44" s="6">
        <v>20</v>
      </c>
      <c r="B44" s="98" t="s">
        <v>209</v>
      </c>
      <c r="C44" s="177" t="s">
        <v>666</v>
      </c>
      <c r="D44" s="97" t="s">
        <v>30</v>
      </c>
      <c r="E44" s="118">
        <v>5</v>
      </c>
      <c r="F44" s="94" t="s">
        <v>665</v>
      </c>
      <c r="G44" s="12"/>
      <c r="H44" s="12"/>
      <c r="I44" s="12"/>
      <c r="J44" s="14">
        <v>48</v>
      </c>
      <c r="K44" s="12"/>
      <c r="L44" s="12"/>
      <c r="M44" s="12"/>
      <c r="N44" s="12"/>
      <c r="O44" s="12"/>
      <c r="P44" s="12"/>
      <c r="Q44" s="12"/>
    </row>
    <row r="45" spans="1:17" ht="24" x14ac:dyDescent="0.2">
      <c r="A45" s="6">
        <v>21</v>
      </c>
      <c r="B45" s="98" t="s">
        <v>252</v>
      </c>
      <c r="C45" s="177" t="s">
        <v>251</v>
      </c>
      <c r="D45" s="97" t="s">
        <v>32</v>
      </c>
      <c r="E45" s="118">
        <v>0.05</v>
      </c>
      <c r="F45" s="94">
        <v>813.8</v>
      </c>
      <c r="G45" s="94">
        <v>603.5</v>
      </c>
      <c r="H45" s="94">
        <v>29.99</v>
      </c>
      <c r="I45" s="94">
        <v>0.73</v>
      </c>
      <c r="J45" s="14">
        <v>41</v>
      </c>
      <c r="K45" s="12">
        <v>30</v>
      </c>
      <c r="L45" s="12">
        <v>1</v>
      </c>
      <c r="M45" s="12"/>
      <c r="N45" s="12">
        <v>43.2</v>
      </c>
      <c r="O45" s="12">
        <v>2.16</v>
      </c>
      <c r="P45" s="12">
        <v>0.04</v>
      </c>
      <c r="Q45" s="12"/>
    </row>
    <row r="46" spans="1:17" ht="36" x14ac:dyDescent="0.2">
      <c r="A46" s="6">
        <v>22</v>
      </c>
      <c r="B46" s="98" t="s">
        <v>209</v>
      </c>
      <c r="C46" s="177" t="s">
        <v>273</v>
      </c>
      <c r="D46" s="97" t="s">
        <v>30</v>
      </c>
      <c r="E46" s="118">
        <v>35</v>
      </c>
      <c r="F46" s="94" t="s">
        <v>664</v>
      </c>
      <c r="G46" s="12"/>
      <c r="H46" s="12"/>
      <c r="I46" s="12"/>
      <c r="J46" s="14">
        <v>369</v>
      </c>
      <c r="K46" s="12"/>
      <c r="L46" s="12"/>
      <c r="M46" s="12"/>
      <c r="N46" s="12"/>
      <c r="O46" s="12"/>
      <c r="P46" s="12"/>
      <c r="Q46" s="12"/>
    </row>
    <row r="47" spans="1:17" x14ac:dyDescent="0.2">
      <c r="A47" s="6">
        <v>23</v>
      </c>
      <c r="B47" s="98" t="s">
        <v>663</v>
      </c>
      <c r="C47" s="177" t="s">
        <v>662</v>
      </c>
      <c r="D47" s="97" t="s">
        <v>30</v>
      </c>
      <c r="E47" s="96">
        <v>6</v>
      </c>
      <c r="F47" s="94">
        <v>29.01</v>
      </c>
      <c r="G47" s="12"/>
      <c r="H47" s="12"/>
      <c r="I47" s="12"/>
      <c r="J47" s="14">
        <v>174</v>
      </c>
      <c r="K47" s="12"/>
      <c r="L47" s="12"/>
      <c r="M47" s="12"/>
      <c r="N47" s="12"/>
      <c r="O47" s="12"/>
      <c r="P47" s="12"/>
      <c r="Q47" s="12"/>
    </row>
    <row r="48" spans="1:17" ht="24" x14ac:dyDescent="0.2">
      <c r="A48" s="6">
        <v>24</v>
      </c>
      <c r="B48" s="98" t="s">
        <v>219</v>
      </c>
      <c r="C48" s="177" t="s">
        <v>661</v>
      </c>
      <c r="D48" s="97" t="s">
        <v>29</v>
      </c>
      <c r="E48" s="118">
        <v>6</v>
      </c>
      <c r="F48" s="94">
        <v>8.41</v>
      </c>
      <c r="G48" s="94">
        <v>7.26</v>
      </c>
      <c r="H48" s="12"/>
      <c r="I48" s="12"/>
      <c r="J48" s="14">
        <v>50</v>
      </c>
      <c r="K48" s="12">
        <v>44</v>
      </c>
      <c r="L48" s="12"/>
      <c r="M48" s="12"/>
      <c r="N48" s="12">
        <v>0.52</v>
      </c>
      <c r="O48" s="12">
        <v>3.12</v>
      </c>
      <c r="P48" s="12"/>
      <c r="Q48" s="12"/>
    </row>
    <row r="49" spans="1:17" x14ac:dyDescent="0.2">
      <c r="A49" s="194" t="s">
        <v>272</v>
      </c>
      <c r="B49" s="195"/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</row>
    <row r="50" spans="1:17" ht="63" x14ac:dyDescent="0.2">
      <c r="A50" s="6">
        <v>25</v>
      </c>
      <c r="B50" s="98" t="s">
        <v>248</v>
      </c>
      <c r="C50" s="177" t="s">
        <v>247</v>
      </c>
      <c r="D50" s="97" t="s">
        <v>34</v>
      </c>
      <c r="E50" s="96">
        <v>1.1599999999999999</v>
      </c>
      <c r="F50" s="94">
        <v>419.25</v>
      </c>
      <c r="G50" s="94">
        <v>272.61</v>
      </c>
      <c r="H50" s="94">
        <v>48.52</v>
      </c>
      <c r="I50" s="94">
        <v>0.17</v>
      </c>
      <c r="J50" s="14">
        <v>486</v>
      </c>
      <c r="K50" s="12">
        <v>316</v>
      </c>
      <c r="L50" s="12">
        <v>56</v>
      </c>
      <c r="M50" s="12"/>
      <c r="N50" s="12">
        <v>20.329999999999998</v>
      </c>
      <c r="O50" s="12">
        <v>23.58</v>
      </c>
      <c r="P50" s="12">
        <v>0.01</v>
      </c>
      <c r="Q50" s="12">
        <v>0.01</v>
      </c>
    </row>
    <row r="51" spans="1:17" ht="26.25" x14ac:dyDescent="0.2">
      <c r="A51" s="6">
        <v>26</v>
      </c>
      <c r="B51" s="98" t="s">
        <v>209</v>
      </c>
      <c r="C51" s="177" t="s">
        <v>271</v>
      </c>
      <c r="D51" s="97" t="s">
        <v>33</v>
      </c>
      <c r="E51" s="118">
        <v>58</v>
      </c>
      <c r="F51" s="94" t="s">
        <v>660</v>
      </c>
      <c r="G51" s="12"/>
      <c r="H51" s="12"/>
      <c r="I51" s="12"/>
      <c r="J51" s="14">
        <v>3145</v>
      </c>
      <c r="K51" s="12"/>
      <c r="L51" s="12"/>
      <c r="M51" s="12"/>
      <c r="N51" s="12"/>
      <c r="O51" s="12"/>
      <c r="P51" s="12"/>
      <c r="Q51" s="12"/>
    </row>
    <row r="52" spans="1:17" ht="26.25" x14ac:dyDescent="0.2">
      <c r="A52" s="6">
        <v>27</v>
      </c>
      <c r="B52" s="98" t="s">
        <v>209</v>
      </c>
      <c r="C52" s="177" t="s">
        <v>270</v>
      </c>
      <c r="D52" s="97" t="s">
        <v>33</v>
      </c>
      <c r="E52" s="118">
        <v>58</v>
      </c>
      <c r="F52" s="94" t="s">
        <v>659</v>
      </c>
      <c r="G52" s="12"/>
      <c r="H52" s="12"/>
      <c r="I52" s="12"/>
      <c r="J52" s="14">
        <v>1013</v>
      </c>
      <c r="K52" s="12"/>
      <c r="L52" s="12"/>
      <c r="M52" s="12"/>
      <c r="N52" s="12"/>
      <c r="O52" s="12"/>
      <c r="P52" s="12"/>
      <c r="Q52" s="12"/>
    </row>
    <row r="53" spans="1:17" ht="26.25" x14ac:dyDescent="0.2">
      <c r="A53" s="6">
        <v>28</v>
      </c>
      <c r="B53" s="98" t="s">
        <v>209</v>
      </c>
      <c r="C53" s="177" t="s">
        <v>269</v>
      </c>
      <c r="D53" s="97" t="s">
        <v>33</v>
      </c>
      <c r="E53" s="118">
        <v>58</v>
      </c>
      <c r="F53" s="94" t="s">
        <v>658</v>
      </c>
      <c r="G53" s="12"/>
      <c r="H53" s="12"/>
      <c r="I53" s="12"/>
      <c r="J53" s="14">
        <v>274</v>
      </c>
      <c r="K53" s="12"/>
      <c r="L53" s="12"/>
      <c r="M53" s="12"/>
      <c r="N53" s="12"/>
      <c r="O53" s="12"/>
      <c r="P53" s="12"/>
      <c r="Q53" s="12"/>
    </row>
    <row r="54" spans="1:17" ht="26.25" x14ac:dyDescent="0.2">
      <c r="A54" s="6">
        <v>29</v>
      </c>
      <c r="B54" s="98" t="s">
        <v>209</v>
      </c>
      <c r="C54" s="177" t="s">
        <v>268</v>
      </c>
      <c r="D54" s="97" t="s">
        <v>33</v>
      </c>
      <c r="E54" s="118">
        <v>58</v>
      </c>
      <c r="F54" s="94" t="s">
        <v>657</v>
      </c>
      <c r="G54" s="12"/>
      <c r="H54" s="12"/>
      <c r="I54" s="12"/>
      <c r="J54" s="14">
        <v>483</v>
      </c>
      <c r="K54" s="12"/>
      <c r="L54" s="12"/>
      <c r="M54" s="12"/>
      <c r="N54" s="12"/>
      <c r="O54" s="12"/>
      <c r="P54" s="12"/>
      <c r="Q54" s="12"/>
    </row>
    <row r="55" spans="1:17" ht="26.25" x14ac:dyDescent="0.2">
      <c r="A55" s="6">
        <v>30</v>
      </c>
      <c r="B55" s="98" t="s">
        <v>209</v>
      </c>
      <c r="C55" s="177" t="s">
        <v>267</v>
      </c>
      <c r="D55" s="97" t="s">
        <v>33</v>
      </c>
      <c r="E55" s="118">
        <v>40</v>
      </c>
      <c r="F55" s="94" t="s">
        <v>656</v>
      </c>
      <c r="G55" s="12"/>
      <c r="H55" s="12"/>
      <c r="I55" s="12"/>
      <c r="J55" s="14">
        <v>1714</v>
      </c>
      <c r="K55" s="12"/>
      <c r="L55" s="12"/>
      <c r="M55" s="12"/>
      <c r="N55" s="12"/>
      <c r="O55" s="12"/>
      <c r="P55" s="12"/>
      <c r="Q55" s="12"/>
    </row>
    <row r="56" spans="1:17" ht="26.25" x14ac:dyDescent="0.2">
      <c r="A56" s="6">
        <v>31</v>
      </c>
      <c r="B56" s="98" t="s">
        <v>209</v>
      </c>
      <c r="C56" s="177" t="s">
        <v>655</v>
      </c>
      <c r="D56" s="97" t="s">
        <v>33</v>
      </c>
      <c r="E56" s="118">
        <v>32</v>
      </c>
      <c r="F56" s="94" t="s">
        <v>654</v>
      </c>
      <c r="G56" s="12"/>
      <c r="H56" s="12"/>
      <c r="I56" s="12"/>
      <c r="J56" s="14">
        <v>1506</v>
      </c>
      <c r="K56" s="12"/>
      <c r="L56" s="12"/>
      <c r="M56" s="12"/>
      <c r="N56" s="12"/>
      <c r="O56" s="12"/>
      <c r="P56" s="12"/>
      <c r="Q56" s="12"/>
    </row>
    <row r="57" spans="1:17" ht="26.25" x14ac:dyDescent="0.2">
      <c r="A57" s="6">
        <v>32</v>
      </c>
      <c r="B57" s="98" t="s">
        <v>209</v>
      </c>
      <c r="C57" s="177" t="s">
        <v>266</v>
      </c>
      <c r="D57" s="97" t="s">
        <v>33</v>
      </c>
      <c r="E57" s="118">
        <v>8</v>
      </c>
      <c r="F57" s="94" t="s">
        <v>653</v>
      </c>
      <c r="G57" s="12"/>
      <c r="H57" s="12"/>
      <c r="I57" s="12"/>
      <c r="J57" s="14">
        <v>514</v>
      </c>
      <c r="K57" s="12"/>
      <c r="L57" s="12"/>
      <c r="M57" s="12"/>
      <c r="N57" s="12"/>
      <c r="O57" s="12"/>
      <c r="P57" s="12"/>
      <c r="Q57" s="12"/>
    </row>
    <row r="58" spans="1:17" ht="26.25" x14ac:dyDescent="0.2">
      <c r="A58" s="6">
        <v>33</v>
      </c>
      <c r="B58" s="98" t="s">
        <v>209</v>
      </c>
      <c r="C58" s="177" t="s">
        <v>265</v>
      </c>
      <c r="D58" s="97" t="s">
        <v>33</v>
      </c>
      <c r="E58" s="118">
        <v>165</v>
      </c>
      <c r="F58" s="94" t="s">
        <v>652</v>
      </c>
      <c r="G58" s="12"/>
      <c r="H58" s="12"/>
      <c r="I58" s="12"/>
      <c r="J58" s="14">
        <v>1167</v>
      </c>
      <c r="K58" s="12"/>
      <c r="L58" s="12"/>
      <c r="M58" s="12"/>
      <c r="N58" s="12"/>
      <c r="O58" s="12"/>
      <c r="P58" s="12"/>
      <c r="Q58" s="12"/>
    </row>
    <row r="59" spans="1:17" ht="26.25" x14ac:dyDescent="0.2">
      <c r="A59" s="6">
        <v>34</v>
      </c>
      <c r="B59" s="98" t="s">
        <v>209</v>
      </c>
      <c r="C59" s="177" t="s">
        <v>264</v>
      </c>
      <c r="D59" s="97" t="s">
        <v>33</v>
      </c>
      <c r="E59" s="118">
        <v>9</v>
      </c>
      <c r="F59" s="94" t="s">
        <v>651</v>
      </c>
      <c r="G59" s="12"/>
      <c r="H59" s="12"/>
      <c r="I59" s="12"/>
      <c r="J59" s="14">
        <v>155</v>
      </c>
      <c r="K59" s="12"/>
      <c r="L59" s="12"/>
      <c r="M59" s="12"/>
      <c r="N59" s="12"/>
      <c r="O59" s="12"/>
      <c r="P59" s="12"/>
      <c r="Q59" s="12"/>
    </row>
    <row r="60" spans="1:17" ht="26.25" x14ac:dyDescent="0.2">
      <c r="A60" s="6">
        <v>35</v>
      </c>
      <c r="B60" s="98" t="s">
        <v>209</v>
      </c>
      <c r="C60" s="177" t="s">
        <v>263</v>
      </c>
      <c r="D60" s="97" t="s">
        <v>33</v>
      </c>
      <c r="E60" s="118">
        <v>6</v>
      </c>
      <c r="F60" s="94" t="s">
        <v>650</v>
      </c>
      <c r="G60" s="12"/>
      <c r="H60" s="12"/>
      <c r="I60" s="12"/>
      <c r="J60" s="14">
        <v>511</v>
      </c>
      <c r="K60" s="12"/>
      <c r="L60" s="12"/>
      <c r="M60" s="12"/>
      <c r="N60" s="12"/>
      <c r="O60" s="12"/>
      <c r="P60" s="12"/>
      <c r="Q60" s="12"/>
    </row>
    <row r="61" spans="1:17" x14ac:dyDescent="0.2">
      <c r="A61" s="211" t="s">
        <v>262</v>
      </c>
      <c r="B61" s="212"/>
      <c r="C61" s="212"/>
      <c r="D61" s="212"/>
      <c r="E61" s="212"/>
      <c r="F61" s="212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</row>
    <row r="62" spans="1:17" ht="26.25" x14ac:dyDescent="0.2">
      <c r="A62" s="6">
        <v>36</v>
      </c>
      <c r="B62" s="98" t="s">
        <v>209</v>
      </c>
      <c r="C62" s="177" t="s">
        <v>649</v>
      </c>
      <c r="D62" s="97" t="s">
        <v>33</v>
      </c>
      <c r="E62" s="118">
        <v>17</v>
      </c>
      <c r="F62" s="94" t="s">
        <v>648</v>
      </c>
      <c r="G62" s="12"/>
      <c r="H62" s="12"/>
      <c r="I62" s="12"/>
      <c r="J62" s="14">
        <v>1121</v>
      </c>
      <c r="K62" s="12"/>
      <c r="L62" s="12"/>
      <c r="M62" s="12"/>
      <c r="N62" s="12"/>
      <c r="O62" s="12"/>
      <c r="P62" s="12"/>
      <c r="Q62" s="12"/>
    </row>
    <row r="63" spans="1:17" ht="24" x14ac:dyDescent="0.2">
      <c r="A63" s="6">
        <v>37</v>
      </c>
      <c r="B63" s="98" t="s">
        <v>261</v>
      </c>
      <c r="C63" s="177" t="s">
        <v>260</v>
      </c>
      <c r="D63" s="97" t="s">
        <v>32</v>
      </c>
      <c r="E63" s="96">
        <v>0.17</v>
      </c>
      <c r="F63" s="94">
        <v>1151.02</v>
      </c>
      <c r="G63" s="94">
        <v>969.52</v>
      </c>
      <c r="H63" s="94">
        <v>20.46</v>
      </c>
      <c r="I63" s="94">
        <v>1.27</v>
      </c>
      <c r="J63" s="14">
        <v>196</v>
      </c>
      <c r="K63" s="12">
        <v>165</v>
      </c>
      <c r="L63" s="12">
        <v>3</v>
      </c>
      <c r="M63" s="12"/>
      <c r="N63" s="12">
        <v>69.400000000000006</v>
      </c>
      <c r="O63" s="12">
        <v>11.8</v>
      </c>
      <c r="P63" s="12">
        <v>7.0000000000000007E-2</v>
      </c>
      <c r="Q63" s="12">
        <v>0.01</v>
      </c>
    </row>
    <row r="64" spans="1:17" ht="26.25" x14ac:dyDescent="0.2">
      <c r="A64" s="6">
        <v>38</v>
      </c>
      <c r="B64" s="98" t="s">
        <v>209</v>
      </c>
      <c r="C64" s="177" t="s">
        <v>647</v>
      </c>
      <c r="D64" s="97" t="s">
        <v>33</v>
      </c>
      <c r="E64" s="118">
        <v>17</v>
      </c>
      <c r="F64" s="94" t="s">
        <v>646</v>
      </c>
      <c r="G64" s="12"/>
      <c r="H64" s="12"/>
      <c r="I64" s="12"/>
      <c r="J64" s="14">
        <v>274</v>
      </c>
      <c r="K64" s="12"/>
      <c r="L64" s="12"/>
      <c r="M64" s="12"/>
      <c r="N64" s="12"/>
      <c r="O64" s="12"/>
      <c r="P64" s="12"/>
      <c r="Q64" s="12"/>
    </row>
    <row r="65" spans="1:17" ht="36" x14ac:dyDescent="0.2">
      <c r="A65" s="6">
        <v>39</v>
      </c>
      <c r="B65" s="98" t="s">
        <v>250</v>
      </c>
      <c r="C65" s="177" t="s">
        <v>249</v>
      </c>
      <c r="D65" s="97" t="s">
        <v>32</v>
      </c>
      <c r="E65" s="118">
        <v>0.17</v>
      </c>
      <c r="F65" s="94">
        <v>82.85</v>
      </c>
      <c r="G65" s="94">
        <v>78.98</v>
      </c>
      <c r="H65" s="12"/>
      <c r="I65" s="12"/>
      <c r="J65" s="14">
        <v>14</v>
      </c>
      <c r="K65" s="12">
        <v>13</v>
      </c>
      <c r="L65" s="12"/>
      <c r="M65" s="12"/>
      <c r="N65" s="12">
        <v>6.18</v>
      </c>
      <c r="O65" s="12">
        <v>1.05</v>
      </c>
      <c r="P65" s="12"/>
      <c r="Q65" s="12"/>
    </row>
    <row r="66" spans="1:17" ht="26.25" x14ac:dyDescent="0.2">
      <c r="A66" s="6">
        <v>40</v>
      </c>
      <c r="B66" s="98" t="s">
        <v>209</v>
      </c>
      <c r="C66" s="177" t="s">
        <v>645</v>
      </c>
      <c r="D66" s="97" t="s">
        <v>33</v>
      </c>
      <c r="E66" s="118">
        <v>14</v>
      </c>
      <c r="F66" s="94" t="s">
        <v>644</v>
      </c>
      <c r="G66" s="12"/>
      <c r="H66" s="12"/>
      <c r="I66" s="12"/>
      <c r="J66" s="14">
        <v>413</v>
      </c>
      <c r="K66" s="12"/>
      <c r="L66" s="12"/>
      <c r="M66" s="12"/>
      <c r="N66" s="12"/>
      <c r="O66" s="12"/>
      <c r="P66" s="12"/>
      <c r="Q66" s="12"/>
    </row>
    <row r="67" spans="1:17" ht="26.25" x14ac:dyDescent="0.2">
      <c r="A67" s="6">
        <v>41</v>
      </c>
      <c r="B67" s="98" t="s">
        <v>209</v>
      </c>
      <c r="C67" s="177" t="s">
        <v>643</v>
      </c>
      <c r="D67" s="97" t="s">
        <v>33</v>
      </c>
      <c r="E67" s="118">
        <v>14</v>
      </c>
      <c r="F67" s="94" t="s">
        <v>642</v>
      </c>
      <c r="G67" s="12"/>
      <c r="H67" s="12"/>
      <c r="I67" s="12"/>
      <c r="J67" s="14">
        <v>463</v>
      </c>
      <c r="K67" s="12"/>
      <c r="L67" s="12"/>
      <c r="M67" s="12"/>
      <c r="N67" s="12"/>
      <c r="O67" s="12"/>
      <c r="P67" s="12"/>
      <c r="Q67" s="12"/>
    </row>
    <row r="68" spans="1:17" ht="26.25" x14ac:dyDescent="0.2">
      <c r="A68" s="6">
        <v>42</v>
      </c>
      <c r="B68" s="98" t="s">
        <v>209</v>
      </c>
      <c r="C68" s="177" t="s">
        <v>641</v>
      </c>
      <c r="D68" s="97" t="s">
        <v>33</v>
      </c>
      <c r="E68" s="118">
        <v>5</v>
      </c>
      <c r="F68" s="94" t="s">
        <v>640</v>
      </c>
      <c r="G68" s="12"/>
      <c r="H68" s="12"/>
      <c r="I68" s="12"/>
      <c r="J68" s="14">
        <v>213</v>
      </c>
      <c r="K68" s="12"/>
      <c r="L68" s="12"/>
      <c r="M68" s="12"/>
      <c r="N68" s="12"/>
      <c r="O68" s="12"/>
      <c r="P68" s="12"/>
      <c r="Q68" s="12"/>
    </row>
    <row r="69" spans="1:17" ht="24" x14ac:dyDescent="0.2">
      <c r="A69" s="6">
        <v>43</v>
      </c>
      <c r="B69" s="98" t="s">
        <v>252</v>
      </c>
      <c r="C69" s="177" t="s">
        <v>251</v>
      </c>
      <c r="D69" s="97" t="s">
        <v>32</v>
      </c>
      <c r="E69" s="96">
        <v>0.33</v>
      </c>
      <c r="F69" s="94">
        <v>813.8</v>
      </c>
      <c r="G69" s="94">
        <v>603.5</v>
      </c>
      <c r="H69" s="94">
        <v>29.99</v>
      </c>
      <c r="I69" s="94">
        <v>0.73</v>
      </c>
      <c r="J69" s="14">
        <v>269</v>
      </c>
      <c r="K69" s="12">
        <v>199</v>
      </c>
      <c r="L69" s="12">
        <v>10</v>
      </c>
      <c r="M69" s="12"/>
      <c r="N69" s="12">
        <v>43.2</v>
      </c>
      <c r="O69" s="12">
        <v>14.26</v>
      </c>
      <c r="P69" s="12">
        <v>0.04</v>
      </c>
      <c r="Q69" s="12">
        <v>0.01</v>
      </c>
    </row>
    <row r="70" spans="1:17" ht="26.25" x14ac:dyDescent="0.2">
      <c r="A70" s="6">
        <v>44</v>
      </c>
      <c r="B70" s="98" t="s">
        <v>209</v>
      </c>
      <c r="C70" s="177" t="s">
        <v>639</v>
      </c>
      <c r="D70" s="97" t="s">
        <v>33</v>
      </c>
      <c r="E70" s="96">
        <v>19</v>
      </c>
      <c r="F70" s="94" t="s">
        <v>638</v>
      </c>
      <c r="G70" s="12"/>
      <c r="H70" s="12"/>
      <c r="I70" s="12"/>
      <c r="J70" s="14">
        <v>185</v>
      </c>
      <c r="K70" s="12"/>
      <c r="L70" s="12"/>
      <c r="M70" s="12"/>
      <c r="N70" s="12"/>
      <c r="O70" s="12"/>
      <c r="P70" s="12"/>
      <c r="Q70" s="12"/>
    </row>
    <row r="71" spans="1:17" ht="36" x14ac:dyDescent="0.2">
      <c r="A71" s="6">
        <v>45</v>
      </c>
      <c r="B71" s="98" t="s">
        <v>250</v>
      </c>
      <c r="C71" s="177" t="s">
        <v>249</v>
      </c>
      <c r="D71" s="97" t="s">
        <v>32</v>
      </c>
      <c r="E71" s="118">
        <v>0.19</v>
      </c>
      <c r="F71" s="94">
        <v>82.85</v>
      </c>
      <c r="G71" s="94">
        <v>78.98</v>
      </c>
      <c r="H71" s="12"/>
      <c r="I71" s="12"/>
      <c r="J71" s="14">
        <v>16</v>
      </c>
      <c r="K71" s="12">
        <v>15</v>
      </c>
      <c r="L71" s="12"/>
      <c r="M71" s="12"/>
      <c r="N71" s="12">
        <v>6.18</v>
      </c>
      <c r="O71" s="12">
        <v>1.17</v>
      </c>
      <c r="P71" s="12"/>
      <c r="Q71" s="12"/>
    </row>
    <row r="72" spans="1:17" x14ac:dyDescent="0.2">
      <c r="A72" s="211" t="s">
        <v>637</v>
      </c>
      <c r="B72" s="212"/>
      <c r="C72" s="212"/>
      <c r="D72" s="212"/>
      <c r="E72" s="212"/>
      <c r="F72" s="212"/>
      <c r="G72" s="212"/>
      <c r="H72" s="212"/>
      <c r="I72" s="212"/>
      <c r="J72" s="212"/>
      <c r="K72" s="212"/>
      <c r="L72" s="212"/>
      <c r="M72" s="212"/>
      <c r="N72" s="212"/>
      <c r="O72" s="212"/>
      <c r="P72" s="212"/>
      <c r="Q72" s="212"/>
    </row>
    <row r="73" spans="1:17" ht="63" x14ac:dyDescent="0.2">
      <c r="A73" s="6">
        <v>46</v>
      </c>
      <c r="B73" s="98" t="s">
        <v>248</v>
      </c>
      <c r="C73" s="177" t="s">
        <v>247</v>
      </c>
      <c r="D73" s="97" t="s">
        <v>34</v>
      </c>
      <c r="E73" s="96">
        <v>0.6</v>
      </c>
      <c r="F73" s="94">
        <v>419.25</v>
      </c>
      <c r="G73" s="94">
        <v>272.61</v>
      </c>
      <c r="H73" s="94">
        <v>48.52</v>
      </c>
      <c r="I73" s="94">
        <v>0.17</v>
      </c>
      <c r="J73" s="14">
        <v>252</v>
      </c>
      <c r="K73" s="12">
        <v>164</v>
      </c>
      <c r="L73" s="12">
        <v>29</v>
      </c>
      <c r="M73" s="12"/>
      <c r="N73" s="12">
        <v>20.329999999999998</v>
      </c>
      <c r="O73" s="12">
        <v>12.2</v>
      </c>
      <c r="P73" s="12">
        <v>0.01</v>
      </c>
      <c r="Q73" s="12">
        <v>0.01</v>
      </c>
    </row>
    <row r="74" spans="1:17" ht="26.25" x14ac:dyDescent="0.2">
      <c r="A74" s="6">
        <v>47</v>
      </c>
      <c r="B74" s="98" t="s">
        <v>209</v>
      </c>
      <c r="C74" s="177" t="s">
        <v>636</v>
      </c>
      <c r="D74" s="97" t="s">
        <v>30</v>
      </c>
      <c r="E74" s="118">
        <v>30</v>
      </c>
      <c r="F74" s="94" t="s">
        <v>635</v>
      </c>
      <c r="G74" s="12"/>
      <c r="H74" s="12"/>
      <c r="I74" s="12"/>
      <c r="J74" s="14">
        <v>1720</v>
      </c>
      <c r="K74" s="12"/>
      <c r="L74" s="12"/>
      <c r="M74" s="12"/>
      <c r="N74" s="12"/>
      <c r="O74" s="12"/>
      <c r="P74" s="12"/>
      <c r="Q74" s="12"/>
    </row>
    <row r="75" spans="1:17" ht="36" x14ac:dyDescent="0.2">
      <c r="A75" s="6">
        <v>48</v>
      </c>
      <c r="B75" s="98" t="s">
        <v>209</v>
      </c>
      <c r="C75" s="177" t="s">
        <v>246</v>
      </c>
      <c r="D75" s="97" t="s">
        <v>30</v>
      </c>
      <c r="E75" s="118">
        <v>120</v>
      </c>
      <c r="F75" s="94" t="s">
        <v>245</v>
      </c>
      <c r="G75" s="12"/>
      <c r="H75" s="12"/>
      <c r="I75" s="12"/>
      <c r="J75" s="14">
        <v>1062</v>
      </c>
      <c r="K75" s="12"/>
      <c r="L75" s="12"/>
      <c r="M75" s="12"/>
      <c r="N75" s="12"/>
      <c r="O75" s="12"/>
      <c r="P75" s="12"/>
      <c r="Q75" s="12"/>
    </row>
    <row r="76" spans="1:17" ht="26.25" x14ac:dyDescent="0.2">
      <c r="A76" s="6">
        <v>49</v>
      </c>
      <c r="B76" s="98" t="s">
        <v>209</v>
      </c>
      <c r="C76" s="177" t="s">
        <v>634</v>
      </c>
      <c r="D76" s="97" t="s">
        <v>30</v>
      </c>
      <c r="E76" s="118">
        <v>90</v>
      </c>
      <c r="F76" s="94" t="s">
        <v>633</v>
      </c>
      <c r="G76" s="12"/>
      <c r="H76" s="12"/>
      <c r="I76" s="12"/>
      <c r="J76" s="14">
        <v>644</v>
      </c>
      <c r="K76" s="12"/>
      <c r="L76" s="12"/>
      <c r="M76" s="12"/>
      <c r="N76" s="12"/>
      <c r="O76" s="12"/>
      <c r="P76" s="12"/>
      <c r="Q76" s="12"/>
    </row>
    <row r="77" spans="1:17" ht="26.25" x14ac:dyDescent="0.2">
      <c r="A77" s="6">
        <v>50</v>
      </c>
      <c r="B77" s="98" t="s">
        <v>209</v>
      </c>
      <c r="C77" s="177" t="s">
        <v>632</v>
      </c>
      <c r="D77" s="97" t="s">
        <v>30</v>
      </c>
      <c r="E77" s="118">
        <v>6</v>
      </c>
      <c r="F77" s="94" t="s">
        <v>631</v>
      </c>
      <c r="G77" s="12"/>
      <c r="H77" s="12"/>
      <c r="I77" s="12"/>
      <c r="J77" s="14">
        <v>97</v>
      </c>
      <c r="K77" s="12"/>
      <c r="L77" s="12"/>
      <c r="M77" s="12"/>
      <c r="N77" s="12"/>
      <c r="O77" s="12"/>
      <c r="P77" s="12"/>
      <c r="Q77" s="12"/>
    </row>
    <row r="78" spans="1:17" ht="26.25" x14ac:dyDescent="0.2">
      <c r="A78" s="6">
        <v>51</v>
      </c>
      <c r="B78" s="98" t="s">
        <v>209</v>
      </c>
      <c r="C78" s="177" t="s">
        <v>630</v>
      </c>
      <c r="D78" s="97" t="s">
        <v>30</v>
      </c>
      <c r="E78" s="118">
        <v>4</v>
      </c>
      <c r="F78" s="94" t="s">
        <v>629</v>
      </c>
      <c r="G78" s="12"/>
      <c r="H78" s="12"/>
      <c r="I78" s="12"/>
      <c r="J78" s="14">
        <v>27</v>
      </c>
      <c r="K78" s="12"/>
      <c r="L78" s="12"/>
      <c r="M78" s="12"/>
      <c r="N78" s="12"/>
      <c r="O78" s="12"/>
      <c r="P78" s="12"/>
      <c r="Q78" s="12"/>
    </row>
    <row r="79" spans="1:17" ht="26.25" x14ac:dyDescent="0.2">
      <c r="A79" s="6">
        <v>52</v>
      </c>
      <c r="B79" s="98" t="s">
        <v>209</v>
      </c>
      <c r="C79" s="177" t="s">
        <v>628</v>
      </c>
      <c r="D79" s="97" t="s">
        <v>30</v>
      </c>
      <c r="E79" s="118">
        <v>5</v>
      </c>
      <c r="F79" s="94" t="s">
        <v>627</v>
      </c>
      <c r="G79" s="12"/>
      <c r="H79" s="12"/>
      <c r="I79" s="12"/>
      <c r="J79" s="14">
        <v>185</v>
      </c>
      <c r="K79" s="12"/>
      <c r="L79" s="12"/>
      <c r="M79" s="12"/>
      <c r="N79" s="12"/>
      <c r="O79" s="12"/>
      <c r="P79" s="12"/>
      <c r="Q79" s="12"/>
    </row>
    <row r="80" spans="1:17" ht="26.25" x14ac:dyDescent="0.2">
      <c r="A80" s="6">
        <v>53</v>
      </c>
      <c r="B80" s="98" t="s">
        <v>209</v>
      </c>
      <c r="C80" s="177" t="s">
        <v>626</v>
      </c>
      <c r="D80" s="97" t="s">
        <v>30</v>
      </c>
      <c r="E80" s="118">
        <v>5</v>
      </c>
      <c r="F80" s="94" t="s">
        <v>625</v>
      </c>
      <c r="G80" s="12"/>
      <c r="H80" s="12"/>
      <c r="I80" s="12"/>
      <c r="J80" s="14">
        <v>161</v>
      </c>
      <c r="K80" s="12"/>
      <c r="L80" s="12"/>
      <c r="M80" s="12"/>
      <c r="N80" s="12"/>
      <c r="O80" s="12"/>
      <c r="P80" s="12"/>
      <c r="Q80" s="12"/>
    </row>
    <row r="81" spans="1:17" ht="36" x14ac:dyDescent="0.2">
      <c r="A81" s="6">
        <v>54</v>
      </c>
      <c r="B81" s="98" t="s">
        <v>209</v>
      </c>
      <c r="C81" s="177" t="s">
        <v>624</v>
      </c>
      <c r="D81" s="97" t="s">
        <v>30</v>
      </c>
      <c r="E81" s="118">
        <v>10</v>
      </c>
      <c r="F81" s="94" t="s">
        <v>623</v>
      </c>
      <c r="G81" s="12"/>
      <c r="H81" s="12"/>
      <c r="I81" s="12"/>
      <c r="J81" s="14">
        <v>333</v>
      </c>
      <c r="K81" s="12"/>
      <c r="L81" s="12"/>
      <c r="M81" s="12"/>
      <c r="N81" s="12"/>
      <c r="O81" s="12"/>
      <c r="P81" s="12"/>
      <c r="Q81" s="12"/>
    </row>
    <row r="82" spans="1:17" ht="36" x14ac:dyDescent="0.2">
      <c r="A82" s="6">
        <v>55</v>
      </c>
      <c r="B82" s="98" t="s">
        <v>209</v>
      </c>
      <c r="C82" s="177" t="s">
        <v>622</v>
      </c>
      <c r="D82" s="97" t="s">
        <v>30</v>
      </c>
      <c r="E82" s="118">
        <v>10</v>
      </c>
      <c r="F82" s="94" t="s">
        <v>621</v>
      </c>
      <c r="G82" s="12"/>
      <c r="H82" s="12"/>
      <c r="I82" s="12"/>
      <c r="J82" s="14">
        <v>317</v>
      </c>
      <c r="K82" s="12"/>
      <c r="L82" s="12"/>
      <c r="M82" s="12"/>
      <c r="N82" s="12"/>
      <c r="O82" s="12"/>
      <c r="P82" s="12"/>
      <c r="Q82" s="12"/>
    </row>
    <row r="83" spans="1:17" ht="26.25" x14ac:dyDescent="0.2">
      <c r="A83" s="6">
        <v>56</v>
      </c>
      <c r="B83" s="98" t="s">
        <v>209</v>
      </c>
      <c r="C83" s="177" t="s">
        <v>620</v>
      </c>
      <c r="D83" s="97" t="s">
        <v>30</v>
      </c>
      <c r="E83" s="118">
        <v>25</v>
      </c>
      <c r="F83" s="94" t="s">
        <v>619</v>
      </c>
      <c r="G83" s="12"/>
      <c r="H83" s="12"/>
      <c r="I83" s="12"/>
      <c r="J83" s="14">
        <v>362</v>
      </c>
      <c r="K83" s="12"/>
      <c r="L83" s="12"/>
      <c r="M83" s="12"/>
      <c r="N83" s="12"/>
      <c r="O83" s="12"/>
      <c r="P83" s="12"/>
      <c r="Q83" s="12"/>
    </row>
    <row r="84" spans="1:17" ht="26.25" x14ac:dyDescent="0.2">
      <c r="A84" s="6">
        <v>57</v>
      </c>
      <c r="B84" s="98" t="s">
        <v>209</v>
      </c>
      <c r="C84" s="177" t="s">
        <v>244</v>
      </c>
      <c r="D84" s="97" t="s">
        <v>30</v>
      </c>
      <c r="E84" s="118">
        <v>25</v>
      </c>
      <c r="F84" s="94" t="s">
        <v>243</v>
      </c>
      <c r="G84" s="12"/>
      <c r="H84" s="12"/>
      <c r="I84" s="12"/>
      <c r="J84" s="14">
        <v>80</v>
      </c>
      <c r="K84" s="12"/>
      <c r="L84" s="12"/>
      <c r="M84" s="12"/>
      <c r="N84" s="12"/>
      <c r="O84" s="12"/>
      <c r="P84" s="12"/>
      <c r="Q84" s="12"/>
    </row>
    <row r="85" spans="1:17" ht="26.25" x14ac:dyDescent="0.2">
      <c r="A85" s="6">
        <v>58</v>
      </c>
      <c r="B85" s="98" t="s">
        <v>209</v>
      </c>
      <c r="C85" s="177" t="s">
        <v>242</v>
      </c>
      <c r="D85" s="97" t="s">
        <v>30</v>
      </c>
      <c r="E85" s="118">
        <v>50</v>
      </c>
      <c r="F85" s="94" t="s">
        <v>241</v>
      </c>
      <c r="G85" s="12"/>
      <c r="H85" s="12"/>
      <c r="I85" s="12"/>
      <c r="J85" s="14">
        <v>875</v>
      </c>
      <c r="K85" s="12"/>
      <c r="L85" s="12"/>
      <c r="M85" s="12"/>
      <c r="N85" s="12"/>
      <c r="O85" s="12"/>
      <c r="P85" s="12"/>
      <c r="Q85" s="12"/>
    </row>
    <row r="86" spans="1:17" ht="63" x14ac:dyDescent="0.2">
      <c r="A86" s="6">
        <v>59</v>
      </c>
      <c r="B86" s="98" t="s">
        <v>215</v>
      </c>
      <c r="C86" s="177" t="s">
        <v>253</v>
      </c>
      <c r="D86" s="97" t="s">
        <v>34</v>
      </c>
      <c r="E86" s="96">
        <v>1.7</v>
      </c>
      <c r="F86" s="94">
        <v>311.39999999999998</v>
      </c>
      <c r="G86" s="94">
        <v>218.44</v>
      </c>
      <c r="H86" s="94">
        <v>38.75</v>
      </c>
      <c r="I86" s="94">
        <v>0.17</v>
      </c>
      <c r="J86" s="14">
        <v>529</v>
      </c>
      <c r="K86" s="12">
        <v>371</v>
      </c>
      <c r="L86" s="12">
        <v>66</v>
      </c>
      <c r="M86" s="12"/>
      <c r="N86" s="12">
        <v>16.29</v>
      </c>
      <c r="O86" s="12">
        <v>27.69</v>
      </c>
      <c r="P86" s="12">
        <v>0.01</v>
      </c>
      <c r="Q86" s="12">
        <v>0.02</v>
      </c>
    </row>
    <row r="87" spans="1:17" ht="26.25" x14ac:dyDescent="0.2">
      <c r="A87" s="6">
        <v>60</v>
      </c>
      <c r="B87" s="98" t="s">
        <v>209</v>
      </c>
      <c r="C87" s="177" t="s">
        <v>618</v>
      </c>
      <c r="D87" s="97" t="s">
        <v>35</v>
      </c>
      <c r="E87" s="118">
        <v>170</v>
      </c>
      <c r="F87" s="94" t="s">
        <v>617</v>
      </c>
      <c r="G87" s="12"/>
      <c r="H87" s="12"/>
      <c r="I87" s="12"/>
      <c r="J87" s="14">
        <v>411</v>
      </c>
      <c r="K87" s="12"/>
      <c r="L87" s="12"/>
      <c r="M87" s="12"/>
      <c r="N87" s="12"/>
      <c r="O87" s="12"/>
      <c r="P87" s="12"/>
      <c r="Q87" s="12"/>
    </row>
    <row r="88" spans="1:17" x14ac:dyDescent="0.2">
      <c r="A88" s="194" t="s">
        <v>259</v>
      </c>
      <c r="B88" s="195"/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  <c r="P88" s="195"/>
      <c r="Q88" s="195"/>
    </row>
    <row r="89" spans="1:17" x14ac:dyDescent="0.2">
      <c r="A89" s="211" t="s">
        <v>616</v>
      </c>
      <c r="B89" s="212"/>
      <c r="C89" s="212"/>
      <c r="D89" s="212"/>
      <c r="E89" s="212"/>
      <c r="F89" s="212"/>
      <c r="G89" s="212"/>
      <c r="H89" s="212"/>
      <c r="I89" s="212"/>
      <c r="J89" s="212"/>
      <c r="K89" s="212"/>
      <c r="L89" s="212"/>
      <c r="M89" s="212"/>
      <c r="N89" s="212"/>
      <c r="O89" s="212"/>
      <c r="P89" s="212"/>
      <c r="Q89" s="212"/>
    </row>
    <row r="90" spans="1:17" ht="36" x14ac:dyDescent="0.2">
      <c r="A90" s="6">
        <v>61</v>
      </c>
      <c r="B90" s="98" t="s">
        <v>257</v>
      </c>
      <c r="C90" s="177" t="s">
        <v>256</v>
      </c>
      <c r="D90" s="97" t="s">
        <v>29</v>
      </c>
      <c r="E90" s="118">
        <v>1</v>
      </c>
      <c r="F90" s="94">
        <v>128.26</v>
      </c>
      <c r="G90" s="94">
        <v>58.25</v>
      </c>
      <c r="H90" s="94">
        <v>7.85</v>
      </c>
      <c r="I90" s="94">
        <v>0.36</v>
      </c>
      <c r="J90" s="14">
        <v>128</v>
      </c>
      <c r="K90" s="12">
        <v>58</v>
      </c>
      <c r="L90" s="12">
        <v>8</v>
      </c>
      <c r="M90" s="12"/>
      <c r="N90" s="12">
        <v>4.17</v>
      </c>
      <c r="O90" s="12">
        <v>4.17</v>
      </c>
      <c r="P90" s="12">
        <v>0.02</v>
      </c>
      <c r="Q90" s="12">
        <v>0.02</v>
      </c>
    </row>
    <row r="91" spans="1:17" ht="26.25" x14ac:dyDescent="0.2">
      <c r="A91" s="6">
        <v>62</v>
      </c>
      <c r="B91" s="98" t="s">
        <v>209</v>
      </c>
      <c r="C91" s="177" t="s">
        <v>615</v>
      </c>
      <c r="D91" s="97" t="s">
        <v>30</v>
      </c>
      <c r="E91" s="118">
        <v>1</v>
      </c>
      <c r="F91" s="94" t="s">
        <v>614</v>
      </c>
      <c r="G91" s="12"/>
      <c r="H91" s="12"/>
      <c r="I91" s="12"/>
      <c r="J91" s="14">
        <v>119</v>
      </c>
      <c r="K91" s="12"/>
      <c r="L91" s="12"/>
      <c r="M91" s="12"/>
      <c r="N91" s="12"/>
      <c r="O91" s="12"/>
      <c r="P91" s="12"/>
      <c r="Q91" s="12"/>
    </row>
    <row r="92" spans="1:17" ht="26.25" x14ac:dyDescent="0.2">
      <c r="A92" s="6">
        <v>63</v>
      </c>
      <c r="B92" s="98" t="s">
        <v>209</v>
      </c>
      <c r="C92" s="177" t="s">
        <v>613</v>
      </c>
      <c r="D92" s="97" t="s">
        <v>33</v>
      </c>
      <c r="E92" s="118">
        <v>1</v>
      </c>
      <c r="F92" s="94" t="s">
        <v>612</v>
      </c>
      <c r="G92" s="12"/>
      <c r="H92" s="12"/>
      <c r="I92" s="12"/>
      <c r="J92" s="14">
        <v>109</v>
      </c>
      <c r="K92" s="12"/>
      <c r="L92" s="12"/>
      <c r="M92" s="12"/>
      <c r="N92" s="12"/>
      <c r="O92" s="12"/>
      <c r="P92" s="12"/>
      <c r="Q92" s="12"/>
    </row>
    <row r="93" spans="1:17" ht="26.25" x14ac:dyDescent="0.2">
      <c r="A93" s="6">
        <v>64</v>
      </c>
      <c r="B93" s="98" t="s">
        <v>209</v>
      </c>
      <c r="C93" s="177" t="s">
        <v>603</v>
      </c>
      <c r="D93" s="97" t="s">
        <v>33</v>
      </c>
      <c r="E93" s="118">
        <v>3</v>
      </c>
      <c r="F93" s="94" t="s">
        <v>602</v>
      </c>
      <c r="G93" s="12"/>
      <c r="H93" s="12"/>
      <c r="I93" s="12"/>
      <c r="J93" s="14">
        <v>99</v>
      </c>
      <c r="K93" s="12"/>
      <c r="L93" s="12"/>
      <c r="M93" s="12"/>
      <c r="N93" s="12"/>
      <c r="O93" s="12"/>
      <c r="P93" s="12"/>
      <c r="Q93" s="12"/>
    </row>
    <row r="94" spans="1:17" ht="26.25" x14ac:dyDescent="0.2">
      <c r="A94" s="6">
        <v>65</v>
      </c>
      <c r="B94" s="98" t="s">
        <v>209</v>
      </c>
      <c r="C94" s="177" t="s">
        <v>611</v>
      </c>
      <c r="D94" s="97" t="s">
        <v>33</v>
      </c>
      <c r="E94" s="118">
        <v>3</v>
      </c>
      <c r="F94" s="94" t="s">
        <v>610</v>
      </c>
      <c r="G94" s="12"/>
      <c r="H94" s="12"/>
      <c r="I94" s="12"/>
      <c r="J94" s="14">
        <v>68</v>
      </c>
      <c r="K94" s="12"/>
      <c r="L94" s="12"/>
      <c r="M94" s="12"/>
      <c r="N94" s="12"/>
      <c r="O94" s="12"/>
      <c r="P94" s="12"/>
      <c r="Q94" s="12"/>
    </row>
    <row r="95" spans="1:17" ht="36" x14ac:dyDescent="0.2">
      <c r="A95" s="6">
        <v>66</v>
      </c>
      <c r="B95" s="98" t="s">
        <v>212</v>
      </c>
      <c r="C95" s="177" t="s">
        <v>597</v>
      </c>
      <c r="D95" s="97" t="s">
        <v>29</v>
      </c>
      <c r="E95" s="96">
        <v>7</v>
      </c>
      <c r="F95" s="94">
        <v>174.77</v>
      </c>
      <c r="G95" s="94">
        <v>20.9</v>
      </c>
      <c r="H95" s="94">
        <v>1.28</v>
      </c>
      <c r="I95" s="12"/>
      <c r="J95" s="14">
        <v>1223</v>
      </c>
      <c r="K95" s="12">
        <v>146</v>
      </c>
      <c r="L95" s="12">
        <v>9</v>
      </c>
      <c r="M95" s="12"/>
      <c r="N95" s="12">
        <v>1.56</v>
      </c>
      <c r="O95" s="12">
        <v>10.92</v>
      </c>
      <c r="P95" s="12"/>
      <c r="Q95" s="12"/>
    </row>
    <row r="96" spans="1:17" x14ac:dyDescent="0.2">
      <c r="A96" s="211" t="s">
        <v>609</v>
      </c>
      <c r="B96" s="212"/>
      <c r="C96" s="212"/>
      <c r="D96" s="212"/>
      <c r="E96" s="212"/>
      <c r="F96" s="212"/>
      <c r="G96" s="212"/>
      <c r="H96" s="212"/>
      <c r="I96" s="212"/>
      <c r="J96" s="212"/>
      <c r="K96" s="212"/>
      <c r="L96" s="212"/>
      <c r="M96" s="212"/>
      <c r="N96" s="212"/>
      <c r="O96" s="212"/>
      <c r="P96" s="212"/>
      <c r="Q96" s="212"/>
    </row>
    <row r="97" spans="1:17" ht="36" x14ac:dyDescent="0.2">
      <c r="A97" s="6">
        <v>67</v>
      </c>
      <c r="B97" s="98" t="s">
        <v>257</v>
      </c>
      <c r="C97" s="177" t="s">
        <v>256</v>
      </c>
      <c r="D97" s="97" t="s">
        <v>29</v>
      </c>
      <c r="E97" s="118">
        <v>1</v>
      </c>
      <c r="F97" s="94">
        <v>128.26</v>
      </c>
      <c r="G97" s="94">
        <v>58.25</v>
      </c>
      <c r="H97" s="94">
        <v>7.85</v>
      </c>
      <c r="I97" s="94">
        <v>0.36</v>
      </c>
      <c r="J97" s="14">
        <v>128</v>
      </c>
      <c r="K97" s="12">
        <v>58</v>
      </c>
      <c r="L97" s="12">
        <v>8</v>
      </c>
      <c r="M97" s="12"/>
      <c r="N97" s="12">
        <v>4.17</v>
      </c>
      <c r="O97" s="12">
        <v>4.17</v>
      </c>
      <c r="P97" s="12">
        <v>0.02</v>
      </c>
      <c r="Q97" s="12">
        <v>0.02</v>
      </c>
    </row>
    <row r="98" spans="1:17" ht="26.25" x14ac:dyDescent="0.2">
      <c r="A98" s="6">
        <v>68</v>
      </c>
      <c r="B98" s="98" t="s">
        <v>209</v>
      </c>
      <c r="C98" s="177" t="s">
        <v>608</v>
      </c>
      <c r="D98" s="97" t="s">
        <v>30</v>
      </c>
      <c r="E98" s="118">
        <v>1</v>
      </c>
      <c r="F98" s="94" t="s">
        <v>607</v>
      </c>
      <c r="G98" s="12"/>
      <c r="H98" s="12"/>
      <c r="I98" s="12"/>
      <c r="J98" s="14">
        <v>382</v>
      </c>
      <c r="K98" s="12"/>
      <c r="L98" s="12"/>
      <c r="M98" s="12"/>
      <c r="N98" s="12"/>
      <c r="O98" s="12"/>
      <c r="P98" s="12"/>
      <c r="Q98" s="12"/>
    </row>
    <row r="99" spans="1:17" ht="26.25" x14ac:dyDescent="0.2">
      <c r="A99" s="6">
        <v>69</v>
      </c>
      <c r="B99" s="98" t="s">
        <v>209</v>
      </c>
      <c r="C99" s="177" t="s">
        <v>606</v>
      </c>
      <c r="D99" s="97" t="s">
        <v>33</v>
      </c>
      <c r="E99" s="118">
        <v>1</v>
      </c>
      <c r="F99" s="94" t="s">
        <v>605</v>
      </c>
      <c r="G99" s="12"/>
      <c r="H99" s="12"/>
      <c r="I99" s="12"/>
      <c r="J99" s="14">
        <v>158</v>
      </c>
      <c r="K99" s="12"/>
      <c r="L99" s="12"/>
      <c r="M99" s="12"/>
      <c r="N99" s="12"/>
      <c r="O99" s="12"/>
      <c r="P99" s="12"/>
      <c r="Q99" s="12"/>
    </row>
    <row r="100" spans="1:17" ht="36" x14ac:dyDescent="0.2">
      <c r="A100" s="6">
        <v>70</v>
      </c>
      <c r="B100" s="98" t="s">
        <v>255</v>
      </c>
      <c r="C100" s="177" t="s">
        <v>604</v>
      </c>
      <c r="D100" s="97" t="s">
        <v>29</v>
      </c>
      <c r="E100" s="118">
        <v>1</v>
      </c>
      <c r="F100" s="94">
        <v>215.9</v>
      </c>
      <c r="G100" s="94">
        <v>31.09</v>
      </c>
      <c r="H100" s="94">
        <v>4.53</v>
      </c>
      <c r="I100" s="94">
        <v>0.18</v>
      </c>
      <c r="J100" s="14">
        <v>216</v>
      </c>
      <c r="K100" s="12">
        <v>31</v>
      </c>
      <c r="L100" s="12">
        <v>5</v>
      </c>
      <c r="M100" s="12"/>
      <c r="N100" s="12">
        <v>2.3199999999999998</v>
      </c>
      <c r="O100" s="12">
        <v>2.3199999999999998</v>
      </c>
      <c r="P100" s="12">
        <v>0.01</v>
      </c>
      <c r="Q100" s="12">
        <v>0.01</v>
      </c>
    </row>
    <row r="101" spans="1:17" ht="26.25" x14ac:dyDescent="0.2">
      <c r="A101" s="6">
        <v>71</v>
      </c>
      <c r="B101" s="98" t="s">
        <v>209</v>
      </c>
      <c r="C101" s="177" t="s">
        <v>603</v>
      </c>
      <c r="D101" s="97" t="s">
        <v>33</v>
      </c>
      <c r="E101" s="118">
        <v>3</v>
      </c>
      <c r="F101" s="94" t="s">
        <v>602</v>
      </c>
      <c r="G101" s="12"/>
      <c r="H101" s="12"/>
      <c r="I101" s="12"/>
      <c r="J101" s="14">
        <v>99</v>
      </c>
      <c r="K101" s="12"/>
      <c r="L101" s="12"/>
      <c r="M101" s="12"/>
      <c r="N101" s="12"/>
      <c r="O101" s="12"/>
      <c r="P101" s="12"/>
      <c r="Q101" s="12"/>
    </row>
    <row r="102" spans="1:17" ht="26.25" x14ac:dyDescent="0.2">
      <c r="A102" s="6">
        <v>72</v>
      </c>
      <c r="B102" s="98" t="s">
        <v>209</v>
      </c>
      <c r="C102" s="177" t="s">
        <v>601</v>
      </c>
      <c r="D102" s="97" t="s">
        <v>33</v>
      </c>
      <c r="E102" s="118">
        <v>10</v>
      </c>
      <c r="F102" s="94" t="s">
        <v>600</v>
      </c>
      <c r="G102" s="12"/>
      <c r="H102" s="12"/>
      <c r="I102" s="12"/>
      <c r="J102" s="14">
        <v>259</v>
      </c>
      <c r="K102" s="12"/>
      <c r="L102" s="12"/>
      <c r="M102" s="12"/>
      <c r="N102" s="12"/>
      <c r="O102" s="12"/>
      <c r="P102" s="12"/>
      <c r="Q102" s="12"/>
    </row>
    <row r="103" spans="1:17" ht="26.25" x14ac:dyDescent="0.2">
      <c r="A103" s="6">
        <v>73</v>
      </c>
      <c r="B103" s="98" t="s">
        <v>209</v>
      </c>
      <c r="C103" s="177" t="s">
        <v>599</v>
      </c>
      <c r="D103" s="97" t="s">
        <v>33</v>
      </c>
      <c r="E103" s="118">
        <v>2</v>
      </c>
      <c r="F103" s="94" t="s">
        <v>598</v>
      </c>
      <c r="G103" s="12"/>
      <c r="H103" s="12"/>
      <c r="I103" s="12"/>
      <c r="J103" s="14">
        <v>526</v>
      </c>
      <c r="K103" s="12"/>
      <c r="L103" s="12"/>
      <c r="M103" s="12"/>
      <c r="N103" s="12"/>
      <c r="O103" s="12"/>
      <c r="P103" s="12"/>
      <c r="Q103" s="12"/>
    </row>
    <row r="104" spans="1:17" ht="36" x14ac:dyDescent="0.2">
      <c r="A104" s="6">
        <v>74</v>
      </c>
      <c r="B104" s="98" t="s">
        <v>212</v>
      </c>
      <c r="C104" s="177" t="s">
        <v>597</v>
      </c>
      <c r="D104" s="97" t="s">
        <v>29</v>
      </c>
      <c r="E104" s="96">
        <v>15</v>
      </c>
      <c r="F104" s="94">
        <v>174.77</v>
      </c>
      <c r="G104" s="94">
        <v>20.9</v>
      </c>
      <c r="H104" s="94">
        <v>1.28</v>
      </c>
      <c r="I104" s="12"/>
      <c r="J104" s="14">
        <v>2622</v>
      </c>
      <c r="K104" s="12">
        <v>314</v>
      </c>
      <c r="L104" s="12">
        <v>19</v>
      </c>
      <c r="M104" s="12"/>
      <c r="N104" s="12">
        <v>1.56</v>
      </c>
      <c r="O104" s="12">
        <v>23.4</v>
      </c>
      <c r="P104" s="12"/>
      <c r="Q104" s="12"/>
    </row>
    <row r="105" spans="1:17" x14ac:dyDescent="0.2">
      <c r="A105" s="194" t="s">
        <v>596</v>
      </c>
      <c r="B105" s="195"/>
      <c r="C105" s="195"/>
      <c r="D105" s="195"/>
      <c r="E105" s="195"/>
      <c r="F105" s="195"/>
      <c r="G105" s="195"/>
      <c r="H105" s="195"/>
      <c r="I105" s="195"/>
      <c r="J105" s="195"/>
      <c r="K105" s="195"/>
      <c r="L105" s="195"/>
      <c r="M105" s="195"/>
      <c r="N105" s="195"/>
      <c r="O105" s="195"/>
      <c r="P105" s="195"/>
      <c r="Q105" s="195"/>
    </row>
    <row r="106" spans="1:17" ht="111" x14ac:dyDescent="0.2">
      <c r="A106" s="6">
        <v>75</v>
      </c>
      <c r="B106" s="98" t="s">
        <v>595</v>
      </c>
      <c r="C106" s="177" t="s">
        <v>594</v>
      </c>
      <c r="D106" s="97" t="s">
        <v>31</v>
      </c>
      <c r="E106" s="96">
        <v>1.5299999999999999E-2</v>
      </c>
      <c r="F106" s="94">
        <v>19610.82</v>
      </c>
      <c r="G106" s="12"/>
      <c r="H106" s="12"/>
      <c r="I106" s="12"/>
      <c r="J106" s="14">
        <v>300</v>
      </c>
      <c r="K106" s="12"/>
      <c r="L106" s="12"/>
      <c r="M106" s="12"/>
      <c r="N106" s="12"/>
      <c r="O106" s="12"/>
      <c r="P106" s="12"/>
      <c r="Q106" s="12"/>
    </row>
    <row r="107" spans="1:17" ht="111" x14ac:dyDescent="0.2">
      <c r="A107" s="6">
        <v>76</v>
      </c>
      <c r="B107" s="98" t="s">
        <v>236</v>
      </c>
      <c r="C107" s="177" t="s">
        <v>235</v>
      </c>
      <c r="D107" s="97" t="s">
        <v>31</v>
      </c>
      <c r="E107" s="96">
        <v>1.5299999999999999E-2</v>
      </c>
      <c r="F107" s="94">
        <v>50157.39</v>
      </c>
      <c r="G107" s="12"/>
      <c r="H107" s="12"/>
      <c r="I107" s="12"/>
      <c r="J107" s="14">
        <v>767</v>
      </c>
      <c r="K107" s="12"/>
      <c r="L107" s="12"/>
      <c r="M107" s="12"/>
      <c r="N107" s="12"/>
      <c r="O107" s="12"/>
      <c r="P107" s="12"/>
      <c r="Q107" s="12"/>
    </row>
    <row r="108" spans="1:17" ht="111" x14ac:dyDescent="0.2">
      <c r="A108" s="6">
        <v>77</v>
      </c>
      <c r="B108" s="98" t="s">
        <v>234</v>
      </c>
      <c r="C108" s="177" t="s">
        <v>233</v>
      </c>
      <c r="D108" s="97" t="s">
        <v>31</v>
      </c>
      <c r="E108" s="96">
        <v>0.41820000000000002</v>
      </c>
      <c r="F108" s="94">
        <v>5064.3500000000004</v>
      </c>
      <c r="G108" s="12"/>
      <c r="H108" s="12"/>
      <c r="I108" s="12"/>
      <c r="J108" s="14">
        <v>2118</v>
      </c>
      <c r="K108" s="12"/>
      <c r="L108" s="12"/>
      <c r="M108" s="12"/>
      <c r="N108" s="12"/>
      <c r="O108" s="12"/>
      <c r="P108" s="12"/>
      <c r="Q108" s="12"/>
    </row>
    <row r="109" spans="1:17" ht="111" x14ac:dyDescent="0.2">
      <c r="A109" s="6">
        <v>78</v>
      </c>
      <c r="B109" s="98" t="s">
        <v>211</v>
      </c>
      <c r="C109" s="177" t="s">
        <v>210</v>
      </c>
      <c r="D109" s="97" t="s">
        <v>31</v>
      </c>
      <c r="E109" s="96">
        <v>0.41820000000000002</v>
      </c>
      <c r="F109" s="94">
        <v>3194.61</v>
      </c>
      <c r="G109" s="12"/>
      <c r="H109" s="12"/>
      <c r="I109" s="12"/>
      <c r="J109" s="14">
        <v>1336</v>
      </c>
      <c r="K109" s="12"/>
      <c r="L109" s="12"/>
      <c r="M109" s="12"/>
      <c r="N109" s="12"/>
      <c r="O109" s="12"/>
      <c r="P109" s="12"/>
      <c r="Q109" s="12"/>
    </row>
    <row r="110" spans="1:17" ht="48" x14ac:dyDescent="0.2">
      <c r="A110" s="6">
        <v>79</v>
      </c>
      <c r="B110" s="98" t="s">
        <v>593</v>
      </c>
      <c r="C110" s="177" t="s">
        <v>592</v>
      </c>
      <c r="D110" s="97" t="s">
        <v>31</v>
      </c>
      <c r="E110" s="96">
        <v>2.0400000000000001E-2</v>
      </c>
      <c r="F110" s="94">
        <v>9585.01</v>
      </c>
      <c r="G110" s="12"/>
      <c r="H110" s="12"/>
      <c r="I110" s="12"/>
      <c r="J110" s="14">
        <v>196</v>
      </c>
      <c r="K110" s="12"/>
      <c r="L110" s="12"/>
      <c r="M110" s="12"/>
      <c r="N110" s="12"/>
      <c r="O110" s="12"/>
      <c r="P110" s="12"/>
      <c r="Q110" s="12"/>
    </row>
    <row r="111" spans="1:17" ht="60" x14ac:dyDescent="0.2">
      <c r="A111" s="6">
        <v>80</v>
      </c>
      <c r="B111" s="98" t="s">
        <v>232</v>
      </c>
      <c r="C111" s="177" t="s">
        <v>231</v>
      </c>
      <c r="D111" s="97" t="s">
        <v>34</v>
      </c>
      <c r="E111" s="96">
        <v>6.5</v>
      </c>
      <c r="F111" s="94">
        <v>1131.6099999999999</v>
      </c>
      <c r="G111" s="94">
        <v>202.73</v>
      </c>
      <c r="H111" s="94">
        <v>704.04</v>
      </c>
      <c r="I111" s="94">
        <v>87.33</v>
      </c>
      <c r="J111" s="14">
        <v>7355</v>
      </c>
      <c r="K111" s="12">
        <v>1318</v>
      </c>
      <c r="L111" s="12">
        <v>4576</v>
      </c>
      <c r="M111" s="12">
        <v>568</v>
      </c>
      <c r="N111" s="12">
        <v>15.3</v>
      </c>
      <c r="O111" s="12">
        <v>99.45</v>
      </c>
      <c r="P111" s="12">
        <v>5.28</v>
      </c>
      <c r="Q111" s="12">
        <v>34.32</v>
      </c>
    </row>
    <row r="112" spans="1:17" ht="36" x14ac:dyDescent="0.2">
      <c r="A112" s="6">
        <v>81</v>
      </c>
      <c r="B112" s="98" t="s">
        <v>230</v>
      </c>
      <c r="C112" s="177" t="s">
        <v>591</v>
      </c>
      <c r="D112" s="97" t="s">
        <v>229</v>
      </c>
      <c r="E112" s="96">
        <v>2.2000000000000002</v>
      </c>
      <c r="F112" s="94">
        <v>1636.65</v>
      </c>
      <c r="G112" s="94">
        <v>372.33</v>
      </c>
      <c r="H112" s="94">
        <v>96.44</v>
      </c>
      <c r="I112" s="94">
        <v>6.01</v>
      </c>
      <c r="J112" s="14">
        <v>3601</v>
      </c>
      <c r="K112" s="12">
        <v>819</v>
      </c>
      <c r="L112" s="12">
        <v>212</v>
      </c>
      <c r="M112" s="12">
        <v>13</v>
      </c>
      <c r="N112" s="12">
        <v>28.1</v>
      </c>
      <c r="O112" s="12">
        <v>61.82</v>
      </c>
      <c r="P112" s="12">
        <v>0.33</v>
      </c>
      <c r="Q112" s="12">
        <v>0.73</v>
      </c>
    </row>
    <row r="113" spans="1:17" ht="99" x14ac:dyDescent="0.2">
      <c r="A113" s="6">
        <v>82</v>
      </c>
      <c r="B113" s="98" t="s">
        <v>590</v>
      </c>
      <c r="C113" s="177" t="s">
        <v>589</v>
      </c>
      <c r="D113" s="97" t="s">
        <v>35</v>
      </c>
      <c r="E113" s="118">
        <v>220</v>
      </c>
      <c r="F113" s="94">
        <v>3.41</v>
      </c>
      <c r="G113" s="12"/>
      <c r="H113" s="12"/>
      <c r="I113" s="12"/>
      <c r="J113" s="14">
        <v>750</v>
      </c>
      <c r="K113" s="12"/>
      <c r="L113" s="12"/>
      <c r="M113" s="12"/>
      <c r="N113" s="12"/>
      <c r="O113" s="12"/>
      <c r="P113" s="12"/>
      <c r="Q113" s="12"/>
    </row>
    <row r="114" spans="1:17" x14ac:dyDescent="0.2">
      <c r="A114" s="196" t="s">
        <v>36</v>
      </c>
      <c r="B114" s="195"/>
      <c r="C114" s="195"/>
      <c r="D114" s="195"/>
      <c r="E114" s="195"/>
      <c r="F114" s="195"/>
      <c r="G114" s="195"/>
      <c r="H114" s="195"/>
      <c r="I114" s="195"/>
      <c r="J114" s="95">
        <v>81129</v>
      </c>
      <c r="K114" s="94">
        <v>7291</v>
      </c>
      <c r="L114" s="94">
        <v>7284</v>
      </c>
      <c r="M114" s="94">
        <v>1403</v>
      </c>
      <c r="N114" s="12"/>
      <c r="O114" s="94">
        <v>541.84</v>
      </c>
      <c r="P114" s="12"/>
      <c r="Q114" s="94">
        <v>87.55</v>
      </c>
    </row>
    <row r="115" spans="1:17" x14ac:dyDescent="0.2">
      <c r="A115" s="196" t="s">
        <v>37</v>
      </c>
      <c r="B115" s="195"/>
      <c r="C115" s="195"/>
      <c r="D115" s="195"/>
      <c r="E115" s="195"/>
      <c r="F115" s="195"/>
      <c r="G115" s="195"/>
      <c r="H115" s="195"/>
      <c r="I115" s="195"/>
      <c r="J115" s="95">
        <v>87427</v>
      </c>
      <c r="K115" s="94">
        <v>10119</v>
      </c>
      <c r="L115" s="94">
        <v>9913</v>
      </c>
      <c r="M115" s="94">
        <v>1975</v>
      </c>
      <c r="N115" s="12"/>
      <c r="O115" s="94">
        <v>718.9</v>
      </c>
      <c r="P115" s="12"/>
      <c r="Q115" s="94">
        <v>118.16</v>
      </c>
    </row>
    <row r="116" spans="1:17" x14ac:dyDescent="0.2">
      <c r="A116" s="196" t="s">
        <v>83</v>
      </c>
      <c r="B116" s="195"/>
      <c r="C116" s="195"/>
      <c r="D116" s="195"/>
      <c r="E116" s="195"/>
      <c r="F116" s="195"/>
      <c r="G116" s="195"/>
      <c r="H116" s="195"/>
      <c r="I116" s="195"/>
      <c r="J116" s="14"/>
      <c r="K116" s="12"/>
      <c r="L116" s="12"/>
      <c r="M116" s="12"/>
      <c r="N116" s="12"/>
      <c r="O116" s="12"/>
      <c r="P116" s="12"/>
      <c r="Q116" s="12"/>
    </row>
    <row r="117" spans="1:17" ht="15" customHeight="1" x14ac:dyDescent="0.2">
      <c r="A117" s="196" t="s">
        <v>588</v>
      </c>
      <c r="B117" s="195"/>
      <c r="C117" s="195"/>
      <c r="D117" s="195"/>
      <c r="E117" s="195"/>
      <c r="F117" s="195"/>
      <c r="G117" s="195"/>
      <c r="H117" s="195"/>
      <c r="I117" s="195"/>
      <c r="J117" s="95">
        <v>373</v>
      </c>
      <c r="K117" s="94">
        <v>314</v>
      </c>
      <c r="L117" s="94">
        <v>60</v>
      </c>
      <c r="M117" s="94">
        <v>60</v>
      </c>
      <c r="N117" s="12"/>
      <c r="O117" s="12"/>
      <c r="P117" s="12"/>
      <c r="Q117" s="12"/>
    </row>
    <row r="118" spans="1:17" ht="24.6" customHeight="1" x14ac:dyDescent="0.2">
      <c r="A118" s="196" t="s">
        <v>587</v>
      </c>
      <c r="B118" s="195"/>
      <c r="C118" s="195"/>
      <c r="D118" s="195"/>
      <c r="E118" s="195"/>
      <c r="F118" s="195"/>
      <c r="G118" s="195"/>
      <c r="H118" s="195"/>
      <c r="I118" s="195"/>
      <c r="J118" s="95">
        <v>841</v>
      </c>
      <c r="K118" s="12"/>
      <c r="L118" s="12"/>
      <c r="M118" s="12"/>
      <c r="N118" s="12"/>
      <c r="O118" s="12"/>
      <c r="P118" s="12"/>
      <c r="Q118" s="12"/>
    </row>
    <row r="119" spans="1:17" ht="25.15" customHeight="1" x14ac:dyDescent="0.2">
      <c r="A119" s="196" t="s">
        <v>586</v>
      </c>
      <c r="B119" s="195"/>
      <c r="C119" s="195"/>
      <c r="D119" s="195"/>
      <c r="E119" s="195"/>
      <c r="F119" s="195"/>
      <c r="G119" s="195"/>
      <c r="H119" s="195"/>
      <c r="I119" s="195"/>
      <c r="J119" s="95">
        <v>5084</v>
      </c>
      <c r="K119" s="94">
        <v>2515</v>
      </c>
      <c r="L119" s="94">
        <v>2569</v>
      </c>
      <c r="M119" s="94">
        <v>512</v>
      </c>
      <c r="N119" s="12"/>
      <c r="O119" s="94">
        <v>177.05799999999999</v>
      </c>
      <c r="P119" s="12"/>
      <c r="Q119" s="94">
        <v>30.6145</v>
      </c>
    </row>
    <row r="120" spans="1:17" x14ac:dyDescent="0.2">
      <c r="A120" s="196" t="s">
        <v>38</v>
      </c>
      <c r="B120" s="195"/>
      <c r="C120" s="195"/>
      <c r="D120" s="195"/>
      <c r="E120" s="195"/>
      <c r="F120" s="195"/>
      <c r="G120" s="195"/>
      <c r="H120" s="195"/>
      <c r="I120" s="195"/>
      <c r="J120" s="95">
        <v>11440</v>
      </c>
      <c r="K120" s="12"/>
      <c r="L120" s="12"/>
      <c r="M120" s="12"/>
      <c r="N120" s="12"/>
      <c r="O120" s="12"/>
      <c r="P120" s="12"/>
      <c r="Q120" s="12"/>
    </row>
    <row r="121" spans="1:17" x14ac:dyDescent="0.2">
      <c r="A121" s="196" t="s">
        <v>83</v>
      </c>
      <c r="B121" s="195"/>
      <c r="C121" s="195"/>
      <c r="D121" s="195"/>
      <c r="E121" s="195"/>
      <c r="F121" s="195"/>
      <c r="G121" s="195"/>
      <c r="H121" s="195"/>
      <c r="I121" s="195"/>
      <c r="J121" s="14"/>
      <c r="K121" s="12"/>
      <c r="L121" s="12"/>
      <c r="M121" s="12"/>
      <c r="N121" s="12"/>
      <c r="O121" s="12"/>
      <c r="P121" s="12"/>
      <c r="Q121" s="12"/>
    </row>
    <row r="122" spans="1:17" x14ac:dyDescent="0.2">
      <c r="A122" s="196" t="s">
        <v>585</v>
      </c>
      <c r="B122" s="195"/>
      <c r="C122" s="195"/>
      <c r="D122" s="195"/>
      <c r="E122" s="195"/>
      <c r="F122" s="195"/>
      <c r="G122" s="195"/>
      <c r="H122" s="195"/>
      <c r="I122" s="195"/>
      <c r="J122" s="95">
        <v>50</v>
      </c>
      <c r="K122" s="12"/>
      <c r="L122" s="12"/>
      <c r="M122" s="12"/>
      <c r="N122" s="12"/>
      <c r="O122" s="12"/>
      <c r="P122" s="12"/>
      <c r="Q122" s="12"/>
    </row>
    <row r="123" spans="1:17" x14ac:dyDescent="0.2">
      <c r="A123" s="196" t="s">
        <v>584</v>
      </c>
      <c r="B123" s="195"/>
      <c r="C123" s="195"/>
      <c r="D123" s="195"/>
      <c r="E123" s="195"/>
      <c r="F123" s="195"/>
      <c r="G123" s="195"/>
      <c r="H123" s="195"/>
      <c r="I123" s="195"/>
      <c r="J123" s="95">
        <v>355</v>
      </c>
      <c r="K123" s="12"/>
      <c r="L123" s="12"/>
      <c r="M123" s="12"/>
      <c r="N123" s="12"/>
      <c r="O123" s="12"/>
      <c r="P123" s="12"/>
      <c r="Q123" s="12"/>
    </row>
    <row r="124" spans="1:17" ht="15" customHeight="1" x14ac:dyDescent="0.2">
      <c r="A124" s="196" t="s">
        <v>583</v>
      </c>
      <c r="B124" s="195"/>
      <c r="C124" s="195"/>
      <c r="D124" s="195"/>
      <c r="E124" s="195"/>
      <c r="F124" s="195"/>
      <c r="G124" s="195"/>
      <c r="H124" s="195"/>
      <c r="I124" s="195"/>
      <c r="J124" s="95">
        <v>10996</v>
      </c>
      <c r="K124" s="12"/>
      <c r="L124" s="12"/>
      <c r="M124" s="12"/>
      <c r="N124" s="12"/>
      <c r="O124" s="12"/>
      <c r="P124" s="12"/>
      <c r="Q124" s="12"/>
    </row>
    <row r="125" spans="1:17" x14ac:dyDescent="0.2">
      <c r="A125" s="196" t="s">
        <v>582</v>
      </c>
      <c r="B125" s="195"/>
      <c r="C125" s="195"/>
      <c r="D125" s="195"/>
      <c r="E125" s="195"/>
      <c r="F125" s="195"/>
      <c r="G125" s="195"/>
      <c r="H125" s="195"/>
      <c r="I125" s="195"/>
      <c r="J125" s="95">
        <v>39</v>
      </c>
      <c r="K125" s="12"/>
      <c r="L125" s="12"/>
      <c r="M125" s="12"/>
      <c r="N125" s="12"/>
      <c r="O125" s="12"/>
      <c r="P125" s="12"/>
      <c r="Q125" s="12"/>
    </row>
    <row r="126" spans="1:17" x14ac:dyDescent="0.2">
      <c r="A126" s="196" t="s">
        <v>39</v>
      </c>
      <c r="B126" s="195"/>
      <c r="C126" s="195"/>
      <c r="D126" s="195"/>
      <c r="E126" s="195"/>
      <c r="F126" s="195"/>
      <c r="G126" s="195"/>
      <c r="H126" s="195"/>
      <c r="I126" s="195"/>
      <c r="J126" s="95">
        <v>7858</v>
      </c>
      <c r="K126" s="12"/>
      <c r="L126" s="12"/>
      <c r="M126" s="12"/>
      <c r="N126" s="12"/>
      <c r="O126" s="12"/>
      <c r="P126" s="12"/>
      <c r="Q126" s="12"/>
    </row>
    <row r="127" spans="1:17" x14ac:dyDescent="0.2">
      <c r="A127" s="196" t="s">
        <v>83</v>
      </c>
      <c r="B127" s="195"/>
      <c r="C127" s="195"/>
      <c r="D127" s="195"/>
      <c r="E127" s="195"/>
      <c r="F127" s="195"/>
      <c r="G127" s="195"/>
      <c r="H127" s="195"/>
      <c r="I127" s="195"/>
      <c r="J127" s="14"/>
      <c r="K127" s="12"/>
      <c r="L127" s="12"/>
      <c r="M127" s="12"/>
      <c r="N127" s="12"/>
      <c r="O127" s="12"/>
      <c r="P127" s="12"/>
      <c r="Q127" s="12"/>
    </row>
    <row r="128" spans="1:17" x14ac:dyDescent="0.2">
      <c r="A128" s="196" t="s">
        <v>581</v>
      </c>
      <c r="B128" s="195"/>
      <c r="C128" s="195"/>
      <c r="D128" s="195"/>
      <c r="E128" s="195"/>
      <c r="F128" s="195"/>
      <c r="G128" s="195"/>
      <c r="H128" s="195"/>
      <c r="I128" s="195"/>
      <c r="J128" s="95">
        <v>37</v>
      </c>
      <c r="K128" s="12"/>
      <c r="L128" s="12"/>
      <c r="M128" s="12"/>
      <c r="N128" s="12"/>
      <c r="O128" s="12"/>
      <c r="P128" s="12"/>
      <c r="Q128" s="12"/>
    </row>
    <row r="129" spans="1:19" ht="15" customHeight="1" x14ac:dyDescent="0.2">
      <c r="A129" s="196" t="s">
        <v>580</v>
      </c>
      <c r="B129" s="195"/>
      <c r="C129" s="195"/>
      <c r="D129" s="195"/>
      <c r="E129" s="195"/>
      <c r="F129" s="195"/>
      <c r="G129" s="195"/>
      <c r="H129" s="195"/>
      <c r="I129" s="195"/>
      <c r="J129" s="95">
        <v>7821</v>
      </c>
      <c r="K129" s="12"/>
      <c r="L129" s="12"/>
      <c r="M129" s="12"/>
      <c r="N129" s="12"/>
      <c r="O129" s="12"/>
      <c r="P129" s="12"/>
      <c r="Q129" s="12"/>
    </row>
    <row r="130" spans="1:19" x14ac:dyDescent="0.2">
      <c r="A130" s="204" t="s">
        <v>40</v>
      </c>
      <c r="B130" s="195"/>
      <c r="C130" s="195"/>
      <c r="D130" s="195"/>
      <c r="E130" s="195"/>
      <c r="F130" s="195"/>
      <c r="G130" s="195"/>
      <c r="H130" s="195"/>
      <c r="I130" s="195"/>
      <c r="J130" s="14"/>
      <c r="K130" s="12"/>
      <c r="L130" s="12"/>
      <c r="M130" s="12"/>
      <c r="N130" s="12"/>
      <c r="O130" s="12"/>
      <c r="P130" s="12"/>
      <c r="Q130" s="12"/>
    </row>
    <row r="131" spans="1:19" x14ac:dyDescent="0.2">
      <c r="A131" s="196" t="s">
        <v>41</v>
      </c>
      <c r="B131" s="195"/>
      <c r="C131" s="195"/>
      <c r="D131" s="195"/>
      <c r="E131" s="195"/>
      <c r="F131" s="195"/>
      <c r="G131" s="195"/>
      <c r="H131" s="195"/>
      <c r="I131" s="195"/>
      <c r="J131" s="95">
        <v>106725</v>
      </c>
      <c r="K131" s="12"/>
      <c r="L131" s="12"/>
      <c r="M131" s="12"/>
      <c r="N131" s="12"/>
      <c r="O131" s="94">
        <v>718.9</v>
      </c>
      <c r="P131" s="12"/>
      <c r="Q131" s="94">
        <v>118.16</v>
      </c>
    </row>
    <row r="132" spans="1:19" x14ac:dyDescent="0.2">
      <c r="A132" s="196" t="s">
        <v>42</v>
      </c>
      <c r="B132" s="195"/>
      <c r="C132" s="195"/>
      <c r="D132" s="195"/>
      <c r="E132" s="195"/>
      <c r="F132" s="195"/>
      <c r="G132" s="195"/>
      <c r="H132" s="195"/>
      <c r="I132" s="195"/>
      <c r="J132" s="14"/>
      <c r="K132" s="12"/>
      <c r="L132" s="12"/>
      <c r="M132" s="12"/>
      <c r="N132" s="12"/>
      <c r="O132" s="12"/>
      <c r="P132" s="12"/>
      <c r="Q132" s="12"/>
    </row>
    <row r="133" spans="1:19" x14ac:dyDescent="0.2">
      <c r="A133" s="196" t="s">
        <v>43</v>
      </c>
      <c r="B133" s="195"/>
      <c r="C133" s="195"/>
      <c r="D133" s="195"/>
      <c r="E133" s="195"/>
      <c r="F133" s="195"/>
      <c r="G133" s="195"/>
      <c r="H133" s="195"/>
      <c r="I133" s="195"/>
      <c r="J133" s="95">
        <v>67395</v>
      </c>
      <c r="K133" s="12"/>
      <c r="L133" s="12"/>
      <c r="M133" s="12"/>
      <c r="N133" s="12"/>
      <c r="O133" s="12"/>
      <c r="P133" s="12"/>
      <c r="Q133" s="12"/>
    </row>
    <row r="134" spans="1:19" x14ac:dyDescent="0.2">
      <c r="A134" s="196" t="s">
        <v>44</v>
      </c>
      <c r="B134" s="195"/>
      <c r="C134" s="195"/>
      <c r="D134" s="195"/>
      <c r="E134" s="195"/>
      <c r="F134" s="195"/>
      <c r="G134" s="195"/>
      <c r="H134" s="195"/>
      <c r="I134" s="195"/>
      <c r="J134" s="95">
        <f>9913-M115</f>
        <v>7938</v>
      </c>
      <c r="K134" s="12"/>
      <c r="L134" s="12"/>
      <c r="M134" s="12"/>
      <c r="N134" s="12"/>
      <c r="O134" s="12"/>
      <c r="P134" s="12"/>
      <c r="Q134" s="12"/>
    </row>
    <row r="135" spans="1:19" x14ac:dyDescent="0.2">
      <c r="A135" s="196" t="s">
        <v>45</v>
      </c>
      <c r="B135" s="195"/>
      <c r="C135" s="195"/>
      <c r="D135" s="195"/>
      <c r="E135" s="195"/>
      <c r="F135" s="195"/>
      <c r="G135" s="195"/>
      <c r="H135" s="195"/>
      <c r="I135" s="195"/>
      <c r="J135" s="95">
        <v>12094</v>
      </c>
      <c r="K135" s="12"/>
      <c r="L135" s="12"/>
      <c r="M135" s="12"/>
      <c r="N135" s="12"/>
      <c r="O135" s="12"/>
      <c r="P135" s="12"/>
      <c r="Q135" s="12"/>
    </row>
    <row r="136" spans="1:19" x14ac:dyDescent="0.2">
      <c r="A136" s="196" t="s">
        <v>46</v>
      </c>
      <c r="B136" s="195"/>
      <c r="C136" s="195"/>
      <c r="D136" s="195"/>
      <c r="E136" s="195"/>
      <c r="F136" s="195"/>
      <c r="G136" s="195"/>
      <c r="H136" s="195"/>
      <c r="I136" s="195"/>
      <c r="J136" s="95">
        <v>11440</v>
      </c>
      <c r="K136" s="12"/>
      <c r="L136" s="12"/>
      <c r="M136" s="12"/>
      <c r="N136" s="12"/>
      <c r="O136" s="12"/>
      <c r="P136" s="12"/>
      <c r="Q136" s="12"/>
    </row>
    <row r="137" spans="1:19" x14ac:dyDescent="0.2">
      <c r="A137" s="196" t="s">
        <v>47</v>
      </c>
      <c r="B137" s="195"/>
      <c r="C137" s="195"/>
      <c r="D137" s="195"/>
      <c r="E137" s="195"/>
      <c r="F137" s="195"/>
      <c r="G137" s="195"/>
      <c r="H137" s="195"/>
      <c r="I137" s="195"/>
      <c r="J137" s="95">
        <v>7858</v>
      </c>
      <c r="K137" s="12"/>
      <c r="L137" s="12"/>
      <c r="M137" s="12"/>
      <c r="N137" s="12"/>
      <c r="O137" s="12"/>
      <c r="P137" s="12"/>
      <c r="Q137" s="12"/>
    </row>
    <row r="138" spans="1:19" x14ac:dyDescent="0.2">
      <c r="A138" s="204" t="s">
        <v>48</v>
      </c>
      <c r="B138" s="195"/>
      <c r="C138" s="195"/>
      <c r="D138" s="195"/>
      <c r="E138" s="195"/>
      <c r="F138" s="195"/>
      <c r="G138" s="195"/>
      <c r="H138" s="195"/>
      <c r="I138" s="195"/>
      <c r="J138" s="15">
        <f>SUM(J133:J137)</f>
        <v>106725</v>
      </c>
      <c r="K138" s="12"/>
      <c r="L138" s="12"/>
      <c r="M138" s="12"/>
      <c r="N138" s="12"/>
      <c r="O138" s="13">
        <v>718.9</v>
      </c>
      <c r="P138" s="12"/>
      <c r="Q138" s="13">
        <v>118.16</v>
      </c>
    </row>
    <row r="139" spans="1:19" x14ac:dyDescent="0.2">
      <c r="F139" s="10"/>
      <c r="G139" s="10"/>
      <c r="H139" s="10"/>
      <c r="I139" s="10"/>
      <c r="J139" s="16"/>
      <c r="K139" s="10"/>
      <c r="L139" s="10"/>
      <c r="M139" s="10"/>
      <c r="N139" s="10"/>
      <c r="O139" s="10"/>
      <c r="P139" s="10"/>
      <c r="Q139" s="10"/>
    </row>
    <row r="140" spans="1:19" s="161" customFormat="1" ht="17.25" customHeight="1" x14ac:dyDescent="0.2">
      <c r="A140" s="165"/>
      <c r="B140" s="127" t="s">
        <v>194</v>
      </c>
      <c r="C140" s="127"/>
      <c r="D140" s="127"/>
      <c r="E140" s="127"/>
      <c r="F140" s="127"/>
      <c r="G140" s="127"/>
      <c r="H140" s="127"/>
      <c r="I140" s="127"/>
      <c r="J140" s="172"/>
      <c r="K140" s="127"/>
      <c r="L140" s="127"/>
      <c r="M140" s="127"/>
      <c r="N140" s="164"/>
      <c r="O140" s="164"/>
      <c r="P140" s="163"/>
      <c r="Q140" s="162"/>
      <c r="R140"/>
      <c r="S140"/>
    </row>
    <row r="141" spans="1:19" s="161" customFormat="1" ht="17.25" customHeight="1" x14ac:dyDescent="0.2">
      <c r="A141" s="165"/>
      <c r="B141" s="127"/>
      <c r="C141" s="127"/>
      <c r="D141" s="127"/>
      <c r="E141" s="127"/>
      <c r="F141" s="127"/>
      <c r="G141" s="127"/>
      <c r="H141" s="127"/>
      <c r="I141" s="127"/>
      <c r="J141" s="172"/>
      <c r="K141" s="127"/>
      <c r="L141" s="127"/>
      <c r="M141" s="127"/>
      <c r="N141" s="164"/>
      <c r="O141" s="164"/>
      <c r="P141" s="163"/>
      <c r="Q141" s="162"/>
      <c r="R141"/>
      <c r="S141"/>
    </row>
  </sheetData>
  <mergeCells count="53">
    <mergeCell ref="F19:I19"/>
    <mergeCell ref="G20:I20"/>
    <mergeCell ref="A23:Q23"/>
    <mergeCell ref="A29:Q29"/>
    <mergeCell ref="A19:A21"/>
    <mergeCell ref="C19:C21"/>
    <mergeCell ref="D19:D21"/>
    <mergeCell ref="E19:E21"/>
    <mergeCell ref="B19:B21"/>
    <mergeCell ref="O19:O21"/>
    <mergeCell ref="N19:N21"/>
    <mergeCell ref="Q19:Q21"/>
    <mergeCell ref="J20:J21"/>
    <mergeCell ref="K20:M20"/>
    <mergeCell ref="J19:M19"/>
    <mergeCell ref="P19:P21"/>
    <mergeCell ref="A61:Q61"/>
    <mergeCell ref="A72:Q72"/>
    <mergeCell ref="A88:Q88"/>
    <mergeCell ref="A126:I126"/>
    <mergeCell ref="F20:F21"/>
    <mergeCell ref="J14:K14"/>
    <mergeCell ref="J15:K15"/>
    <mergeCell ref="J16:K16"/>
    <mergeCell ref="A131:I131"/>
    <mergeCell ref="A132:I132"/>
    <mergeCell ref="A129:I129"/>
    <mergeCell ref="A130:I130"/>
    <mergeCell ref="A123:I123"/>
    <mergeCell ref="A124:I124"/>
    <mergeCell ref="A125:I125"/>
    <mergeCell ref="A89:Q89"/>
    <mergeCell ref="A96:Q96"/>
    <mergeCell ref="A105:Q105"/>
    <mergeCell ref="A114:I114"/>
    <mergeCell ref="A115:I115"/>
    <mergeCell ref="A116:I116"/>
    <mergeCell ref="E1:I1"/>
    <mergeCell ref="A135:I135"/>
    <mergeCell ref="A136:I136"/>
    <mergeCell ref="A137:I137"/>
    <mergeCell ref="A138:I138"/>
    <mergeCell ref="A133:I133"/>
    <mergeCell ref="A134:I134"/>
    <mergeCell ref="A120:I120"/>
    <mergeCell ref="A121:I121"/>
    <mergeCell ref="A122:I122"/>
    <mergeCell ref="A127:I127"/>
    <mergeCell ref="A128:I128"/>
    <mergeCell ref="A117:I117"/>
    <mergeCell ref="A118:I118"/>
    <mergeCell ref="A119:I119"/>
    <mergeCell ref="A49:Q49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03"/>
  <sheetViews>
    <sheetView showGridLines="0" topLeftCell="A76" zoomScaleNormal="100" zoomScaleSheetLayoutView="75" workbookViewId="0">
      <selection activeCell="E8" sqref="E8"/>
    </sheetView>
  </sheetViews>
  <sheetFormatPr defaultColWidth="9.140625" defaultRowHeight="12.75" outlineLevelRow="2" x14ac:dyDescent="0.2"/>
  <cols>
    <col min="1" max="1" width="3.28515625" style="11" customWidth="1"/>
    <col min="2" max="2" width="15" style="1" customWidth="1"/>
    <col min="3" max="3" width="34.28515625" style="8" customWidth="1"/>
    <col min="4" max="4" width="7.7109375" style="7" customWidth="1"/>
    <col min="5" max="5" width="8.5703125" style="156" customWidth="1"/>
    <col min="6" max="6" width="10.5703125" style="3" customWidth="1"/>
    <col min="7" max="10" width="6.7109375" style="3" customWidth="1"/>
    <col min="11" max="11" width="7.28515625" style="17" customWidth="1"/>
    <col min="12" max="16" width="6.710937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27</v>
      </c>
      <c r="B1" s="129"/>
      <c r="C1" s="134"/>
      <c r="D1" s="104"/>
      <c r="E1" s="207" t="s">
        <v>53</v>
      </c>
      <c r="F1" s="208"/>
      <c r="G1" s="208"/>
      <c r="H1" s="208"/>
      <c r="I1" s="208"/>
      <c r="J1" s="208"/>
      <c r="K1" s="103"/>
      <c r="L1" s="102"/>
      <c r="M1" s="2" t="s">
        <v>28</v>
      </c>
      <c r="N1" s="112"/>
      <c r="O1" s="112"/>
      <c r="P1" s="112"/>
      <c r="Q1"/>
      <c r="R1"/>
    </row>
    <row r="2" spans="1:18" outlineLevel="1" x14ac:dyDescent="0.2">
      <c r="A2" s="100"/>
      <c r="B2" s="129"/>
      <c r="C2" s="134"/>
      <c r="D2" s="104"/>
      <c r="E2" s="155"/>
      <c r="F2" s="155"/>
      <c r="G2" s="180" t="s">
        <v>20</v>
      </c>
      <c r="H2" s="154"/>
      <c r="I2" s="153"/>
      <c r="J2" s="102"/>
      <c r="K2" s="103"/>
      <c r="L2" s="102"/>
      <c r="M2" s="5" t="s">
        <v>130</v>
      </c>
      <c r="N2" s="112"/>
      <c r="O2" s="112"/>
      <c r="P2" s="112"/>
      <c r="Q2"/>
      <c r="R2"/>
    </row>
    <row r="3" spans="1:18" outlineLevel="1" x14ac:dyDescent="0.2">
      <c r="A3" s="100" t="s">
        <v>129</v>
      </c>
      <c r="B3" s="129"/>
      <c r="C3" s="134"/>
      <c r="D3" s="104"/>
      <c r="E3" s="102"/>
      <c r="F3" s="102"/>
      <c r="G3" s="102"/>
      <c r="H3" s="102"/>
      <c r="I3" s="102"/>
      <c r="J3" s="102"/>
      <c r="K3" s="103"/>
      <c r="L3" s="102"/>
      <c r="M3" s="5" t="s">
        <v>128</v>
      </c>
      <c r="N3" s="112"/>
      <c r="O3" s="112"/>
      <c r="P3" s="112"/>
      <c r="Q3"/>
      <c r="R3"/>
    </row>
    <row r="4" spans="1:18" outlineLevel="1" x14ac:dyDescent="0.2">
      <c r="A4" s="5" t="s">
        <v>127</v>
      </c>
      <c r="B4" s="129"/>
      <c r="C4" s="134"/>
      <c r="D4" s="104"/>
      <c r="E4" s="102"/>
      <c r="F4" s="102"/>
      <c r="G4" s="152" t="s">
        <v>734</v>
      </c>
      <c r="H4" s="151"/>
      <c r="I4" s="102"/>
      <c r="J4" s="102"/>
      <c r="K4" s="103"/>
      <c r="L4" s="102"/>
      <c r="M4" s="145"/>
      <c r="N4" s="145"/>
      <c r="O4" s="150"/>
      <c r="P4" s="112"/>
      <c r="Q4"/>
      <c r="R4"/>
    </row>
    <row r="5" spans="1:18" outlineLevel="1" x14ac:dyDescent="0.2">
      <c r="A5" s="105"/>
      <c r="B5" s="129"/>
      <c r="C5" s="104"/>
      <c r="D5" s="149"/>
      <c r="E5" s="102"/>
      <c r="F5" s="102"/>
      <c r="G5" s="105" t="s">
        <v>21</v>
      </c>
      <c r="H5" s="105"/>
      <c r="I5" s="105"/>
      <c r="J5" s="102"/>
      <c r="K5" s="103"/>
      <c r="L5" s="102"/>
      <c r="M5" s="5" t="s">
        <v>126</v>
      </c>
      <c r="N5" s="112"/>
      <c r="O5" s="112"/>
      <c r="P5" s="112"/>
      <c r="R5"/>
    </row>
    <row r="6" spans="1:18" x14ac:dyDescent="0.2">
      <c r="A6" s="105"/>
      <c r="B6" s="129"/>
      <c r="C6" s="104"/>
      <c r="D6" s="149"/>
      <c r="E6" s="102"/>
      <c r="F6" s="102"/>
      <c r="G6" s="102"/>
      <c r="H6" s="102"/>
      <c r="I6" s="102"/>
      <c r="J6" s="102"/>
      <c r="K6" s="103"/>
      <c r="L6" s="102"/>
      <c r="M6" s="112"/>
      <c r="N6" s="112"/>
      <c r="O6" s="112"/>
      <c r="P6" s="112"/>
      <c r="R6"/>
    </row>
    <row r="7" spans="1:18" x14ac:dyDescent="0.2">
      <c r="A7" s="114"/>
      <c r="B7" s="117"/>
      <c r="C7" s="144" t="s">
        <v>22</v>
      </c>
      <c r="D7" s="160" t="s">
        <v>481</v>
      </c>
      <c r="E7" s="148"/>
      <c r="F7" s="145"/>
      <c r="G7" s="145"/>
      <c r="H7" s="147"/>
      <c r="I7" s="145"/>
      <c r="J7" s="145"/>
      <c r="K7" s="146"/>
      <c r="L7" s="145"/>
      <c r="M7" s="145"/>
      <c r="N7" s="145"/>
      <c r="O7" s="145"/>
      <c r="P7" s="112"/>
      <c r="Q7" s="112"/>
      <c r="R7"/>
    </row>
    <row r="8" spans="1:18" x14ac:dyDescent="0.2">
      <c r="A8" s="114"/>
      <c r="B8" s="117"/>
      <c r="C8" s="144"/>
      <c r="D8" s="159"/>
      <c r="E8" s="158" t="s">
        <v>733</v>
      </c>
      <c r="F8" s="139"/>
      <c r="G8" s="112"/>
      <c r="H8" s="114"/>
      <c r="I8" s="112"/>
      <c r="J8" s="143"/>
      <c r="K8" s="173"/>
      <c r="L8" s="139"/>
      <c r="M8" s="112"/>
      <c r="N8" s="112"/>
      <c r="O8" s="112"/>
      <c r="P8" s="112"/>
      <c r="Q8" s="112"/>
      <c r="R8"/>
    </row>
    <row r="9" spans="1:18" x14ac:dyDescent="0.2">
      <c r="A9" s="114"/>
      <c r="B9" s="117"/>
      <c r="C9" s="116"/>
      <c r="D9" s="136"/>
      <c r="E9" s="93"/>
      <c r="F9" s="139"/>
      <c r="G9" s="141"/>
      <c r="H9" s="180" t="s">
        <v>125</v>
      </c>
      <c r="I9" s="180"/>
      <c r="J9" s="139"/>
      <c r="K9" s="171"/>
      <c r="L9" s="112"/>
      <c r="M9" s="112"/>
      <c r="N9" s="112"/>
      <c r="O9" s="112"/>
      <c r="P9" s="112"/>
      <c r="Q9" s="112"/>
      <c r="R9"/>
    </row>
    <row r="10" spans="1:18" x14ac:dyDescent="0.2">
      <c r="A10" s="138"/>
      <c r="B10" s="137"/>
      <c r="C10" s="116"/>
      <c r="D10" s="136"/>
      <c r="E10" s="4"/>
      <c r="F10" s="112"/>
      <c r="G10" s="112"/>
      <c r="H10" s="112"/>
      <c r="I10" s="112"/>
      <c r="J10" s="112"/>
      <c r="K10" s="113"/>
      <c r="L10" s="112"/>
      <c r="M10" s="112"/>
      <c r="N10" s="112"/>
      <c r="O10" s="112"/>
      <c r="P10" s="112"/>
      <c r="Q10" s="112"/>
      <c r="R10"/>
    </row>
    <row r="11" spans="1:18" x14ac:dyDescent="0.2">
      <c r="A11" s="114"/>
      <c r="B11" s="117"/>
      <c r="C11" s="136"/>
      <c r="D11" s="125" t="s">
        <v>732</v>
      </c>
      <c r="E11" s="112"/>
      <c r="F11" s="112"/>
      <c r="G11" s="112"/>
      <c r="H11" s="125"/>
      <c r="I11" s="125"/>
      <c r="J11" s="125"/>
      <c r="K11" s="113"/>
      <c r="L11" s="112"/>
      <c r="M11" s="112"/>
      <c r="N11" s="112"/>
      <c r="O11" s="112"/>
      <c r="P11" s="112"/>
      <c r="Q11" s="112"/>
    </row>
    <row r="12" spans="1:18" x14ac:dyDescent="0.2">
      <c r="A12" s="114"/>
      <c r="B12" s="117"/>
      <c r="C12" s="136"/>
      <c r="D12" s="125" t="s">
        <v>51</v>
      </c>
      <c r="E12" s="112"/>
      <c r="F12" s="112"/>
      <c r="G12" s="112"/>
      <c r="H12" s="125"/>
      <c r="I12" s="125"/>
      <c r="J12" s="205" t="s">
        <v>731</v>
      </c>
      <c r="K12" s="206"/>
      <c r="L12" s="5" t="s">
        <v>122</v>
      </c>
      <c r="M12" s="112"/>
      <c r="N12" s="112"/>
      <c r="O12" s="112"/>
      <c r="P12" s="112"/>
    </row>
    <row r="13" spans="1:18" outlineLevel="1" x14ac:dyDescent="0.2">
      <c r="A13" s="114"/>
      <c r="B13" s="117"/>
      <c r="C13" s="136"/>
      <c r="D13" s="125" t="s">
        <v>163</v>
      </c>
      <c r="E13" s="112"/>
      <c r="F13" s="112"/>
      <c r="G13" s="112"/>
      <c r="H13" s="125"/>
      <c r="I13" s="125"/>
      <c r="J13" s="205" t="s">
        <v>730</v>
      </c>
      <c r="K13" s="206"/>
      <c r="L13" s="5" t="s">
        <v>122</v>
      </c>
      <c r="M13" s="112"/>
      <c r="N13" s="112"/>
      <c r="O13" s="112"/>
      <c r="P13" s="112"/>
    </row>
    <row r="14" spans="1:18" outlineLevel="1" x14ac:dyDescent="0.2">
      <c r="A14" s="114"/>
      <c r="B14" s="117"/>
      <c r="C14" s="136"/>
      <c r="D14" s="125" t="s">
        <v>52</v>
      </c>
      <c r="E14" s="112"/>
      <c r="F14" s="112"/>
      <c r="G14" s="112"/>
      <c r="H14" s="125"/>
      <c r="I14" s="125"/>
      <c r="J14" s="205" t="s">
        <v>729</v>
      </c>
      <c r="K14" s="206"/>
      <c r="L14" s="5" t="s">
        <v>122</v>
      </c>
      <c r="M14" s="112"/>
      <c r="N14" s="112"/>
      <c r="O14" s="112"/>
      <c r="P14" s="112"/>
    </row>
    <row r="15" spans="1:18" outlineLevel="1" x14ac:dyDescent="0.2">
      <c r="A15" s="114"/>
      <c r="B15" s="117"/>
      <c r="C15" s="136"/>
      <c r="D15" s="125" t="s">
        <v>19</v>
      </c>
      <c r="E15" s="112"/>
      <c r="F15" s="112"/>
      <c r="G15" s="112"/>
      <c r="H15" s="125"/>
      <c r="I15" s="125"/>
      <c r="J15" s="205" t="s">
        <v>728</v>
      </c>
      <c r="K15" s="206"/>
      <c r="L15" s="5" t="s">
        <v>122</v>
      </c>
      <c r="M15" s="112"/>
      <c r="N15" s="112"/>
      <c r="O15" s="112"/>
      <c r="P15" s="112"/>
    </row>
    <row r="16" spans="1:18" x14ac:dyDescent="0.2">
      <c r="A16" s="114"/>
      <c r="B16" s="117"/>
      <c r="C16" s="136"/>
      <c r="D16" s="125" t="s">
        <v>162</v>
      </c>
      <c r="E16" s="112"/>
      <c r="F16" s="112"/>
      <c r="G16" s="112"/>
      <c r="H16" s="125"/>
      <c r="I16" s="125"/>
      <c r="J16" s="205" t="s">
        <v>727</v>
      </c>
      <c r="K16" s="206"/>
      <c r="L16" s="5" t="s">
        <v>122</v>
      </c>
      <c r="M16" s="112"/>
      <c r="N16" s="112"/>
      <c r="O16" s="112"/>
      <c r="P16" s="112"/>
    </row>
    <row r="17" spans="1:17" outlineLevel="1" x14ac:dyDescent="0.2">
      <c r="A17" s="114"/>
      <c r="B17" s="117"/>
      <c r="C17" s="136"/>
      <c r="D17" s="125" t="s">
        <v>49</v>
      </c>
      <c r="E17" s="112"/>
      <c r="F17" s="112"/>
      <c r="G17" s="112"/>
      <c r="H17" s="125"/>
      <c r="I17" s="125"/>
      <c r="J17" s="205" t="s">
        <v>726</v>
      </c>
      <c r="K17" s="206"/>
      <c r="L17" s="5" t="s">
        <v>50</v>
      </c>
      <c r="M17" s="112"/>
      <c r="N17" s="112"/>
      <c r="O17" s="112"/>
      <c r="P17" s="112"/>
    </row>
    <row r="18" spans="1:17" x14ac:dyDescent="0.2">
      <c r="A18" s="105"/>
      <c r="B18" s="129"/>
      <c r="C18" s="134"/>
      <c r="D18" s="125" t="s">
        <v>121</v>
      </c>
      <c r="E18" s="105"/>
      <c r="F18" s="102"/>
      <c r="G18" s="102"/>
      <c r="H18" s="102"/>
      <c r="I18" s="133"/>
      <c r="J18" s="209">
        <v>9.9920000000000009</v>
      </c>
      <c r="K18" s="209"/>
      <c r="L18" s="100" t="s">
        <v>120</v>
      </c>
      <c r="M18" s="102"/>
      <c r="N18" s="132"/>
      <c r="O18" s="131"/>
      <c r="P18" s="130"/>
      <c r="Q18" s="101"/>
    </row>
    <row r="19" spans="1:17" x14ac:dyDescent="0.2">
      <c r="A19" s="105"/>
      <c r="B19" s="129"/>
      <c r="C19" s="128"/>
      <c r="D19" s="127" t="s">
        <v>119</v>
      </c>
      <c r="E19" s="125"/>
      <c r="F19" s="125"/>
      <c r="G19" s="125"/>
      <c r="H19" s="125"/>
      <c r="I19" s="125"/>
      <c r="J19" s="125"/>
      <c r="K19" s="126"/>
      <c r="L19" s="125"/>
      <c r="M19" s="102"/>
      <c r="N19" s="102"/>
      <c r="O19" s="102"/>
      <c r="P19" s="102"/>
      <c r="Q19"/>
    </row>
    <row r="20" spans="1:17" x14ac:dyDescent="0.2">
      <c r="A20" s="105"/>
      <c r="B20" s="129"/>
      <c r="C20" s="128"/>
      <c r="D20" s="127"/>
      <c r="E20" s="125"/>
      <c r="F20" s="125"/>
      <c r="G20" s="125"/>
      <c r="H20" s="125"/>
      <c r="I20" s="125"/>
      <c r="J20" s="125"/>
      <c r="K20" s="126"/>
      <c r="L20" s="125"/>
      <c r="M20" s="102"/>
      <c r="N20" s="102"/>
      <c r="O20" s="102"/>
      <c r="P20" s="102"/>
      <c r="Q20"/>
    </row>
    <row r="21" spans="1:17" x14ac:dyDescent="0.2">
      <c r="A21" s="114"/>
      <c r="B21" s="117"/>
      <c r="C21" s="116"/>
      <c r="D21" s="136"/>
      <c r="E21" s="114"/>
      <c r="F21" s="112"/>
      <c r="G21" s="112"/>
      <c r="H21" s="112"/>
      <c r="I21" s="112"/>
      <c r="J21" s="112"/>
      <c r="K21" s="113"/>
      <c r="L21" s="112"/>
      <c r="M21" s="112"/>
      <c r="N21" s="112"/>
      <c r="O21" s="112"/>
      <c r="P21" s="112"/>
    </row>
    <row r="22" spans="1:17" ht="19.5" customHeight="1" x14ac:dyDescent="0.2">
      <c r="A22" s="197" t="s">
        <v>23</v>
      </c>
      <c r="B22" s="202" t="s">
        <v>161</v>
      </c>
      <c r="C22" s="197" t="s">
        <v>117</v>
      </c>
      <c r="D22" s="197" t="s">
        <v>24</v>
      </c>
      <c r="E22" s="197" t="s">
        <v>25</v>
      </c>
      <c r="F22" s="197" t="s">
        <v>116</v>
      </c>
      <c r="G22" s="200"/>
      <c r="H22" s="200"/>
      <c r="I22" s="200"/>
      <c r="J22" s="197" t="s">
        <v>115</v>
      </c>
      <c r="K22" s="213"/>
      <c r="L22" s="213"/>
      <c r="M22" s="213"/>
      <c r="N22" s="213"/>
      <c r="O22" s="197" t="s">
        <v>114</v>
      </c>
      <c r="P22" s="197" t="s">
        <v>113</v>
      </c>
      <c r="Q22" s="214" t="s">
        <v>160</v>
      </c>
    </row>
    <row r="23" spans="1:17" ht="18.75" customHeight="1" x14ac:dyDescent="0.2">
      <c r="A23" s="200"/>
      <c r="B23" s="203"/>
      <c r="C23" s="201"/>
      <c r="D23" s="197"/>
      <c r="E23" s="197"/>
      <c r="F23" s="197" t="s">
        <v>26</v>
      </c>
      <c r="G23" s="197" t="s">
        <v>110</v>
      </c>
      <c r="H23" s="200"/>
      <c r="I23" s="200"/>
      <c r="J23" s="197" t="s">
        <v>159</v>
      </c>
      <c r="K23" s="198" t="s">
        <v>26</v>
      </c>
      <c r="L23" s="197" t="s">
        <v>110</v>
      </c>
      <c r="M23" s="200"/>
      <c r="N23" s="200"/>
      <c r="O23" s="197"/>
      <c r="P23" s="197"/>
      <c r="Q23" s="214"/>
    </row>
    <row r="24" spans="1:17" ht="22.5" customHeight="1" x14ac:dyDescent="0.2">
      <c r="A24" s="200"/>
      <c r="B24" s="203"/>
      <c r="C24" s="201"/>
      <c r="D24" s="197"/>
      <c r="E24" s="197"/>
      <c r="F24" s="200"/>
      <c r="G24" s="174" t="s">
        <v>109</v>
      </c>
      <c r="H24" s="174" t="s">
        <v>108</v>
      </c>
      <c r="I24" s="174" t="s">
        <v>107</v>
      </c>
      <c r="J24" s="201"/>
      <c r="K24" s="199"/>
      <c r="L24" s="174" t="s">
        <v>109</v>
      </c>
      <c r="M24" s="174" t="s">
        <v>108</v>
      </c>
      <c r="N24" s="174" t="s">
        <v>107</v>
      </c>
      <c r="O24" s="197"/>
      <c r="P24" s="197"/>
      <c r="Q24" s="214"/>
    </row>
    <row r="25" spans="1:17" x14ac:dyDescent="0.2">
      <c r="A25" s="6">
        <v>1</v>
      </c>
      <c r="B25" s="178">
        <v>2</v>
      </c>
      <c r="C25" s="174">
        <v>3</v>
      </c>
      <c r="D25" s="174">
        <v>4</v>
      </c>
      <c r="E25" s="97">
        <v>5</v>
      </c>
      <c r="F25" s="176">
        <v>6</v>
      </c>
      <c r="G25" s="176">
        <v>7</v>
      </c>
      <c r="H25" s="176">
        <v>8</v>
      </c>
      <c r="I25" s="176">
        <v>9</v>
      </c>
      <c r="J25" s="176">
        <v>10</v>
      </c>
      <c r="K25" s="175">
        <v>11</v>
      </c>
      <c r="L25" s="176">
        <v>12</v>
      </c>
      <c r="M25" s="176">
        <v>13</v>
      </c>
      <c r="N25" s="176">
        <v>14</v>
      </c>
      <c r="O25" s="176">
        <v>15</v>
      </c>
      <c r="P25" s="176">
        <v>16</v>
      </c>
      <c r="Q25" s="176">
        <v>17</v>
      </c>
    </row>
    <row r="26" spans="1:17" ht="19.899999999999999" customHeight="1" x14ac:dyDescent="0.2">
      <c r="A26" s="194" t="s">
        <v>725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</row>
    <row r="27" spans="1:17" ht="19.899999999999999" customHeight="1" x14ac:dyDescent="0.2">
      <c r="A27" s="196" t="s">
        <v>724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</row>
    <row r="28" spans="1:17" ht="24" x14ac:dyDescent="0.2">
      <c r="A28" s="6">
        <v>1</v>
      </c>
      <c r="B28" s="98" t="s">
        <v>158</v>
      </c>
      <c r="C28" s="177" t="s">
        <v>723</v>
      </c>
      <c r="D28" s="97" t="s">
        <v>156</v>
      </c>
      <c r="E28" s="118">
        <v>1</v>
      </c>
      <c r="F28" s="94">
        <v>965.62</v>
      </c>
      <c r="G28" s="94">
        <v>565.61</v>
      </c>
      <c r="H28" s="94">
        <v>115.2</v>
      </c>
      <c r="I28" s="94">
        <v>4</v>
      </c>
      <c r="J28" s="12"/>
      <c r="K28" s="14">
        <v>966</v>
      </c>
      <c r="L28" s="12">
        <v>566</v>
      </c>
      <c r="M28" s="12">
        <v>115</v>
      </c>
      <c r="N28" s="12">
        <v>4</v>
      </c>
      <c r="O28" s="12">
        <v>43.71</v>
      </c>
      <c r="P28" s="12">
        <v>43.71</v>
      </c>
      <c r="Q28" s="12"/>
    </row>
    <row r="29" spans="1:17" ht="31.15" customHeight="1" x14ac:dyDescent="0.2">
      <c r="A29" s="6">
        <v>2</v>
      </c>
      <c r="B29" s="98" t="s">
        <v>157</v>
      </c>
      <c r="C29" s="177" t="s">
        <v>722</v>
      </c>
      <c r="D29" s="97" t="s">
        <v>156</v>
      </c>
      <c r="E29" s="118">
        <v>1</v>
      </c>
      <c r="F29" s="94">
        <v>876.98</v>
      </c>
      <c r="G29" s="94">
        <v>172.22</v>
      </c>
      <c r="H29" s="94">
        <v>40.4</v>
      </c>
      <c r="I29" s="94">
        <v>2.1800000000000002</v>
      </c>
      <c r="J29" s="12"/>
      <c r="K29" s="14">
        <v>877</v>
      </c>
      <c r="L29" s="12">
        <v>172</v>
      </c>
      <c r="M29" s="12">
        <v>40</v>
      </c>
      <c r="N29" s="12">
        <v>2</v>
      </c>
      <c r="O29" s="12">
        <v>12.71</v>
      </c>
      <c r="P29" s="12">
        <v>12.71</v>
      </c>
      <c r="Q29" s="12"/>
    </row>
    <row r="30" spans="1:17" ht="39" x14ac:dyDescent="0.2">
      <c r="A30" s="6">
        <v>3</v>
      </c>
      <c r="B30" s="98" t="s">
        <v>91</v>
      </c>
      <c r="C30" s="177" t="s">
        <v>721</v>
      </c>
      <c r="D30" s="97" t="s">
        <v>33</v>
      </c>
      <c r="E30" s="118">
        <v>1</v>
      </c>
      <c r="F30" s="157" t="s">
        <v>720</v>
      </c>
      <c r="G30" s="12"/>
      <c r="H30" s="12"/>
      <c r="I30" s="12"/>
      <c r="J30" s="12">
        <v>5695</v>
      </c>
      <c r="K30" s="14">
        <v>5695</v>
      </c>
      <c r="L30" s="12"/>
      <c r="M30" s="12"/>
      <c r="N30" s="12"/>
      <c r="O30" s="12"/>
      <c r="P30" s="12"/>
      <c r="Q30" s="12"/>
    </row>
    <row r="31" spans="1:17" ht="24" x14ac:dyDescent="0.2">
      <c r="A31" s="6">
        <v>4</v>
      </c>
      <c r="B31" s="98" t="s">
        <v>155</v>
      </c>
      <c r="C31" s="177" t="s">
        <v>154</v>
      </c>
      <c r="D31" s="97" t="s">
        <v>34</v>
      </c>
      <c r="E31" s="96">
        <v>0.05</v>
      </c>
      <c r="F31" s="94">
        <v>1654.94</v>
      </c>
      <c r="G31" s="94">
        <v>1196.47</v>
      </c>
      <c r="H31" s="94">
        <v>359.37</v>
      </c>
      <c r="I31" s="94">
        <v>25.11</v>
      </c>
      <c r="J31" s="12"/>
      <c r="K31" s="14">
        <v>83</v>
      </c>
      <c r="L31" s="12">
        <v>60</v>
      </c>
      <c r="M31" s="12">
        <v>18</v>
      </c>
      <c r="N31" s="12">
        <v>1</v>
      </c>
      <c r="O31" s="12">
        <v>88.3</v>
      </c>
      <c r="P31" s="12">
        <v>4.42</v>
      </c>
      <c r="Q31" s="12"/>
    </row>
    <row r="32" spans="1:17" ht="55.9" customHeight="1" x14ac:dyDescent="0.2">
      <c r="A32" s="6">
        <v>5</v>
      </c>
      <c r="B32" s="98" t="s">
        <v>153</v>
      </c>
      <c r="C32" s="177" t="s">
        <v>152</v>
      </c>
      <c r="D32" s="97" t="s">
        <v>35</v>
      </c>
      <c r="E32" s="118">
        <v>5</v>
      </c>
      <c r="F32" s="94">
        <v>25.53</v>
      </c>
      <c r="G32" s="12"/>
      <c r="H32" s="12"/>
      <c r="I32" s="12"/>
      <c r="J32" s="12"/>
      <c r="K32" s="14">
        <v>128</v>
      </c>
      <c r="L32" s="12"/>
      <c r="M32" s="12"/>
      <c r="N32" s="12"/>
      <c r="O32" s="12"/>
      <c r="P32" s="12"/>
      <c r="Q32" s="12"/>
    </row>
    <row r="33" spans="1:17" ht="24" x14ac:dyDescent="0.2">
      <c r="A33" s="6">
        <v>6</v>
      </c>
      <c r="B33" s="98" t="s">
        <v>151</v>
      </c>
      <c r="C33" s="177" t="s">
        <v>150</v>
      </c>
      <c r="D33" s="97" t="s">
        <v>145</v>
      </c>
      <c r="E33" s="96">
        <v>0.5</v>
      </c>
      <c r="F33" s="94">
        <v>180.8</v>
      </c>
      <c r="G33" s="94">
        <v>147.69999999999999</v>
      </c>
      <c r="H33" s="94">
        <v>25.75</v>
      </c>
      <c r="I33" s="94">
        <v>0.18</v>
      </c>
      <c r="J33" s="12"/>
      <c r="K33" s="14">
        <v>90</v>
      </c>
      <c r="L33" s="12">
        <v>74</v>
      </c>
      <c r="M33" s="12">
        <v>13</v>
      </c>
      <c r="N33" s="12"/>
      <c r="O33" s="12">
        <v>10.9</v>
      </c>
      <c r="P33" s="12">
        <v>5.45</v>
      </c>
      <c r="Q33" s="12"/>
    </row>
    <row r="34" spans="1:17" ht="67.150000000000006" customHeight="1" x14ac:dyDescent="0.2">
      <c r="A34" s="6">
        <v>7</v>
      </c>
      <c r="B34" s="98" t="s">
        <v>149</v>
      </c>
      <c r="C34" s="177" t="s">
        <v>148</v>
      </c>
      <c r="D34" s="97" t="s">
        <v>35</v>
      </c>
      <c r="E34" s="118">
        <v>5</v>
      </c>
      <c r="F34" s="94">
        <v>7.5</v>
      </c>
      <c r="G34" s="12"/>
      <c r="H34" s="12"/>
      <c r="I34" s="12"/>
      <c r="J34" s="12"/>
      <c r="K34" s="14">
        <v>38</v>
      </c>
      <c r="L34" s="12"/>
      <c r="M34" s="12"/>
      <c r="N34" s="12"/>
      <c r="O34" s="12"/>
      <c r="P34" s="12"/>
      <c r="Q34" s="12"/>
    </row>
    <row r="35" spans="1:17" ht="39" customHeight="1" x14ac:dyDescent="0.2">
      <c r="A35" s="6">
        <v>8</v>
      </c>
      <c r="B35" s="98" t="s">
        <v>147</v>
      </c>
      <c r="C35" s="177" t="s">
        <v>146</v>
      </c>
      <c r="D35" s="97" t="s">
        <v>145</v>
      </c>
      <c r="E35" s="96">
        <v>0.5</v>
      </c>
      <c r="F35" s="94">
        <v>1189.4100000000001</v>
      </c>
      <c r="G35" s="94">
        <v>49.17</v>
      </c>
      <c r="H35" s="94">
        <v>28.25</v>
      </c>
      <c r="I35" s="12"/>
      <c r="J35" s="12"/>
      <c r="K35" s="14">
        <v>595</v>
      </c>
      <c r="L35" s="12">
        <v>25</v>
      </c>
      <c r="M35" s="12">
        <v>14</v>
      </c>
      <c r="N35" s="12"/>
      <c r="O35" s="12">
        <v>3.52</v>
      </c>
      <c r="P35" s="12">
        <v>1.76</v>
      </c>
      <c r="Q35" s="12"/>
    </row>
    <row r="36" spans="1:17" ht="54.6" customHeight="1" x14ac:dyDescent="0.2">
      <c r="A36" s="6">
        <v>9</v>
      </c>
      <c r="B36" s="98" t="s">
        <v>142</v>
      </c>
      <c r="C36" s="177" t="s">
        <v>141</v>
      </c>
      <c r="D36" s="97" t="s">
        <v>30</v>
      </c>
      <c r="E36" s="118">
        <v>1</v>
      </c>
      <c r="F36" s="94">
        <v>135.49</v>
      </c>
      <c r="G36" s="12"/>
      <c r="H36" s="12"/>
      <c r="I36" s="12"/>
      <c r="J36" s="12"/>
      <c r="K36" s="14">
        <v>135</v>
      </c>
      <c r="L36" s="12"/>
      <c r="M36" s="12"/>
      <c r="N36" s="12"/>
      <c r="O36" s="12"/>
      <c r="P36" s="12"/>
      <c r="Q36" s="12"/>
    </row>
    <row r="37" spans="1:17" ht="41.45" customHeight="1" x14ac:dyDescent="0.2">
      <c r="A37" s="6">
        <v>10</v>
      </c>
      <c r="B37" s="98" t="s">
        <v>325</v>
      </c>
      <c r="C37" s="177" t="s">
        <v>140</v>
      </c>
      <c r="D37" s="97" t="s">
        <v>84</v>
      </c>
      <c r="E37" s="96">
        <v>5.0000000000000001E-3</v>
      </c>
      <c r="F37" s="94">
        <v>15322.3</v>
      </c>
      <c r="G37" s="94">
        <v>1354.13</v>
      </c>
      <c r="H37" s="94">
        <v>58.83</v>
      </c>
      <c r="I37" s="94">
        <v>3.64</v>
      </c>
      <c r="J37" s="12"/>
      <c r="K37" s="14">
        <v>77</v>
      </c>
      <c r="L37" s="12">
        <v>7</v>
      </c>
      <c r="M37" s="12"/>
      <c r="N37" s="12"/>
      <c r="O37" s="12">
        <v>112.75</v>
      </c>
      <c r="P37" s="12">
        <v>0.56000000000000005</v>
      </c>
      <c r="Q37" s="12"/>
    </row>
    <row r="38" spans="1:17" ht="39.6" customHeight="1" x14ac:dyDescent="0.2">
      <c r="A38" s="6">
        <v>11</v>
      </c>
      <c r="B38" s="98" t="s">
        <v>139</v>
      </c>
      <c r="C38" s="177" t="s">
        <v>719</v>
      </c>
      <c r="D38" s="97" t="s">
        <v>35</v>
      </c>
      <c r="E38" s="118">
        <v>1</v>
      </c>
      <c r="F38" s="94">
        <v>112.99</v>
      </c>
      <c r="G38" s="12"/>
      <c r="H38" s="12"/>
      <c r="I38" s="12"/>
      <c r="J38" s="12"/>
      <c r="K38" s="14">
        <v>113</v>
      </c>
      <c r="L38" s="12"/>
      <c r="M38" s="12"/>
      <c r="N38" s="12"/>
      <c r="O38" s="12"/>
      <c r="P38" s="12"/>
      <c r="Q38" s="12"/>
    </row>
    <row r="39" spans="1:17" ht="42.6" customHeight="1" x14ac:dyDescent="0.2">
      <c r="A39" s="6">
        <v>12</v>
      </c>
      <c r="B39" s="98" t="s">
        <v>138</v>
      </c>
      <c r="C39" s="177" t="s">
        <v>137</v>
      </c>
      <c r="D39" s="97" t="s">
        <v>32</v>
      </c>
      <c r="E39" s="96">
        <v>0.01</v>
      </c>
      <c r="F39" s="94">
        <v>5264.08</v>
      </c>
      <c r="G39" s="94">
        <v>1256.8599999999999</v>
      </c>
      <c r="H39" s="94">
        <v>4007.22</v>
      </c>
      <c r="I39" s="94">
        <v>443.92</v>
      </c>
      <c r="J39" s="12"/>
      <c r="K39" s="14">
        <v>53</v>
      </c>
      <c r="L39" s="12">
        <v>13</v>
      </c>
      <c r="M39" s="12">
        <v>40</v>
      </c>
      <c r="N39" s="12">
        <v>4</v>
      </c>
      <c r="O39" s="12">
        <v>97.13</v>
      </c>
      <c r="P39" s="12">
        <v>0.97</v>
      </c>
      <c r="Q39" s="12"/>
    </row>
    <row r="40" spans="1:17" ht="40.15" customHeight="1" x14ac:dyDescent="0.2">
      <c r="A40" s="6">
        <v>13</v>
      </c>
      <c r="B40" s="98" t="s">
        <v>136</v>
      </c>
      <c r="C40" s="177" t="s">
        <v>135</v>
      </c>
      <c r="D40" s="97" t="s">
        <v>134</v>
      </c>
      <c r="E40" s="96">
        <v>0.01</v>
      </c>
      <c r="F40" s="94">
        <v>1343.1</v>
      </c>
      <c r="G40" s="94">
        <v>944.71</v>
      </c>
      <c r="H40" s="94">
        <v>2.02</v>
      </c>
      <c r="I40" s="94">
        <v>0.78</v>
      </c>
      <c r="J40" s="12"/>
      <c r="K40" s="14">
        <v>13</v>
      </c>
      <c r="L40" s="12">
        <v>9</v>
      </c>
      <c r="M40" s="12"/>
      <c r="N40" s="12"/>
      <c r="O40" s="12">
        <v>78.66</v>
      </c>
      <c r="P40" s="12">
        <v>0.79</v>
      </c>
      <c r="Q40" s="12"/>
    </row>
    <row r="41" spans="1:17" ht="19.899999999999999" customHeight="1" x14ac:dyDescent="0.2">
      <c r="A41" s="196" t="s">
        <v>718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</row>
    <row r="42" spans="1:17" ht="27" customHeight="1" x14ac:dyDescent="0.2">
      <c r="A42" s="6">
        <v>14</v>
      </c>
      <c r="B42" s="98" t="s">
        <v>158</v>
      </c>
      <c r="C42" s="177" t="s">
        <v>717</v>
      </c>
      <c r="D42" s="97" t="s">
        <v>156</v>
      </c>
      <c r="E42" s="118">
        <v>3</v>
      </c>
      <c r="F42" s="94">
        <v>965.62</v>
      </c>
      <c r="G42" s="94">
        <v>565.61</v>
      </c>
      <c r="H42" s="94">
        <v>115.2</v>
      </c>
      <c r="I42" s="94">
        <v>4</v>
      </c>
      <c r="J42" s="12"/>
      <c r="K42" s="14">
        <v>2897</v>
      </c>
      <c r="L42" s="12">
        <v>1697</v>
      </c>
      <c r="M42" s="12">
        <v>346</v>
      </c>
      <c r="N42" s="12">
        <v>12</v>
      </c>
      <c r="O42" s="12">
        <v>43.71</v>
      </c>
      <c r="P42" s="12">
        <v>131.13</v>
      </c>
      <c r="Q42" s="12"/>
    </row>
    <row r="43" spans="1:17" ht="28.9" customHeight="1" x14ac:dyDescent="0.2">
      <c r="A43" s="6">
        <v>15</v>
      </c>
      <c r="B43" s="98" t="s">
        <v>157</v>
      </c>
      <c r="C43" s="177" t="s">
        <v>716</v>
      </c>
      <c r="D43" s="97" t="s">
        <v>156</v>
      </c>
      <c r="E43" s="118">
        <v>3</v>
      </c>
      <c r="F43" s="94">
        <v>876.98</v>
      </c>
      <c r="G43" s="94">
        <v>172.22</v>
      </c>
      <c r="H43" s="94">
        <v>40.4</v>
      </c>
      <c r="I43" s="94">
        <v>2.1800000000000002</v>
      </c>
      <c r="J43" s="12"/>
      <c r="K43" s="14">
        <v>2631</v>
      </c>
      <c r="L43" s="12">
        <v>517</v>
      </c>
      <c r="M43" s="12">
        <v>121</v>
      </c>
      <c r="N43" s="12">
        <v>7</v>
      </c>
      <c r="O43" s="12">
        <v>12.71</v>
      </c>
      <c r="P43" s="12">
        <v>38.130000000000003</v>
      </c>
      <c r="Q43" s="12"/>
    </row>
    <row r="44" spans="1:17" ht="39" x14ac:dyDescent="0.2">
      <c r="A44" s="6">
        <v>16</v>
      </c>
      <c r="B44" s="98" t="s">
        <v>91</v>
      </c>
      <c r="C44" s="177" t="s">
        <v>715</v>
      </c>
      <c r="D44" s="97" t="s">
        <v>33</v>
      </c>
      <c r="E44" s="118">
        <v>3</v>
      </c>
      <c r="F44" s="157" t="s">
        <v>714</v>
      </c>
      <c r="G44" s="12"/>
      <c r="H44" s="12"/>
      <c r="I44" s="12"/>
      <c r="J44" s="12">
        <v>18085</v>
      </c>
      <c r="K44" s="14">
        <v>18085</v>
      </c>
      <c r="L44" s="12"/>
      <c r="M44" s="12"/>
      <c r="N44" s="12"/>
      <c r="O44" s="12"/>
      <c r="P44" s="12"/>
      <c r="Q44" s="12"/>
    </row>
    <row r="45" spans="1:17" ht="24" x14ac:dyDescent="0.2">
      <c r="A45" s="6">
        <v>17</v>
      </c>
      <c r="B45" s="98" t="s">
        <v>155</v>
      </c>
      <c r="C45" s="177" t="s">
        <v>154</v>
      </c>
      <c r="D45" s="97" t="s">
        <v>34</v>
      </c>
      <c r="E45" s="96">
        <v>0.15</v>
      </c>
      <c r="F45" s="94">
        <v>1654.94</v>
      </c>
      <c r="G45" s="94">
        <v>1196.47</v>
      </c>
      <c r="H45" s="94">
        <v>359.37</v>
      </c>
      <c r="I45" s="94">
        <v>25.11</v>
      </c>
      <c r="J45" s="12"/>
      <c r="K45" s="14">
        <v>248</v>
      </c>
      <c r="L45" s="12">
        <v>179</v>
      </c>
      <c r="M45" s="12">
        <v>54</v>
      </c>
      <c r="N45" s="12">
        <v>4</v>
      </c>
      <c r="O45" s="12">
        <v>88.3</v>
      </c>
      <c r="P45" s="12">
        <v>13.25</v>
      </c>
      <c r="Q45" s="12"/>
    </row>
    <row r="46" spans="1:17" ht="53.45" customHeight="1" x14ac:dyDescent="0.2">
      <c r="A46" s="6">
        <v>18</v>
      </c>
      <c r="B46" s="98" t="s">
        <v>153</v>
      </c>
      <c r="C46" s="177" t="s">
        <v>152</v>
      </c>
      <c r="D46" s="97" t="s">
        <v>35</v>
      </c>
      <c r="E46" s="96">
        <v>15</v>
      </c>
      <c r="F46" s="94">
        <v>25.53</v>
      </c>
      <c r="G46" s="12"/>
      <c r="H46" s="12"/>
      <c r="I46" s="12"/>
      <c r="J46" s="12"/>
      <c r="K46" s="14">
        <v>383</v>
      </c>
      <c r="L46" s="12"/>
      <c r="M46" s="12"/>
      <c r="N46" s="12"/>
      <c r="O46" s="12"/>
      <c r="P46" s="12"/>
      <c r="Q46" s="12"/>
    </row>
    <row r="47" spans="1:17" ht="24" x14ac:dyDescent="0.2">
      <c r="A47" s="6">
        <v>19</v>
      </c>
      <c r="B47" s="98" t="s">
        <v>151</v>
      </c>
      <c r="C47" s="177" t="s">
        <v>150</v>
      </c>
      <c r="D47" s="97" t="s">
        <v>145</v>
      </c>
      <c r="E47" s="96">
        <v>1.5</v>
      </c>
      <c r="F47" s="94">
        <v>180.8</v>
      </c>
      <c r="G47" s="94">
        <v>147.69999999999999</v>
      </c>
      <c r="H47" s="94">
        <v>25.75</v>
      </c>
      <c r="I47" s="94">
        <v>0.18</v>
      </c>
      <c r="J47" s="12"/>
      <c r="K47" s="14">
        <v>271</v>
      </c>
      <c r="L47" s="12">
        <v>222</v>
      </c>
      <c r="M47" s="12">
        <v>39</v>
      </c>
      <c r="N47" s="12"/>
      <c r="O47" s="12">
        <v>10.9</v>
      </c>
      <c r="P47" s="12">
        <v>16.350000000000001</v>
      </c>
      <c r="Q47" s="12"/>
    </row>
    <row r="48" spans="1:17" ht="66.599999999999994" customHeight="1" x14ac:dyDescent="0.2">
      <c r="A48" s="6">
        <v>20</v>
      </c>
      <c r="B48" s="98" t="s">
        <v>149</v>
      </c>
      <c r="C48" s="177" t="s">
        <v>148</v>
      </c>
      <c r="D48" s="97" t="s">
        <v>35</v>
      </c>
      <c r="E48" s="96">
        <v>15</v>
      </c>
      <c r="F48" s="94">
        <v>7.5</v>
      </c>
      <c r="G48" s="12"/>
      <c r="H48" s="12"/>
      <c r="I48" s="12"/>
      <c r="J48" s="12"/>
      <c r="K48" s="14">
        <v>113</v>
      </c>
      <c r="L48" s="12"/>
      <c r="M48" s="12"/>
      <c r="N48" s="12"/>
      <c r="O48" s="12"/>
      <c r="P48" s="12"/>
      <c r="Q48" s="12"/>
    </row>
    <row r="49" spans="1:17" ht="40.9" customHeight="1" x14ac:dyDescent="0.2">
      <c r="A49" s="6">
        <v>21</v>
      </c>
      <c r="B49" s="98" t="s">
        <v>147</v>
      </c>
      <c r="C49" s="177" t="s">
        <v>146</v>
      </c>
      <c r="D49" s="97" t="s">
        <v>145</v>
      </c>
      <c r="E49" s="96">
        <v>1.5</v>
      </c>
      <c r="F49" s="94">
        <v>1189.4100000000001</v>
      </c>
      <c r="G49" s="94">
        <v>49.17</v>
      </c>
      <c r="H49" s="94">
        <v>28.25</v>
      </c>
      <c r="I49" s="12"/>
      <c r="J49" s="12"/>
      <c r="K49" s="14">
        <v>1784</v>
      </c>
      <c r="L49" s="12">
        <v>74</v>
      </c>
      <c r="M49" s="12">
        <v>42</v>
      </c>
      <c r="N49" s="12"/>
      <c r="O49" s="12">
        <v>3.52</v>
      </c>
      <c r="P49" s="12">
        <v>5.28</v>
      </c>
      <c r="Q49" s="12"/>
    </row>
    <row r="50" spans="1:17" ht="54.6" customHeight="1" x14ac:dyDescent="0.2">
      <c r="A50" s="6">
        <v>22</v>
      </c>
      <c r="B50" s="98" t="s">
        <v>142</v>
      </c>
      <c r="C50" s="177" t="s">
        <v>141</v>
      </c>
      <c r="D50" s="97" t="s">
        <v>30</v>
      </c>
      <c r="E50" s="118">
        <v>3</v>
      </c>
      <c r="F50" s="94">
        <v>135.49</v>
      </c>
      <c r="G50" s="12"/>
      <c r="H50" s="12"/>
      <c r="I50" s="12"/>
      <c r="J50" s="12"/>
      <c r="K50" s="14">
        <v>406</v>
      </c>
      <c r="L50" s="12"/>
      <c r="M50" s="12"/>
      <c r="N50" s="12"/>
      <c r="O50" s="12"/>
      <c r="P50" s="12"/>
      <c r="Q50" s="12"/>
    </row>
    <row r="51" spans="1:17" ht="36" x14ac:dyDescent="0.2">
      <c r="A51" s="6">
        <v>23</v>
      </c>
      <c r="B51" s="98" t="s">
        <v>325</v>
      </c>
      <c r="C51" s="177" t="s">
        <v>140</v>
      </c>
      <c r="D51" s="97" t="s">
        <v>84</v>
      </c>
      <c r="E51" s="96">
        <v>1.4E-2</v>
      </c>
      <c r="F51" s="94">
        <v>15322.3</v>
      </c>
      <c r="G51" s="94">
        <v>1354.13</v>
      </c>
      <c r="H51" s="94">
        <v>58.83</v>
      </c>
      <c r="I51" s="94">
        <v>3.64</v>
      </c>
      <c r="J51" s="12"/>
      <c r="K51" s="14">
        <v>215</v>
      </c>
      <c r="L51" s="12">
        <v>19</v>
      </c>
      <c r="M51" s="12">
        <v>1</v>
      </c>
      <c r="N51" s="12"/>
      <c r="O51" s="12">
        <v>112.75</v>
      </c>
      <c r="P51" s="12">
        <v>1.58</v>
      </c>
      <c r="Q51" s="12"/>
    </row>
    <row r="52" spans="1:17" ht="36" x14ac:dyDescent="0.2">
      <c r="A52" s="6">
        <v>24</v>
      </c>
      <c r="B52" s="98" t="s">
        <v>139</v>
      </c>
      <c r="C52" s="177" t="s">
        <v>713</v>
      </c>
      <c r="D52" s="97" t="s">
        <v>35</v>
      </c>
      <c r="E52" s="118">
        <v>3</v>
      </c>
      <c r="F52" s="94">
        <v>112.99</v>
      </c>
      <c r="G52" s="12"/>
      <c r="H52" s="12"/>
      <c r="I52" s="12"/>
      <c r="J52" s="12"/>
      <c r="K52" s="14">
        <v>339</v>
      </c>
      <c r="L52" s="12"/>
      <c r="M52" s="12"/>
      <c r="N52" s="12"/>
      <c r="O52" s="12"/>
      <c r="P52" s="12"/>
      <c r="Q52" s="12"/>
    </row>
    <row r="53" spans="1:17" ht="36" x14ac:dyDescent="0.2">
      <c r="A53" s="6">
        <v>25</v>
      </c>
      <c r="B53" s="98" t="s">
        <v>138</v>
      </c>
      <c r="C53" s="177" t="s">
        <v>137</v>
      </c>
      <c r="D53" s="97" t="s">
        <v>32</v>
      </c>
      <c r="E53" s="96">
        <v>0.03</v>
      </c>
      <c r="F53" s="94">
        <v>5264.08</v>
      </c>
      <c r="G53" s="94">
        <v>1256.8599999999999</v>
      </c>
      <c r="H53" s="94">
        <v>4007.22</v>
      </c>
      <c r="I53" s="94">
        <v>443.92</v>
      </c>
      <c r="J53" s="12"/>
      <c r="K53" s="14">
        <v>158</v>
      </c>
      <c r="L53" s="12">
        <v>38</v>
      </c>
      <c r="M53" s="12">
        <v>120</v>
      </c>
      <c r="N53" s="12">
        <v>13</v>
      </c>
      <c r="O53" s="12">
        <v>97.13</v>
      </c>
      <c r="P53" s="12">
        <v>2.91</v>
      </c>
      <c r="Q53" s="12"/>
    </row>
    <row r="54" spans="1:17" ht="36" x14ac:dyDescent="0.2">
      <c r="A54" s="6">
        <v>26</v>
      </c>
      <c r="B54" s="98" t="s">
        <v>136</v>
      </c>
      <c r="C54" s="177" t="s">
        <v>135</v>
      </c>
      <c r="D54" s="97" t="s">
        <v>134</v>
      </c>
      <c r="E54" s="96">
        <v>0.03</v>
      </c>
      <c r="F54" s="94">
        <v>1343.1</v>
      </c>
      <c r="G54" s="94">
        <v>944.71</v>
      </c>
      <c r="H54" s="94">
        <v>2.02</v>
      </c>
      <c r="I54" s="94">
        <v>0.78</v>
      </c>
      <c r="J54" s="12"/>
      <c r="K54" s="14">
        <v>40</v>
      </c>
      <c r="L54" s="12">
        <v>28</v>
      </c>
      <c r="M54" s="12"/>
      <c r="N54" s="12"/>
      <c r="O54" s="12">
        <v>78.66</v>
      </c>
      <c r="P54" s="12">
        <v>2.36</v>
      </c>
      <c r="Q54" s="12"/>
    </row>
    <row r="55" spans="1:17" ht="19.899999999999999" customHeight="1" x14ac:dyDescent="0.2">
      <c r="A55" s="196" t="s">
        <v>712</v>
      </c>
      <c r="B55" s="195"/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</row>
    <row r="56" spans="1:17" ht="24" x14ac:dyDescent="0.2">
      <c r="A56" s="6">
        <v>27</v>
      </c>
      <c r="B56" s="98" t="s">
        <v>158</v>
      </c>
      <c r="C56" s="177" t="s">
        <v>711</v>
      </c>
      <c r="D56" s="97" t="s">
        <v>156</v>
      </c>
      <c r="E56" s="118">
        <v>1</v>
      </c>
      <c r="F56" s="94">
        <v>965.62</v>
      </c>
      <c r="G56" s="94">
        <v>565.61</v>
      </c>
      <c r="H56" s="94">
        <v>115.2</v>
      </c>
      <c r="I56" s="94">
        <v>4</v>
      </c>
      <c r="J56" s="12"/>
      <c r="K56" s="14">
        <v>966</v>
      </c>
      <c r="L56" s="12">
        <v>566</v>
      </c>
      <c r="M56" s="12">
        <v>115</v>
      </c>
      <c r="N56" s="12">
        <v>4</v>
      </c>
      <c r="O56" s="12">
        <v>43.71</v>
      </c>
      <c r="P56" s="12">
        <v>43.71</v>
      </c>
      <c r="Q56" s="12"/>
    </row>
    <row r="57" spans="1:17" ht="24" x14ac:dyDescent="0.2">
      <c r="A57" s="6">
        <v>28</v>
      </c>
      <c r="B57" s="98" t="s">
        <v>157</v>
      </c>
      <c r="C57" s="177" t="s">
        <v>710</v>
      </c>
      <c r="D57" s="97" t="s">
        <v>156</v>
      </c>
      <c r="E57" s="118">
        <v>1</v>
      </c>
      <c r="F57" s="94">
        <v>876.98</v>
      </c>
      <c r="G57" s="94">
        <v>172.22</v>
      </c>
      <c r="H57" s="94">
        <v>40.4</v>
      </c>
      <c r="I57" s="94">
        <v>2.1800000000000002</v>
      </c>
      <c r="J57" s="12"/>
      <c r="K57" s="14">
        <v>877</v>
      </c>
      <c r="L57" s="12">
        <v>172</v>
      </c>
      <c r="M57" s="12">
        <v>40</v>
      </c>
      <c r="N57" s="12">
        <v>2</v>
      </c>
      <c r="O57" s="12">
        <v>12.71</v>
      </c>
      <c r="P57" s="12">
        <v>12.71</v>
      </c>
      <c r="Q57" s="12"/>
    </row>
    <row r="58" spans="1:17" ht="39" x14ac:dyDescent="0.2">
      <c r="A58" s="6">
        <v>29</v>
      </c>
      <c r="B58" s="98" t="s">
        <v>91</v>
      </c>
      <c r="C58" s="177" t="s">
        <v>709</v>
      </c>
      <c r="D58" s="97" t="s">
        <v>33</v>
      </c>
      <c r="E58" s="118">
        <v>1</v>
      </c>
      <c r="F58" s="157" t="s">
        <v>708</v>
      </c>
      <c r="G58" s="12"/>
      <c r="H58" s="12"/>
      <c r="I58" s="12"/>
      <c r="J58" s="12">
        <v>6829</v>
      </c>
      <c r="K58" s="14">
        <v>6829</v>
      </c>
      <c r="L58" s="12"/>
      <c r="M58" s="12"/>
      <c r="N58" s="12"/>
      <c r="O58" s="12"/>
      <c r="P58" s="12"/>
      <c r="Q58" s="12"/>
    </row>
    <row r="59" spans="1:17" ht="24" x14ac:dyDescent="0.2">
      <c r="A59" s="6">
        <v>30</v>
      </c>
      <c r="B59" s="98" t="s">
        <v>155</v>
      </c>
      <c r="C59" s="177" t="s">
        <v>154</v>
      </c>
      <c r="D59" s="97" t="s">
        <v>34</v>
      </c>
      <c r="E59" s="96">
        <v>0.05</v>
      </c>
      <c r="F59" s="94">
        <v>1654.94</v>
      </c>
      <c r="G59" s="94">
        <v>1196.47</v>
      </c>
      <c r="H59" s="94">
        <v>359.37</v>
      </c>
      <c r="I59" s="94">
        <v>25.11</v>
      </c>
      <c r="J59" s="12"/>
      <c r="K59" s="14">
        <v>83</v>
      </c>
      <c r="L59" s="12">
        <v>60</v>
      </c>
      <c r="M59" s="12">
        <v>18</v>
      </c>
      <c r="N59" s="12">
        <v>1</v>
      </c>
      <c r="O59" s="12">
        <v>88.3</v>
      </c>
      <c r="P59" s="12">
        <v>4.42</v>
      </c>
      <c r="Q59" s="12"/>
    </row>
    <row r="60" spans="1:17" ht="51" x14ac:dyDescent="0.2">
      <c r="A60" s="6">
        <v>31</v>
      </c>
      <c r="B60" s="98" t="s">
        <v>153</v>
      </c>
      <c r="C60" s="177" t="s">
        <v>152</v>
      </c>
      <c r="D60" s="97" t="s">
        <v>35</v>
      </c>
      <c r="E60" s="118">
        <v>5</v>
      </c>
      <c r="F60" s="94">
        <v>25.53</v>
      </c>
      <c r="G60" s="12"/>
      <c r="H60" s="12"/>
      <c r="I60" s="12"/>
      <c r="J60" s="12"/>
      <c r="K60" s="14">
        <v>128</v>
      </c>
      <c r="L60" s="12"/>
      <c r="M60" s="12"/>
      <c r="N60" s="12"/>
      <c r="O60" s="12"/>
      <c r="P60" s="12"/>
      <c r="Q60" s="12"/>
    </row>
    <row r="61" spans="1:17" ht="24" x14ac:dyDescent="0.2">
      <c r="A61" s="6">
        <v>32</v>
      </c>
      <c r="B61" s="98" t="s">
        <v>151</v>
      </c>
      <c r="C61" s="177" t="s">
        <v>150</v>
      </c>
      <c r="D61" s="97" t="s">
        <v>145</v>
      </c>
      <c r="E61" s="96">
        <v>0.5</v>
      </c>
      <c r="F61" s="94">
        <v>180.8</v>
      </c>
      <c r="G61" s="94">
        <v>147.69999999999999</v>
      </c>
      <c r="H61" s="94">
        <v>25.75</v>
      </c>
      <c r="I61" s="94">
        <v>0.18</v>
      </c>
      <c r="J61" s="12"/>
      <c r="K61" s="14">
        <v>90</v>
      </c>
      <c r="L61" s="12">
        <v>74</v>
      </c>
      <c r="M61" s="12">
        <v>13</v>
      </c>
      <c r="N61" s="12"/>
      <c r="O61" s="12">
        <v>10.9</v>
      </c>
      <c r="P61" s="12">
        <v>5.45</v>
      </c>
      <c r="Q61" s="12"/>
    </row>
    <row r="62" spans="1:17" ht="63" x14ac:dyDescent="0.2">
      <c r="A62" s="6">
        <v>33</v>
      </c>
      <c r="B62" s="98" t="s">
        <v>149</v>
      </c>
      <c r="C62" s="177" t="s">
        <v>148</v>
      </c>
      <c r="D62" s="97" t="s">
        <v>35</v>
      </c>
      <c r="E62" s="118">
        <v>5</v>
      </c>
      <c r="F62" s="94">
        <v>7.5</v>
      </c>
      <c r="G62" s="12"/>
      <c r="H62" s="12"/>
      <c r="I62" s="12"/>
      <c r="J62" s="12"/>
      <c r="K62" s="14">
        <v>38</v>
      </c>
      <c r="L62" s="12"/>
      <c r="M62" s="12"/>
      <c r="N62" s="12"/>
      <c r="O62" s="12"/>
      <c r="P62" s="12"/>
      <c r="Q62" s="12"/>
    </row>
    <row r="63" spans="1:17" ht="36" x14ac:dyDescent="0.2">
      <c r="A63" s="6">
        <v>34</v>
      </c>
      <c r="B63" s="98" t="s">
        <v>147</v>
      </c>
      <c r="C63" s="177" t="s">
        <v>146</v>
      </c>
      <c r="D63" s="97" t="s">
        <v>145</v>
      </c>
      <c r="E63" s="96">
        <v>0.5</v>
      </c>
      <c r="F63" s="94">
        <v>1189.4100000000001</v>
      </c>
      <c r="G63" s="94">
        <v>49.17</v>
      </c>
      <c r="H63" s="94">
        <v>28.25</v>
      </c>
      <c r="I63" s="12"/>
      <c r="J63" s="12"/>
      <c r="K63" s="14">
        <v>595</v>
      </c>
      <c r="L63" s="12">
        <v>25</v>
      </c>
      <c r="M63" s="12">
        <v>14</v>
      </c>
      <c r="N63" s="12"/>
      <c r="O63" s="12">
        <v>3.52</v>
      </c>
      <c r="P63" s="12">
        <v>1.76</v>
      </c>
      <c r="Q63" s="12"/>
    </row>
    <row r="64" spans="1:17" ht="63" x14ac:dyDescent="0.2">
      <c r="A64" s="6">
        <v>35</v>
      </c>
      <c r="B64" s="98" t="s">
        <v>142</v>
      </c>
      <c r="C64" s="177" t="s">
        <v>141</v>
      </c>
      <c r="D64" s="97" t="s">
        <v>30</v>
      </c>
      <c r="E64" s="118">
        <v>1</v>
      </c>
      <c r="F64" s="94">
        <v>135.49</v>
      </c>
      <c r="G64" s="12"/>
      <c r="H64" s="12"/>
      <c r="I64" s="12"/>
      <c r="J64" s="12"/>
      <c r="K64" s="14">
        <v>135</v>
      </c>
      <c r="L64" s="12"/>
      <c r="M64" s="12"/>
      <c r="N64" s="12"/>
      <c r="O64" s="12"/>
      <c r="P64" s="12"/>
      <c r="Q64" s="12"/>
    </row>
    <row r="65" spans="1:17" ht="36" x14ac:dyDescent="0.2">
      <c r="A65" s="6">
        <v>36</v>
      </c>
      <c r="B65" s="98" t="s">
        <v>325</v>
      </c>
      <c r="C65" s="177" t="s">
        <v>140</v>
      </c>
      <c r="D65" s="97" t="s">
        <v>84</v>
      </c>
      <c r="E65" s="96">
        <v>5.0000000000000001E-3</v>
      </c>
      <c r="F65" s="94">
        <v>15322.3</v>
      </c>
      <c r="G65" s="94">
        <v>1354.13</v>
      </c>
      <c r="H65" s="94">
        <v>58.83</v>
      </c>
      <c r="I65" s="94">
        <v>3.64</v>
      </c>
      <c r="J65" s="12"/>
      <c r="K65" s="14">
        <v>77</v>
      </c>
      <c r="L65" s="12">
        <v>7</v>
      </c>
      <c r="M65" s="12"/>
      <c r="N65" s="12"/>
      <c r="O65" s="12">
        <v>112.75</v>
      </c>
      <c r="P65" s="12">
        <v>0.56000000000000005</v>
      </c>
      <c r="Q65" s="12"/>
    </row>
    <row r="66" spans="1:17" ht="36" x14ac:dyDescent="0.2">
      <c r="A66" s="6">
        <v>37</v>
      </c>
      <c r="B66" s="98" t="s">
        <v>139</v>
      </c>
      <c r="C66" s="177" t="s">
        <v>707</v>
      </c>
      <c r="D66" s="97" t="s">
        <v>35</v>
      </c>
      <c r="E66" s="118">
        <v>1</v>
      </c>
      <c r="F66" s="94">
        <v>112.99</v>
      </c>
      <c r="G66" s="12"/>
      <c r="H66" s="12"/>
      <c r="I66" s="12"/>
      <c r="J66" s="12"/>
      <c r="K66" s="14">
        <v>113</v>
      </c>
      <c r="L66" s="12"/>
      <c r="M66" s="12"/>
      <c r="N66" s="12"/>
      <c r="O66" s="12"/>
      <c r="P66" s="12"/>
      <c r="Q66" s="12"/>
    </row>
    <row r="67" spans="1:17" ht="36" x14ac:dyDescent="0.2">
      <c r="A67" s="6">
        <v>38</v>
      </c>
      <c r="B67" s="98" t="s">
        <v>138</v>
      </c>
      <c r="C67" s="177" t="s">
        <v>137</v>
      </c>
      <c r="D67" s="97" t="s">
        <v>32</v>
      </c>
      <c r="E67" s="96">
        <v>0.01</v>
      </c>
      <c r="F67" s="94">
        <v>5264.08</v>
      </c>
      <c r="G67" s="94">
        <v>1256.8599999999999</v>
      </c>
      <c r="H67" s="94">
        <v>4007.22</v>
      </c>
      <c r="I67" s="94">
        <v>443.92</v>
      </c>
      <c r="J67" s="12"/>
      <c r="K67" s="14">
        <v>53</v>
      </c>
      <c r="L67" s="12">
        <v>13</v>
      </c>
      <c r="M67" s="12">
        <v>40</v>
      </c>
      <c r="N67" s="12">
        <v>4</v>
      </c>
      <c r="O67" s="12">
        <v>97.13</v>
      </c>
      <c r="P67" s="12">
        <v>0.97</v>
      </c>
      <c r="Q67" s="12"/>
    </row>
    <row r="68" spans="1:17" ht="36" x14ac:dyDescent="0.2">
      <c r="A68" s="6">
        <v>39</v>
      </c>
      <c r="B68" s="98" t="s">
        <v>136</v>
      </c>
      <c r="C68" s="177" t="s">
        <v>135</v>
      </c>
      <c r="D68" s="97" t="s">
        <v>134</v>
      </c>
      <c r="E68" s="96">
        <v>0.01</v>
      </c>
      <c r="F68" s="94">
        <v>1343.1</v>
      </c>
      <c r="G68" s="94">
        <v>944.71</v>
      </c>
      <c r="H68" s="94">
        <v>2.02</v>
      </c>
      <c r="I68" s="94">
        <v>0.78</v>
      </c>
      <c r="J68" s="12"/>
      <c r="K68" s="14">
        <v>13</v>
      </c>
      <c r="L68" s="12">
        <v>9</v>
      </c>
      <c r="M68" s="12"/>
      <c r="N68" s="12"/>
      <c r="O68" s="12">
        <v>78.66</v>
      </c>
      <c r="P68" s="12">
        <v>0.79</v>
      </c>
      <c r="Q68" s="12"/>
    </row>
    <row r="69" spans="1:17" x14ac:dyDescent="0.2">
      <c r="A69" s="196" t="s">
        <v>36</v>
      </c>
      <c r="B69" s="195"/>
      <c r="C69" s="195"/>
      <c r="D69" s="195"/>
      <c r="E69" s="195"/>
      <c r="F69" s="195"/>
      <c r="G69" s="195"/>
      <c r="H69" s="195"/>
      <c r="I69" s="195"/>
      <c r="J69" s="195"/>
      <c r="K69" s="95">
        <v>46430</v>
      </c>
      <c r="L69" s="94">
        <v>4626</v>
      </c>
      <c r="M69" s="94">
        <v>1203</v>
      </c>
      <c r="N69" s="94">
        <v>58</v>
      </c>
      <c r="O69" s="12"/>
      <c r="P69" s="94">
        <v>351.73</v>
      </c>
      <c r="Q69" s="12"/>
    </row>
    <row r="70" spans="1:17" x14ac:dyDescent="0.2">
      <c r="A70" s="196" t="s">
        <v>37</v>
      </c>
      <c r="B70" s="195"/>
      <c r="C70" s="195"/>
      <c r="D70" s="195"/>
      <c r="E70" s="195"/>
      <c r="F70" s="195"/>
      <c r="G70" s="195"/>
      <c r="H70" s="195"/>
      <c r="I70" s="195"/>
      <c r="J70" s="195"/>
      <c r="K70" s="95">
        <v>48815</v>
      </c>
      <c r="L70" s="94">
        <v>6512</v>
      </c>
      <c r="M70" s="94">
        <v>1702</v>
      </c>
      <c r="N70" s="94">
        <v>81</v>
      </c>
      <c r="O70" s="12"/>
      <c r="P70" s="94">
        <v>474.93</v>
      </c>
      <c r="Q70" s="12"/>
    </row>
    <row r="71" spans="1:17" x14ac:dyDescent="0.2">
      <c r="A71" s="196" t="s">
        <v>83</v>
      </c>
      <c r="B71" s="195"/>
      <c r="C71" s="195"/>
      <c r="D71" s="195"/>
      <c r="E71" s="195"/>
      <c r="F71" s="195"/>
      <c r="G71" s="195"/>
      <c r="H71" s="195"/>
      <c r="I71" s="195"/>
      <c r="J71" s="195"/>
      <c r="K71" s="14"/>
      <c r="L71" s="12"/>
      <c r="M71" s="12"/>
      <c r="N71" s="12"/>
      <c r="O71" s="12"/>
      <c r="P71" s="12"/>
      <c r="Q71" s="12"/>
    </row>
    <row r="72" spans="1:17" ht="15" customHeight="1" x14ac:dyDescent="0.2">
      <c r="A72" s="196" t="s">
        <v>706</v>
      </c>
      <c r="B72" s="195"/>
      <c r="C72" s="195"/>
      <c r="D72" s="195"/>
      <c r="E72" s="195"/>
      <c r="F72" s="195"/>
      <c r="G72" s="195"/>
      <c r="H72" s="195"/>
      <c r="I72" s="195"/>
      <c r="J72" s="195"/>
      <c r="K72" s="95">
        <v>201</v>
      </c>
      <c r="L72" s="94">
        <v>199</v>
      </c>
      <c r="M72" s="94">
        <v>2</v>
      </c>
      <c r="N72" s="94">
        <v>2</v>
      </c>
      <c r="O72" s="12"/>
      <c r="P72" s="12"/>
      <c r="Q72" s="12"/>
    </row>
    <row r="73" spans="1:17" ht="27.6" customHeight="1" x14ac:dyDescent="0.2">
      <c r="A73" s="196" t="s">
        <v>705</v>
      </c>
      <c r="B73" s="195"/>
      <c r="C73" s="195"/>
      <c r="D73" s="195"/>
      <c r="E73" s="195"/>
      <c r="F73" s="195"/>
      <c r="G73" s="195"/>
      <c r="H73" s="195"/>
      <c r="I73" s="195"/>
      <c r="J73" s="195"/>
      <c r="K73" s="95">
        <v>814</v>
      </c>
      <c r="L73" s="94">
        <v>602</v>
      </c>
      <c r="M73" s="94">
        <v>212</v>
      </c>
      <c r="N73" s="94">
        <v>8</v>
      </c>
      <c r="O73" s="12"/>
      <c r="P73" s="94">
        <v>44.04</v>
      </c>
      <c r="Q73" s="12"/>
    </row>
    <row r="74" spans="1:17" ht="30" customHeight="1" x14ac:dyDescent="0.2">
      <c r="A74" s="196" t="s">
        <v>704</v>
      </c>
      <c r="B74" s="195"/>
      <c r="C74" s="195"/>
      <c r="D74" s="195"/>
      <c r="E74" s="195"/>
      <c r="F74" s="195"/>
      <c r="G74" s="195"/>
      <c r="H74" s="195"/>
      <c r="I74" s="195"/>
      <c r="J74" s="195"/>
      <c r="K74" s="95">
        <v>1370</v>
      </c>
      <c r="L74" s="94">
        <v>1085</v>
      </c>
      <c r="M74" s="94">
        <v>284</v>
      </c>
      <c r="N74" s="94">
        <v>14</v>
      </c>
      <c r="O74" s="12"/>
      <c r="P74" s="94">
        <v>79.156000000000006</v>
      </c>
      <c r="Q74" s="12"/>
    </row>
    <row r="75" spans="1:17" x14ac:dyDescent="0.2">
      <c r="A75" s="196" t="s">
        <v>38</v>
      </c>
      <c r="B75" s="195"/>
      <c r="C75" s="195"/>
      <c r="D75" s="195"/>
      <c r="E75" s="195"/>
      <c r="F75" s="195"/>
      <c r="G75" s="195"/>
      <c r="H75" s="195"/>
      <c r="I75" s="195"/>
      <c r="J75" s="195"/>
      <c r="K75" s="95">
        <v>7932</v>
      </c>
      <c r="L75" s="12"/>
      <c r="M75" s="12"/>
      <c r="N75" s="12"/>
      <c r="O75" s="12"/>
      <c r="P75" s="12"/>
      <c r="Q75" s="12"/>
    </row>
    <row r="76" spans="1:17" x14ac:dyDescent="0.2">
      <c r="A76" s="196" t="s">
        <v>83</v>
      </c>
      <c r="B76" s="195"/>
      <c r="C76" s="195"/>
      <c r="D76" s="195"/>
      <c r="E76" s="195"/>
      <c r="F76" s="195"/>
      <c r="G76" s="195"/>
      <c r="H76" s="195"/>
      <c r="I76" s="195"/>
      <c r="J76" s="195"/>
      <c r="K76" s="14"/>
      <c r="L76" s="12"/>
      <c r="M76" s="12"/>
      <c r="N76" s="12"/>
      <c r="O76" s="12"/>
      <c r="P76" s="12"/>
      <c r="Q76" s="12"/>
    </row>
    <row r="77" spans="1:17" x14ac:dyDescent="0.2">
      <c r="A77" s="196" t="s">
        <v>703</v>
      </c>
      <c r="B77" s="195"/>
      <c r="C77" s="195"/>
      <c r="D77" s="195"/>
      <c r="E77" s="195"/>
      <c r="F77" s="195"/>
      <c r="G77" s="195"/>
      <c r="H77" s="195"/>
      <c r="I77" s="195"/>
      <c r="J77" s="195"/>
      <c r="K77" s="95">
        <v>45</v>
      </c>
      <c r="L77" s="12"/>
      <c r="M77" s="12"/>
      <c r="N77" s="12"/>
      <c r="O77" s="12"/>
      <c r="P77" s="12"/>
      <c r="Q77" s="12"/>
    </row>
    <row r="78" spans="1:17" x14ac:dyDescent="0.2">
      <c r="A78" s="196" t="s">
        <v>702</v>
      </c>
      <c r="B78" s="195"/>
      <c r="C78" s="195"/>
      <c r="D78" s="195"/>
      <c r="E78" s="195"/>
      <c r="F78" s="195"/>
      <c r="G78" s="195"/>
      <c r="H78" s="195"/>
      <c r="I78" s="195"/>
      <c r="J78" s="195"/>
      <c r="K78" s="95">
        <v>676</v>
      </c>
      <c r="L78" s="12"/>
      <c r="M78" s="12"/>
      <c r="N78" s="12"/>
      <c r="O78" s="12"/>
      <c r="P78" s="12"/>
      <c r="Q78" s="12"/>
    </row>
    <row r="79" spans="1:17" x14ac:dyDescent="0.2">
      <c r="A79" s="196" t="s">
        <v>701</v>
      </c>
      <c r="B79" s="195"/>
      <c r="C79" s="195"/>
      <c r="D79" s="195"/>
      <c r="E79" s="195"/>
      <c r="F79" s="195"/>
      <c r="G79" s="195"/>
      <c r="H79" s="195"/>
      <c r="I79" s="195"/>
      <c r="J79" s="195"/>
      <c r="K79" s="95">
        <v>178</v>
      </c>
      <c r="L79" s="12"/>
      <c r="M79" s="12"/>
      <c r="N79" s="12"/>
      <c r="O79" s="12"/>
      <c r="P79" s="12"/>
      <c r="Q79" s="12"/>
    </row>
    <row r="80" spans="1:17" x14ac:dyDescent="0.2">
      <c r="A80" s="196" t="s">
        <v>700</v>
      </c>
      <c r="B80" s="195"/>
      <c r="C80" s="195"/>
      <c r="D80" s="195"/>
      <c r="E80" s="195"/>
      <c r="F80" s="195"/>
      <c r="G80" s="195"/>
      <c r="H80" s="195"/>
      <c r="I80" s="195"/>
      <c r="J80" s="195"/>
      <c r="K80" s="95">
        <v>117</v>
      </c>
      <c r="L80" s="12"/>
      <c r="M80" s="12"/>
      <c r="N80" s="12"/>
      <c r="O80" s="12"/>
      <c r="P80" s="12"/>
      <c r="Q80" s="12"/>
    </row>
    <row r="81" spans="1:17" x14ac:dyDescent="0.2">
      <c r="A81" s="196" t="s">
        <v>699</v>
      </c>
      <c r="B81" s="195"/>
      <c r="C81" s="195"/>
      <c r="D81" s="195"/>
      <c r="E81" s="195"/>
      <c r="F81" s="195"/>
      <c r="G81" s="195"/>
      <c r="H81" s="195"/>
      <c r="I81" s="195"/>
      <c r="J81" s="195"/>
      <c r="K81" s="95">
        <v>56</v>
      </c>
      <c r="L81" s="12"/>
      <c r="M81" s="12"/>
      <c r="N81" s="12"/>
      <c r="O81" s="12"/>
      <c r="P81" s="12"/>
      <c r="Q81" s="12"/>
    </row>
    <row r="82" spans="1:17" x14ac:dyDescent="0.2">
      <c r="A82" s="196" t="s">
        <v>698</v>
      </c>
      <c r="B82" s="195"/>
      <c r="C82" s="195"/>
      <c r="D82" s="195"/>
      <c r="E82" s="195"/>
      <c r="F82" s="195"/>
      <c r="G82" s="195"/>
      <c r="H82" s="195"/>
      <c r="I82" s="195"/>
      <c r="J82" s="195"/>
      <c r="K82" s="95">
        <v>6860</v>
      </c>
      <c r="L82" s="12"/>
      <c r="M82" s="12"/>
      <c r="N82" s="12"/>
      <c r="O82" s="12"/>
      <c r="P82" s="12"/>
      <c r="Q82" s="12"/>
    </row>
    <row r="83" spans="1:17" x14ac:dyDescent="0.2">
      <c r="A83" s="196" t="s">
        <v>39</v>
      </c>
      <c r="B83" s="195"/>
      <c r="C83" s="195"/>
      <c r="D83" s="195"/>
      <c r="E83" s="195"/>
      <c r="F83" s="195"/>
      <c r="G83" s="195"/>
      <c r="H83" s="195"/>
      <c r="I83" s="195"/>
      <c r="J83" s="195"/>
      <c r="K83" s="95">
        <v>5214</v>
      </c>
      <c r="L83" s="12"/>
      <c r="M83" s="12"/>
      <c r="N83" s="12"/>
      <c r="O83" s="12"/>
      <c r="P83" s="12"/>
      <c r="Q83" s="12"/>
    </row>
    <row r="84" spans="1:17" x14ac:dyDescent="0.2">
      <c r="A84" s="196" t="s">
        <v>83</v>
      </c>
      <c r="B84" s="195"/>
      <c r="C84" s="195"/>
      <c r="D84" s="195"/>
      <c r="E84" s="195"/>
      <c r="F84" s="195"/>
      <c r="G84" s="195"/>
      <c r="H84" s="195"/>
      <c r="I84" s="195"/>
      <c r="J84" s="195"/>
      <c r="K84" s="14"/>
      <c r="L84" s="12"/>
      <c r="M84" s="12"/>
      <c r="N84" s="12"/>
      <c r="O84" s="12"/>
      <c r="P84" s="12"/>
      <c r="Q84" s="12"/>
    </row>
    <row r="85" spans="1:17" x14ac:dyDescent="0.2">
      <c r="A85" s="196" t="s">
        <v>697</v>
      </c>
      <c r="B85" s="195"/>
      <c r="C85" s="195"/>
      <c r="D85" s="195"/>
      <c r="E85" s="195"/>
      <c r="F85" s="195"/>
      <c r="G85" s="195"/>
      <c r="H85" s="195"/>
      <c r="I85" s="195"/>
      <c r="J85" s="195"/>
      <c r="K85" s="95">
        <v>29</v>
      </c>
      <c r="L85" s="12"/>
      <c r="M85" s="12"/>
      <c r="N85" s="12"/>
      <c r="O85" s="12"/>
      <c r="P85" s="12"/>
      <c r="Q85" s="12"/>
    </row>
    <row r="86" spans="1:17" x14ac:dyDescent="0.2">
      <c r="A86" s="196" t="s">
        <v>696</v>
      </c>
      <c r="B86" s="195"/>
      <c r="C86" s="195"/>
      <c r="D86" s="195"/>
      <c r="E86" s="195"/>
      <c r="F86" s="195"/>
      <c r="G86" s="195"/>
      <c r="H86" s="195"/>
      <c r="I86" s="195"/>
      <c r="J86" s="195"/>
      <c r="K86" s="95">
        <v>507</v>
      </c>
      <c r="L86" s="12"/>
      <c r="M86" s="12"/>
      <c r="N86" s="12"/>
      <c r="O86" s="12"/>
      <c r="P86" s="12"/>
      <c r="Q86" s="12"/>
    </row>
    <row r="87" spans="1:17" x14ac:dyDescent="0.2">
      <c r="A87" s="196" t="s">
        <v>695</v>
      </c>
      <c r="B87" s="195"/>
      <c r="C87" s="195"/>
      <c r="D87" s="195"/>
      <c r="E87" s="195"/>
      <c r="F87" s="195"/>
      <c r="G87" s="195"/>
      <c r="H87" s="195"/>
      <c r="I87" s="195"/>
      <c r="J87" s="195"/>
      <c r="K87" s="95">
        <v>31</v>
      </c>
      <c r="L87" s="12"/>
      <c r="M87" s="12"/>
      <c r="N87" s="12"/>
      <c r="O87" s="12"/>
      <c r="P87" s="12"/>
      <c r="Q87" s="12"/>
    </row>
    <row r="88" spans="1:17" x14ac:dyDescent="0.2">
      <c r="A88" s="196" t="s">
        <v>694</v>
      </c>
      <c r="B88" s="195"/>
      <c r="C88" s="195"/>
      <c r="D88" s="195"/>
      <c r="E88" s="195"/>
      <c r="F88" s="195"/>
      <c r="G88" s="195"/>
      <c r="H88" s="195"/>
      <c r="I88" s="195"/>
      <c r="J88" s="195"/>
      <c r="K88" s="95">
        <v>199</v>
      </c>
      <c r="L88" s="12"/>
      <c r="M88" s="12"/>
      <c r="N88" s="12"/>
      <c r="O88" s="12"/>
      <c r="P88" s="12"/>
      <c r="Q88" s="12"/>
    </row>
    <row r="89" spans="1:17" x14ac:dyDescent="0.2">
      <c r="A89" s="196" t="s">
        <v>693</v>
      </c>
      <c r="B89" s="195"/>
      <c r="C89" s="195"/>
      <c r="D89" s="195"/>
      <c r="E89" s="195"/>
      <c r="F89" s="195"/>
      <c r="G89" s="195"/>
      <c r="H89" s="195"/>
      <c r="I89" s="195"/>
      <c r="J89" s="195"/>
      <c r="K89" s="95">
        <v>4448</v>
      </c>
      <c r="L89" s="12"/>
      <c r="M89" s="12"/>
      <c r="N89" s="12"/>
      <c r="O89" s="12"/>
      <c r="P89" s="12"/>
      <c r="Q89" s="12"/>
    </row>
    <row r="90" spans="1:17" x14ac:dyDescent="0.2">
      <c r="A90" s="204" t="s">
        <v>40</v>
      </c>
      <c r="B90" s="195"/>
      <c r="C90" s="195"/>
      <c r="D90" s="195"/>
      <c r="E90" s="195"/>
      <c r="F90" s="195"/>
      <c r="G90" s="195"/>
      <c r="H90" s="195"/>
      <c r="I90" s="195"/>
      <c r="J90" s="195"/>
      <c r="K90" s="14"/>
      <c r="L90" s="12"/>
      <c r="M90" s="12"/>
      <c r="N90" s="12"/>
      <c r="O90" s="12"/>
      <c r="P90" s="12"/>
      <c r="Q90" s="12"/>
    </row>
    <row r="91" spans="1:17" x14ac:dyDescent="0.2">
      <c r="A91" s="196" t="s">
        <v>133</v>
      </c>
      <c r="B91" s="195"/>
      <c r="C91" s="195"/>
      <c r="D91" s="195"/>
      <c r="E91" s="195"/>
      <c r="F91" s="195"/>
      <c r="G91" s="195"/>
      <c r="H91" s="195"/>
      <c r="I91" s="195"/>
      <c r="J91" s="195"/>
      <c r="K91" s="95">
        <v>29104</v>
      </c>
      <c r="L91" s="12"/>
      <c r="M91" s="12"/>
      <c r="N91" s="12"/>
      <c r="O91" s="12"/>
      <c r="P91" s="94">
        <v>415.72</v>
      </c>
      <c r="Q91" s="12"/>
    </row>
    <row r="92" spans="1:17" x14ac:dyDescent="0.2">
      <c r="A92" s="196" t="s">
        <v>132</v>
      </c>
      <c r="B92" s="195"/>
      <c r="C92" s="195"/>
      <c r="D92" s="195"/>
      <c r="E92" s="195"/>
      <c r="F92" s="195"/>
      <c r="G92" s="195"/>
      <c r="H92" s="195"/>
      <c r="I92" s="195"/>
      <c r="J92" s="195"/>
      <c r="K92" s="95">
        <v>2248</v>
      </c>
      <c r="L92" s="12"/>
      <c r="M92" s="12"/>
      <c r="N92" s="12"/>
      <c r="O92" s="12"/>
      <c r="P92" s="94">
        <v>59.21</v>
      </c>
      <c r="Q92" s="12"/>
    </row>
    <row r="93" spans="1:17" x14ac:dyDescent="0.2">
      <c r="A93" s="196" t="s">
        <v>131</v>
      </c>
      <c r="B93" s="195"/>
      <c r="C93" s="195"/>
      <c r="D93" s="195"/>
      <c r="E93" s="195"/>
      <c r="F93" s="195"/>
      <c r="G93" s="195"/>
      <c r="H93" s="195"/>
      <c r="I93" s="195"/>
      <c r="J93" s="195"/>
      <c r="K93" s="95">
        <v>30609</v>
      </c>
      <c r="L93" s="12"/>
      <c r="M93" s="12"/>
      <c r="N93" s="12"/>
      <c r="O93" s="12"/>
      <c r="P93" s="12"/>
      <c r="Q93" s="12"/>
    </row>
    <row r="94" spans="1:17" x14ac:dyDescent="0.2">
      <c r="A94" s="196" t="s">
        <v>41</v>
      </c>
      <c r="B94" s="195"/>
      <c r="C94" s="195"/>
      <c r="D94" s="195"/>
      <c r="E94" s="195"/>
      <c r="F94" s="195"/>
      <c r="G94" s="195"/>
      <c r="H94" s="195"/>
      <c r="I94" s="195"/>
      <c r="J94" s="195"/>
      <c r="K94" s="95">
        <v>61961</v>
      </c>
      <c r="L94" s="12"/>
      <c r="M94" s="12"/>
      <c r="N94" s="12"/>
      <c r="O94" s="12"/>
      <c r="P94" s="94">
        <v>474.93</v>
      </c>
      <c r="Q94" s="12"/>
    </row>
    <row r="95" spans="1:17" x14ac:dyDescent="0.2">
      <c r="A95" s="196" t="s">
        <v>42</v>
      </c>
      <c r="B95" s="195"/>
      <c r="C95" s="195"/>
      <c r="D95" s="195"/>
      <c r="E95" s="195"/>
      <c r="F95" s="195"/>
      <c r="G95" s="195"/>
      <c r="H95" s="195"/>
      <c r="I95" s="195"/>
      <c r="J95" s="195"/>
      <c r="K95" s="14"/>
      <c r="L95" s="12"/>
      <c r="M95" s="12"/>
      <c r="N95" s="12"/>
      <c r="O95" s="12"/>
      <c r="P95" s="12"/>
      <c r="Q95" s="12"/>
    </row>
    <row r="96" spans="1:17" x14ac:dyDescent="0.2">
      <c r="A96" s="196" t="s">
        <v>43</v>
      </c>
      <c r="B96" s="195"/>
      <c r="C96" s="195"/>
      <c r="D96" s="195"/>
      <c r="E96" s="195"/>
      <c r="F96" s="195"/>
      <c r="G96" s="195"/>
      <c r="H96" s="195"/>
      <c r="I96" s="195"/>
      <c r="J96" s="195"/>
      <c r="K96" s="95">
        <v>9992</v>
      </c>
      <c r="L96" s="12"/>
      <c r="M96" s="12"/>
      <c r="N96" s="12"/>
      <c r="O96" s="12"/>
      <c r="P96" s="12"/>
      <c r="Q96" s="12"/>
    </row>
    <row r="97" spans="1:17" x14ac:dyDescent="0.2">
      <c r="A97" s="196" t="s">
        <v>44</v>
      </c>
      <c r="B97" s="195"/>
      <c r="C97" s="195"/>
      <c r="D97" s="195"/>
      <c r="E97" s="195"/>
      <c r="F97" s="195"/>
      <c r="G97" s="195"/>
      <c r="H97" s="195"/>
      <c r="I97" s="195"/>
      <c r="J97" s="195"/>
      <c r="K97" s="95">
        <f>1702-N70</f>
        <v>1621</v>
      </c>
      <c r="L97" s="12"/>
      <c r="M97" s="12"/>
      <c r="N97" s="12"/>
      <c r="O97" s="12"/>
      <c r="P97" s="12"/>
      <c r="Q97" s="12"/>
    </row>
    <row r="98" spans="1:17" x14ac:dyDescent="0.2">
      <c r="A98" s="196" t="s">
        <v>45</v>
      </c>
      <c r="B98" s="195"/>
      <c r="C98" s="195"/>
      <c r="D98" s="195"/>
      <c r="E98" s="195"/>
      <c r="F98" s="195"/>
      <c r="G98" s="195"/>
      <c r="H98" s="195"/>
      <c r="I98" s="195"/>
      <c r="J98" s="195"/>
      <c r="K98" s="95">
        <v>6593</v>
      </c>
      <c r="L98" s="12"/>
      <c r="M98" s="12"/>
      <c r="N98" s="12"/>
      <c r="O98" s="12"/>
      <c r="P98" s="12"/>
      <c r="Q98" s="12"/>
    </row>
    <row r="99" spans="1:17" x14ac:dyDescent="0.2">
      <c r="A99" s="196" t="s">
        <v>18</v>
      </c>
      <c r="B99" s="195"/>
      <c r="C99" s="195"/>
      <c r="D99" s="195"/>
      <c r="E99" s="195"/>
      <c r="F99" s="195"/>
      <c r="G99" s="195"/>
      <c r="H99" s="195"/>
      <c r="I99" s="195"/>
      <c r="J99" s="195"/>
      <c r="K99" s="95">
        <v>30609</v>
      </c>
      <c r="L99" s="12"/>
      <c r="M99" s="12"/>
      <c r="N99" s="12"/>
      <c r="O99" s="12"/>
      <c r="P99" s="12"/>
      <c r="Q99" s="12"/>
    </row>
    <row r="100" spans="1:17" x14ac:dyDescent="0.2">
      <c r="A100" s="196" t="s">
        <v>46</v>
      </c>
      <c r="B100" s="195"/>
      <c r="C100" s="195"/>
      <c r="D100" s="195"/>
      <c r="E100" s="195"/>
      <c r="F100" s="195"/>
      <c r="G100" s="195"/>
      <c r="H100" s="195"/>
      <c r="I100" s="195"/>
      <c r="J100" s="195"/>
      <c r="K100" s="95">
        <v>7932</v>
      </c>
      <c r="L100" s="12"/>
      <c r="M100" s="12"/>
      <c r="N100" s="12"/>
      <c r="O100" s="12"/>
      <c r="P100" s="12"/>
      <c r="Q100" s="12"/>
    </row>
    <row r="101" spans="1:17" x14ac:dyDescent="0.2">
      <c r="A101" s="196" t="s">
        <v>47</v>
      </c>
      <c r="B101" s="195"/>
      <c r="C101" s="195"/>
      <c r="D101" s="195"/>
      <c r="E101" s="195"/>
      <c r="F101" s="195"/>
      <c r="G101" s="195"/>
      <c r="H101" s="195"/>
      <c r="I101" s="195"/>
      <c r="J101" s="195"/>
      <c r="K101" s="95">
        <v>5214</v>
      </c>
      <c r="L101" s="12"/>
      <c r="M101" s="12"/>
      <c r="N101" s="12"/>
      <c r="O101" s="12"/>
      <c r="P101" s="12"/>
      <c r="Q101" s="12"/>
    </row>
    <row r="102" spans="1:17" x14ac:dyDescent="0.2">
      <c r="A102" s="204" t="s">
        <v>48</v>
      </c>
      <c r="B102" s="195"/>
      <c r="C102" s="195"/>
      <c r="D102" s="195"/>
      <c r="E102" s="195"/>
      <c r="F102" s="195"/>
      <c r="G102" s="195"/>
      <c r="H102" s="195"/>
      <c r="I102" s="195"/>
      <c r="J102" s="195"/>
      <c r="K102" s="15">
        <v>61961</v>
      </c>
      <c r="L102" s="12"/>
      <c r="M102" s="12"/>
      <c r="N102" s="12"/>
      <c r="O102" s="12"/>
      <c r="P102" s="13">
        <v>474.93</v>
      </c>
      <c r="Q102" s="12"/>
    </row>
    <row r="103" spans="1:17" x14ac:dyDescent="0.2">
      <c r="A103"/>
      <c r="B103"/>
      <c r="C103"/>
      <c r="D103"/>
      <c r="E103"/>
      <c r="F103"/>
      <c r="G103"/>
      <c r="H103"/>
      <c r="I103"/>
      <c r="J103"/>
      <c r="K103" s="193"/>
      <c r="L103"/>
      <c r="M103"/>
      <c r="N103"/>
      <c r="O103"/>
      <c r="P103"/>
      <c r="Q103"/>
    </row>
  </sheetData>
  <mergeCells count="61">
    <mergeCell ref="E1:J1"/>
    <mergeCell ref="J18:K18"/>
    <mergeCell ref="J17:K17"/>
    <mergeCell ref="J15:K15"/>
    <mergeCell ref="J14:K14"/>
    <mergeCell ref="A100:J100"/>
    <mergeCell ref="A89:J89"/>
    <mergeCell ref="A90:J90"/>
    <mergeCell ref="A91:J91"/>
    <mergeCell ref="A92:J92"/>
    <mergeCell ref="A93:J93"/>
    <mergeCell ref="A101:J101"/>
    <mergeCell ref="A102:J102"/>
    <mergeCell ref="J12:K12"/>
    <mergeCell ref="J16:K16"/>
    <mergeCell ref="J13:K13"/>
    <mergeCell ref="A95:J95"/>
    <mergeCell ref="A96:J96"/>
    <mergeCell ref="A97:J97"/>
    <mergeCell ref="A98:J98"/>
    <mergeCell ref="A99:J99"/>
    <mergeCell ref="A81:J81"/>
    <mergeCell ref="A94:J94"/>
    <mergeCell ref="A83:J83"/>
    <mergeCell ref="A84:J84"/>
    <mergeCell ref="A85:J85"/>
    <mergeCell ref="A86:J86"/>
    <mergeCell ref="A87:J87"/>
    <mergeCell ref="A88:J88"/>
    <mergeCell ref="A75:J75"/>
    <mergeCell ref="A76:J76"/>
    <mergeCell ref="A77:J77"/>
    <mergeCell ref="A78:J78"/>
    <mergeCell ref="A79:J79"/>
    <mergeCell ref="A80:J80"/>
    <mergeCell ref="A82:J82"/>
    <mergeCell ref="A41:Q41"/>
    <mergeCell ref="A55:Q55"/>
    <mergeCell ref="A69:J69"/>
    <mergeCell ref="Q22:Q24"/>
    <mergeCell ref="P22:P24"/>
    <mergeCell ref="A22:A24"/>
    <mergeCell ref="C22:C24"/>
    <mergeCell ref="D22:D24"/>
    <mergeCell ref="E22:E24"/>
    <mergeCell ref="A71:J71"/>
    <mergeCell ref="A72:J72"/>
    <mergeCell ref="A73:J73"/>
    <mergeCell ref="A74:J74"/>
    <mergeCell ref="B22:B24"/>
    <mergeCell ref="F23:F24"/>
    <mergeCell ref="F22:I22"/>
    <mergeCell ref="G23:I23"/>
    <mergeCell ref="A26:Q26"/>
    <mergeCell ref="A27:Q27"/>
    <mergeCell ref="O22:O24"/>
    <mergeCell ref="J23:J24"/>
    <mergeCell ref="J22:N22"/>
    <mergeCell ref="K23:K24"/>
    <mergeCell ref="L23:N23"/>
    <mergeCell ref="A70:J70"/>
  </mergeCells>
  <pageMargins left="0.23622047244094491" right="0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1"/>
  <sheetViews>
    <sheetView showGridLines="0" topLeftCell="A175" zoomScaleNormal="75" zoomScaleSheetLayoutView="75" workbookViewId="0">
      <selection activeCell="D8" sqref="D8"/>
    </sheetView>
  </sheetViews>
  <sheetFormatPr defaultRowHeight="12.75" outlineLevelRow="2" x14ac:dyDescent="0.2"/>
  <cols>
    <col min="1" max="1" width="4" style="11" customWidth="1"/>
    <col min="2" max="2" width="11.140625" style="1" customWidth="1"/>
    <col min="3" max="3" width="34.28515625" style="8" customWidth="1"/>
    <col min="4" max="4" width="9.28515625" style="7" customWidth="1"/>
    <col min="5" max="5" width="16.4257812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17"/>
      <c r="C1" s="116"/>
      <c r="D1" s="136"/>
      <c r="E1" s="210" t="s">
        <v>364</v>
      </c>
      <c r="F1" s="210"/>
      <c r="G1" s="210"/>
      <c r="H1" s="210"/>
      <c r="I1" s="210"/>
      <c r="J1" s="146"/>
      <c r="K1" s="112"/>
      <c r="L1" s="112"/>
      <c r="M1" s="2" t="s">
        <v>28</v>
      </c>
      <c r="N1" s="112"/>
      <c r="O1" s="112"/>
      <c r="P1" s="112"/>
      <c r="Q1"/>
      <c r="R1"/>
    </row>
    <row r="2" spans="1:18" outlineLevel="1" x14ac:dyDescent="0.2">
      <c r="A2" s="5"/>
      <c r="B2" s="117"/>
      <c r="C2" s="116"/>
      <c r="D2" s="136"/>
      <c r="E2" s="136"/>
      <c r="F2" s="112"/>
      <c r="G2" s="180" t="s">
        <v>20</v>
      </c>
      <c r="H2" s="112"/>
      <c r="I2" s="112"/>
      <c r="J2" s="113"/>
      <c r="K2" s="112"/>
      <c r="L2" s="112"/>
      <c r="M2" s="5" t="s">
        <v>363</v>
      </c>
      <c r="N2" s="112"/>
      <c r="O2" s="112"/>
      <c r="P2" s="112"/>
      <c r="Q2"/>
      <c r="R2"/>
    </row>
    <row r="3" spans="1:18" outlineLevel="1" x14ac:dyDescent="0.2">
      <c r="A3" s="5" t="s">
        <v>199</v>
      </c>
      <c r="B3" s="117"/>
      <c r="C3" s="116"/>
      <c r="D3" s="136"/>
      <c r="E3" s="136"/>
      <c r="F3" s="112"/>
      <c r="G3" s="112"/>
      <c r="H3" s="112"/>
      <c r="I3" s="112"/>
      <c r="J3" s="113"/>
      <c r="K3" s="112"/>
      <c r="L3" s="112"/>
      <c r="M3" s="5"/>
      <c r="N3" s="112" t="s">
        <v>362</v>
      </c>
      <c r="O3" s="112"/>
      <c r="P3" s="112"/>
      <c r="Q3"/>
      <c r="R3"/>
    </row>
    <row r="4" spans="1:18" outlineLevel="1" x14ac:dyDescent="0.2">
      <c r="A4" s="5" t="s">
        <v>198</v>
      </c>
      <c r="B4" s="117"/>
      <c r="C4" s="116"/>
      <c r="D4" s="136"/>
      <c r="E4" s="136"/>
      <c r="F4" s="112"/>
      <c r="G4" s="112"/>
      <c r="H4" s="112"/>
      <c r="I4" s="112"/>
      <c r="J4" s="113"/>
      <c r="K4" s="112"/>
      <c r="L4" s="112"/>
      <c r="M4" s="4" t="s">
        <v>361</v>
      </c>
      <c r="N4" s="112"/>
      <c r="O4" s="112"/>
      <c r="P4" s="112"/>
      <c r="Q4"/>
      <c r="R4"/>
    </row>
    <row r="5" spans="1:18" outlineLevel="1" x14ac:dyDescent="0.2">
      <c r="A5" s="114"/>
      <c r="B5" s="117"/>
      <c r="C5" s="136"/>
      <c r="D5" s="4"/>
      <c r="E5" s="112"/>
      <c r="F5" s="112"/>
      <c r="G5" s="152" t="s">
        <v>954</v>
      </c>
      <c r="H5" s="152"/>
      <c r="I5" s="152"/>
      <c r="J5" s="113"/>
      <c r="K5" s="112"/>
      <c r="L5" s="112"/>
      <c r="M5" s="5" t="s">
        <v>126</v>
      </c>
      <c r="N5" s="112"/>
      <c r="O5" s="112"/>
      <c r="P5" s="112"/>
      <c r="Q5" s="4"/>
      <c r="R5"/>
    </row>
    <row r="6" spans="1:18" x14ac:dyDescent="0.2">
      <c r="A6" s="114"/>
      <c r="B6" s="117"/>
      <c r="C6" s="136"/>
      <c r="D6" s="4"/>
      <c r="E6" s="112"/>
      <c r="F6" s="112"/>
      <c r="G6" s="114" t="s">
        <v>21</v>
      </c>
      <c r="H6" s="114"/>
      <c r="I6" s="114"/>
      <c r="J6" s="113"/>
      <c r="K6" s="112"/>
      <c r="L6" s="112"/>
      <c r="M6" s="112"/>
      <c r="N6" s="112"/>
      <c r="O6" s="112"/>
      <c r="P6" s="112"/>
      <c r="Q6" s="4"/>
      <c r="R6"/>
    </row>
    <row r="7" spans="1:18" x14ac:dyDescent="0.2">
      <c r="A7" s="114"/>
      <c r="B7" s="117"/>
      <c r="C7" s="136"/>
      <c r="D7" s="4"/>
      <c r="E7" s="112"/>
      <c r="F7" s="112"/>
      <c r="G7" s="114"/>
      <c r="H7" s="114"/>
      <c r="I7" s="114"/>
      <c r="J7" s="113"/>
      <c r="K7" s="112"/>
      <c r="L7" s="112"/>
      <c r="M7" s="112"/>
      <c r="N7" s="112"/>
      <c r="O7" s="112"/>
      <c r="P7" s="112"/>
      <c r="Q7" s="4"/>
      <c r="R7"/>
    </row>
    <row r="8" spans="1:18" x14ac:dyDescent="0.2">
      <c r="A8" s="114"/>
      <c r="B8" s="117"/>
      <c r="C8" s="144" t="s">
        <v>22</v>
      </c>
      <c r="D8" s="160" t="s">
        <v>953</v>
      </c>
      <c r="E8" s="148"/>
      <c r="F8" s="145"/>
      <c r="G8" s="145"/>
      <c r="H8" s="147"/>
      <c r="I8" s="145"/>
      <c r="J8" s="146"/>
      <c r="K8" s="145"/>
      <c r="L8" s="145"/>
      <c r="M8" s="112"/>
      <c r="N8" s="112"/>
      <c r="O8" s="112"/>
      <c r="P8" s="112"/>
      <c r="Q8" s="112"/>
      <c r="R8"/>
    </row>
    <row r="9" spans="1:18" x14ac:dyDescent="0.2">
      <c r="A9" s="114"/>
      <c r="B9" s="117"/>
      <c r="C9" s="144"/>
      <c r="D9" s="216" t="s">
        <v>360</v>
      </c>
      <c r="E9" s="216"/>
      <c r="F9" s="216"/>
      <c r="G9" s="216"/>
      <c r="H9" s="216"/>
      <c r="I9" s="216"/>
      <c r="J9" s="216"/>
      <c r="K9" s="216"/>
      <c r="L9" s="216"/>
      <c r="M9" s="112"/>
      <c r="N9" s="112"/>
      <c r="O9" s="112"/>
      <c r="P9" s="112"/>
      <c r="Q9" s="112"/>
    </row>
    <row r="10" spans="1:18" x14ac:dyDescent="0.2">
      <c r="A10" s="114"/>
      <c r="B10" s="117"/>
      <c r="C10" s="116"/>
      <c r="D10" s="215" t="s">
        <v>125</v>
      </c>
      <c r="E10" s="215"/>
      <c r="F10" s="215"/>
      <c r="G10" s="215"/>
      <c r="H10" s="215"/>
      <c r="I10" s="215"/>
      <c r="J10" s="215"/>
      <c r="K10" s="215"/>
      <c r="L10" s="215"/>
      <c r="M10" s="112"/>
      <c r="N10" s="112"/>
      <c r="O10" s="112"/>
      <c r="P10" s="112"/>
      <c r="Q10" s="112"/>
    </row>
    <row r="11" spans="1:18" x14ac:dyDescent="0.2">
      <c r="A11" s="138"/>
      <c r="B11" s="137"/>
      <c r="C11" s="116"/>
      <c r="D11" s="136"/>
      <c r="E11" s="4"/>
      <c r="F11" s="112"/>
      <c r="G11" s="112"/>
      <c r="H11" s="112"/>
      <c r="I11" s="112"/>
      <c r="J11" s="113"/>
      <c r="K11" s="112"/>
      <c r="L11" s="112"/>
      <c r="M11" s="112"/>
      <c r="N11" s="112"/>
      <c r="O11" s="112"/>
      <c r="P11" s="112"/>
      <c r="Q11" s="112"/>
    </row>
    <row r="12" spans="1:18" ht="14.25" x14ac:dyDescent="0.2">
      <c r="A12" s="114"/>
      <c r="B12" s="117"/>
      <c r="C12" s="116"/>
      <c r="D12" s="125" t="s">
        <v>952</v>
      </c>
      <c r="E12" s="114"/>
      <c r="F12" s="112"/>
      <c r="G12" s="112"/>
      <c r="H12" s="112"/>
      <c r="I12" s="125"/>
      <c r="J12" s="126"/>
      <c r="K12" s="112"/>
      <c r="L12" s="112"/>
      <c r="M12" s="112"/>
      <c r="N12" s="112"/>
      <c r="O12" s="112"/>
      <c r="P12" s="112"/>
      <c r="Q12" s="112"/>
      <c r="R12" s="135"/>
    </row>
    <row r="13" spans="1:18" x14ac:dyDescent="0.2">
      <c r="A13" s="114"/>
      <c r="B13" s="117"/>
      <c r="C13" s="116"/>
      <c r="D13" s="125" t="s">
        <v>51</v>
      </c>
      <c r="E13" s="114"/>
      <c r="F13" s="112"/>
      <c r="G13" s="112"/>
      <c r="H13" s="112"/>
      <c r="I13" s="125"/>
      <c r="J13" s="205" t="s">
        <v>951</v>
      </c>
      <c r="K13" s="206"/>
      <c r="L13" s="5" t="s">
        <v>122</v>
      </c>
      <c r="M13" s="112"/>
      <c r="N13" s="112"/>
      <c r="O13" s="112"/>
      <c r="P13" s="112"/>
      <c r="Q13" s="112"/>
    </row>
    <row r="14" spans="1:18" outlineLevel="1" x14ac:dyDescent="0.2">
      <c r="A14" s="114"/>
      <c r="B14" s="117"/>
      <c r="C14" s="116"/>
      <c r="D14" s="125" t="s">
        <v>163</v>
      </c>
      <c r="E14" s="114"/>
      <c r="F14" s="112"/>
      <c r="G14" s="112"/>
      <c r="H14" s="112"/>
      <c r="I14" s="125"/>
      <c r="J14" s="205" t="s">
        <v>950</v>
      </c>
      <c r="K14" s="206"/>
      <c r="L14" s="5" t="s">
        <v>122</v>
      </c>
      <c r="M14" s="112"/>
      <c r="N14" s="112"/>
      <c r="O14" s="112"/>
      <c r="P14" s="112"/>
      <c r="Q14" s="112"/>
    </row>
    <row r="15" spans="1:18" outlineLevel="1" x14ac:dyDescent="0.2">
      <c r="A15" s="114"/>
      <c r="B15" s="117"/>
      <c r="C15" s="116"/>
      <c r="D15" s="125" t="s">
        <v>52</v>
      </c>
      <c r="E15" s="114"/>
      <c r="F15" s="112"/>
      <c r="G15" s="112"/>
      <c r="H15" s="112"/>
      <c r="I15" s="125"/>
      <c r="J15" s="205" t="s">
        <v>949</v>
      </c>
      <c r="K15" s="206"/>
      <c r="L15" s="5" t="s">
        <v>122</v>
      </c>
      <c r="M15" s="112"/>
      <c r="N15" s="112"/>
      <c r="O15" s="112"/>
      <c r="P15" s="112"/>
      <c r="Q15" s="112"/>
    </row>
    <row r="16" spans="1:18" x14ac:dyDescent="0.2">
      <c r="A16" s="114"/>
      <c r="B16" s="117"/>
      <c r="C16" s="116"/>
      <c r="D16" s="125" t="s">
        <v>123</v>
      </c>
      <c r="E16" s="114"/>
      <c r="F16" s="112"/>
      <c r="G16" s="112"/>
      <c r="H16" s="112"/>
      <c r="I16" s="125"/>
      <c r="J16" s="205" t="s">
        <v>948</v>
      </c>
      <c r="K16" s="206"/>
      <c r="L16" s="5" t="s">
        <v>122</v>
      </c>
      <c r="M16" s="112"/>
      <c r="N16" s="112"/>
      <c r="O16" s="112"/>
      <c r="P16" s="112"/>
      <c r="Q16" s="112"/>
    </row>
    <row r="17" spans="1:18" outlineLevel="1" x14ac:dyDescent="0.2">
      <c r="A17" s="114"/>
      <c r="B17" s="117"/>
      <c r="C17" s="116"/>
      <c r="D17" s="125" t="s">
        <v>49</v>
      </c>
      <c r="E17" s="114"/>
      <c r="F17" s="112"/>
      <c r="G17" s="112"/>
      <c r="H17" s="112"/>
      <c r="I17" s="125"/>
      <c r="J17" s="205" t="s">
        <v>947</v>
      </c>
      <c r="K17" s="206"/>
      <c r="L17" s="5" t="s">
        <v>50</v>
      </c>
      <c r="M17" s="112"/>
      <c r="N17" s="112"/>
      <c r="O17" s="112"/>
      <c r="P17" s="112"/>
      <c r="Q17" s="112"/>
    </row>
    <row r="18" spans="1:18" x14ac:dyDescent="0.2">
      <c r="A18" s="105"/>
      <c r="B18" s="129"/>
      <c r="C18" s="128"/>
      <c r="D18" s="125" t="s">
        <v>359</v>
      </c>
      <c r="E18" s="125"/>
      <c r="F18" s="125"/>
      <c r="G18" s="125"/>
      <c r="H18" s="125"/>
      <c r="I18" s="125"/>
      <c r="J18" s="126"/>
      <c r="K18" s="125" t="s">
        <v>946</v>
      </c>
      <c r="L18" s="125"/>
      <c r="M18" s="102"/>
      <c r="N18" s="132"/>
      <c r="O18" s="131"/>
      <c r="P18" s="168"/>
      <c r="Q18" s="112"/>
    </row>
    <row r="19" spans="1:18" x14ac:dyDescent="0.2">
      <c r="A19" s="105"/>
      <c r="B19" s="129"/>
      <c r="C19" s="128"/>
      <c r="D19" s="127" t="s">
        <v>119</v>
      </c>
      <c r="E19" s="125"/>
      <c r="F19" s="125"/>
      <c r="G19" s="125"/>
      <c r="H19" s="125"/>
      <c r="I19" s="125"/>
      <c r="J19" s="126"/>
      <c r="K19" s="125"/>
      <c r="L19" s="125"/>
      <c r="M19" s="102"/>
      <c r="N19" s="132"/>
      <c r="O19" s="130"/>
      <c r="P19" s="130"/>
      <c r="Q19" s="112"/>
      <c r="R19" s="117"/>
    </row>
    <row r="21" spans="1:18" ht="18" customHeight="1" x14ac:dyDescent="0.2">
      <c r="A21" s="197" t="s">
        <v>23</v>
      </c>
      <c r="B21" s="202" t="s">
        <v>118</v>
      </c>
      <c r="C21" s="197" t="s">
        <v>117</v>
      </c>
      <c r="D21" s="197" t="s">
        <v>24</v>
      </c>
      <c r="E21" s="197" t="s">
        <v>25</v>
      </c>
      <c r="F21" s="197" t="s">
        <v>116</v>
      </c>
      <c r="G21" s="200"/>
      <c r="H21" s="200"/>
      <c r="I21" s="200"/>
      <c r="J21" s="197" t="s">
        <v>115</v>
      </c>
      <c r="K21" s="200"/>
      <c r="L21" s="200"/>
      <c r="M21" s="200"/>
      <c r="N21" s="197" t="s">
        <v>114</v>
      </c>
      <c r="O21" s="197" t="s">
        <v>113</v>
      </c>
      <c r="P21" s="197" t="s">
        <v>112</v>
      </c>
      <c r="Q21" s="197" t="s">
        <v>111</v>
      </c>
    </row>
    <row r="22" spans="1:18" ht="15.75" customHeight="1" x14ac:dyDescent="0.2">
      <c r="A22" s="200"/>
      <c r="B22" s="203"/>
      <c r="C22" s="201"/>
      <c r="D22" s="197"/>
      <c r="E22" s="200"/>
      <c r="F22" s="197" t="s">
        <v>26</v>
      </c>
      <c r="G22" s="197" t="s">
        <v>110</v>
      </c>
      <c r="H22" s="200"/>
      <c r="I22" s="200"/>
      <c r="J22" s="198" t="s">
        <v>26</v>
      </c>
      <c r="K22" s="197" t="s">
        <v>110</v>
      </c>
      <c r="L22" s="200"/>
      <c r="M22" s="200"/>
      <c r="N22" s="197"/>
      <c r="O22" s="197"/>
      <c r="P22" s="197"/>
      <c r="Q22" s="197"/>
    </row>
    <row r="23" spans="1:18" ht="15.75" customHeight="1" x14ac:dyDescent="0.2">
      <c r="A23" s="200"/>
      <c r="B23" s="203"/>
      <c r="C23" s="201"/>
      <c r="D23" s="197"/>
      <c r="E23" s="200"/>
      <c r="F23" s="200"/>
      <c r="G23" s="174" t="s">
        <v>109</v>
      </c>
      <c r="H23" s="174" t="s">
        <v>108</v>
      </c>
      <c r="I23" s="174" t="s">
        <v>107</v>
      </c>
      <c r="J23" s="199"/>
      <c r="K23" s="174" t="s">
        <v>109</v>
      </c>
      <c r="L23" s="174" t="s">
        <v>108</v>
      </c>
      <c r="M23" s="174" t="s">
        <v>107</v>
      </c>
      <c r="N23" s="197"/>
      <c r="O23" s="197"/>
      <c r="P23" s="197"/>
      <c r="Q23" s="197"/>
    </row>
    <row r="24" spans="1:18" x14ac:dyDescent="0.2">
      <c r="A24" s="6">
        <v>1</v>
      </c>
      <c r="B24" s="178">
        <v>2</v>
      </c>
      <c r="C24" s="174">
        <v>3</v>
      </c>
      <c r="D24" s="174">
        <v>4</v>
      </c>
      <c r="E24" s="6">
        <v>5</v>
      </c>
      <c r="F24" s="176">
        <v>6</v>
      </c>
      <c r="G24" s="176">
        <v>7</v>
      </c>
      <c r="H24" s="176">
        <v>8</v>
      </c>
      <c r="I24" s="176">
        <v>9</v>
      </c>
      <c r="J24" s="175">
        <v>10</v>
      </c>
      <c r="K24" s="176">
        <v>11</v>
      </c>
      <c r="L24" s="176">
        <v>12</v>
      </c>
      <c r="M24" s="176">
        <v>13</v>
      </c>
      <c r="N24" s="176">
        <v>14</v>
      </c>
      <c r="O24" s="176">
        <v>15</v>
      </c>
      <c r="P24" s="176">
        <v>16</v>
      </c>
      <c r="Q24" s="176">
        <v>17</v>
      </c>
    </row>
    <row r="25" spans="1:18" ht="19.149999999999999" customHeight="1" x14ac:dyDescent="0.2">
      <c r="A25" s="194" t="s">
        <v>197</v>
      </c>
      <c r="B25" s="195"/>
      <c r="C25" s="195"/>
      <c r="D25" s="195"/>
      <c r="E25" s="195"/>
      <c r="F25" s="195"/>
      <c r="G25" s="195"/>
      <c r="H25" s="195"/>
      <c r="I25" s="195"/>
      <c r="J25" s="195"/>
      <c r="K25" s="195"/>
      <c r="L25" s="195"/>
      <c r="M25" s="195"/>
      <c r="N25" s="195"/>
      <c r="O25" s="195"/>
      <c r="P25" s="195"/>
      <c r="Q25" s="195"/>
    </row>
    <row r="26" spans="1:18" ht="51" x14ac:dyDescent="0.2">
      <c r="A26" s="6">
        <v>1</v>
      </c>
      <c r="B26" s="98" t="s">
        <v>864</v>
      </c>
      <c r="C26" s="177" t="s">
        <v>945</v>
      </c>
      <c r="D26" s="97" t="s">
        <v>168</v>
      </c>
      <c r="E26" s="96">
        <v>1.64</v>
      </c>
      <c r="F26" s="94">
        <v>533.67999999999995</v>
      </c>
      <c r="G26" s="94">
        <v>426.99</v>
      </c>
      <c r="H26" s="94">
        <v>106.69</v>
      </c>
      <c r="I26" s="94">
        <v>1.53</v>
      </c>
      <c r="J26" s="14">
        <v>875</v>
      </c>
      <c r="K26" s="12">
        <v>700</v>
      </c>
      <c r="L26" s="12">
        <v>175</v>
      </c>
      <c r="M26" s="12">
        <v>3</v>
      </c>
      <c r="N26" s="12">
        <v>35.549999999999997</v>
      </c>
      <c r="O26" s="12">
        <v>58.3</v>
      </c>
      <c r="P26" s="12">
        <v>0.08</v>
      </c>
      <c r="Q26" s="12">
        <v>0.13</v>
      </c>
    </row>
    <row r="27" spans="1:18" ht="25.5" customHeight="1" x14ac:dyDescent="0.2">
      <c r="A27" s="6">
        <v>2</v>
      </c>
      <c r="B27" s="98" t="s">
        <v>356</v>
      </c>
      <c r="C27" s="177" t="s">
        <v>355</v>
      </c>
      <c r="D27" s="97" t="s">
        <v>84</v>
      </c>
      <c r="E27" s="96">
        <v>0.63700000000000001</v>
      </c>
      <c r="F27" s="94">
        <v>2461.2800000000002</v>
      </c>
      <c r="G27" s="94">
        <v>2149.36</v>
      </c>
      <c r="H27" s="94">
        <v>311.92</v>
      </c>
      <c r="I27" s="94">
        <v>120.9</v>
      </c>
      <c r="J27" s="14">
        <v>1568</v>
      </c>
      <c r="K27" s="12">
        <v>1369</v>
      </c>
      <c r="L27" s="12">
        <v>199</v>
      </c>
      <c r="M27" s="12">
        <v>77</v>
      </c>
      <c r="N27" s="12">
        <v>188.54</v>
      </c>
      <c r="O27" s="12">
        <v>120.1</v>
      </c>
      <c r="P27" s="12">
        <v>7.74</v>
      </c>
      <c r="Q27" s="12">
        <v>4.93</v>
      </c>
    </row>
    <row r="28" spans="1:18" ht="24.75" customHeight="1" x14ac:dyDescent="0.2">
      <c r="A28" s="6">
        <v>3</v>
      </c>
      <c r="B28" s="98" t="s">
        <v>354</v>
      </c>
      <c r="C28" s="177" t="s">
        <v>944</v>
      </c>
      <c r="D28" s="97" t="s">
        <v>34</v>
      </c>
      <c r="E28" s="96">
        <v>0.35</v>
      </c>
      <c r="F28" s="94">
        <v>100.24</v>
      </c>
      <c r="G28" s="94">
        <v>100.01</v>
      </c>
      <c r="H28" s="94">
        <v>0.23</v>
      </c>
      <c r="I28" s="12"/>
      <c r="J28" s="14">
        <v>35</v>
      </c>
      <c r="K28" s="12">
        <v>35</v>
      </c>
      <c r="L28" s="12"/>
      <c r="M28" s="12"/>
      <c r="N28" s="12">
        <v>9.1</v>
      </c>
      <c r="O28" s="12">
        <v>3.19</v>
      </c>
      <c r="P28" s="12"/>
      <c r="Q28" s="12"/>
    </row>
    <row r="29" spans="1:18" ht="24" x14ac:dyDescent="0.2">
      <c r="A29" s="6">
        <v>4</v>
      </c>
      <c r="B29" s="98" t="s">
        <v>358</v>
      </c>
      <c r="C29" s="177" t="s">
        <v>357</v>
      </c>
      <c r="D29" s="97" t="s">
        <v>84</v>
      </c>
      <c r="E29" s="96">
        <v>0.26</v>
      </c>
      <c r="F29" s="94">
        <v>1496.49</v>
      </c>
      <c r="G29" s="94">
        <v>1184.57</v>
      </c>
      <c r="H29" s="94">
        <v>311.92</v>
      </c>
      <c r="I29" s="94">
        <v>120.9</v>
      </c>
      <c r="J29" s="14">
        <v>389</v>
      </c>
      <c r="K29" s="12">
        <v>308</v>
      </c>
      <c r="L29" s="12">
        <v>81</v>
      </c>
      <c r="M29" s="12">
        <v>31</v>
      </c>
      <c r="N29" s="12">
        <v>103.91</v>
      </c>
      <c r="O29" s="12">
        <v>27.02</v>
      </c>
      <c r="P29" s="12">
        <v>7.74</v>
      </c>
      <c r="Q29" s="12">
        <v>2.0099999999999998</v>
      </c>
    </row>
    <row r="30" spans="1:18" ht="24" x14ac:dyDescent="0.2">
      <c r="A30" s="6">
        <v>5</v>
      </c>
      <c r="B30" s="98" t="s">
        <v>353</v>
      </c>
      <c r="C30" s="177" t="s">
        <v>943</v>
      </c>
      <c r="D30" s="97" t="s">
        <v>287</v>
      </c>
      <c r="E30" s="96">
        <v>2.1</v>
      </c>
      <c r="F30" s="94">
        <v>296.8</v>
      </c>
      <c r="G30" s="94">
        <v>102.84</v>
      </c>
      <c r="H30" s="94">
        <v>193.96</v>
      </c>
      <c r="I30" s="94">
        <v>17.96</v>
      </c>
      <c r="J30" s="14">
        <v>623</v>
      </c>
      <c r="K30" s="12">
        <v>216</v>
      </c>
      <c r="L30" s="12">
        <v>407</v>
      </c>
      <c r="M30" s="12">
        <v>38</v>
      </c>
      <c r="N30" s="12">
        <v>8.24</v>
      </c>
      <c r="O30" s="12">
        <v>17.3</v>
      </c>
      <c r="P30" s="12">
        <v>1.1499999999999999</v>
      </c>
      <c r="Q30" s="12">
        <v>2.42</v>
      </c>
    </row>
    <row r="31" spans="1:18" ht="63" x14ac:dyDescent="0.2">
      <c r="A31" s="6">
        <v>6</v>
      </c>
      <c r="B31" s="98" t="s">
        <v>910</v>
      </c>
      <c r="C31" s="177" t="s">
        <v>942</v>
      </c>
      <c r="D31" s="97" t="s">
        <v>287</v>
      </c>
      <c r="E31" s="96">
        <v>0.01</v>
      </c>
      <c r="F31" s="94">
        <v>700.5</v>
      </c>
      <c r="G31" s="94">
        <v>186.42</v>
      </c>
      <c r="H31" s="94">
        <v>514.08000000000004</v>
      </c>
      <c r="I31" s="94">
        <v>47.6</v>
      </c>
      <c r="J31" s="14">
        <v>7</v>
      </c>
      <c r="K31" s="12">
        <v>2</v>
      </c>
      <c r="L31" s="12">
        <v>5</v>
      </c>
      <c r="M31" s="12"/>
      <c r="N31" s="12">
        <v>14.76</v>
      </c>
      <c r="O31" s="12">
        <v>0.15</v>
      </c>
      <c r="P31" s="12">
        <v>3.05</v>
      </c>
      <c r="Q31" s="12">
        <v>0.03</v>
      </c>
    </row>
    <row r="32" spans="1:18" ht="41.25" x14ac:dyDescent="0.2">
      <c r="A32" s="6">
        <v>7</v>
      </c>
      <c r="B32" s="98" t="s">
        <v>941</v>
      </c>
      <c r="C32" s="177" t="s">
        <v>940</v>
      </c>
      <c r="D32" s="97" t="s">
        <v>168</v>
      </c>
      <c r="E32" s="96">
        <v>0.21</v>
      </c>
      <c r="F32" s="94">
        <v>4412.71</v>
      </c>
      <c r="G32" s="94">
        <v>3996.03</v>
      </c>
      <c r="H32" s="94">
        <v>416.68</v>
      </c>
      <c r="I32" s="94">
        <v>1.53</v>
      </c>
      <c r="J32" s="14">
        <v>927</v>
      </c>
      <c r="K32" s="12">
        <v>839</v>
      </c>
      <c r="L32" s="12">
        <v>88</v>
      </c>
      <c r="M32" s="12"/>
      <c r="N32" s="12">
        <v>294.91000000000003</v>
      </c>
      <c r="O32" s="12">
        <v>61.93</v>
      </c>
      <c r="P32" s="12">
        <v>0.08</v>
      </c>
      <c r="Q32" s="12">
        <v>0.02</v>
      </c>
    </row>
    <row r="33" spans="1:17" x14ac:dyDescent="0.2">
      <c r="A33" s="6">
        <v>8</v>
      </c>
      <c r="B33" s="98" t="s">
        <v>349</v>
      </c>
      <c r="C33" s="177" t="s">
        <v>939</v>
      </c>
      <c r="D33" s="97" t="s">
        <v>34</v>
      </c>
      <c r="E33" s="96">
        <v>2.0720000000000001</v>
      </c>
      <c r="F33" s="94">
        <v>41.43</v>
      </c>
      <c r="G33" s="94">
        <v>41.43</v>
      </c>
      <c r="H33" s="12"/>
      <c r="I33" s="12"/>
      <c r="J33" s="14">
        <v>86</v>
      </c>
      <c r="K33" s="12">
        <v>86</v>
      </c>
      <c r="L33" s="12"/>
      <c r="M33" s="12"/>
      <c r="N33" s="12">
        <v>3.77</v>
      </c>
      <c r="O33" s="12">
        <v>7.81</v>
      </c>
      <c r="P33" s="12"/>
      <c r="Q33" s="12"/>
    </row>
    <row r="34" spans="1:17" ht="24" x14ac:dyDescent="0.2">
      <c r="A34" s="6">
        <v>9</v>
      </c>
      <c r="B34" s="98" t="s">
        <v>938</v>
      </c>
      <c r="C34" s="177" t="s">
        <v>937</v>
      </c>
      <c r="D34" s="97" t="s">
        <v>84</v>
      </c>
      <c r="E34" s="96">
        <v>0.35</v>
      </c>
      <c r="F34" s="94">
        <v>395.28</v>
      </c>
      <c r="G34" s="94">
        <v>390.04</v>
      </c>
      <c r="H34" s="94">
        <v>5.24</v>
      </c>
      <c r="I34" s="94">
        <v>2.0299999999999998</v>
      </c>
      <c r="J34" s="14">
        <v>138</v>
      </c>
      <c r="K34" s="12">
        <v>137</v>
      </c>
      <c r="L34" s="12">
        <v>1</v>
      </c>
      <c r="M34" s="12">
        <v>1</v>
      </c>
      <c r="N34" s="12">
        <v>35.49</v>
      </c>
      <c r="O34" s="12">
        <v>12.42</v>
      </c>
      <c r="P34" s="12">
        <v>0.13</v>
      </c>
      <c r="Q34" s="12">
        <v>0.05</v>
      </c>
    </row>
    <row r="35" spans="1:17" ht="24" x14ac:dyDescent="0.2">
      <c r="A35" s="6">
        <v>10</v>
      </c>
      <c r="B35" s="98" t="s">
        <v>348</v>
      </c>
      <c r="C35" s="177" t="s">
        <v>347</v>
      </c>
      <c r="D35" s="97" t="s">
        <v>84</v>
      </c>
      <c r="E35" s="96">
        <v>1.5860000000000001</v>
      </c>
      <c r="F35" s="94">
        <v>130.41999999999999</v>
      </c>
      <c r="G35" s="94">
        <v>125.18</v>
      </c>
      <c r="H35" s="94">
        <v>5.24</v>
      </c>
      <c r="I35" s="94">
        <v>2.0299999999999998</v>
      </c>
      <c r="J35" s="14">
        <v>207</v>
      </c>
      <c r="K35" s="12">
        <v>199</v>
      </c>
      <c r="L35" s="12">
        <v>8</v>
      </c>
      <c r="M35" s="12">
        <v>3</v>
      </c>
      <c r="N35" s="12">
        <v>11.39</v>
      </c>
      <c r="O35" s="12">
        <v>18.059999999999999</v>
      </c>
      <c r="P35" s="12">
        <v>0.13</v>
      </c>
      <c r="Q35" s="12">
        <v>0.21</v>
      </c>
    </row>
    <row r="36" spans="1:17" ht="24" x14ac:dyDescent="0.2">
      <c r="A36" s="6">
        <v>11</v>
      </c>
      <c r="B36" s="98" t="s">
        <v>936</v>
      </c>
      <c r="C36" s="177" t="s">
        <v>935</v>
      </c>
      <c r="D36" s="97" t="s">
        <v>84</v>
      </c>
      <c r="E36" s="96">
        <v>0.625</v>
      </c>
      <c r="F36" s="94">
        <v>126.72</v>
      </c>
      <c r="G36" s="94">
        <v>121.88</v>
      </c>
      <c r="H36" s="94">
        <v>4.84</v>
      </c>
      <c r="I36" s="94">
        <v>1.87</v>
      </c>
      <c r="J36" s="14">
        <v>79</v>
      </c>
      <c r="K36" s="12">
        <v>76</v>
      </c>
      <c r="L36" s="12">
        <v>3</v>
      </c>
      <c r="M36" s="12">
        <v>1</v>
      </c>
      <c r="N36" s="12">
        <v>11.09</v>
      </c>
      <c r="O36" s="12">
        <v>6.93</v>
      </c>
      <c r="P36" s="12">
        <v>0.12</v>
      </c>
      <c r="Q36" s="12">
        <v>0.08</v>
      </c>
    </row>
    <row r="37" spans="1:17" x14ac:dyDescent="0.2">
      <c r="A37" s="6">
        <v>12</v>
      </c>
      <c r="B37" s="98" t="s">
        <v>351</v>
      </c>
      <c r="C37" s="177" t="s">
        <v>350</v>
      </c>
      <c r="D37" s="97" t="s">
        <v>84</v>
      </c>
      <c r="E37" s="96">
        <v>1.9359999999999999</v>
      </c>
      <c r="F37" s="94">
        <v>4262.51</v>
      </c>
      <c r="G37" s="94">
        <v>1335.51</v>
      </c>
      <c r="H37" s="94">
        <v>2927</v>
      </c>
      <c r="I37" s="94">
        <v>288.33</v>
      </c>
      <c r="J37" s="14">
        <v>8252</v>
      </c>
      <c r="K37" s="12">
        <v>2586</v>
      </c>
      <c r="L37" s="12">
        <v>5666</v>
      </c>
      <c r="M37" s="12">
        <v>558</v>
      </c>
      <c r="N37" s="12">
        <v>111.2</v>
      </c>
      <c r="O37" s="12">
        <v>215.28</v>
      </c>
      <c r="P37" s="12">
        <v>21</v>
      </c>
      <c r="Q37" s="12">
        <v>40.659999999999997</v>
      </c>
    </row>
    <row r="38" spans="1:17" ht="25.5" customHeight="1" x14ac:dyDescent="0.2">
      <c r="A38" s="6">
        <v>13</v>
      </c>
      <c r="B38" s="98" t="s">
        <v>934</v>
      </c>
      <c r="C38" s="177" t="s">
        <v>933</v>
      </c>
      <c r="D38" s="97" t="s">
        <v>84</v>
      </c>
      <c r="E38" s="96">
        <v>0.67900000000000005</v>
      </c>
      <c r="F38" s="94">
        <v>902.47</v>
      </c>
      <c r="G38" s="94">
        <v>813.81</v>
      </c>
      <c r="H38" s="94">
        <v>88.66</v>
      </c>
      <c r="I38" s="94">
        <v>34.36</v>
      </c>
      <c r="J38" s="14">
        <v>613</v>
      </c>
      <c r="K38" s="12">
        <v>553</v>
      </c>
      <c r="L38" s="12">
        <v>60</v>
      </c>
      <c r="M38" s="12">
        <v>23</v>
      </c>
      <c r="N38" s="12">
        <v>66.87</v>
      </c>
      <c r="O38" s="12">
        <v>45.4</v>
      </c>
      <c r="P38" s="12">
        <v>2.2000000000000002</v>
      </c>
      <c r="Q38" s="12">
        <v>1.49</v>
      </c>
    </row>
    <row r="39" spans="1:17" ht="53.25" x14ac:dyDescent="0.2">
      <c r="A39" s="6">
        <v>14</v>
      </c>
      <c r="B39" s="98" t="s">
        <v>932</v>
      </c>
      <c r="C39" s="177" t="s">
        <v>931</v>
      </c>
      <c r="D39" s="97" t="s">
        <v>84</v>
      </c>
      <c r="E39" s="96">
        <v>0.17699999999999999</v>
      </c>
      <c r="F39" s="94">
        <v>785.88</v>
      </c>
      <c r="G39" s="94">
        <v>742.16</v>
      </c>
      <c r="H39" s="94">
        <v>43.72</v>
      </c>
      <c r="I39" s="12"/>
      <c r="J39" s="14">
        <v>139</v>
      </c>
      <c r="K39" s="12">
        <v>131</v>
      </c>
      <c r="L39" s="12">
        <v>8</v>
      </c>
      <c r="M39" s="12"/>
      <c r="N39" s="12">
        <v>60.24</v>
      </c>
      <c r="O39" s="12">
        <v>10.66</v>
      </c>
      <c r="P39" s="12"/>
      <c r="Q39" s="12"/>
    </row>
    <row r="40" spans="1:17" ht="24" x14ac:dyDescent="0.2">
      <c r="A40" s="6">
        <v>15</v>
      </c>
      <c r="B40" s="98" t="s">
        <v>930</v>
      </c>
      <c r="C40" s="177" t="s">
        <v>929</v>
      </c>
      <c r="D40" s="97" t="s">
        <v>84</v>
      </c>
      <c r="E40" s="96">
        <v>1.206</v>
      </c>
      <c r="F40" s="94">
        <v>1206.01</v>
      </c>
      <c r="G40" s="94">
        <v>228.76</v>
      </c>
      <c r="H40" s="94">
        <v>963.08</v>
      </c>
      <c r="I40" s="94">
        <v>124.12</v>
      </c>
      <c r="J40" s="14">
        <v>1454</v>
      </c>
      <c r="K40" s="12">
        <v>276</v>
      </c>
      <c r="L40" s="12">
        <v>1161</v>
      </c>
      <c r="M40" s="12">
        <v>150</v>
      </c>
      <c r="N40" s="12">
        <v>18.329999999999998</v>
      </c>
      <c r="O40" s="12">
        <v>22.11</v>
      </c>
      <c r="P40" s="12">
        <v>9.16</v>
      </c>
      <c r="Q40" s="12">
        <v>11.05</v>
      </c>
    </row>
    <row r="41" spans="1:17" ht="36" x14ac:dyDescent="0.2">
      <c r="A41" s="6">
        <v>16</v>
      </c>
      <c r="B41" s="98" t="s">
        <v>928</v>
      </c>
      <c r="C41" s="177" t="s">
        <v>927</v>
      </c>
      <c r="D41" s="97" t="s">
        <v>84</v>
      </c>
      <c r="E41" s="96">
        <v>7.4999999999999997E-2</v>
      </c>
      <c r="F41" s="94">
        <v>509.43</v>
      </c>
      <c r="G41" s="94">
        <v>479.2</v>
      </c>
      <c r="H41" s="94">
        <v>30.23</v>
      </c>
      <c r="I41" s="94">
        <v>11.72</v>
      </c>
      <c r="J41" s="14">
        <v>38</v>
      </c>
      <c r="K41" s="12">
        <v>36</v>
      </c>
      <c r="L41" s="12">
        <v>2</v>
      </c>
      <c r="M41" s="12">
        <v>1</v>
      </c>
      <c r="N41" s="12">
        <v>39.9</v>
      </c>
      <c r="O41" s="12">
        <v>2.99</v>
      </c>
      <c r="P41" s="12">
        <v>0.75</v>
      </c>
      <c r="Q41" s="12">
        <v>0.06</v>
      </c>
    </row>
    <row r="42" spans="1:17" ht="24" x14ac:dyDescent="0.2">
      <c r="A42" s="6">
        <v>17</v>
      </c>
      <c r="B42" s="98" t="s">
        <v>926</v>
      </c>
      <c r="C42" s="177" t="s">
        <v>925</v>
      </c>
      <c r="D42" s="97" t="s">
        <v>924</v>
      </c>
      <c r="E42" s="96">
        <v>0.14000000000000001</v>
      </c>
      <c r="F42" s="94">
        <v>767.48</v>
      </c>
      <c r="G42" s="94">
        <v>749.53</v>
      </c>
      <c r="H42" s="94">
        <v>11.1</v>
      </c>
      <c r="I42" s="94">
        <v>3.59</v>
      </c>
      <c r="J42" s="14">
        <v>107</v>
      </c>
      <c r="K42" s="12">
        <v>105</v>
      </c>
      <c r="L42" s="12">
        <v>2</v>
      </c>
      <c r="M42" s="12">
        <v>1</v>
      </c>
      <c r="N42" s="12">
        <v>65.12</v>
      </c>
      <c r="O42" s="12">
        <v>9.1199999999999992</v>
      </c>
      <c r="P42" s="12">
        <v>0.23</v>
      </c>
      <c r="Q42" s="12">
        <v>0.03</v>
      </c>
    </row>
    <row r="43" spans="1:17" ht="63" x14ac:dyDescent="0.2">
      <c r="A43" s="6">
        <v>18</v>
      </c>
      <c r="B43" s="98" t="s">
        <v>864</v>
      </c>
      <c r="C43" s="177" t="s">
        <v>923</v>
      </c>
      <c r="D43" s="97" t="s">
        <v>168</v>
      </c>
      <c r="E43" s="96">
        <v>2.1000000000000001E-2</v>
      </c>
      <c r="F43" s="94">
        <v>533.67999999999995</v>
      </c>
      <c r="G43" s="94">
        <v>426.99</v>
      </c>
      <c r="H43" s="94">
        <v>106.69</v>
      </c>
      <c r="I43" s="94">
        <v>1.53</v>
      </c>
      <c r="J43" s="14">
        <v>11</v>
      </c>
      <c r="K43" s="12">
        <v>9</v>
      </c>
      <c r="L43" s="12">
        <v>2</v>
      </c>
      <c r="M43" s="12"/>
      <c r="N43" s="12">
        <v>35.549999999999997</v>
      </c>
      <c r="O43" s="12">
        <v>0.75</v>
      </c>
      <c r="P43" s="12">
        <v>0.08</v>
      </c>
      <c r="Q43" s="12"/>
    </row>
    <row r="44" spans="1:17" ht="65.25" customHeight="1" x14ac:dyDescent="0.2">
      <c r="A44" s="6">
        <v>19</v>
      </c>
      <c r="B44" s="98" t="s">
        <v>922</v>
      </c>
      <c r="C44" s="177" t="s">
        <v>921</v>
      </c>
      <c r="D44" s="97" t="s">
        <v>144</v>
      </c>
      <c r="E44" s="96">
        <v>102.4</v>
      </c>
      <c r="F44" s="94">
        <v>2.77</v>
      </c>
      <c r="G44" s="94">
        <v>2.77</v>
      </c>
      <c r="H44" s="12"/>
      <c r="I44" s="12"/>
      <c r="J44" s="14">
        <v>284</v>
      </c>
      <c r="K44" s="12">
        <v>284</v>
      </c>
      <c r="L44" s="12"/>
      <c r="M44" s="12"/>
      <c r="N44" s="12"/>
      <c r="O44" s="12"/>
      <c r="P44" s="12"/>
      <c r="Q44" s="12"/>
    </row>
    <row r="45" spans="1:17" ht="87" customHeight="1" x14ac:dyDescent="0.2">
      <c r="A45" s="6">
        <v>20</v>
      </c>
      <c r="B45" s="98" t="s">
        <v>346</v>
      </c>
      <c r="C45" s="177" t="s">
        <v>920</v>
      </c>
      <c r="D45" s="97" t="s">
        <v>144</v>
      </c>
      <c r="E45" s="118">
        <v>102.4</v>
      </c>
      <c r="F45" s="94">
        <v>52.85</v>
      </c>
      <c r="G45" s="12"/>
      <c r="H45" s="94">
        <v>52.85</v>
      </c>
      <c r="I45" s="12"/>
      <c r="J45" s="14">
        <v>5412</v>
      </c>
      <c r="K45" s="12"/>
      <c r="L45" s="12">
        <v>5412</v>
      </c>
      <c r="M45" s="12"/>
      <c r="N45" s="12"/>
      <c r="O45" s="12"/>
      <c r="P45" s="12"/>
      <c r="Q45" s="12"/>
    </row>
    <row r="46" spans="1:17" ht="19.149999999999999" customHeight="1" x14ac:dyDescent="0.2">
      <c r="A46" s="194" t="s">
        <v>345</v>
      </c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</row>
    <row r="47" spans="1:17" ht="19.149999999999999" customHeight="1" x14ac:dyDescent="0.2">
      <c r="A47" s="196" t="s">
        <v>340</v>
      </c>
      <c r="B47" s="195"/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</row>
    <row r="48" spans="1:17" ht="38.25" customHeight="1" x14ac:dyDescent="0.2">
      <c r="A48" s="6">
        <v>21</v>
      </c>
      <c r="B48" s="98" t="s">
        <v>776</v>
      </c>
      <c r="C48" s="177" t="s">
        <v>869</v>
      </c>
      <c r="D48" s="97" t="s">
        <v>134</v>
      </c>
      <c r="E48" s="96">
        <v>3.03</v>
      </c>
      <c r="F48" s="94">
        <v>83.02</v>
      </c>
      <c r="G48" s="94">
        <v>65.930000000000007</v>
      </c>
      <c r="H48" s="94">
        <v>17.09</v>
      </c>
      <c r="I48" s="12"/>
      <c r="J48" s="14">
        <v>252</v>
      </c>
      <c r="K48" s="12">
        <v>200</v>
      </c>
      <c r="L48" s="12">
        <v>52</v>
      </c>
      <c r="M48" s="12"/>
      <c r="N48" s="12">
        <v>5.49</v>
      </c>
      <c r="O48" s="12">
        <v>16.63</v>
      </c>
      <c r="P48" s="12"/>
      <c r="Q48" s="12"/>
    </row>
    <row r="49" spans="1:17" ht="36.75" customHeight="1" x14ac:dyDescent="0.2">
      <c r="A49" s="6">
        <v>22</v>
      </c>
      <c r="B49" s="98" t="s">
        <v>868</v>
      </c>
      <c r="C49" s="177" t="s">
        <v>919</v>
      </c>
      <c r="D49" s="97" t="s">
        <v>168</v>
      </c>
      <c r="E49" s="96">
        <v>3.5999999999999997E-2</v>
      </c>
      <c r="F49" s="94">
        <v>3906.63</v>
      </c>
      <c r="G49" s="94">
        <v>2444.6</v>
      </c>
      <c r="H49" s="94">
        <v>572.30999999999995</v>
      </c>
      <c r="I49" s="12"/>
      <c r="J49" s="14">
        <v>141</v>
      </c>
      <c r="K49" s="12">
        <v>88</v>
      </c>
      <c r="L49" s="12">
        <v>21</v>
      </c>
      <c r="M49" s="12"/>
      <c r="N49" s="12">
        <v>170</v>
      </c>
      <c r="O49" s="12">
        <v>6.12</v>
      </c>
      <c r="P49" s="12"/>
      <c r="Q49" s="12"/>
    </row>
    <row r="50" spans="1:17" ht="36" x14ac:dyDescent="0.2">
      <c r="A50" s="6">
        <v>23</v>
      </c>
      <c r="B50" s="98" t="s">
        <v>918</v>
      </c>
      <c r="C50" s="177" t="s">
        <v>917</v>
      </c>
      <c r="D50" s="97" t="s">
        <v>144</v>
      </c>
      <c r="E50" s="118">
        <v>3.5999999999999997E-2</v>
      </c>
      <c r="F50" s="94">
        <v>5156.3</v>
      </c>
      <c r="G50" s="12"/>
      <c r="H50" s="12"/>
      <c r="I50" s="12"/>
      <c r="J50" s="14">
        <v>186</v>
      </c>
      <c r="K50" s="12"/>
      <c r="L50" s="12"/>
      <c r="M50" s="12"/>
      <c r="N50" s="12"/>
      <c r="O50" s="12"/>
      <c r="P50" s="12"/>
      <c r="Q50" s="12"/>
    </row>
    <row r="51" spans="1:17" ht="24" x14ac:dyDescent="0.2">
      <c r="A51" s="6">
        <v>24</v>
      </c>
      <c r="B51" s="98" t="s">
        <v>916</v>
      </c>
      <c r="C51" s="177" t="s">
        <v>915</v>
      </c>
      <c r="D51" s="97" t="s">
        <v>168</v>
      </c>
      <c r="E51" s="96">
        <v>0.10100000000000001</v>
      </c>
      <c r="F51" s="94">
        <v>15207.66</v>
      </c>
      <c r="G51" s="94">
        <v>2018.76</v>
      </c>
      <c r="H51" s="94">
        <v>98</v>
      </c>
      <c r="I51" s="94">
        <v>6.37</v>
      </c>
      <c r="J51" s="14">
        <v>1536</v>
      </c>
      <c r="K51" s="12">
        <v>204</v>
      </c>
      <c r="L51" s="12">
        <v>10</v>
      </c>
      <c r="M51" s="12">
        <v>1</v>
      </c>
      <c r="N51" s="12">
        <v>165.88</v>
      </c>
      <c r="O51" s="12">
        <v>16.75</v>
      </c>
      <c r="P51" s="12">
        <v>0.47</v>
      </c>
      <c r="Q51" s="12">
        <v>0.05</v>
      </c>
    </row>
    <row r="52" spans="1:17" ht="26.25" customHeight="1" x14ac:dyDescent="0.2">
      <c r="A52" s="6">
        <v>25</v>
      </c>
      <c r="B52" s="98" t="s">
        <v>88</v>
      </c>
      <c r="C52" s="177" t="s">
        <v>87</v>
      </c>
      <c r="D52" s="97" t="s">
        <v>84</v>
      </c>
      <c r="E52" s="96">
        <v>3.5999999999999997E-2</v>
      </c>
      <c r="F52" s="94">
        <v>417.46</v>
      </c>
      <c r="G52" s="94">
        <v>79.650000000000006</v>
      </c>
      <c r="H52" s="94">
        <v>10.15</v>
      </c>
      <c r="I52" s="94">
        <v>0.16</v>
      </c>
      <c r="J52" s="14">
        <v>15</v>
      </c>
      <c r="K52" s="12">
        <v>3</v>
      </c>
      <c r="L52" s="12"/>
      <c r="M52" s="12"/>
      <c r="N52" s="12">
        <v>5.31</v>
      </c>
      <c r="O52" s="12">
        <v>0.19</v>
      </c>
      <c r="P52" s="12">
        <v>0.01</v>
      </c>
      <c r="Q52" s="12"/>
    </row>
    <row r="53" spans="1:17" ht="24" x14ac:dyDescent="0.2">
      <c r="A53" s="6">
        <v>26</v>
      </c>
      <c r="B53" s="98" t="s">
        <v>914</v>
      </c>
      <c r="C53" s="177" t="s">
        <v>913</v>
      </c>
      <c r="D53" s="97" t="s">
        <v>84</v>
      </c>
      <c r="E53" s="118">
        <v>3.5999999999999997E-2</v>
      </c>
      <c r="F53" s="94">
        <v>388.79</v>
      </c>
      <c r="G53" s="94">
        <v>36.81</v>
      </c>
      <c r="H53" s="94">
        <v>13.3</v>
      </c>
      <c r="I53" s="94">
        <v>0.16</v>
      </c>
      <c r="J53" s="14">
        <v>14</v>
      </c>
      <c r="K53" s="12">
        <v>1</v>
      </c>
      <c r="L53" s="12"/>
      <c r="M53" s="12"/>
      <c r="N53" s="12">
        <v>2.88</v>
      </c>
      <c r="O53" s="12">
        <v>0.1</v>
      </c>
      <c r="P53" s="12">
        <v>0.01</v>
      </c>
      <c r="Q53" s="12"/>
    </row>
    <row r="54" spans="1:17" ht="36" x14ac:dyDescent="0.2">
      <c r="A54" s="6">
        <v>27</v>
      </c>
      <c r="B54" s="98" t="s">
        <v>912</v>
      </c>
      <c r="C54" s="177" t="s">
        <v>911</v>
      </c>
      <c r="D54" s="97" t="s">
        <v>84</v>
      </c>
      <c r="E54" s="96">
        <v>3.5000000000000003E-2</v>
      </c>
      <c r="F54" s="94">
        <v>3572.25</v>
      </c>
      <c r="G54" s="94">
        <v>287.94</v>
      </c>
      <c r="H54" s="94">
        <v>6.51</v>
      </c>
      <c r="I54" s="94">
        <v>1.25</v>
      </c>
      <c r="J54" s="14">
        <v>125</v>
      </c>
      <c r="K54" s="12">
        <v>10</v>
      </c>
      <c r="L54" s="12"/>
      <c r="M54" s="12"/>
      <c r="N54" s="12">
        <v>26.2</v>
      </c>
      <c r="O54" s="12">
        <v>0.92</v>
      </c>
      <c r="P54" s="12">
        <v>0.08</v>
      </c>
      <c r="Q54" s="12"/>
    </row>
    <row r="55" spans="1:17" ht="63" x14ac:dyDescent="0.2">
      <c r="A55" s="6">
        <v>28</v>
      </c>
      <c r="B55" s="98" t="s">
        <v>910</v>
      </c>
      <c r="C55" s="177" t="s">
        <v>909</v>
      </c>
      <c r="D55" s="97" t="s">
        <v>287</v>
      </c>
      <c r="E55" s="96">
        <v>1.4</v>
      </c>
      <c r="F55" s="94">
        <v>700.5</v>
      </c>
      <c r="G55" s="94">
        <v>186.42</v>
      </c>
      <c r="H55" s="94">
        <v>514.08000000000004</v>
      </c>
      <c r="I55" s="94">
        <v>47.6</v>
      </c>
      <c r="J55" s="14">
        <v>981</v>
      </c>
      <c r="K55" s="12">
        <v>261</v>
      </c>
      <c r="L55" s="12">
        <v>720</v>
      </c>
      <c r="M55" s="12">
        <v>67</v>
      </c>
      <c r="N55" s="12">
        <v>14.76</v>
      </c>
      <c r="O55" s="12">
        <v>20.66</v>
      </c>
      <c r="P55" s="12">
        <v>3.05</v>
      </c>
      <c r="Q55" s="12">
        <v>4.2699999999999996</v>
      </c>
    </row>
    <row r="56" spans="1:17" ht="24" x14ac:dyDescent="0.2">
      <c r="A56" s="6">
        <v>29</v>
      </c>
      <c r="B56" s="98" t="s">
        <v>908</v>
      </c>
      <c r="C56" s="177" t="s">
        <v>907</v>
      </c>
      <c r="D56" s="97" t="s">
        <v>341</v>
      </c>
      <c r="E56" s="96">
        <v>2.3E-2</v>
      </c>
      <c r="F56" s="94">
        <v>73520.240000000005</v>
      </c>
      <c r="G56" s="94">
        <v>7912.7</v>
      </c>
      <c r="H56" s="94">
        <v>9982.44</v>
      </c>
      <c r="I56" s="94">
        <v>709.8</v>
      </c>
      <c r="J56" s="14">
        <v>1691</v>
      </c>
      <c r="K56" s="12">
        <v>182</v>
      </c>
      <c r="L56" s="12">
        <v>230</v>
      </c>
      <c r="M56" s="12">
        <v>16</v>
      </c>
      <c r="N56" s="12">
        <v>670</v>
      </c>
      <c r="O56" s="12">
        <v>15.41</v>
      </c>
      <c r="P56" s="12">
        <v>39</v>
      </c>
      <c r="Q56" s="12">
        <v>0.9</v>
      </c>
    </row>
    <row r="57" spans="1:17" ht="36" x14ac:dyDescent="0.2">
      <c r="A57" s="6">
        <v>30</v>
      </c>
      <c r="B57" s="98" t="s">
        <v>906</v>
      </c>
      <c r="C57" s="177" t="s">
        <v>905</v>
      </c>
      <c r="D57" s="97" t="s">
        <v>84</v>
      </c>
      <c r="E57" s="96">
        <v>0.71199999999999997</v>
      </c>
      <c r="F57" s="94">
        <v>10332.14</v>
      </c>
      <c r="G57" s="94">
        <v>2043.74</v>
      </c>
      <c r="H57" s="94">
        <v>1064</v>
      </c>
      <c r="I57" s="94">
        <v>74.8</v>
      </c>
      <c r="J57" s="14">
        <v>7356</v>
      </c>
      <c r="K57" s="12">
        <v>1455</v>
      </c>
      <c r="L57" s="12">
        <v>758</v>
      </c>
      <c r="M57" s="12">
        <v>53</v>
      </c>
      <c r="N57" s="12">
        <v>170.17</v>
      </c>
      <c r="O57" s="12">
        <v>121.16</v>
      </c>
      <c r="P57" s="12">
        <v>4.1100000000000003</v>
      </c>
      <c r="Q57" s="12">
        <v>2.93</v>
      </c>
    </row>
    <row r="58" spans="1:17" ht="36" x14ac:dyDescent="0.2">
      <c r="A58" s="6">
        <v>31</v>
      </c>
      <c r="B58" s="98" t="s">
        <v>904</v>
      </c>
      <c r="C58" s="177" t="s">
        <v>903</v>
      </c>
      <c r="D58" s="97" t="s">
        <v>32</v>
      </c>
      <c r="E58" s="96">
        <v>0.04</v>
      </c>
      <c r="F58" s="94">
        <v>10506.63</v>
      </c>
      <c r="G58" s="94">
        <v>1191.96</v>
      </c>
      <c r="H58" s="94">
        <v>9173.61</v>
      </c>
      <c r="I58" s="94">
        <v>652.29</v>
      </c>
      <c r="J58" s="14">
        <v>420</v>
      </c>
      <c r="K58" s="12">
        <v>48</v>
      </c>
      <c r="L58" s="12">
        <v>367</v>
      </c>
      <c r="M58" s="12">
        <v>26</v>
      </c>
      <c r="N58" s="12">
        <v>96.75</v>
      </c>
      <c r="O58" s="12">
        <v>3.87</v>
      </c>
      <c r="P58" s="12">
        <v>35.840000000000003</v>
      </c>
      <c r="Q58" s="12">
        <v>1.43</v>
      </c>
    </row>
    <row r="59" spans="1:17" ht="36" x14ac:dyDescent="0.2">
      <c r="A59" s="6">
        <v>32</v>
      </c>
      <c r="B59" s="98" t="s">
        <v>902</v>
      </c>
      <c r="C59" s="177" t="s">
        <v>901</v>
      </c>
      <c r="D59" s="97" t="s">
        <v>30</v>
      </c>
      <c r="E59" s="118">
        <v>4</v>
      </c>
      <c r="F59" s="94">
        <v>26.44</v>
      </c>
      <c r="G59" s="12"/>
      <c r="H59" s="12"/>
      <c r="I59" s="12"/>
      <c r="J59" s="14">
        <v>106</v>
      </c>
      <c r="K59" s="12"/>
      <c r="L59" s="12"/>
      <c r="M59" s="12"/>
      <c r="N59" s="12"/>
      <c r="O59" s="12"/>
      <c r="P59" s="12"/>
      <c r="Q59" s="12"/>
    </row>
    <row r="60" spans="1:17" ht="25.5" customHeight="1" x14ac:dyDescent="0.2">
      <c r="A60" s="6">
        <v>33</v>
      </c>
      <c r="B60" s="98" t="s">
        <v>900</v>
      </c>
      <c r="C60" s="177" t="s">
        <v>899</v>
      </c>
      <c r="D60" s="97" t="s">
        <v>84</v>
      </c>
      <c r="E60" s="118">
        <v>4.2999999999999997E-2</v>
      </c>
      <c r="F60" s="94">
        <v>5863.03</v>
      </c>
      <c r="G60" s="94">
        <v>821.98</v>
      </c>
      <c r="H60" s="94">
        <v>514.42999999999995</v>
      </c>
      <c r="I60" s="12"/>
      <c r="J60" s="14">
        <v>252</v>
      </c>
      <c r="K60" s="12">
        <v>35</v>
      </c>
      <c r="L60" s="12">
        <v>22</v>
      </c>
      <c r="M60" s="12"/>
      <c r="N60" s="12">
        <v>69.599999999999994</v>
      </c>
      <c r="O60" s="12">
        <v>2.99</v>
      </c>
      <c r="P60" s="12"/>
      <c r="Q60" s="12"/>
    </row>
    <row r="61" spans="1:17" ht="75" x14ac:dyDescent="0.2">
      <c r="A61" s="6">
        <v>34</v>
      </c>
      <c r="B61" s="98" t="s">
        <v>804</v>
      </c>
      <c r="C61" s="177" t="s">
        <v>803</v>
      </c>
      <c r="D61" s="97" t="s">
        <v>311</v>
      </c>
      <c r="E61" s="118">
        <v>9.8000000000000007</v>
      </c>
      <c r="F61" s="94">
        <v>102.15</v>
      </c>
      <c r="G61" s="12"/>
      <c r="H61" s="12"/>
      <c r="I61" s="12"/>
      <c r="J61" s="14">
        <v>1001</v>
      </c>
      <c r="K61" s="12"/>
      <c r="L61" s="12"/>
      <c r="M61" s="12"/>
      <c r="N61" s="12"/>
      <c r="O61" s="12"/>
      <c r="P61" s="12"/>
      <c r="Q61" s="12"/>
    </row>
    <row r="62" spans="1:17" ht="24" x14ac:dyDescent="0.2">
      <c r="A62" s="6">
        <v>35</v>
      </c>
      <c r="B62" s="98" t="s">
        <v>898</v>
      </c>
      <c r="C62" s="177" t="s">
        <v>897</v>
      </c>
      <c r="D62" s="97" t="s">
        <v>92</v>
      </c>
      <c r="E62" s="118">
        <v>1</v>
      </c>
      <c r="F62" s="94">
        <v>69.16</v>
      </c>
      <c r="G62" s="12"/>
      <c r="H62" s="12"/>
      <c r="I62" s="12"/>
      <c r="J62" s="14">
        <v>69</v>
      </c>
      <c r="K62" s="12"/>
      <c r="L62" s="12"/>
      <c r="M62" s="12"/>
      <c r="N62" s="12"/>
      <c r="O62" s="12"/>
      <c r="P62" s="12"/>
      <c r="Q62" s="12"/>
    </row>
    <row r="63" spans="1:17" ht="19.149999999999999" customHeight="1" x14ac:dyDescent="0.2">
      <c r="A63" s="196" t="s">
        <v>337</v>
      </c>
      <c r="B63" s="195"/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</row>
    <row r="64" spans="1:17" ht="37.5" customHeight="1" x14ac:dyDescent="0.2">
      <c r="A64" s="6">
        <v>36</v>
      </c>
      <c r="B64" s="98" t="s">
        <v>334</v>
      </c>
      <c r="C64" s="177" t="s">
        <v>333</v>
      </c>
      <c r="D64" s="97" t="s">
        <v>84</v>
      </c>
      <c r="E64" s="96">
        <v>1.9E-2</v>
      </c>
      <c r="F64" s="94">
        <v>6606.92</v>
      </c>
      <c r="G64" s="94">
        <v>1349.38</v>
      </c>
      <c r="H64" s="94">
        <v>2984.53</v>
      </c>
      <c r="I64" s="94">
        <v>206.57</v>
      </c>
      <c r="J64" s="14">
        <v>126</v>
      </c>
      <c r="K64" s="12">
        <v>26</v>
      </c>
      <c r="L64" s="12">
        <v>57</v>
      </c>
      <c r="M64" s="12">
        <v>4</v>
      </c>
      <c r="N64" s="12">
        <v>104.28</v>
      </c>
      <c r="O64" s="12">
        <v>1.98</v>
      </c>
      <c r="P64" s="12">
        <v>11.35</v>
      </c>
      <c r="Q64" s="12">
        <v>0.22</v>
      </c>
    </row>
    <row r="65" spans="1:17" ht="37.5" customHeight="1" x14ac:dyDescent="0.2">
      <c r="A65" s="6">
        <v>37</v>
      </c>
      <c r="B65" s="98" t="s">
        <v>332</v>
      </c>
      <c r="C65" s="177" t="s">
        <v>331</v>
      </c>
      <c r="D65" s="97" t="s">
        <v>84</v>
      </c>
      <c r="E65" s="96">
        <v>0.223</v>
      </c>
      <c r="F65" s="94">
        <v>3108.01</v>
      </c>
      <c r="G65" s="94">
        <v>1452.45</v>
      </c>
      <c r="H65" s="94">
        <v>425.76</v>
      </c>
      <c r="I65" s="12"/>
      <c r="J65" s="14">
        <v>693</v>
      </c>
      <c r="K65" s="12">
        <v>324</v>
      </c>
      <c r="L65" s="12">
        <v>95</v>
      </c>
      <c r="M65" s="12"/>
      <c r="N65" s="12">
        <v>115</v>
      </c>
      <c r="O65" s="12">
        <v>25.65</v>
      </c>
      <c r="P65" s="12"/>
      <c r="Q65" s="12"/>
    </row>
    <row r="66" spans="1:17" ht="36" x14ac:dyDescent="0.2">
      <c r="A66" s="6">
        <v>38</v>
      </c>
      <c r="B66" s="98" t="s">
        <v>209</v>
      </c>
      <c r="C66" s="177" t="s">
        <v>896</v>
      </c>
      <c r="D66" s="97" t="s">
        <v>30</v>
      </c>
      <c r="E66" s="118">
        <v>1</v>
      </c>
      <c r="F66" s="94">
        <v>1228.24</v>
      </c>
      <c r="G66" s="12"/>
      <c r="H66" s="12"/>
      <c r="I66" s="12"/>
      <c r="J66" s="14">
        <v>1228</v>
      </c>
      <c r="K66" s="12"/>
      <c r="L66" s="12"/>
      <c r="M66" s="12"/>
      <c r="N66" s="12"/>
      <c r="O66" s="12"/>
      <c r="P66" s="12"/>
      <c r="Q66" s="12"/>
    </row>
    <row r="67" spans="1:17" ht="36" x14ac:dyDescent="0.2">
      <c r="A67" s="6">
        <v>39</v>
      </c>
      <c r="B67" s="98" t="s">
        <v>209</v>
      </c>
      <c r="C67" s="177" t="s">
        <v>895</v>
      </c>
      <c r="D67" s="97" t="s">
        <v>30</v>
      </c>
      <c r="E67" s="118">
        <v>12</v>
      </c>
      <c r="F67" s="94">
        <v>1289.6500000000001</v>
      </c>
      <c r="G67" s="12"/>
      <c r="H67" s="12"/>
      <c r="I67" s="12"/>
      <c r="J67" s="14">
        <v>15476</v>
      </c>
      <c r="K67" s="12"/>
      <c r="L67" s="12"/>
      <c r="M67" s="12"/>
      <c r="N67" s="12"/>
      <c r="O67" s="12"/>
      <c r="P67" s="12"/>
      <c r="Q67" s="12"/>
    </row>
    <row r="68" spans="1:17" ht="27" customHeight="1" x14ac:dyDescent="0.2">
      <c r="A68" s="6">
        <v>40</v>
      </c>
      <c r="B68" s="98" t="s">
        <v>209</v>
      </c>
      <c r="C68" s="177" t="s">
        <v>894</v>
      </c>
      <c r="D68" s="97" t="s">
        <v>30</v>
      </c>
      <c r="E68" s="96">
        <v>33</v>
      </c>
      <c r="F68" s="94">
        <v>91.88</v>
      </c>
      <c r="G68" s="12"/>
      <c r="H68" s="12"/>
      <c r="I68" s="12"/>
      <c r="J68" s="14">
        <v>3032</v>
      </c>
      <c r="K68" s="12"/>
      <c r="L68" s="12"/>
      <c r="M68" s="12"/>
      <c r="N68" s="12"/>
      <c r="O68" s="12"/>
      <c r="P68" s="12"/>
      <c r="Q68" s="12"/>
    </row>
    <row r="69" spans="1:17" ht="25.5" customHeight="1" x14ac:dyDescent="0.2">
      <c r="A69" s="6">
        <v>41</v>
      </c>
      <c r="B69" s="98" t="s">
        <v>209</v>
      </c>
      <c r="C69" s="177" t="s">
        <v>893</v>
      </c>
      <c r="D69" s="97" t="s">
        <v>30</v>
      </c>
      <c r="E69" s="96">
        <v>53</v>
      </c>
      <c r="F69" s="94">
        <v>60.48</v>
      </c>
      <c r="G69" s="12"/>
      <c r="H69" s="12"/>
      <c r="I69" s="12"/>
      <c r="J69" s="14">
        <v>3205</v>
      </c>
      <c r="K69" s="12"/>
      <c r="L69" s="12"/>
      <c r="M69" s="12"/>
      <c r="N69" s="12"/>
      <c r="O69" s="12"/>
      <c r="P69" s="12"/>
      <c r="Q69" s="12"/>
    </row>
    <row r="70" spans="1:17" ht="27" customHeight="1" x14ac:dyDescent="0.2">
      <c r="A70" s="6">
        <v>42</v>
      </c>
      <c r="B70" s="98" t="s">
        <v>209</v>
      </c>
      <c r="C70" s="177" t="s">
        <v>892</v>
      </c>
      <c r="D70" s="97" t="s">
        <v>30</v>
      </c>
      <c r="E70" s="118">
        <v>13</v>
      </c>
      <c r="F70" s="94">
        <v>156.87</v>
      </c>
      <c r="G70" s="12"/>
      <c r="H70" s="12"/>
      <c r="I70" s="12"/>
      <c r="J70" s="14">
        <v>2039</v>
      </c>
      <c r="K70" s="12"/>
      <c r="L70" s="12"/>
      <c r="M70" s="12"/>
      <c r="N70" s="12"/>
      <c r="O70" s="12"/>
      <c r="P70" s="12"/>
      <c r="Q70" s="12"/>
    </row>
    <row r="71" spans="1:17" ht="24" x14ac:dyDescent="0.2">
      <c r="A71" s="6">
        <v>43</v>
      </c>
      <c r="B71" s="98" t="s">
        <v>339</v>
      </c>
      <c r="C71" s="177" t="s">
        <v>338</v>
      </c>
      <c r="D71" s="97" t="s">
        <v>92</v>
      </c>
      <c r="E71" s="118">
        <v>1</v>
      </c>
      <c r="F71" s="94">
        <v>76.650000000000006</v>
      </c>
      <c r="G71" s="12"/>
      <c r="H71" s="12"/>
      <c r="I71" s="12"/>
      <c r="J71" s="14">
        <v>77</v>
      </c>
      <c r="K71" s="12"/>
      <c r="L71" s="12"/>
      <c r="M71" s="12"/>
      <c r="N71" s="12"/>
      <c r="O71" s="12"/>
      <c r="P71" s="12"/>
      <c r="Q71" s="12"/>
    </row>
    <row r="72" spans="1:17" ht="36" x14ac:dyDescent="0.2">
      <c r="A72" s="6">
        <v>44</v>
      </c>
      <c r="B72" s="98" t="s">
        <v>330</v>
      </c>
      <c r="C72" s="177" t="s">
        <v>891</v>
      </c>
      <c r="D72" s="97" t="s">
        <v>92</v>
      </c>
      <c r="E72" s="118">
        <v>12</v>
      </c>
      <c r="F72" s="94">
        <v>174</v>
      </c>
      <c r="G72" s="12"/>
      <c r="H72" s="12"/>
      <c r="I72" s="12"/>
      <c r="J72" s="14">
        <v>2088</v>
      </c>
      <c r="K72" s="12"/>
      <c r="L72" s="12"/>
      <c r="M72" s="12"/>
      <c r="N72" s="12"/>
      <c r="O72" s="12"/>
      <c r="P72" s="12"/>
      <c r="Q72" s="12"/>
    </row>
    <row r="73" spans="1:17" ht="38.25" customHeight="1" x14ac:dyDescent="0.2">
      <c r="A73" s="6">
        <v>45</v>
      </c>
      <c r="B73" s="98" t="s">
        <v>336</v>
      </c>
      <c r="C73" s="177" t="s">
        <v>335</v>
      </c>
      <c r="D73" s="97" t="s">
        <v>84</v>
      </c>
      <c r="E73" s="96">
        <v>0.06</v>
      </c>
      <c r="F73" s="94">
        <v>18063.900000000001</v>
      </c>
      <c r="G73" s="94">
        <v>2508.48</v>
      </c>
      <c r="H73" s="94">
        <v>618.36</v>
      </c>
      <c r="I73" s="94">
        <v>16.399999999999999</v>
      </c>
      <c r="J73" s="14">
        <v>1084</v>
      </c>
      <c r="K73" s="12">
        <v>151</v>
      </c>
      <c r="L73" s="12">
        <v>37</v>
      </c>
      <c r="M73" s="12">
        <v>1</v>
      </c>
      <c r="N73" s="12">
        <v>201</v>
      </c>
      <c r="O73" s="12">
        <v>12.06</v>
      </c>
      <c r="P73" s="12">
        <v>1.05</v>
      </c>
      <c r="Q73" s="12">
        <v>0.06</v>
      </c>
    </row>
    <row r="74" spans="1:17" ht="37.5" customHeight="1" x14ac:dyDescent="0.2">
      <c r="A74" s="6">
        <v>46</v>
      </c>
      <c r="B74" s="98" t="s">
        <v>890</v>
      </c>
      <c r="C74" s="177" t="s">
        <v>889</v>
      </c>
      <c r="D74" s="97" t="s">
        <v>30</v>
      </c>
      <c r="E74" s="118">
        <v>2</v>
      </c>
      <c r="F74" s="94">
        <v>2305.17</v>
      </c>
      <c r="G74" s="12"/>
      <c r="H74" s="12"/>
      <c r="I74" s="12"/>
      <c r="J74" s="14">
        <v>4610</v>
      </c>
      <c r="K74" s="12"/>
      <c r="L74" s="12"/>
      <c r="M74" s="12"/>
      <c r="N74" s="12"/>
      <c r="O74" s="12"/>
      <c r="P74" s="12"/>
      <c r="Q74" s="12"/>
    </row>
    <row r="75" spans="1:17" ht="48" x14ac:dyDescent="0.2">
      <c r="A75" s="6">
        <v>47</v>
      </c>
      <c r="B75" s="98" t="s">
        <v>888</v>
      </c>
      <c r="C75" s="177" t="s">
        <v>887</v>
      </c>
      <c r="D75" s="97" t="s">
        <v>84</v>
      </c>
      <c r="E75" s="96">
        <v>2.8000000000000001E-2</v>
      </c>
      <c r="F75" s="94">
        <v>17897.45</v>
      </c>
      <c r="G75" s="94">
        <v>2662.11</v>
      </c>
      <c r="H75" s="94">
        <v>664.65</v>
      </c>
      <c r="I75" s="94">
        <v>27.49</v>
      </c>
      <c r="J75" s="14">
        <v>501</v>
      </c>
      <c r="K75" s="12">
        <v>75</v>
      </c>
      <c r="L75" s="12">
        <v>19</v>
      </c>
      <c r="M75" s="12">
        <v>1</v>
      </c>
      <c r="N75" s="12">
        <v>216.08</v>
      </c>
      <c r="O75" s="12">
        <v>6.05</v>
      </c>
      <c r="P75" s="12">
        <v>1.76</v>
      </c>
      <c r="Q75" s="12">
        <v>0.05</v>
      </c>
    </row>
    <row r="76" spans="1:17" ht="25.5" customHeight="1" x14ac:dyDescent="0.2">
      <c r="A76" s="6">
        <v>48</v>
      </c>
      <c r="B76" s="98" t="s">
        <v>886</v>
      </c>
      <c r="C76" s="177" t="s">
        <v>885</v>
      </c>
      <c r="D76" s="97" t="s">
        <v>30</v>
      </c>
      <c r="E76" s="118">
        <v>1</v>
      </c>
      <c r="F76" s="94">
        <v>910.89</v>
      </c>
      <c r="G76" s="12"/>
      <c r="H76" s="12"/>
      <c r="I76" s="12"/>
      <c r="J76" s="14">
        <v>911</v>
      </c>
      <c r="K76" s="12"/>
      <c r="L76" s="12"/>
      <c r="M76" s="12"/>
      <c r="N76" s="12"/>
      <c r="O76" s="12"/>
      <c r="P76" s="12"/>
      <c r="Q76" s="12"/>
    </row>
    <row r="77" spans="1:17" ht="24" customHeight="1" x14ac:dyDescent="0.2">
      <c r="A77" s="6">
        <v>49</v>
      </c>
      <c r="B77" s="98" t="s">
        <v>329</v>
      </c>
      <c r="C77" s="177" t="s">
        <v>884</v>
      </c>
      <c r="D77" s="97" t="s">
        <v>30</v>
      </c>
      <c r="E77" s="118">
        <v>1</v>
      </c>
      <c r="F77" s="94">
        <v>1244.6199999999999</v>
      </c>
      <c r="G77" s="12"/>
      <c r="H77" s="12"/>
      <c r="I77" s="12"/>
      <c r="J77" s="14">
        <v>1245</v>
      </c>
      <c r="K77" s="12"/>
      <c r="L77" s="12"/>
      <c r="M77" s="12"/>
      <c r="N77" s="12"/>
      <c r="O77" s="12"/>
      <c r="P77" s="12"/>
      <c r="Q77" s="12"/>
    </row>
    <row r="78" spans="1:17" ht="48" x14ac:dyDescent="0.2">
      <c r="A78" s="6">
        <v>50</v>
      </c>
      <c r="B78" s="98" t="s">
        <v>883</v>
      </c>
      <c r="C78" s="177" t="s">
        <v>882</v>
      </c>
      <c r="D78" s="97" t="s">
        <v>881</v>
      </c>
      <c r="E78" s="96">
        <v>0.34599999999999997</v>
      </c>
      <c r="F78" s="94">
        <v>13025.26</v>
      </c>
      <c r="G78" s="94">
        <v>1987.59</v>
      </c>
      <c r="H78" s="94">
        <v>552.30999999999995</v>
      </c>
      <c r="I78" s="94">
        <v>10.31</v>
      </c>
      <c r="J78" s="14">
        <v>4507</v>
      </c>
      <c r="K78" s="12">
        <v>688</v>
      </c>
      <c r="L78" s="12">
        <v>191</v>
      </c>
      <c r="M78" s="12">
        <v>4</v>
      </c>
      <c r="N78" s="12">
        <v>161.33000000000001</v>
      </c>
      <c r="O78" s="12">
        <v>55.82</v>
      </c>
      <c r="P78" s="12">
        <v>0.66</v>
      </c>
      <c r="Q78" s="12">
        <v>0.23</v>
      </c>
    </row>
    <row r="79" spans="1:17" ht="38.25" customHeight="1" x14ac:dyDescent="0.2">
      <c r="A79" s="6">
        <v>51</v>
      </c>
      <c r="B79" s="98" t="s">
        <v>880</v>
      </c>
      <c r="C79" s="177" t="s">
        <v>879</v>
      </c>
      <c r="D79" s="97" t="s">
        <v>30</v>
      </c>
      <c r="E79" s="118">
        <v>16</v>
      </c>
      <c r="F79" s="94">
        <v>1660.91</v>
      </c>
      <c r="G79" s="12"/>
      <c r="H79" s="12"/>
      <c r="I79" s="12"/>
      <c r="J79" s="14">
        <v>26575</v>
      </c>
      <c r="K79" s="12"/>
      <c r="L79" s="12"/>
      <c r="M79" s="12"/>
      <c r="N79" s="12"/>
      <c r="O79" s="12"/>
      <c r="P79" s="12"/>
      <c r="Q79" s="12"/>
    </row>
    <row r="80" spans="1:17" ht="48" x14ac:dyDescent="0.2">
      <c r="A80" s="6">
        <v>52</v>
      </c>
      <c r="B80" s="98" t="s">
        <v>878</v>
      </c>
      <c r="C80" s="177" t="s">
        <v>877</v>
      </c>
      <c r="D80" s="97" t="s">
        <v>84</v>
      </c>
      <c r="E80" s="96">
        <v>0.25900000000000001</v>
      </c>
      <c r="F80" s="94">
        <v>11246.07</v>
      </c>
      <c r="G80" s="94">
        <v>1795.27</v>
      </c>
      <c r="H80" s="94">
        <v>527.48</v>
      </c>
      <c r="I80" s="94">
        <v>10.31</v>
      </c>
      <c r="J80" s="14">
        <v>2913</v>
      </c>
      <c r="K80" s="12">
        <v>465</v>
      </c>
      <c r="L80" s="12">
        <v>137</v>
      </c>
      <c r="M80" s="12">
        <v>3</v>
      </c>
      <c r="N80" s="12">
        <v>145.72</v>
      </c>
      <c r="O80" s="12">
        <v>37.74</v>
      </c>
      <c r="P80" s="12">
        <v>0.66</v>
      </c>
      <c r="Q80" s="12">
        <v>0.17</v>
      </c>
    </row>
    <row r="81" spans="1:17" ht="37.5" customHeight="1" x14ac:dyDescent="0.2">
      <c r="A81" s="6">
        <v>53</v>
      </c>
      <c r="B81" s="98" t="s">
        <v>876</v>
      </c>
      <c r="C81" s="177" t="s">
        <v>875</v>
      </c>
      <c r="D81" s="97" t="s">
        <v>30</v>
      </c>
      <c r="E81" s="118">
        <v>4</v>
      </c>
      <c r="F81" s="94">
        <v>2270.2800000000002</v>
      </c>
      <c r="G81" s="12"/>
      <c r="H81" s="12"/>
      <c r="I81" s="12"/>
      <c r="J81" s="14">
        <v>9081</v>
      </c>
      <c r="K81" s="12"/>
      <c r="L81" s="12"/>
      <c r="M81" s="12"/>
      <c r="N81" s="12"/>
      <c r="O81" s="12"/>
      <c r="P81" s="12"/>
      <c r="Q81" s="12"/>
    </row>
    <row r="82" spans="1:17" ht="36" x14ac:dyDescent="0.2">
      <c r="A82" s="6">
        <v>54</v>
      </c>
      <c r="B82" s="98" t="s">
        <v>874</v>
      </c>
      <c r="C82" s="177" t="s">
        <v>873</v>
      </c>
      <c r="D82" s="97" t="s">
        <v>311</v>
      </c>
      <c r="E82" s="118">
        <v>4</v>
      </c>
      <c r="F82" s="94">
        <v>2921.48</v>
      </c>
      <c r="G82" s="12"/>
      <c r="H82" s="12"/>
      <c r="I82" s="12"/>
      <c r="J82" s="14">
        <v>11686</v>
      </c>
      <c r="K82" s="12"/>
      <c r="L82" s="12"/>
      <c r="M82" s="12"/>
      <c r="N82" s="12"/>
      <c r="O82" s="12"/>
      <c r="P82" s="12"/>
      <c r="Q82" s="12"/>
    </row>
    <row r="83" spans="1:17" ht="24" x14ac:dyDescent="0.2">
      <c r="A83" s="6">
        <v>55</v>
      </c>
      <c r="B83" s="98" t="s">
        <v>328</v>
      </c>
      <c r="C83" s="177" t="s">
        <v>327</v>
      </c>
      <c r="D83" s="97" t="s">
        <v>326</v>
      </c>
      <c r="E83" s="96">
        <v>0.35599999999999998</v>
      </c>
      <c r="F83" s="94">
        <v>4353.28</v>
      </c>
      <c r="G83" s="94">
        <v>254.49</v>
      </c>
      <c r="H83" s="94">
        <v>17.989999999999998</v>
      </c>
      <c r="I83" s="94">
        <v>0.62</v>
      </c>
      <c r="J83" s="14">
        <v>1550</v>
      </c>
      <c r="K83" s="12">
        <v>91</v>
      </c>
      <c r="L83" s="12">
        <v>6</v>
      </c>
      <c r="M83" s="12"/>
      <c r="N83" s="12">
        <v>21.19</v>
      </c>
      <c r="O83" s="12">
        <v>7.54</v>
      </c>
      <c r="P83" s="12">
        <v>0.04</v>
      </c>
      <c r="Q83" s="12">
        <v>0.01</v>
      </c>
    </row>
    <row r="84" spans="1:17" ht="27" customHeight="1" x14ac:dyDescent="0.2">
      <c r="A84" s="6">
        <v>56</v>
      </c>
      <c r="B84" s="98" t="s">
        <v>872</v>
      </c>
      <c r="C84" s="177" t="s">
        <v>871</v>
      </c>
      <c r="D84" s="97" t="s">
        <v>35</v>
      </c>
      <c r="E84" s="96">
        <v>35.549999999999997</v>
      </c>
      <c r="F84" s="94">
        <v>125.68</v>
      </c>
      <c r="G84" s="12"/>
      <c r="H84" s="12"/>
      <c r="I84" s="12"/>
      <c r="J84" s="14">
        <v>4468</v>
      </c>
      <c r="K84" s="12"/>
      <c r="L84" s="12"/>
      <c r="M84" s="12"/>
      <c r="N84" s="12"/>
      <c r="O84" s="12"/>
      <c r="P84" s="12"/>
      <c r="Q84" s="12"/>
    </row>
    <row r="85" spans="1:17" ht="24" x14ac:dyDescent="0.2">
      <c r="A85" s="6">
        <v>57</v>
      </c>
      <c r="B85" s="98" t="s">
        <v>325</v>
      </c>
      <c r="C85" s="177" t="s">
        <v>870</v>
      </c>
      <c r="D85" s="97" t="s">
        <v>84</v>
      </c>
      <c r="E85" s="96">
        <v>0.105</v>
      </c>
      <c r="F85" s="94">
        <v>15322.3</v>
      </c>
      <c r="G85" s="94">
        <v>1354.13</v>
      </c>
      <c r="H85" s="94">
        <v>58.83</v>
      </c>
      <c r="I85" s="94">
        <v>3.64</v>
      </c>
      <c r="J85" s="14">
        <v>1609</v>
      </c>
      <c r="K85" s="12">
        <v>142</v>
      </c>
      <c r="L85" s="12">
        <v>6</v>
      </c>
      <c r="M85" s="12"/>
      <c r="N85" s="12">
        <v>112.75</v>
      </c>
      <c r="O85" s="12">
        <v>11.84</v>
      </c>
      <c r="P85" s="12">
        <v>0.2</v>
      </c>
      <c r="Q85" s="12">
        <v>0.02</v>
      </c>
    </row>
    <row r="86" spans="1:17" ht="48" x14ac:dyDescent="0.2">
      <c r="A86" s="6">
        <v>58</v>
      </c>
      <c r="B86" s="98" t="s">
        <v>776</v>
      </c>
      <c r="C86" s="177" t="s">
        <v>869</v>
      </c>
      <c r="D86" s="97" t="s">
        <v>134</v>
      </c>
      <c r="E86" s="96">
        <v>0.02</v>
      </c>
      <c r="F86" s="94">
        <v>83.02</v>
      </c>
      <c r="G86" s="94">
        <v>65.930000000000007</v>
      </c>
      <c r="H86" s="94">
        <v>17.09</v>
      </c>
      <c r="I86" s="12"/>
      <c r="J86" s="14">
        <v>2</v>
      </c>
      <c r="K86" s="12">
        <v>2</v>
      </c>
      <c r="L86" s="12"/>
      <c r="M86" s="12"/>
      <c r="N86" s="12">
        <v>5.49</v>
      </c>
      <c r="O86" s="12">
        <v>0.11</v>
      </c>
      <c r="P86" s="12"/>
      <c r="Q86" s="12"/>
    </row>
    <row r="87" spans="1:17" ht="26.25" customHeight="1" x14ac:dyDescent="0.2">
      <c r="A87" s="6">
        <v>59</v>
      </c>
      <c r="B87" s="98" t="s">
        <v>868</v>
      </c>
      <c r="C87" s="177" t="s">
        <v>867</v>
      </c>
      <c r="D87" s="97" t="s">
        <v>168</v>
      </c>
      <c r="E87" s="96">
        <v>1E-3</v>
      </c>
      <c r="F87" s="94">
        <v>3906.63</v>
      </c>
      <c r="G87" s="94">
        <v>2444.6</v>
      </c>
      <c r="H87" s="94">
        <v>572.30999999999995</v>
      </c>
      <c r="I87" s="12"/>
      <c r="J87" s="14">
        <v>4</v>
      </c>
      <c r="K87" s="12">
        <v>2</v>
      </c>
      <c r="L87" s="12">
        <v>1</v>
      </c>
      <c r="M87" s="12"/>
      <c r="N87" s="12">
        <v>170</v>
      </c>
      <c r="O87" s="12">
        <v>0.17</v>
      </c>
      <c r="P87" s="12"/>
      <c r="Q87" s="12"/>
    </row>
    <row r="88" spans="1:17" ht="36" x14ac:dyDescent="0.2">
      <c r="A88" s="6">
        <v>60</v>
      </c>
      <c r="B88" s="98" t="s">
        <v>866</v>
      </c>
      <c r="C88" s="177" t="s">
        <v>865</v>
      </c>
      <c r="D88" s="97" t="s">
        <v>144</v>
      </c>
      <c r="E88" s="118">
        <v>1E-3</v>
      </c>
      <c r="F88" s="94">
        <v>5721.78</v>
      </c>
      <c r="G88" s="12"/>
      <c r="H88" s="12"/>
      <c r="I88" s="12"/>
      <c r="J88" s="14">
        <v>6</v>
      </c>
      <c r="K88" s="12"/>
      <c r="L88" s="12"/>
      <c r="M88" s="12"/>
      <c r="N88" s="12"/>
      <c r="O88" s="12"/>
      <c r="P88" s="12"/>
      <c r="Q88" s="12"/>
    </row>
    <row r="89" spans="1:17" ht="24" x14ac:dyDescent="0.2">
      <c r="A89" s="6">
        <v>61</v>
      </c>
      <c r="B89" s="98" t="s">
        <v>864</v>
      </c>
      <c r="C89" s="177" t="s">
        <v>863</v>
      </c>
      <c r="D89" s="97" t="s">
        <v>168</v>
      </c>
      <c r="E89" s="96">
        <v>8.5999999999999993E-2</v>
      </c>
      <c r="F89" s="94">
        <v>886.85</v>
      </c>
      <c r="G89" s="94">
        <v>609.99</v>
      </c>
      <c r="H89" s="94">
        <v>152.41</v>
      </c>
      <c r="I89" s="94">
        <v>2.1800000000000002</v>
      </c>
      <c r="J89" s="14">
        <v>76</v>
      </c>
      <c r="K89" s="12">
        <v>52</v>
      </c>
      <c r="L89" s="12">
        <v>13</v>
      </c>
      <c r="M89" s="12"/>
      <c r="N89" s="12">
        <v>50.79</v>
      </c>
      <c r="O89" s="12">
        <v>4.37</v>
      </c>
      <c r="P89" s="12">
        <v>0.12</v>
      </c>
      <c r="Q89" s="12">
        <v>0.01</v>
      </c>
    </row>
    <row r="90" spans="1:17" ht="36" x14ac:dyDescent="0.2">
      <c r="A90" s="6">
        <v>62</v>
      </c>
      <c r="B90" s="98" t="s">
        <v>209</v>
      </c>
      <c r="C90" s="177" t="s">
        <v>862</v>
      </c>
      <c r="D90" s="97" t="s">
        <v>311</v>
      </c>
      <c r="E90" s="96">
        <v>10.62</v>
      </c>
      <c r="F90" s="94">
        <v>97.61</v>
      </c>
      <c r="G90" s="12"/>
      <c r="H90" s="12"/>
      <c r="I90" s="12"/>
      <c r="J90" s="14">
        <v>1037</v>
      </c>
      <c r="K90" s="12"/>
      <c r="L90" s="12"/>
      <c r="M90" s="12"/>
      <c r="N90" s="12"/>
      <c r="O90" s="12"/>
      <c r="P90" s="12"/>
      <c r="Q90" s="12"/>
    </row>
    <row r="91" spans="1:17" ht="36" x14ac:dyDescent="0.2">
      <c r="A91" s="6">
        <v>63</v>
      </c>
      <c r="B91" s="98" t="s">
        <v>344</v>
      </c>
      <c r="C91" s="177" t="s">
        <v>343</v>
      </c>
      <c r="D91" s="97" t="s">
        <v>144</v>
      </c>
      <c r="E91" s="96">
        <v>4.8000000000000001E-2</v>
      </c>
      <c r="F91" s="94">
        <v>13506.5</v>
      </c>
      <c r="G91" s="12"/>
      <c r="H91" s="12"/>
      <c r="I91" s="12"/>
      <c r="J91" s="14">
        <v>648</v>
      </c>
      <c r="K91" s="12"/>
      <c r="L91" s="12"/>
      <c r="M91" s="12"/>
      <c r="N91" s="12"/>
      <c r="O91" s="12"/>
      <c r="P91" s="12"/>
      <c r="Q91" s="12"/>
    </row>
    <row r="92" spans="1:17" ht="55.5" customHeight="1" x14ac:dyDescent="0.2">
      <c r="A92" s="6">
        <v>64</v>
      </c>
      <c r="B92" s="98" t="s">
        <v>88</v>
      </c>
      <c r="C92" s="177" t="s">
        <v>861</v>
      </c>
      <c r="D92" s="97" t="s">
        <v>84</v>
      </c>
      <c r="E92" s="96">
        <v>0.04</v>
      </c>
      <c r="F92" s="94">
        <v>834.92</v>
      </c>
      <c r="G92" s="94">
        <v>159.30000000000001</v>
      </c>
      <c r="H92" s="94">
        <v>20.3</v>
      </c>
      <c r="I92" s="94">
        <v>0.32</v>
      </c>
      <c r="J92" s="14">
        <v>33</v>
      </c>
      <c r="K92" s="12">
        <v>6</v>
      </c>
      <c r="L92" s="12">
        <v>1</v>
      </c>
      <c r="M92" s="12"/>
      <c r="N92" s="12">
        <v>10.62</v>
      </c>
      <c r="O92" s="12">
        <v>0.42</v>
      </c>
      <c r="P92" s="12">
        <v>0.02</v>
      </c>
      <c r="Q92" s="12"/>
    </row>
    <row r="93" spans="1:17" ht="19.149999999999999" customHeight="1" x14ac:dyDescent="0.2">
      <c r="A93" s="196" t="s">
        <v>860</v>
      </c>
      <c r="B93" s="195"/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</row>
    <row r="94" spans="1:17" ht="24" x14ac:dyDescent="0.2">
      <c r="A94" s="6">
        <v>65</v>
      </c>
      <c r="B94" s="98" t="s">
        <v>316</v>
      </c>
      <c r="C94" s="177" t="s">
        <v>342</v>
      </c>
      <c r="D94" s="97" t="s">
        <v>287</v>
      </c>
      <c r="E94" s="96">
        <v>8.6</v>
      </c>
      <c r="F94" s="94">
        <v>52.12</v>
      </c>
      <c r="G94" s="94">
        <v>43.22</v>
      </c>
      <c r="H94" s="94">
        <v>0.27</v>
      </c>
      <c r="I94" s="12"/>
      <c r="J94" s="14">
        <v>448</v>
      </c>
      <c r="K94" s="12">
        <v>372</v>
      </c>
      <c r="L94" s="12">
        <v>2</v>
      </c>
      <c r="M94" s="12"/>
      <c r="N94" s="12">
        <v>3.66</v>
      </c>
      <c r="O94" s="12">
        <v>31.48</v>
      </c>
      <c r="P94" s="12"/>
      <c r="Q94" s="12"/>
    </row>
    <row r="95" spans="1:17" ht="24" x14ac:dyDescent="0.2">
      <c r="A95" s="6">
        <v>66</v>
      </c>
      <c r="B95" s="98" t="s">
        <v>858</v>
      </c>
      <c r="C95" s="177" t="s">
        <v>857</v>
      </c>
      <c r="D95" s="97" t="s">
        <v>315</v>
      </c>
      <c r="E95" s="118">
        <v>8.77</v>
      </c>
      <c r="F95" s="94">
        <v>537.55999999999995</v>
      </c>
      <c r="G95" s="12"/>
      <c r="H95" s="12"/>
      <c r="I95" s="12"/>
      <c r="J95" s="14">
        <v>4714</v>
      </c>
      <c r="K95" s="12"/>
      <c r="L95" s="12"/>
      <c r="M95" s="12"/>
      <c r="N95" s="12"/>
      <c r="O95" s="12"/>
      <c r="P95" s="12"/>
      <c r="Q95" s="12"/>
    </row>
    <row r="96" spans="1:17" ht="36" x14ac:dyDescent="0.2">
      <c r="A96" s="6">
        <v>67</v>
      </c>
      <c r="B96" s="98" t="s">
        <v>851</v>
      </c>
      <c r="C96" s="177" t="s">
        <v>850</v>
      </c>
      <c r="D96" s="97" t="s">
        <v>84</v>
      </c>
      <c r="E96" s="96">
        <v>1.7230000000000001</v>
      </c>
      <c r="F96" s="94">
        <v>925.92</v>
      </c>
      <c r="G96" s="94">
        <v>239.63</v>
      </c>
      <c r="H96" s="94">
        <v>60.53</v>
      </c>
      <c r="I96" s="94">
        <v>4.84</v>
      </c>
      <c r="J96" s="14">
        <v>1595</v>
      </c>
      <c r="K96" s="12">
        <v>413</v>
      </c>
      <c r="L96" s="12">
        <v>104</v>
      </c>
      <c r="M96" s="12">
        <v>8</v>
      </c>
      <c r="N96" s="12">
        <v>15.54</v>
      </c>
      <c r="O96" s="12">
        <v>26.78</v>
      </c>
      <c r="P96" s="12">
        <v>0.31</v>
      </c>
      <c r="Q96" s="12">
        <v>0.53</v>
      </c>
    </row>
    <row r="97" spans="1:17" ht="36.75" customHeight="1" x14ac:dyDescent="0.2">
      <c r="A97" s="6">
        <v>68</v>
      </c>
      <c r="B97" s="98" t="s">
        <v>849</v>
      </c>
      <c r="C97" s="177" t="s">
        <v>848</v>
      </c>
      <c r="D97" s="97" t="s">
        <v>84</v>
      </c>
      <c r="E97" s="118">
        <v>1.7230000000000001</v>
      </c>
      <c r="F97" s="94">
        <v>418.91</v>
      </c>
      <c r="G97" s="94">
        <v>75.87</v>
      </c>
      <c r="H97" s="94">
        <v>30.06</v>
      </c>
      <c r="I97" s="94">
        <v>2.34</v>
      </c>
      <c r="J97" s="14">
        <v>722</v>
      </c>
      <c r="K97" s="12">
        <v>131</v>
      </c>
      <c r="L97" s="12">
        <v>52</v>
      </c>
      <c r="M97" s="12">
        <v>4</v>
      </c>
      <c r="N97" s="12">
        <v>4.92</v>
      </c>
      <c r="O97" s="12">
        <v>8.48</v>
      </c>
      <c r="P97" s="12">
        <v>0.15</v>
      </c>
      <c r="Q97" s="12">
        <v>0.26</v>
      </c>
    </row>
    <row r="98" spans="1:17" ht="26.25" customHeight="1" x14ac:dyDescent="0.2">
      <c r="A98" s="6">
        <v>69</v>
      </c>
      <c r="B98" s="98" t="s">
        <v>847</v>
      </c>
      <c r="C98" s="177" t="s">
        <v>846</v>
      </c>
      <c r="D98" s="97" t="s">
        <v>84</v>
      </c>
      <c r="E98" s="96">
        <v>1.7230000000000001</v>
      </c>
      <c r="F98" s="94">
        <v>8602.75</v>
      </c>
      <c r="G98" s="94">
        <v>496.5</v>
      </c>
      <c r="H98" s="94">
        <v>68.69</v>
      </c>
      <c r="I98" s="94">
        <v>5.47</v>
      </c>
      <c r="J98" s="14">
        <v>14823</v>
      </c>
      <c r="K98" s="12">
        <v>855</v>
      </c>
      <c r="L98" s="12">
        <v>118</v>
      </c>
      <c r="M98" s="12">
        <v>9</v>
      </c>
      <c r="N98" s="12">
        <v>42.4</v>
      </c>
      <c r="O98" s="12">
        <v>73.06</v>
      </c>
      <c r="P98" s="12">
        <v>0.35</v>
      </c>
      <c r="Q98" s="12">
        <v>0.6</v>
      </c>
    </row>
    <row r="99" spans="1:17" ht="24" x14ac:dyDescent="0.2">
      <c r="A99" s="6">
        <v>70</v>
      </c>
      <c r="B99" s="98" t="s">
        <v>324</v>
      </c>
      <c r="C99" s="177" t="s">
        <v>323</v>
      </c>
      <c r="D99" s="97" t="s">
        <v>34</v>
      </c>
      <c r="E99" s="96">
        <v>1.84</v>
      </c>
      <c r="F99" s="94">
        <v>626.51</v>
      </c>
      <c r="G99" s="94">
        <v>123.7</v>
      </c>
      <c r="H99" s="94">
        <v>3.28</v>
      </c>
      <c r="I99" s="12"/>
      <c r="J99" s="14">
        <v>1153</v>
      </c>
      <c r="K99" s="12">
        <v>228</v>
      </c>
      <c r="L99" s="12">
        <v>6</v>
      </c>
      <c r="M99" s="12"/>
      <c r="N99" s="12">
        <v>8.99</v>
      </c>
      <c r="O99" s="12">
        <v>16.54</v>
      </c>
      <c r="P99" s="12"/>
      <c r="Q99" s="12"/>
    </row>
    <row r="100" spans="1:17" ht="19.149999999999999" customHeight="1" x14ac:dyDescent="0.2">
      <c r="A100" s="196" t="s">
        <v>859</v>
      </c>
      <c r="B100" s="195"/>
      <c r="C100" s="195"/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</row>
    <row r="101" spans="1:17" ht="24" x14ac:dyDescent="0.2">
      <c r="A101" s="6">
        <v>71</v>
      </c>
      <c r="B101" s="98" t="s">
        <v>316</v>
      </c>
      <c r="C101" s="177" t="s">
        <v>342</v>
      </c>
      <c r="D101" s="97" t="s">
        <v>287</v>
      </c>
      <c r="E101" s="96">
        <v>0.2</v>
      </c>
      <c r="F101" s="94">
        <v>52.12</v>
      </c>
      <c r="G101" s="94">
        <v>43.22</v>
      </c>
      <c r="H101" s="94">
        <v>0.27</v>
      </c>
      <c r="I101" s="12"/>
      <c r="J101" s="14">
        <v>10</v>
      </c>
      <c r="K101" s="12">
        <v>9</v>
      </c>
      <c r="L101" s="12"/>
      <c r="M101" s="12"/>
      <c r="N101" s="12">
        <v>3.66</v>
      </c>
      <c r="O101" s="12">
        <v>0.73</v>
      </c>
      <c r="P101" s="12"/>
      <c r="Q101" s="12"/>
    </row>
    <row r="102" spans="1:17" ht="24" x14ac:dyDescent="0.2">
      <c r="A102" s="6">
        <v>72</v>
      </c>
      <c r="B102" s="98" t="s">
        <v>858</v>
      </c>
      <c r="C102" s="177" t="s">
        <v>857</v>
      </c>
      <c r="D102" s="97" t="s">
        <v>315</v>
      </c>
      <c r="E102" s="118">
        <v>0.20399999999999999</v>
      </c>
      <c r="F102" s="94">
        <v>537.55999999999995</v>
      </c>
      <c r="G102" s="12"/>
      <c r="H102" s="12"/>
      <c r="I102" s="12"/>
      <c r="J102" s="14">
        <v>110</v>
      </c>
      <c r="K102" s="12"/>
      <c r="L102" s="12"/>
      <c r="M102" s="12"/>
      <c r="N102" s="12"/>
      <c r="O102" s="12"/>
      <c r="P102" s="12"/>
      <c r="Q102" s="12"/>
    </row>
    <row r="103" spans="1:17" ht="24" x14ac:dyDescent="0.2">
      <c r="A103" s="6">
        <v>73</v>
      </c>
      <c r="B103" s="98" t="s">
        <v>856</v>
      </c>
      <c r="C103" s="177" t="s">
        <v>855</v>
      </c>
      <c r="D103" s="97" t="s">
        <v>84</v>
      </c>
      <c r="E103" s="96">
        <v>5.5E-2</v>
      </c>
      <c r="F103" s="94">
        <v>1498.8</v>
      </c>
      <c r="G103" s="94">
        <v>415.88</v>
      </c>
      <c r="H103" s="94">
        <v>223.72</v>
      </c>
      <c r="I103" s="94">
        <v>2.81</v>
      </c>
      <c r="J103" s="14">
        <v>82</v>
      </c>
      <c r="K103" s="12">
        <v>23</v>
      </c>
      <c r="L103" s="12">
        <v>12</v>
      </c>
      <c r="M103" s="12"/>
      <c r="N103" s="12">
        <v>26.97</v>
      </c>
      <c r="O103" s="12">
        <v>1.48</v>
      </c>
      <c r="P103" s="12">
        <v>0.18</v>
      </c>
      <c r="Q103" s="12">
        <v>0.01</v>
      </c>
    </row>
    <row r="104" spans="1:17" ht="38.25" customHeight="1" x14ac:dyDescent="0.2">
      <c r="A104" s="6">
        <v>74</v>
      </c>
      <c r="B104" s="98" t="s">
        <v>854</v>
      </c>
      <c r="C104" s="177" t="s">
        <v>853</v>
      </c>
      <c r="D104" s="97" t="s">
        <v>84</v>
      </c>
      <c r="E104" s="118">
        <v>5.5E-2</v>
      </c>
      <c r="F104" s="94">
        <v>475.64</v>
      </c>
      <c r="G104" s="94">
        <v>140.32</v>
      </c>
      <c r="H104" s="94">
        <v>115.29</v>
      </c>
      <c r="I104" s="94">
        <v>1.56</v>
      </c>
      <c r="J104" s="14">
        <v>26</v>
      </c>
      <c r="K104" s="12">
        <v>8</v>
      </c>
      <c r="L104" s="12">
        <v>6</v>
      </c>
      <c r="M104" s="12"/>
      <c r="N104" s="12">
        <v>9.1</v>
      </c>
      <c r="O104" s="12">
        <v>0.5</v>
      </c>
      <c r="P104" s="12">
        <v>0.1</v>
      </c>
      <c r="Q104" s="12">
        <v>0.01</v>
      </c>
    </row>
    <row r="105" spans="1:17" ht="24" x14ac:dyDescent="0.2">
      <c r="A105" s="6">
        <v>75</v>
      </c>
      <c r="B105" s="98" t="s">
        <v>322</v>
      </c>
      <c r="C105" s="177" t="s">
        <v>321</v>
      </c>
      <c r="D105" s="97" t="s">
        <v>84</v>
      </c>
      <c r="E105" s="118">
        <v>4.1000000000000002E-2</v>
      </c>
      <c r="F105" s="94">
        <v>1959.54</v>
      </c>
      <c r="G105" s="94">
        <v>442.12</v>
      </c>
      <c r="H105" s="94">
        <v>56.26</v>
      </c>
      <c r="I105" s="94">
        <v>19.84</v>
      </c>
      <c r="J105" s="14">
        <v>80</v>
      </c>
      <c r="K105" s="12">
        <v>18</v>
      </c>
      <c r="L105" s="12">
        <v>2</v>
      </c>
      <c r="M105" s="12">
        <v>1</v>
      </c>
      <c r="N105" s="12">
        <v>39.51</v>
      </c>
      <c r="O105" s="12">
        <v>1.62</v>
      </c>
      <c r="P105" s="12">
        <v>1.27</v>
      </c>
      <c r="Q105" s="12">
        <v>0.05</v>
      </c>
    </row>
    <row r="106" spans="1:17" ht="36" customHeight="1" x14ac:dyDescent="0.2">
      <c r="A106" s="6">
        <v>76</v>
      </c>
      <c r="B106" s="98" t="s">
        <v>840</v>
      </c>
      <c r="C106" s="177" t="s">
        <v>839</v>
      </c>
      <c r="D106" s="97" t="s">
        <v>84</v>
      </c>
      <c r="E106" s="118">
        <v>-4.1000000000000002E-2</v>
      </c>
      <c r="F106" s="94">
        <v>376.38</v>
      </c>
      <c r="G106" s="94">
        <v>5.6</v>
      </c>
      <c r="H106" s="94">
        <v>9.76</v>
      </c>
      <c r="I106" s="94">
        <v>3.28</v>
      </c>
      <c r="J106" s="14">
        <v>-15</v>
      </c>
      <c r="K106" s="12"/>
      <c r="L106" s="12"/>
      <c r="M106" s="12"/>
      <c r="N106" s="12">
        <v>0.5</v>
      </c>
      <c r="O106" s="12">
        <v>-0.02</v>
      </c>
      <c r="P106" s="12">
        <v>0.21</v>
      </c>
      <c r="Q106" s="12">
        <v>-0.01</v>
      </c>
    </row>
    <row r="107" spans="1:17" ht="36" x14ac:dyDescent="0.2">
      <c r="A107" s="6">
        <v>77</v>
      </c>
      <c r="B107" s="98" t="s">
        <v>320</v>
      </c>
      <c r="C107" s="177" t="s">
        <v>319</v>
      </c>
      <c r="D107" s="97" t="s">
        <v>84</v>
      </c>
      <c r="E107" s="118">
        <v>4.1000000000000002E-2</v>
      </c>
      <c r="F107" s="94">
        <v>10169.02</v>
      </c>
      <c r="G107" s="94">
        <v>1475.69</v>
      </c>
      <c r="H107" s="94">
        <v>150.93</v>
      </c>
      <c r="I107" s="94">
        <v>41.55</v>
      </c>
      <c r="J107" s="14">
        <v>417</v>
      </c>
      <c r="K107" s="12">
        <v>61</v>
      </c>
      <c r="L107" s="12">
        <v>6</v>
      </c>
      <c r="M107" s="12">
        <v>2</v>
      </c>
      <c r="N107" s="12">
        <v>119.78</v>
      </c>
      <c r="O107" s="12">
        <v>4.91</v>
      </c>
      <c r="P107" s="12">
        <v>2.66</v>
      </c>
      <c r="Q107" s="12">
        <v>0.11</v>
      </c>
    </row>
    <row r="108" spans="1:17" ht="24" x14ac:dyDescent="0.2">
      <c r="A108" s="6">
        <v>78</v>
      </c>
      <c r="B108" s="98" t="s">
        <v>318</v>
      </c>
      <c r="C108" s="177" t="s">
        <v>317</v>
      </c>
      <c r="D108" s="97" t="s">
        <v>34</v>
      </c>
      <c r="E108" s="96">
        <v>4.3999999999999997E-2</v>
      </c>
      <c r="F108" s="94">
        <v>267.38</v>
      </c>
      <c r="G108" s="94">
        <v>140.91999999999999</v>
      </c>
      <c r="H108" s="94">
        <v>4.37</v>
      </c>
      <c r="I108" s="12"/>
      <c r="J108" s="14">
        <v>12</v>
      </c>
      <c r="K108" s="12">
        <v>6</v>
      </c>
      <c r="L108" s="12"/>
      <c r="M108" s="12"/>
      <c r="N108" s="12">
        <v>10.4</v>
      </c>
      <c r="O108" s="12">
        <v>0.46</v>
      </c>
      <c r="P108" s="12"/>
      <c r="Q108" s="12"/>
    </row>
    <row r="109" spans="1:17" ht="19.149999999999999" customHeight="1" x14ac:dyDescent="0.2">
      <c r="A109" s="196" t="s">
        <v>852</v>
      </c>
      <c r="B109" s="195"/>
      <c r="C109" s="195"/>
      <c r="D109" s="195"/>
      <c r="E109" s="195"/>
      <c r="F109" s="195"/>
      <c r="G109" s="195"/>
      <c r="H109" s="195"/>
      <c r="I109" s="195"/>
      <c r="J109" s="195"/>
      <c r="K109" s="195"/>
      <c r="L109" s="195"/>
      <c r="M109" s="195"/>
      <c r="N109" s="195"/>
      <c r="O109" s="195"/>
      <c r="P109" s="195"/>
      <c r="Q109" s="195"/>
    </row>
    <row r="110" spans="1:17" ht="36" x14ac:dyDescent="0.2">
      <c r="A110" s="6">
        <v>79</v>
      </c>
      <c r="B110" s="98" t="s">
        <v>851</v>
      </c>
      <c r="C110" s="177" t="s">
        <v>850</v>
      </c>
      <c r="D110" s="97" t="s">
        <v>84</v>
      </c>
      <c r="E110" s="96">
        <v>0.48399999999999999</v>
      </c>
      <c r="F110" s="94">
        <v>925.92</v>
      </c>
      <c r="G110" s="94">
        <v>239.63</v>
      </c>
      <c r="H110" s="94">
        <v>60.53</v>
      </c>
      <c r="I110" s="94">
        <v>4.84</v>
      </c>
      <c r="J110" s="14">
        <v>448</v>
      </c>
      <c r="K110" s="12">
        <v>116</v>
      </c>
      <c r="L110" s="12">
        <v>29</v>
      </c>
      <c r="M110" s="12">
        <v>2</v>
      </c>
      <c r="N110" s="12">
        <v>15.54</v>
      </c>
      <c r="O110" s="12">
        <v>7.52</v>
      </c>
      <c r="P110" s="12">
        <v>0.31</v>
      </c>
      <c r="Q110" s="12">
        <v>0.15</v>
      </c>
    </row>
    <row r="111" spans="1:17" ht="37.5" customHeight="1" x14ac:dyDescent="0.2">
      <c r="A111" s="6">
        <v>80</v>
      </c>
      <c r="B111" s="98" t="s">
        <v>849</v>
      </c>
      <c r="C111" s="177" t="s">
        <v>848</v>
      </c>
      <c r="D111" s="97" t="s">
        <v>84</v>
      </c>
      <c r="E111" s="118">
        <v>0.48399999999999999</v>
      </c>
      <c r="F111" s="94">
        <v>418.91</v>
      </c>
      <c r="G111" s="94">
        <v>75.87</v>
      </c>
      <c r="H111" s="94">
        <v>30.06</v>
      </c>
      <c r="I111" s="94">
        <v>2.34</v>
      </c>
      <c r="J111" s="14">
        <v>203</v>
      </c>
      <c r="K111" s="12">
        <v>37</v>
      </c>
      <c r="L111" s="12">
        <v>15</v>
      </c>
      <c r="M111" s="12">
        <v>1</v>
      </c>
      <c r="N111" s="12">
        <v>4.92</v>
      </c>
      <c r="O111" s="12">
        <v>2.38</v>
      </c>
      <c r="P111" s="12">
        <v>0.15</v>
      </c>
      <c r="Q111" s="12">
        <v>7.0000000000000007E-2</v>
      </c>
    </row>
    <row r="112" spans="1:17" ht="26.25" customHeight="1" x14ac:dyDescent="0.2">
      <c r="A112" s="6">
        <v>81</v>
      </c>
      <c r="B112" s="98" t="s">
        <v>847</v>
      </c>
      <c r="C112" s="177" t="s">
        <v>846</v>
      </c>
      <c r="D112" s="97" t="s">
        <v>84</v>
      </c>
      <c r="E112" s="96">
        <v>0.48399999999999999</v>
      </c>
      <c r="F112" s="94">
        <v>8602.75</v>
      </c>
      <c r="G112" s="94">
        <v>496.5</v>
      </c>
      <c r="H112" s="94">
        <v>68.69</v>
      </c>
      <c r="I112" s="94">
        <v>5.47</v>
      </c>
      <c r="J112" s="14">
        <v>4164</v>
      </c>
      <c r="K112" s="12">
        <v>240</v>
      </c>
      <c r="L112" s="12">
        <v>33</v>
      </c>
      <c r="M112" s="12">
        <v>3</v>
      </c>
      <c r="N112" s="12">
        <v>42.4</v>
      </c>
      <c r="O112" s="12">
        <v>20.52</v>
      </c>
      <c r="P112" s="12">
        <v>0.35</v>
      </c>
      <c r="Q112" s="12">
        <v>0.17</v>
      </c>
    </row>
    <row r="113" spans="1:17" ht="24" x14ac:dyDescent="0.2">
      <c r="A113" s="6">
        <v>82</v>
      </c>
      <c r="B113" s="98" t="s">
        <v>324</v>
      </c>
      <c r="C113" s="177" t="s">
        <v>323</v>
      </c>
      <c r="D113" s="97" t="s">
        <v>34</v>
      </c>
      <c r="E113" s="96">
        <v>0.52</v>
      </c>
      <c r="F113" s="94">
        <v>626.51</v>
      </c>
      <c r="G113" s="94">
        <v>123.7</v>
      </c>
      <c r="H113" s="94">
        <v>3.28</v>
      </c>
      <c r="I113" s="12"/>
      <c r="J113" s="14">
        <v>326</v>
      </c>
      <c r="K113" s="12">
        <v>64</v>
      </c>
      <c r="L113" s="12">
        <v>2</v>
      </c>
      <c r="M113" s="12"/>
      <c r="N113" s="12">
        <v>8.99</v>
      </c>
      <c r="O113" s="12">
        <v>4.67</v>
      </c>
      <c r="P113" s="12"/>
      <c r="Q113" s="12"/>
    </row>
    <row r="114" spans="1:17" ht="19.149999999999999" customHeight="1" x14ac:dyDescent="0.2">
      <c r="A114" s="196" t="s">
        <v>845</v>
      </c>
      <c r="B114" s="195"/>
      <c r="C114" s="195"/>
      <c r="D114" s="195"/>
      <c r="E114" s="195"/>
      <c r="F114" s="195"/>
      <c r="G114" s="195"/>
      <c r="H114" s="195"/>
      <c r="I114" s="195"/>
      <c r="J114" s="195"/>
      <c r="K114" s="195"/>
      <c r="L114" s="195"/>
      <c r="M114" s="195"/>
      <c r="N114" s="195"/>
      <c r="O114" s="195"/>
      <c r="P114" s="195"/>
      <c r="Q114" s="195"/>
    </row>
    <row r="115" spans="1:17" ht="24" x14ac:dyDescent="0.2">
      <c r="A115" s="6">
        <v>83</v>
      </c>
      <c r="B115" s="98" t="s">
        <v>844</v>
      </c>
      <c r="C115" s="177" t="s">
        <v>843</v>
      </c>
      <c r="D115" s="97" t="s">
        <v>84</v>
      </c>
      <c r="E115" s="96">
        <v>2.524</v>
      </c>
      <c r="F115" s="94">
        <v>1420.59</v>
      </c>
      <c r="G115" s="94">
        <v>1022.91</v>
      </c>
      <c r="H115" s="94">
        <v>375.66</v>
      </c>
      <c r="I115" s="94">
        <v>32.65</v>
      </c>
      <c r="J115" s="14">
        <v>3586</v>
      </c>
      <c r="K115" s="12">
        <v>2582</v>
      </c>
      <c r="L115" s="12">
        <v>948</v>
      </c>
      <c r="M115" s="12">
        <v>82</v>
      </c>
      <c r="N115" s="12">
        <v>80.040000000000006</v>
      </c>
      <c r="O115" s="12">
        <v>202.02</v>
      </c>
      <c r="P115" s="12">
        <v>2.09</v>
      </c>
      <c r="Q115" s="12">
        <v>5.28</v>
      </c>
    </row>
    <row r="116" spans="1:17" ht="19.149999999999999" customHeight="1" x14ac:dyDescent="0.2">
      <c r="A116" s="196" t="s">
        <v>842</v>
      </c>
      <c r="B116" s="195"/>
      <c r="C116" s="195"/>
      <c r="D116" s="195"/>
      <c r="E116" s="195"/>
      <c r="F116" s="195"/>
      <c r="G116" s="195"/>
      <c r="H116" s="195"/>
      <c r="I116" s="195"/>
      <c r="J116" s="195"/>
      <c r="K116" s="195"/>
      <c r="L116" s="195"/>
      <c r="M116" s="195"/>
      <c r="N116" s="195"/>
      <c r="O116" s="195"/>
      <c r="P116" s="195"/>
      <c r="Q116" s="195"/>
    </row>
    <row r="117" spans="1:17" ht="24" x14ac:dyDescent="0.2">
      <c r="A117" s="6">
        <v>84</v>
      </c>
      <c r="B117" s="98" t="s">
        <v>352</v>
      </c>
      <c r="C117" s="177" t="s">
        <v>841</v>
      </c>
      <c r="D117" s="97" t="s">
        <v>84</v>
      </c>
      <c r="E117" s="96">
        <v>0.23499999999999999</v>
      </c>
      <c r="F117" s="94">
        <v>541.99</v>
      </c>
      <c r="G117" s="94">
        <v>464.41</v>
      </c>
      <c r="H117" s="94">
        <v>77.58</v>
      </c>
      <c r="I117" s="94">
        <v>7.19</v>
      </c>
      <c r="J117" s="14">
        <v>127</v>
      </c>
      <c r="K117" s="12">
        <v>109</v>
      </c>
      <c r="L117" s="12">
        <v>18</v>
      </c>
      <c r="M117" s="12">
        <v>2</v>
      </c>
      <c r="N117" s="12">
        <v>36.770000000000003</v>
      </c>
      <c r="O117" s="12">
        <v>8.64</v>
      </c>
      <c r="P117" s="12">
        <v>0.46</v>
      </c>
      <c r="Q117" s="12">
        <v>0.11</v>
      </c>
    </row>
    <row r="118" spans="1:17" x14ac:dyDescent="0.2">
      <c r="A118" s="6">
        <v>85</v>
      </c>
      <c r="B118" s="98" t="s">
        <v>351</v>
      </c>
      <c r="C118" s="177" t="s">
        <v>350</v>
      </c>
      <c r="D118" s="97" t="s">
        <v>84</v>
      </c>
      <c r="E118" s="118">
        <v>0.23499999999999999</v>
      </c>
      <c r="F118" s="94">
        <v>4262.51</v>
      </c>
      <c r="G118" s="94">
        <v>1335.51</v>
      </c>
      <c r="H118" s="94">
        <v>2927</v>
      </c>
      <c r="I118" s="94">
        <v>288.33</v>
      </c>
      <c r="J118" s="14">
        <v>1002</v>
      </c>
      <c r="K118" s="12">
        <v>314</v>
      </c>
      <c r="L118" s="12">
        <v>688</v>
      </c>
      <c r="M118" s="12">
        <v>68</v>
      </c>
      <c r="N118" s="12">
        <v>111.2</v>
      </c>
      <c r="O118" s="12">
        <v>26.13</v>
      </c>
      <c r="P118" s="12">
        <v>21</v>
      </c>
      <c r="Q118" s="12">
        <v>4.9400000000000004</v>
      </c>
    </row>
    <row r="119" spans="1:17" ht="24" x14ac:dyDescent="0.2">
      <c r="A119" s="6">
        <v>86</v>
      </c>
      <c r="B119" s="98" t="s">
        <v>322</v>
      </c>
      <c r="C119" s="177" t="s">
        <v>321</v>
      </c>
      <c r="D119" s="97" t="s">
        <v>84</v>
      </c>
      <c r="E119" s="118">
        <v>0.23499999999999999</v>
      </c>
      <c r="F119" s="94">
        <v>1959.54</v>
      </c>
      <c r="G119" s="94">
        <v>442.12</v>
      </c>
      <c r="H119" s="94">
        <v>56.26</v>
      </c>
      <c r="I119" s="94">
        <v>19.84</v>
      </c>
      <c r="J119" s="14">
        <v>460</v>
      </c>
      <c r="K119" s="12">
        <v>104</v>
      </c>
      <c r="L119" s="12">
        <v>13</v>
      </c>
      <c r="M119" s="12">
        <v>5</v>
      </c>
      <c r="N119" s="12">
        <v>39.51</v>
      </c>
      <c r="O119" s="12">
        <v>9.2799999999999994</v>
      </c>
      <c r="P119" s="12">
        <v>1.27</v>
      </c>
      <c r="Q119" s="12">
        <v>0.3</v>
      </c>
    </row>
    <row r="120" spans="1:17" ht="38.25" customHeight="1" x14ac:dyDescent="0.2">
      <c r="A120" s="6">
        <v>87</v>
      </c>
      <c r="B120" s="98" t="s">
        <v>840</v>
      </c>
      <c r="C120" s="177" t="s">
        <v>839</v>
      </c>
      <c r="D120" s="97" t="s">
        <v>84</v>
      </c>
      <c r="E120" s="118">
        <v>-0.23499999999999999</v>
      </c>
      <c r="F120" s="94">
        <v>376.38</v>
      </c>
      <c r="G120" s="94">
        <v>5.6</v>
      </c>
      <c r="H120" s="94">
        <v>9.76</v>
      </c>
      <c r="I120" s="94">
        <v>3.28</v>
      </c>
      <c r="J120" s="14">
        <v>-88</v>
      </c>
      <c r="K120" s="12">
        <v>-1</v>
      </c>
      <c r="L120" s="12">
        <v>-2</v>
      </c>
      <c r="M120" s="12">
        <v>-1</v>
      </c>
      <c r="N120" s="12">
        <v>0.5</v>
      </c>
      <c r="O120" s="12">
        <v>-0.12</v>
      </c>
      <c r="P120" s="12">
        <v>0.21</v>
      </c>
      <c r="Q120" s="12">
        <v>-0.05</v>
      </c>
    </row>
    <row r="121" spans="1:17" ht="24" x14ac:dyDescent="0.2">
      <c r="A121" s="6">
        <v>88</v>
      </c>
      <c r="B121" s="98" t="s">
        <v>838</v>
      </c>
      <c r="C121" s="177" t="s">
        <v>837</v>
      </c>
      <c r="D121" s="97" t="s">
        <v>84</v>
      </c>
      <c r="E121" s="118">
        <v>0.23499999999999999</v>
      </c>
      <c r="F121" s="94">
        <v>43888.24</v>
      </c>
      <c r="G121" s="94">
        <v>4455.71</v>
      </c>
      <c r="H121" s="94">
        <v>286.93</v>
      </c>
      <c r="I121" s="94">
        <v>71.930000000000007</v>
      </c>
      <c r="J121" s="14">
        <v>10314</v>
      </c>
      <c r="K121" s="12">
        <v>1047</v>
      </c>
      <c r="L121" s="12">
        <v>67</v>
      </c>
      <c r="M121" s="12">
        <v>17</v>
      </c>
      <c r="N121" s="12">
        <v>371</v>
      </c>
      <c r="O121" s="12">
        <v>87.19</v>
      </c>
      <c r="P121" s="12">
        <v>4.93</v>
      </c>
      <c r="Q121" s="12">
        <v>1.1599999999999999</v>
      </c>
    </row>
    <row r="122" spans="1:17" ht="19.149999999999999" customHeight="1" x14ac:dyDescent="0.2">
      <c r="A122" s="196" t="s">
        <v>314</v>
      </c>
      <c r="B122" s="195"/>
      <c r="C122" s="195"/>
      <c r="D122" s="195"/>
      <c r="E122" s="195"/>
      <c r="F122" s="195"/>
      <c r="G122" s="195"/>
      <c r="H122" s="195"/>
      <c r="I122" s="195"/>
      <c r="J122" s="195"/>
      <c r="K122" s="195"/>
      <c r="L122" s="195"/>
      <c r="M122" s="195"/>
      <c r="N122" s="195"/>
      <c r="O122" s="195"/>
      <c r="P122" s="195"/>
      <c r="Q122" s="195"/>
    </row>
    <row r="123" spans="1:17" ht="36" x14ac:dyDescent="0.2">
      <c r="A123" s="6">
        <v>89</v>
      </c>
      <c r="B123" s="98" t="s">
        <v>313</v>
      </c>
      <c r="C123" s="177" t="s">
        <v>312</v>
      </c>
      <c r="D123" s="97" t="s">
        <v>84</v>
      </c>
      <c r="E123" s="96">
        <v>2.2069999999999999</v>
      </c>
      <c r="F123" s="94">
        <v>9175.33</v>
      </c>
      <c r="G123" s="94">
        <v>1357.6</v>
      </c>
      <c r="H123" s="94">
        <v>545.92999999999995</v>
      </c>
      <c r="I123" s="94">
        <v>11.87</v>
      </c>
      <c r="J123" s="14">
        <v>20250</v>
      </c>
      <c r="K123" s="12">
        <v>2996</v>
      </c>
      <c r="L123" s="12">
        <v>1205</v>
      </c>
      <c r="M123" s="12">
        <v>26</v>
      </c>
      <c r="N123" s="12">
        <v>102.46</v>
      </c>
      <c r="O123" s="12">
        <v>226.13</v>
      </c>
      <c r="P123" s="12">
        <v>0.76</v>
      </c>
      <c r="Q123" s="12">
        <v>1.68</v>
      </c>
    </row>
    <row r="124" spans="1:17" ht="48" x14ac:dyDescent="0.2">
      <c r="A124" s="6">
        <v>90</v>
      </c>
      <c r="B124" s="98" t="s">
        <v>836</v>
      </c>
      <c r="C124" s="177" t="s">
        <v>835</v>
      </c>
      <c r="D124" s="97" t="s">
        <v>84</v>
      </c>
      <c r="E124" s="96">
        <v>3.6999999999999998E-2</v>
      </c>
      <c r="F124" s="94">
        <v>10984.75</v>
      </c>
      <c r="G124" s="94">
        <v>907.38</v>
      </c>
      <c r="H124" s="94">
        <v>33.590000000000003</v>
      </c>
      <c r="I124" s="12"/>
      <c r="J124" s="14">
        <v>406</v>
      </c>
      <c r="K124" s="12">
        <v>34</v>
      </c>
      <c r="L124" s="12">
        <v>1</v>
      </c>
      <c r="M124" s="12"/>
      <c r="N124" s="12">
        <v>71</v>
      </c>
      <c r="O124" s="12">
        <v>2.63</v>
      </c>
      <c r="P124" s="12"/>
      <c r="Q124" s="12"/>
    </row>
    <row r="125" spans="1:17" ht="24" x14ac:dyDescent="0.2">
      <c r="A125" s="6">
        <v>91</v>
      </c>
      <c r="B125" s="98" t="s">
        <v>834</v>
      </c>
      <c r="C125" s="177" t="s">
        <v>833</v>
      </c>
      <c r="D125" s="97" t="s">
        <v>29</v>
      </c>
      <c r="E125" s="118">
        <v>1</v>
      </c>
      <c r="F125" s="94">
        <v>24.67</v>
      </c>
      <c r="G125" s="94">
        <v>18.440000000000001</v>
      </c>
      <c r="H125" s="94">
        <v>2.94</v>
      </c>
      <c r="I125" s="12"/>
      <c r="J125" s="14">
        <v>25</v>
      </c>
      <c r="K125" s="12">
        <v>18</v>
      </c>
      <c r="L125" s="12">
        <v>3</v>
      </c>
      <c r="M125" s="12"/>
      <c r="N125" s="12">
        <v>1.46</v>
      </c>
      <c r="O125" s="12">
        <v>1.46</v>
      </c>
      <c r="P125" s="12"/>
      <c r="Q125" s="12"/>
    </row>
    <row r="126" spans="1:17" ht="25.5" customHeight="1" x14ac:dyDescent="0.2">
      <c r="A126" s="6">
        <v>92</v>
      </c>
      <c r="B126" s="98" t="s">
        <v>832</v>
      </c>
      <c r="C126" s="177" t="s">
        <v>831</v>
      </c>
      <c r="D126" s="97" t="s">
        <v>30</v>
      </c>
      <c r="E126" s="118">
        <v>1</v>
      </c>
      <c r="F126" s="94">
        <v>35.700000000000003</v>
      </c>
      <c r="G126" s="12"/>
      <c r="H126" s="12"/>
      <c r="I126" s="12"/>
      <c r="J126" s="14">
        <v>36</v>
      </c>
      <c r="K126" s="12"/>
      <c r="L126" s="12"/>
      <c r="M126" s="12"/>
      <c r="N126" s="12"/>
      <c r="O126" s="12"/>
      <c r="P126" s="12"/>
      <c r="Q126" s="12"/>
    </row>
    <row r="127" spans="1:17" ht="39" customHeight="1" x14ac:dyDescent="0.2">
      <c r="A127" s="6">
        <v>93</v>
      </c>
      <c r="B127" s="98" t="s">
        <v>298</v>
      </c>
      <c r="C127" s="177" t="s">
        <v>830</v>
      </c>
      <c r="D127" s="97" t="s">
        <v>84</v>
      </c>
      <c r="E127" s="96">
        <v>0.57999999999999996</v>
      </c>
      <c r="F127" s="94">
        <v>7777.57</v>
      </c>
      <c r="G127" s="94">
        <v>4838.05</v>
      </c>
      <c r="H127" s="94">
        <v>46.75</v>
      </c>
      <c r="I127" s="94">
        <v>18.12</v>
      </c>
      <c r="J127" s="14">
        <v>4511</v>
      </c>
      <c r="K127" s="12">
        <v>2806</v>
      </c>
      <c r="L127" s="12">
        <v>27</v>
      </c>
      <c r="M127" s="12">
        <v>11</v>
      </c>
      <c r="N127" s="12">
        <v>383.06</v>
      </c>
      <c r="O127" s="12">
        <v>222.17</v>
      </c>
      <c r="P127" s="12">
        <v>1.1599999999999999</v>
      </c>
      <c r="Q127" s="12">
        <v>0.67</v>
      </c>
    </row>
    <row r="128" spans="1:17" ht="24" x14ac:dyDescent="0.2">
      <c r="A128" s="6">
        <v>94</v>
      </c>
      <c r="B128" s="98" t="s">
        <v>829</v>
      </c>
      <c r="C128" s="177" t="s">
        <v>828</v>
      </c>
      <c r="D128" s="97" t="s">
        <v>84</v>
      </c>
      <c r="E128" s="118">
        <v>0.54</v>
      </c>
      <c r="F128" s="94">
        <v>2917.23</v>
      </c>
      <c r="G128" s="94">
        <v>874.72</v>
      </c>
      <c r="H128" s="94">
        <v>12.49</v>
      </c>
      <c r="I128" s="94">
        <v>4.84</v>
      </c>
      <c r="J128" s="14">
        <v>1575</v>
      </c>
      <c r="K128" s="12">
        <v>472</v>
      </c>
      <c r="L128" s="12">
        <v>7</v>
      </c>
      <c r="M128" s="12">
        <v>3</v>
      </c>
      <c r="N128" s="12">
        <v>71</v>
      </c>
      <c r="O128" s="12">
        <v>38.340000000000003</v>
      </c>
      <c r="P128" s="12">
        <v>0.31</v>
      </c>
      <c r="Q128" s="12">
        <v>0.17</v>
      </c>
    </row>
    <row r="129" spans="1:17" ht="38.25" customHeight="1" x14ac:dyDescent="0.2">
      <c r="A129" s="6">
        <v>95</v>
      </c>
      <c r="B129" s="98" t="s">
        <v>209</v>
      </c>
      <c r="C129" s="177" t="s">
        <v>827</v>
      </c>
      <c r="D129" s="97" t="s">
        <v>30</v>
      </c>
      <c r="E129" s="118">
        <v>12</v>
      </c>
      <c r="F129" s="94">
        <v>202.11</v>
      </c>
      <c r="G129" s="12"/>
      <c r="H129" s="12"/>
      <c r="I129" s="12"/>
      <c r="J129" s="14">
        <v>2425</v>
      </c>
      <c r="K129" s="12"/>
      <c r="L129" s="12"/>
      <c r="M129" s="12"/>
      <c r="N129" s="12"/>
      <c r="O129" s="12"/>
      <c r="P129" s="12"/>
      <c r="Q129" s="12"/>
    </row>
    <row r="130" spans="1:17" ht="48" x14ac:dyDescent="0.2">
      <c r="A130" s="6">
        <v>96</v>
      </c>
      <c r="B130" s="98" t="s">
        <v>826</v>
      </c>
      <c r="C130" s="177" t="s">
        <v>825</v>
      </c>
      <c r="D130" s="97" t="s">
        <v>84</v>
      </c>
      <c r="E130" s="96">
        <v>0.36</v>
      </c>
      <c r="F130" s="94">
        <v>7128.7</v>
      </c>
      <c r="G130" s="94">
        <v>4233.3100000000004</v>
      </c>
      <c r="H130" s="94">
        <v>2.62</v>
      </c>
      <c r="I130" s="12"/>
      <c r="J130" s="14">
        <v>2566</v>
      </c>
      <c r="K130" s="12">
        <v>1524</v>
      </c>
      <c r="L130" s="12">
        <v>1</v>
      </c>
      <c r="M130" s="12"/>
      <c r="N130" s="12">
        <v>323.39999999999998</v>
      </c>
      <c r="O130" s="12">
        <v>116.42</v>
      </c>
      <c r="P130" s="12"/>
      <c r="Q130" s="12"/>
    </row>
    <row r="131" spans="1:17" ht="36" x14ac:dyDescent="0.2">
      <c r="A131" s="6">
        <v>97</v>
      </c>
      <c r="B131" s="98" t="s">
        <v>297</v>
      </c>
      <c r="C131" s="177" t="s">
        <v>296</v>
      </c>
      <c r="D131" s="97" t="s">
        <v>84</v>
      </c>
      <c r="E131" s="118">
        <v>0.36</v>
      </c>
      <c r="F131" s="94">
        <v>167.87</v>
      </c>
      <c r="G131" s="94">
        <v>122.56</v>
      </c>
      <c r="H131" s="94">
        <v>5.84</v>
      </c>
      <c r="I131" s="12"/>
      <c r="J131" s="14">
        <v>60</v>
      </c>
      <c r="K131" s="12">
        <v>44</v>
      </c>
      <c r="L131" s="12">
        <v>2</v>
      </c>
      <c r="M131" s="12"/>
      <c r="N131" s="12">
        <v>9.59</v>
      </c>
      <c r="O131" s="12">
        <v>3.45</v>
      </c>
      <c r="P131" s="12"/>
      <c r="Q131" s="12"/>
    </row>
    <row r="132" spans="1:17" ht="24" x14ac:dyDescent="0.2">
      <c r="A132" s="6">
        <v>98</v>
      </c>
      <c r="B132" s="98" t="s">
        <v>824</v>
      </c>
      <c r="C132" s="177" t="s">
        <v>823</v>
      </c>
      <c r="D132" s="97" t="s">
        <v>144</v>
      </c>
      <c r="E132" s="118">
        <v>1.4E-2</v>
      </c>
      <c r="F132" s="94">
        <v>29108.59</v>
      </c>
      <c r="G132" s="12"/>
      <c r="H132" s="12"/>
      <c r="I132" s="12"/>
      <c r="J132" s="14">
        <v>408</v>
      </c>
      <c r="K132" s="12"/>
      <c r="L132" s="12"/>
      <c r="M132" s="12"/>
      <c r="N132" s="12"/>
      <c r="O132" s="12"/>
      <c r="P132" s="12"/>
      <c r="Q132" s="12"/>
    </row>
    <row r="133" spans="1:17" ht="48" x14ac:dyDescent="0.2">
      <c r="A133" s="6">
        <v>99</v>
      </c>
      <c r="B133" s="98" t="s">
        <v>308</v>
      </c>
      <c r="C133" s="177" t="s">
        <v>307</v>
      </c>
      <c r="D133" s="97" t="s">
        <v>84</v>
      </c>
      <c r="E133" s="96">
        <v>8.2000000000000003E-2</v>
      </c>
      <c r="F133" s="94">
        <v>4324.05</v>
      </c>
      <c r="G133" s="94">
        <v>2849.81</v>
      </c>
      <c r="H133" s="94">
        <v>27</v>
      </c>
      <c r="I133" s="94">
        <v>10.47</v>
      </c>
      <c r="J133" s="14">
        <v>355</v>
      </c>
      <c r="K133" s="12">
        <v>234</v>
      </c>
      <c r="L133" s="12">
        <v>2</v>
      </c>
      <c r="M133" s="12">
        <v>1</v>
      </c>
      <c r="N133" s="12">
        <v>228.35</v>
      </c>
      <c r="O133" s="12">
        <v>18.72</v>
      </c>
      <c r="P133" s="12">
        <v>0.67</v>
      </c>
      <c r="Q133" s="12">
        <v>0.05</v>
      </c>
    </row>
    <row r="134" spans="1:17" ht="48" x14ac:dyDescent="0.2">
      <c r="A134" s="6">
        <v>100</v>
      </c>
      <c r="B134" s="98" t="s">
        <v>303</v>
      </c>
      <c r="C134" s="177" t="s">
        <v>822</v>
      </c>
      <c r="D134" s="97" t="s">
        <v>84</v>
      </c>
      <c r="E134" s="96">
        <v>2.37</v>
      </c>
      <c r="F134" s="94">
        <v>2722.42</v>
      </c>
      <c r="G134" s="94">
        <v>1137.3800000000001</v>
      </c>
      <c r="H134" s="94">
        <v>182.31</v>
      </c>
      <c r="I134" s="94">
        <v>78.56</v>
      </c>
      <c r="J134" s="14">
        <v>6452</v>
      </c>
      <c r="K134" s="12">
        <v>2696</v>
      </c>
      <c r="L134" s="12">
        <v>432</v>
      </c>
      <c r="M134" s="12">
        <v>186</v>
      </c>
      <c r="N134" s="12">
        <v>85.84</v>
      </c>
      <c r="O134" s="12">
        <v>203.44</v>
      </c>
      <c r="P134" s="12">
        <v>6.29</v>
      </c>
      <c r="Q134" s="12">
        <v>14.91</v>
      </c>
    </row>
    <row r="135" spans="1:17" ht="24" x14ac:dyDescent="0.2">
      <c r="A135" s="6">
        <v>101</v>
      </c>
      <c r="B135" s="98" t="s">
        <v>821</v>
      </c>
      <c r="C135" s="177" t="s">
        <v>820</v>
      </c>
      <c r="D135" s="97" t="s">
        <v>84</v>
      </c>
      <c r="E135" s="96">
        <v>1.4710000000000001</v>
      </c>
      <c r="F135" s="94">
        <v>171.79</v>
      </c>
      <c r="G135" s="94">
        <v>119.7</v>
      </c>
      <c r="H135" s="94">
        <v>7.31</v>
      </c>
      <c r="I135" s="94">
        <v>1.56</v>
      </c>
      <c r="J135" s="14">
        <v>253</v>
      </c>
      <c r="K135" s="12">
        <v>176</v>
      </c>
      <c r="L135" s="12">
        <v>11</v>
      </c>
      <c r="M135" s="12">
        <v>2</v>
      </c>
      <c r="N135" s="12">
        <v>10.4</v>
      </c>
      <c r="O135" s="12">
        <v>15.3</v>
      </c>
      <c r="P135" s="12">
        <v>0.1</v>
      </c>
      <c r="Q135" s="12">
        <v>0.15</v>
      </c>
    </row>
    <row r="136" spans="1:17" x14ac:dyDescent="0.2">
      <c r="A136" s="6">
        <v>102</v>
      </c>
      <c r="B136" s="98" t="s">
        <v>304</v>
      </c>
      <c r="C136" s="177" t="s">
        <v>819</v>
      </c>
      <c r="D136" s="97" t="s">
        <v>818</v>
      </c>
      <c r="E136" s="96">
        <v>2.3079999999999998</v>
      </c>
      <c r="F136" s="94">
        <v>212.7</v>
      </c>
      <c r="G136" s="94">
        <v>164.59</v>
      </c>
      <c r="H136" s="94">
        <v>7.31</v>
      </c>
      <c r="I136" s="94">
        <v>1.56</v>
      </c>
      <c r="J136" s="14">
        <v>491</v>
      </c>
      <c r="K136" s="12">
        <v>380</v>
      </c>
      <c r="L136" s="12">
        <v>17</v>
      </c>
      <c r="M136" s="12">
        <v>4</v>
      </c>
      <c r="N136" s="12">
        <v>14.3</v>
      </c>
      <c r="O136" s="12">
        <v>33</v>
      </c>
      <c r="P136" s="12">
        <v>0.1</v>
      </c>
      <c r="Q136" s="12">
        <v>0.23</v>
      </c>
    </row>
    <row r="137" spans="1:17" ht="60" x14ac:dyDescent="0.2">
      <c r="A137" s="6">
        <v>103</v>
      </c>
      <c r="B137" s="98" t="s">
        <v>310</v>
      </c>
      <c r="C137" s="177" t="s">
        <v>309</v>
      </c>
      <c r="D137" s="97" t="s">
        <v>84</v>
      </c>
      <c r="E137" s="96">
        <v>1.663</v>
      </c>
      <c r="F137" s="94">
        <v>985.38</v>
      </c>
      <c r="G137" s="94">
        <v>414.02</v>
      </c>
      <c r="H137" s="94">
        <v>10.58</v>
      </c>
      <c r="I137" s="94">
        <v>1.56</v>
      </c>
      <c r="J137" s="14">
        <v>1639</v>
      </c>
      <c r="K137" s="12">
        <v>689</v>
      </c>
      <c r="L137" s="12">
        <v>18</v>
      </c>
      <c r="M137" s="12">
        <v>3</v>
      </c>
      <c r="N137" s="12">
        <v>34.020000000000003</v>
      </c>
      <c r="O137" s="12">
        <v>56.58</v>
      </c>
      <c r="P137" s="12">
        <v>0.1</v>
      </c>
      <c r="Q137" s="12">
        <v>0.17</v>
      </c>
    </row>
    <row r="138" spans="1:17" ht="49.5" customHeight="1" x14ac:dyDescent="0.2">
      <c r="A138" s="6">
        <v>104</v>
      </c>
      <c r="B138" s="98" t="s">
        <v>306</v>
      </c>
      <c r="C138" s="177" t="s">
        <v>305</v>
      </c>
      <c r="D138" s="97" t="s">
        <v>84</v>
      </c>
      <c r="E138" s="96">
        <v>1.768</v>
      </c>
      <c r="F138" s="94">
        <v>913.14</v>
      </c>
      <c r="G138" s="94">
        <v>360.23</v>
      </c>
      <c r="H138" s="94">
        <v>10.58</v>
      </c>
      <c r="I138" s="94">
        <v>1.56</v>
      </c>
      <c r="J138" s="14">
        <v>1614</v>
      </c>
      <c r="K138" s="12">
        <v>637</v>
      </c>
      <c r="L138" s="12">
        <v>19</v>
      </c>
      <c r="M138" s="12">
        <v>3</v>
      </c>
      <c r="N138" s="12">
        <v>29.6</v>
      </c>
      <c r="O138" s="12">
        <v>52.33</v>
      </c>
      <c r="P138" s="12">
        <v>0.1</v>
      </c>
      <c r="Q138" s="12">
        <v>0.18</v>
      </c>
    </row>
    <row r="139" spans="1:17" ht="48" x14ac:dyDescent="0.2">
      <c r="A139" s="6">
        <v>105</v>
      </c>
      <c r="B139" s="98" t="s">
        <v>817</v>
      </c>
      <c r="C139" s="177" t="s">
        <v>816</v>
      </c>
      <c r="D139" s="97" t="s">
        <v>84</v>
      </c>
      <c r="E139" s="96">
        <v>2.1019999999999999</v>
      </c>
      <c r="F139" s="94">
        <v>2000.37</v>
      </c>
      <c r="G139" s="94">
        <v>931.56</v>
      </c>
      <c r="H139" s="94">
        <v>23.04</v>
      </c>
      <c r="I139" s="94">
        <v>0.47</v>
      </c>
      <c r="J139" s="14">
        <v>4205</v>
      </c>
      <c r="K139" s="12">
        <v>1958</v>
      </c>
      <c r="L139" s="12">
        <v>48</v>
      </c>
      <c r="M139" s="12">
        <v>1</v>
      </c>
      <c r="N139" s="12">
        <v>68.75</v>
      </c>
      <c r="O139" s="12">
        <v>144.51</v>
      </c>
      <c r="P139" s="12">
        <v>0.03</v>
      </c>
      <c r="Q139" s="12">
        <v>0.06</v>
      </c>
    </row>
    <row r="140" spans="1:17" ht="24" x14ac:dyDescent="0.2">
      <c r="A140" s="6">
        <v>106</v>
      </c>
      <c r="B140" s="98" t="s">
        <v>815</v>
      </c>
      <c r="C140" s="177" t="s">
        <v>814</v>
      </c>
      <c r="D140" s="97" t="s">
        <v>144</v>
      </c>
      <c r="E140" s="96">
        <v>0.376</v>
      </c>
      <c r="F140" s="94">
        <v>25835</v>
      </c>
      <c r="G140" s="12"/>
      <c r="H140" s="12"/>
      <c r="I140" s="12"/>
      <c r="J140" s="14">
        <v>9714</v>
      </c>
      <c r="K140" s="12"/>
      <c r="L140" s="12"/>
      <c r="M140" s="12"/>
      <c r="N140" s="12"/>
      <c r="O140" s="12"/>
      <c r="P140" s="12"/>
      <c r="Q140" s="12"/>
    </row>
    <row r="141" spans="1:17" ht="37.5" customHeight="1" x14ac:dyDescent="0.2">
      <c r="A141" s="6">
        <v>107</v>
      </c>
      <c r="B141" s="98" t="s">
        <v>302</v>
      </c>
      <c r="C141" s="177" t="s">
        <v>301</v>
      </c>
      <c r="D141" s="97" t="s">
        <v>84</v>
      </c>
      <c r="E141" s="96">
        <v>0.29799999999999999</v>
      </c>
      <c r="F141" s="94">
        <v>11855.09</v>
      </c>
      <c r="G141" s="94">
        <v>2066.13</v>
      </c>
      <c r="H141" s="94">
        <v>42.41</v>
      </c>
      <c r="I141" s="94">
        <v>23.08</v>
      </c>
      <c r="J141" s="14">
        <v>3533</v>
      </c>
      <c r="K141" s="12">
        <v>616</v>
      </c>
      <c r="L141" s="12">
        <v>13</v>
      </c>
      <c r="M141" s="12">
        <v>7</v>
      </c>
      <c r="N141" s="12">
        <v>159.66999999999999</v>
      </c>
      <c r="O141" s="12">
        <v>47.58</v>
      </c>
      <c r="P141" s="12">
        <v>1.65</v>
      </c>
      <c r="Q141" s="12">
        <v>0.49</v>
      </c>
    </row>
    <row r="142" spans="1:17" x14ac:dyDescent="0.2">
      <c r="A142" s="6">
        <v>108</v>
      </c>
      <c r="B142" s="98" t="s">
        <v>300</v>
      </c>
      <c r="C142" s="177" t="s">
        <v>299</v>
      </c>
      <c r="D142" s="97" t="s">
        <v>84</v>
      </c>
      <c r="E142" s="96">
        <v>3.33</v>
      </c>
      <c r="F142" s="94">
        <v>5039.4399999999996</v>
      </c>
      <c r="G142" s="94">
        <v>858.25</v>
      </c>
      <c r="H142" s="94">
        <v>14.95</v>
      </c>
      <c r="I142" s="94">
        <v>1.56</v>
      </c>
      <c r="J142" s="14">
        <v>16781</v>
      </c>
      <c r="K142" s="12">
        <v>2858</v>
      </c>
      <c r="L142" s="12">
        <v>50</v>
      </c>
      <c r="M142" s="12">
        <v>5</v>
      </c>
      <c r="N142" s="12">
        <v>68.77</v>
      </c>
      <c r="O142" s="12">
        <v>229</v>
      </c>
      <c r="P142" s="12">
        <v>0.1</v>
      </c>
      <c r="Q142" s="12">
        <v>0.33</v>
      </c>
    </row>
    <row r="143" spans="1:17" ht="24.75" customHeight="1" x14ac:dyDescent="0.2">
      <c r="A143" s="6">
        <v>109</v>
      </c>
      <c r="B143" s="98" t="s">
        <v>813</v>
      </c>
      <c r="C143" s="177" t="s">
        <v>812</v>
      </c>
      <c r="D143" s="97" t="s">
        <v>84</v>
      </c>
      <c r="E143" s="96">
        <v>1.33</v>
      </c>
      <c r="F143" s="94">
        <v>4875.8900000000003</v>
      </c>
      <c r="G143" s="94">
        <v>600.02</v>
      </c>
      <c r="H143" s="94">
        <v>1.49</v>
      </c>
      <c r="I143" s="94">
        <v>0.16</v>
      </c>
      <c r="J143" s="14">
        <v>6485</v>
      </c>
      <c r="K143" s="12">
        <v>798</v>
      </c>
      <c r="L143" s="12">
        <v>2</v>
      </c>
      <c r="M143" s="12"/>
      <c r="N143" s="12">
        <v>46.95</v>
      </c>
      <c r="O143" s="12">
        <v>62.44</v>
      </c>
      <c r="P143" s="12">
        <v>0.01</v>
      </c>
      <c r="Q143" s="12">
        <v>0.01</v>
      </c>
    </row>
    <row r="144" spans="1:17" ht="36" x14ac:dyDescent="0.2">
      <c r="A144" s="6">
        <v>110</v>
      </c>
      <c r="B144" s="98" t="s">
        <v>811</v>
      </c>
      <c r="C144" s="177" t="s">
        <v>810</v>
      </c>
      <c r="D144" s="97" t="s">
        <v>84</v>
      </c>
      <c r="E144" s="96">
        <v>0.107</v>
      </c>
      <c r="F144" s="94">
        <v>1531.7</v>
      </c>
      <c r="G144" s="94">
        <v>933.66</v>
      </c>
      <c r="H144" s="94">
        <v>1.0900000000000001</v>
      </c>
      <c r="I144" s="12"/>
      <c r="J144" s="14">
        <v>164</v>
      </c>
      <c r="K144" s="12">
        <v>100</v>
      </c>
      <c r="L144" s="12"/>
      <c r="M144" s="12"/>
      <c r="N144" s="12">
        <v>77.739999999999995</v>
      </c>
      <c r="O144" s="12">
        <v>8.32</v>
      </c>
      <c r="P144" s="12"/>
      <c r="Q144" s="12"/>
    </row>
    <row r="145" spans="1:17" ht="19.149999999999999" customHeight="1" x14ac:dyDescent="0.2">
      <c r="A145" s="196" t="s">
        <v>809</v>
      </c>
      <c r="B145" s="195"/>
      <c r="C145" s="195"/>
      <c r="D145" s="195"/>
      <c r="E145" s="195"/>
      <c r="F145" s="195"/>
      <c r="G145" s="195"/>
      <c r="H145" s="195"/>
      <c r="I145" s="195"/>
      <c r="J145" s="195"/>
      <c r="K145" s="195"/>
      <c r="L145" s="195"/>
      <c r="M145" s="195"/>
      <c r="N145" s="195"/>
      <c r="O145" s="195"/>
      <c r="P145" s="195"/>
      <c r="Q145" s="195"/>
    </row>
    <row r="146" spans="1:17" ht="24" x14ac:dyDescent="0.2">
      <c r="A146" s="6">
        <v>111</v>
      </c>
      <c r="B146" s="98" t="s">
        <v>808</v>
      </c>
      <c r="C146" s="177" t="s">
        <v>807</v>
      </c>
      <c r="D146" s="97" t="s">
        <v>34</v>
      </c>
      <c r="E146" s="96">
        <v>1.1000000000000001</v>
      </c>
      <c r="F146" s="94">
        <v>156.47999999999999</v>
      </c>
      <c r="G146" s="94">
        <v>156.47999999999999</v>
      </c>
      <c r="H146" s="12"/>
      <c r="I146" s="12"/>
      <c r="J146" s="14">
        <v>172</v>
      </c>
      <c r="K146" s="12">
        <v>172</v>
      </c>
      <c r="L146" s="12"/>
      <c r="M146" s="12"/>
      <c r="N146" s="12">
        <v>13.25</v>
      </c>
      <c r="O146" s="12">
        <v>14.58</v>
      </c>
      <c r="P146" s="12"/>
      <c r="Q146" s="12"/>
    </row>
    <row r="147" spans="1:17" ht="36.75" customHeight="1" x14ac:dyDescent="0.2">
      <c r="A147" s="6">
        <v>112</v>
      </c>
      <c r="B147" s="98" t="s">
        <v>806</v>
      </c>
      <c r="C147" s="177" t="s">
        <v>805</v>
      </c>
      <c r="D147" s="97" t="s">
        <v>84</v>
      </c>
      <c r="E147" s="96">
        <v>0.38100000000000001</v>
      </c>
      <c r="F147" s="94">
        <v>965.67</v>
      </c>
      <c r="G147" s="94">
        <v>678.04</v>
      </c>
      <c r="H147" s="94">
        <v>155.28</v>
      </c>
      <c r="I147" s="94">
        <v>3.44</v>
      </c>
      <c r="J147" s="14">
        <v>368</v>
      </c>
      <c r="K147" s="12">
        <v>258</v>
      </c>
      <c r="L147" s="12">
        <v>59</v>
      </c>
      <c r="M147" s="12">
        <v>1</v>
      </c>
      <c r="N147" s="12">
        <v>50.6</v>
      </c>
      <c r="O147" s="12">
        <v>19.28</v>
      </c>
      <c r="P147" s="12">
        <v>0.22</v>
      </c>
      <c r="Q147" s="12">
        <v>0.08</v>
      </c>
    </row>
    <row r="148" spans="1:17" ht="75" x14ac:dyDescent="0.2">
      <c r="A148" s="6">
        <v>113</v>
      </c>
      <c r="B148" s="98" t="s">
        <v>804</v>
      </c>
      <c r="C148" s="177" t="s">
        <v>803</v>
      </c>
      <c r="D148" s="97" t="s">
        <v>311</v>
      </c>
      <c r="E148" s="118">
        <v>39.049999999999997</v>
      </c>
      <c r="F148" s="94">
        <v>102.15</v>
      </c>
      <c r="G148" s="12"/>
      <c r="H148" s="12"/>
      <c r="I148" s="12"/>
      <c r="J148" s="14">
        <v>3989</v>
      </c>
      <c r="K148" s="12"/>
      <c r="L148" s="12"/>
      <c r="M148" s="12"/>
      <c r="N148" s="12"/>
      <c r="O148" s="12"/>
      <c r="P148" s="12"/>
      <c r="Q148" s="12"/>
    </row>
    <row r="149" spans="1:17" ht="24" x14ac:dyDescent="0.2">
      <c r="A149" s="6">
        <v>114</v>
      </c>
      <c r="B149" s="98" t="s">
        <v>802</v>
      </c>
      <c r="C149" s="177" t="s">
        <v>801</v>
      </c>
      <c r="D149" s="97" t="s">
        <v>34</v>
      </c>
      <c r="E149" s="96">
        <v>0.35399999999999998</v>
      </c>
      <c r="F149" s="94">
        <v>574.12</v>
      </c>
      <c r="G149" s="94">
        <v>359.17</v>
      </c>
      <c r="H149" s="94">
        <v>136.33000000000001</v>
      </c>
      <c r="I149" s="94">
        <v>8.5500000000000007</v>
      </c>
      <c r="J149" s="14">
        <v>203</v>
      </c>
      <c r="K149" s="12">
        <v>127</v>
      </c>
      <c r="L149" s="12">
        <v>48</v>
      </c>
      <c r="M149" s="12">
        <v>3</v>
      </c>
      <c r="N149" s="12">
        <v>28.78</v>
      </c>
      <c r="O149" s="12">
        <v>10.19</v>
      </c>
      <c r="P149" s="12">
        <v>0.47</v>
      </c>
      <c r="Q149" s="12">
        <v>0.17</v>
      </c>
    </row>
    <row r="150" spans="1:17" ht="24" x14ac:dyDescent="0.2">
      <c r="A150" s="6">
        <v>115</v>
      </c>
      <c r="B150" s="98" t="s">
        <v>800</v>
      </c>
      <c r="C150" s="177" t="s">
        <v>799</v>
      </c>
      <c r="D150" s="97" t="s">
        <v>35</v>
      </c>
      <c r="E150" s="118">
        <v>35.4</v>
      </c>
      <c r="F150" s="94">
        <v>42.55</v>
      </c>
      <c r="G150" s="12"/>
      <c r="H150" s="12"/>
      <c r="I150" s="12"/>
      <c r="J150" s="14">
        <v>1506</v>
      </c>
      <c r="K150" s="12"/>
      <c r="L150" s="12"/>
      <c r="M150" s="12"/>
      <c r="N150" s="12"/>
      <c r="O150" s="12"/>
      <c r="P150" s="12"/>
      <c r="Q150" s="12"/>
    </row>
    <row r="151" spans="1:17" ht="19.149999999999999" customHeight="1" x14ac:dyDescent="0.2">
      <c r="A151" s="196" t="s">
        <v>798</v>
      </c>
      <c r="B151" s="195"/>
      <c r="C151" s="195"/>
      <c r="D151" s="195"/>
      <c r="E151" s="195"/>
      <c r="F151" s="195"/>
      <c r="G151" s="195"/>
      <c r="H151" s="195"/>
      <c r="I151" s="195"/>
      <c r="J151" s="195"/>
      <c r="K151" s="195"/>
      <c r="L151" s="195"/>
      <c r="M151" s="195"/>
      <c r="N151" s="195"/>
      <c r="O151" s="195"/>
      <c r="P151" s="195"/>
      <c r="Q151" s="195"/>
    </row>
    <row r="152" spans="1:17" ht="36" x14ac:dyDescent="0.2">
      <c r="A152" s="6">
        <v>116</v>
      </c>
      <c r="B152" s="98" t="s">
        <v>797</v>
      </c>
      <c r="C152" s="177" t="s">
        <v>796</v>
      </c>
      <c r="D152" s="97" t="s">
        <v>34</v>
      </c>
      <c r="E152" s="96">
        <v>1.744</v>
      </c>
      <c r="F152" s="94">
        <v>8261.18</v>
      </c>
      <c r="G152" s="94">
        <v>843.7</v>
      </c>
      <c r="H152" s="94">
        <v>14.9</v>
      </c>
      <c r="I152" s="94">
        <v>2.81</v>
      </c>
      <c r="J152" s="14">
        <v>14407</v>
      </c>
      <c r="K152" s="12">
        <v>1471</v>
      </c>
      <c r="L152" s="12">
        <v>26</v>
      </c>
      <c r="M152" s="12">
        <v>5</v>
      </c>
      <c r="N152" s="12">
        <v>70.25</v>
      </c>
      <c r="O152" s="12">
        <v>122.52</v>
      </c>
      <c r="P152" s="12">
        <v>0.18</v>
      </c>
      <c r="Q152" s="12">
        <v>0.31</v>
      </c>
    </row>
    <row r="153" spans="1:17" ht="24" x14ac:dyDescent="0.2">
      <c r="A153" s="6">
        <v>117</v>
      </c>
      <c r="B153" s="98" t="s">
        <v>795</v>
      </c>
      <c r="C153" s="177" t="s">
        <v>794</v>
      </c>
      <c r="D153" s="97" t="s">
        <v>84</v>
      </c>
      <c r="E153" s="96">
        <v>6.8940000000000001</v>
      </c>
      <c r="F153" s="94">
        <v>202.89</v>
      </c>
      <c r="G153" s="94">
        <v>158.04</v>
      </c>
      <c r="H153" s="94">
        <v>44.85</v>
      </c>
      <c r="I153" s="12"/>
      <c r="J153" s="14">
        <v>1399</v>
      </c>
      <c r="K153" s="12">
        <v>1090</v>
      </c>
      <c r="L153" s="12">
        <v>309</v>
      </c>
      <c r="M153" s="12"/>
      <c r="N153" s="12">
        <v>14.38</v>
      </c>
      <c r="O153" s="12">
        <v>99.14</v>
      </c>
      <c r="P153" s="12"/>
      <c r="Q153" s="12"/>
    </row>
    <row r="154" spans="1:17" ht="65.25" x14ac:dyDescent="0.2">
      <c r="A154" s="6">
        <v>118</v>
      </c>
      <c r="B154" s="98" t="s">
        <v>793</v>
      </c>
      <c r="C154" s="177" t="s">
        <v>792</v>
      </c>
      <c r="D154" s="97" t="s">
        <v>34</v>
      </c>
      <c r="E154" s="96">
        <v>1.046</v>
      </c>
      <c r="F154" s="94">
        <v>487.1</v>
      </c>
      <c r="G154" s="94">
        <v>270.19</v>
      </c>
      <c r="H154" s="94">
        <v>216.91</v>
      </c>
      <c r="I154" s="94">
        <v>3.5</v>
      </c>
      <c r="J154" s="14">
        <v>510</v>
      </c>
      <c r="K154" s="12">
        <v>283</v>
      </c>
      <c r="L154" s="12">
        <v>227</v>
      </c>
      <c r="M154" s="12">
        <v>4</v>
      </c>
      <c r="N154" s="12">
        <v>20.88</v>
      </c>
      <c r="O154" s="12">
        <v>21.84</v>
      </c>
      <c r="P154" s="12">
        <v>0.19</v>
      </c>
      <c r="Q154" s="12">
        <v>0.2</v>
      </c>
    </row>
    <row r="155" spans="1:17" ht="53.25" x14ac:dyDescent="0.2">
      <c r="A155" s="6">
        <v>119</v>
      </c>
      <c r="B155" s="98" t="s">
        <v>790</v>
      </c>
      <c r="C155" s="177" t="s">
        <v>791</v>
      </c>
      <c r="D155" s="97" t="s">
        <v>84</v>
      </c>
      <c r="E155" s="96">
        <v>6.87</v>
      </c>
      <c r="F155" s="94">
        <v>493.74</v>
      </c>
      <c r="G155" s="94">
        <v>265.02</v>
      </c>
      <c r="H155" s="94">
        <v>228.72</v>
      </c>
      <c r="I155" s="94">
        <v>25.64</v>
      </c>
      <c r="J155" s="14">
        <v>3392</v>
      </c>
      <c r="K155" s="12">
        <v>1821</v>
      </c>
      <c r="L155" s="12">
        <v>1571</v>
      </c>
      <c r="M155" s="12">
        <v>176</v>
      </c>
      <c r="N155" s="12">
        <v>21.78</v>
      </c>
      <c r="O155" s="12">
        <v>149.63</v>
      </c>
      <c r="P155" s="12">
        <v>1.55</v>
      </c>
      <c r="Q155" s="12">
        <v>10.65</v>
      </c>
    </row>
    <row r="156" spans="1:17" ht="41.25" x14ac:dyDescent="0.2">
      <c r="A156" s="6">
        <v>120</v>
      </c>
      <c r="B156" s="98" t="s">
        <v>790</v>
      </c>
      <c r="C156" s="177" t="s">
        <v>789</v>
      </c>
      <c r="D156" s="97" t="s">
        <v>84</v>
      </c>
      <c r="E156" s="96">
        <v>1.046</v>
      </c>
      <c r="F156" s="94">
        <v>493.74</v>
      </c>
      <c r="G156" s="94">
        <v>265.02</v>
      </c>
      <c r="H156" s="94">
        <v>228.72</v>
      </c>
      <c r="I156" s="94">
        <v>25.64</v>
      </c>
      <c r="J156" s="14">
        <v>516</v>
      </c>
      <c r="K156" s="12">
        <v>277</v>
      </c>
      <c r="L156" s="12">
        <v>239</v>
      </c>
      <c r="M156" s="12">
        <v>27</v>
      </c>
      <c r="N156" s="12">
        <v>21.78</v>
      </c>
      <c r="O156" s="12">
        <v>22.78</v>
      </c>
      <c r="P156" s="12">
        <v>1.55</v>
      </c>
      <c r="Q156" s="12">
        <v>1.62</v>
      </c>
    </row>
    <row r="157" spans="1:17" ht="24" x14ac:dyDescent="0.2">
      <c r="A157" s="6">
        <v>121</v>
      </c>
      <c r="B157" s="98" t="s">
        <v>788</v>
      </c>
      <c r="C157" s="177" t="s">
        <v>787</v>
      </c>
      <c r="D157" s="97" t="s">
        <v>84</v>
      </c>
      <c r="E157" s="96">
        <v>6.87</v>
      </c>
      <c r="F157" s="94">
        <v>142.62</v>
      </c>
      <c r="G157" s="94">
        <v>140.47999999999999</v>
      </c>
      <c r="H157" s="94">
        <v>2.14</v>
      </c>
      <c r="I157" s="12"/>
      <c r="J157" s="14">
        <v>980</v>
      </c>
      <c r="K157" s="12">
        <v>965</v>
      </c>
      <c r="L157" s="12">
        <v>15</v>
      </c>
      <c r="M157" s="12"/>
      <c r="N157" s="12">
        <v>13.08</v>
      </c>
      <c r="O157" s="12">
        <v>89.86</v>
      </c>
      <c r="P157" s="12"/>
      <c r="Q157" s="12"/>
    </row>
    <row r="158" spans="1:17" ht="24" x14ac:dyDescent="0.2">
      <c r="A158" s="6">
        <v>122</v>
      </c>
      <c r="B158" s="98" t="s">
        <v>786</v>
      </c>
      <c r="C158" s="177" t="s">
        <v>785</v>
      </c>
      <c r="D158" s="97" t="s">
        <v>84</v>
      </c>
      <c r="E158" s="96">
        <v>6.87</v>
      </c>
      <c r="F158" s="94">
        <v>2502.81</v>
      </c>
      <c r="G158" s="94">
        <v>232.01</v>
      </c>
      <c r="H158" s="94">
        <v>124.27</v>
      </c>
      <c r="I158" s="94">
        <v>3.28</v>
      </c>
      <c r="J158" s="14">
        <v>17194</v>
      </c>
      <c r="K158" s="12">
        <v>1594</v>
      </c>
      <c r="L158" s="12">
        <v>854</v>
      </c>
      <c r="M158" s="12">
        <v>23</v>
      </c>
      <c r="N158" s="12">
        <v>17.510000000000002</v>
      </c>
      <c r="O158" s="12">
        <v>120.29</v>
      </c>
      <c r="P158" s="12">
        <v>0.18</v>
      </c>
      <c r="Q158" s="12">
        <v>1.24</v>
      </c>
    </row>
    <row r="159" spans="1:17" ht="36" x14ac:dyDescent="0.2">
      <c r="A159" s="6">
        <v>123</v>
      </c>
      <c r="B159" s="98" t="s">
        <v>784</v>
      </c>
      <c r="C159" s="177" t="s">
        <v>783</v>
      </c>
      <c r="D159" s="97" t="s">
        <v>287</v>
      </c>
      <c r="E159" s="118">
        <v>82</v>
      </c>
      <c r="F159" s="94">
        <v>1325.76</v>
      </c>
      <c r="G159" s="94">
        <v>125.48</v>
      </c>
      <c r="H159" s="94">
        <v>37.090000000000003</v>
      </c>
      <c r="I159" s="12"/>
      <c r="J159" s="14">
        <v>108712</v>
      </c>
      <c r="K159" s="12">
        <v>10289</v>
      </c>
      <c r="L159" s="12">
        <v>3041</v>
      </c>
      <c r="M159" s="12"/>
      <c r="N159" s="12">
        <v>9.4700000000000006</v>
      </c>
      <c r="O159" s="12">
        <v>776.54</v>
      </c>
      <c r="P159" s="12"/>
      <c r="Q159" s="12"/>
    </row>
    <row r="160" spans="1:17" ht="36" x14ac:dyDescent="0.2">
      <c r="A160" s="6">
        <v>124</v>
      </c>
      <c r="B160" s="98" t="s">
        <v>782</v>
      </c>
      <c r="C160" s="177" t="s">
        <v>781</v>
      </c>
      <c r="D160" s="97" t="s">
        <v>287</v>
      </c>
      <c r="E160" s="118">
        <v>69</v>
      </c>
      <c r="F160" s="94">
        <v>352.39</v>
      </c>
      <c r="G160" s="94">
        <v>33.409999999999997</v>
      </c>
      <c r="H160" s="94">
        <v>47.63</v>
      </c>
      <c r="I160" s="94">
        <v>5.62</v>
      </c>
      <c r="J160" s="14">
        <v>24315</v>
      </c>
      <c r="K160" s="12">
        <v>2305</v>
      </c>
      <c r="L160" s="12">
        <v>3286</v>
      </c>
      <c r="M160" s="12">
        <v>388</v>
      </c>
      <c r="N160" s="12">
        <v>3.04</v>
      </c>
      <c r="O160" s="12">
        <v>209.76</v>
      </c>
      <c r="P160" s="12">
        <v>0.34</v>
      </c>
      <c r="Q160" s="12">
        <v>23.46</v>
      </c>
    </row>
    <row r="161" spans="1:17" ht="48" x14ac:dyDescent="0.2">
      <c r="A161" s="6">
        <v>125</v>
      </c>
      <c r="B161" s="98" t="s">
        <v>780</v>
      </c>
      <c r="C161" s="177" t="s">
        <v>779</v>
      </c>
      <c r="D161" s="97" t="s">
        <v>84</v>
      </c>
      <c r="E161" s="96">
        <v>7.9160000000000004</v>
      </c>
      <c r="F161" s="94">
        <v>5496.68</v>
      </c>
      <c r="G161" s="94">
        <v>311.2</v>
      </c>
      <c r="H161" s="94">
        <v>49.21</v>
      </c>
      <c r="I161" s="94">
        <v>3.96</v>
      </c>
      <c r="J161" s="14">
        <v>43512</v>
      </c>
      <c r="K161" s="12">
        <v>2463</v>
      </c>
      <c r="L161" s="12">
        <v>390</v>
      </c>
      <c r="M161" s="12">
        <v>31</v>
      </c>
      <c r="N161" s="12">
        <v>24.64</v>
      </c>
      <c r="O161" s="12">
        <v>195.05</v>
      </c>
      <c r="P161" s="12">
        <v>0.24</v>
      </c>
      <c r="Q161" s="12">
        <v>1.9</v>
      </c>
    </row>
    <row r="162" spans="1:17" ht="24" x14ac:dyDescent="0.2">
      <c r="A162" s="6">
        <v>126</v>
      </c>
      <c r="B162" s="98" t="s">
        <v>778</v>
      </c>
      <c r="C162" s="177" t="s">
        <v>777</v>
      </c>
      <c r="D162" s="97" t="s">
        <v>287</v>
      </c>
      <c r="E162" s="96">
        <v>0.31</v>
      </c>
      <c r="F162" s="94">
        <v>2253.34</v>
      </c>
      <c r="G162" s="94">
        <v>265.73</v>
      </c>
      <c r="H162" s="94">
        <v>42.08</v>
      </c>
      <c r="I162" s="12"/>
      <c r="J162" s="14">
        <v>699</v>
      </c>
      <c r="K162" s="12">
        <v>82</v>
      </c>
      <c r="L162" s="12">
        <v>13</v>
      </c>
      <c r="M162" s="12"/>
      <c r="N162" s="12">
        <v>22.5</v>
      </c>
      <c r="O162" s="12">
        <v>6.98</v>
      </c>
      <c r="P162" s="12"/>
      <c r="Q162" s="12"/>
    </row>
    <row r="163" spans="1:17" ht="25.5" customHeight="1" x14ac:dyDescent="0.2">
      <c r="A163" s="6">
        <v>127</v>
      </c>
      <c r="B163" s="98" t="s">
        <v>776</v>
      </c>
      <c r="C163" s="177" t="s">
        <v>775</v>
      </c>
      <c r="D163" s="97" t="s">
        <v>134</v>
      </c>
      <c r="E163" s="96">
        <v>8.58</v>
      </c>
      <c r="F163" s="94">
        <v>83.02</v>
      </c>
      <c r="G163" s="94">
        <v>65.930000000000007</v>
      </c>
      <c r="H163" s="94">
        <v>17.09</v>
      </c>
      <c r="I163" s="12"/>
      <c r="J163" s="14">
        <v>712</v>
      </c>
      <c r="K163" s="12">
        <v>566</v>
      </c>
      <c r="L163" s="12">
        <v>146</v>
      </c>
      <c r="M163" s="12"/>
      <c r="N163" s="12">
        <v>5.49</v>
      </c>
      <c r="O163" s="12">
        <v>47.1</v>
      </c>
      <c r="P163" s="12"/>
      <c r="Q163" s="12"/>
    </row>
    <row r="164" spans="1:17" ht="24" x14ac:dyDescent="0.2">
      <c r="A164" s="6">
        <v>128</v>
      </c>
      <c r="B164" s="98" t="s">
        <v>774</v>
      </c>
      <c r="C164" s="177" t="s">
        <v>773</v>
      </c>
      <c r="D164" s="97" t="s">
        <v>84</v>
      </c>
      <c r="E164" s="96">
        <v>6.8940000000000001</v>
      </c>
      <c r="F164" s="94">
        <v>15569.13</v>
      </c>
      <c r="G164" s="94">
        <v>268.83999999999997</v>
      </c>
      <c r="H164" s="94">
        <v>112.25</v>
      </c>
      <c r="I164" s="94">
        <v>5.64</v>
      </c>
      <c r="J164" s="14">
        <v>107334</v>
      </c>
      <c r="K164" s="12">
        <v>1853</v>
      </c>
      <c r="L164" s="12">
        <v>774</v>
      </c>
      <c r="M164" s="12">
        <v>39</v>
      </c>
      <c r="N164" s="12">
        <v>20.29</v>
      </c>
      <c r="O164" s="12">
        <v>139.88</v>
      </c>
      <c r="P164" s="12">
        <v>0.31</v>
      </c>
      <c r="Q164" s="12">
        <v>2.14</v>
      </c>
    </row>
    <row r="165" spans="1:17" ht="48" x14ac:dyDescent="0.2">
      <c r="A165" s="6">
        <v>129</v>
      </c>
      <c r="B165" s="98" t="s">
        <v>772</v>
      </c>
      <c r="C165" s="177" t="s">
        <v>771</v>
      </c>
      <c r="D165" s="97" t="s">
        <v>34</v>
      </c>
      <c r="E165" s="96">
        <v>1.1859999999999999</v>
      </c>
      <c r="F165" s="94">
        <v>13322.44</v>
      </c>
      <c r="G165" s="94">
        <v>459.37</v>
      </c>
      <c r="H165" s="94">
        <v>208.19</v>
      </c>
      <c r="I165" s="94">
        <v>12.92</v>
      </c>
      <c r="J165" s="14">
        <v>15800</v>
      </c>
      <c r="K165" s="12">
        <v>545</v>
      </c>
      <c r="L165" s="12">
        <v>247</v>
      </c>
      <c r="M165" s="12">
        <v>15</v>
      </c>
      <c r="N165" s="12">
        <v>35.5</v>
      </c>
      <c r="O165" s="12">
        <v>42.1</v>
      </c>
      <c r="P165" s="12">
        <v>0.71</v>
      </c>
      <c r="Q165" s="12">
        <v>0.84</v>
      </c>
    </row>
    <row r="166" spans="1:17" ht="36" x14ac:dyDescent="0.2">
      <c r="A166" s="6">
        <v>130</v>
      </c>
      <c r="B166" s="98" t="s">
        <v>354</v>
      </c>
      <c r="C166" s="177" t="s">
        <v>770</v>
      </c>
      <c r="D166" s="97" t="s">
        <v>34</v>
      </c>
      <c r="E166" s="96">
        <v>0.06</v>
      </c>
      <c r="F166" s="94">
        <v>100.24</v>
      </c>
      <c r="G166" s="94">
        <v>100.01</v>
      </c>
      <c r="H166" s="94">
        <v>0.23</v>
      </c>
      <c r="I166" s="12"/>
      <c r="J166" s="14">
        <v>6</v>
      </c>
      <c r="K166" s="12">
        <v>6</v>
      </c>
      <c r="L166" s="12"/>
      <c r="M166" s="12"/>
      <c r="N166" s="12">
        <v>9.1</v>
      </c>
      <c r="O166" s="12">
        <v>0.55000000000000004</v>
      </c>
      <c r="P166" s="12"/>
      <c r="Q166" s="12"/>
    </row>
    <row r="167" spans="1:17" ht="24" x14ac:dyDescent="0.2">
      <c r="A167" s="6">
        <v>131</v>
      </c>
      <c r="B167" s="98" t="s">
        <v>769</v>
      </c>
      <c r="C167" s="177" t="s">
        <v>768</v>
      </c>
      <c r="D167" s="97" t="s">
        <v>34</v>
      </c>
      <c r="E167" s="118">
        <v>0.06</v>
      </c>
      <c r="F167" s="94">
        <v>27464.46</v>
      </c>
      <c r="G167" s="94">
        <v>1017.85</v>
      </c>
      <c r="H167" s="94">
        <v>559.04</v>
      </c>
      <c r="I167" s="94">
        <v>38.4</v>
      </c>
      <c r="J167" s="14">
        <v>1648</v>
      </c>
      <c r="K167" s="12">
        <v>61</v>
      </c>
      <c r="L167" s="12">
        <v>34</v>
      </c>
      <c r="M167" s="12">
        <v>2</v>
      </c>
      <c r="N167" s="12">
        <v>84.75</v>
      </c>
      <c r="O167" s="12">
        <v>5.09</v>
      </c>
      <c r="P167" s="12">
        <v>2.11</v>
      </c>
      <c r="Q167" s="12">
        <v>0.13</v>
      </c>
    </row>
    <row r="168" spans="1:17" x14ac:dyDescent="0.2">
      <c r="A168" s="196" t="s">
        <v>36</v>
      </c>
      <c r="B168" s="195"/>
      <c r="C168" s="195"/>
      <c r="D168" s="195"/>
      <c r="E168" s="195"/>
      <c r="F168" s="195"/>
      <c r="G168" s="195"/>
      <c r="H168" s="195"/>
      <c r="I168" s="195"/>
      <c r="J168" s="95">
        <v>611940</v>
      </c>
      <c r="K168" s="94">
        <v>64458</v>
      </c>
      <c r="L168" s="94">
        <v>31279</v>
      </c>
      <c r="M168" s="94">
        <v>2232</v>
      </c>
      <c r="N168" s="12"/>
      <c r="O168" s="94">
        <v>5117.3</v>
      </c>
      <c r="P168" s="12"/>
      <c r="Q168" s="94">
        <v>149.05000000000001</v>
      </c>
    </row>
    <row r="169" spans="1:17" x14ac:dyDescent="0.2">
      <c r="A169" s="196" t="s">
        <v>37</v>
      </c>
      <c r="B169" s="195"/>
      <c r="C169" s="195"/>
      <c r="D169" s="195"/>
      <c r="E169" s="195"/>
      <c r="F169" s="195"/>
      <c r="G169" s="195"/>
      <c r="H169" s="195"/>
      <c r="I169" s="195"/>
      <c r="J169" s="95">
        <v>639531</v>
      </c>
      <c r="K169" s="94">
        <v>84050</v>
      </c>
      <c r="L169" s="94">
        <v>39278</v>
      </c>
      <c r="M169" s="94">
        <v>2935</v>
      </c>
      <c r="N169" s="12"/>
      <c r="O169" s="94">
        <v>6377.47</v>
      </c>
      <c r="P169" s="12"/>
      <c r="Q169" s="94">
        <v>185.84</v>
      </c>
    </row>
    <row r="170" spans="1:17" x14ac:dyDescent="0.2">
      <c r="A170" s="196" t="s">
        <v>83</v>
      </c>
      <c r="B170" s="195"/>
      <c r="C170" s="195"/>
      <c r="D170" s="195"/>
      <c r="E170" s="195"/>
      <c r="F170" s="195"/>
      <c r="G170" s="195"/>
      <c r="H170" s="195"/>
      <c r="I170" s="195"/>
      <c r="J170" s="14"/>
      <c r="K170" s="12"/>
      <c r="L170" s="12"/>
      <c r="M170" s="12"/>
      <c r="N170" s="12"/>
      <c r="O170" s="12"/>
      <c r="P170" s="12"/>
      <c r="Q170" s="12"/>
    </row>
    <row r="171" spans="1:17" ht="39" customHeight="1" x14ac:dyDescent="0.2">
      <c r="A171" s="196" t="s">
        <v>767</v>
      </c>
      <c r="B171" s="195"/>
      <c r="C171" s="195"/>
      <c r="D171" s="195"/>
      <c r="E171" s="195"/>
      <c r="F171" s="195"/>
      <c r="G171" s="195"/>
      <c r="H171" s="195"/>
      <c r="I171" s="195"/>
      <c r="J171" s="95">
        <v>2869</v>
      </c>
      <c r="K171" s="94">
        <v>2771</v>
      </c>
      <c r="L171" s="94">
        <v>96</v>
      </c>
      <c r="M171" s="94">
        <v>96</v>
      </c>
      <c r="N171" s="12"/>
      <c r="O171" s="12"/>
      <c r="P171" s="12"/>
      <c r="Q171" s="12"/>
    </row>
    <row r="172" spans="1:17" ht="51.95" customHeight="1" x14ac:dyDescent="0.2">
      <c r="A172" s="196" t="s">
        <v>766</v>
      </c>
      <c r="B172" s="195"/>
      <c r="C172" s="195"/>
      <c r="D172" s="195"/>
      <c r="E172" s="195"/>
      <c r="F172" s="195"/>
      <c r="G172" s="195"/>
      <c r="H172" s="195"/>
      <c r="I172" s="195"/>
      <c r="J172" s="95">
        <v>10427</v>
      </c>
      <c r="K172" s="94">
        <v>6501</v>
      </c>
      <c r="L172" s="94">
        <v>3922</v>
      </c>
      <c r="M172" s="94">
        <v>302</v>
      </c>
      <c r="N172" s="12"/>
      <c r="O172" s="94">
        <v>487.041</v>
      </c>
      <c r="P172" s="12"/>
      <c r="Q172" s="94">
        <v>18.38</v>
      </c>
    </row>
    <row r="173" spans="1:17" ht="39" customHeight="1" x14ac:dyDescent="0.2">
      <c r="A173" s="196" t="s">
        <v>765</v>
      </c>
      <c r="B173" s="195"/>
      <c r="C173" s="195"/>
      <c r="D173" s="195"/>
      <c r="E173" s="195"/>
      <c r="F173" s="195"/>
      <c r="G173" s="195"/>
      <c r="H173" s="195"/>
      <c r="I173" s="195"/>
      <c r="J173" s="95">
        <v>14295</v>
      </c>
      <c r="K173" s="94">
        <v>10319</v>
      </c>
      <c r="L173" s="94">
        <v>3977</v>
      </c>
      <c r="M173" s="94">
        <v>303</v>
      </c>
      <c r="N173" s="12"/>
      <c r="O173" s="94">
        <v>773.12400000000002</v>
      </c>
      <c r="P173" s="12"/>
      <c r="Q173" s="94">
        <v>18.41</v>
      </c>
    </row>
    <row r="174" spans="1:17" x14ac:dyDescent="0.2">
      <c r="A174" s="196" t="s">
        <v>38</v>
      </c>
      <c r="B174" s="195"/>
      <c r="C174" s="195"/>
      <c r="D174" s="195"/>
      <c r="E174" s="195"/>
      <c r="F174" s="195"/>
      <c r="G174" s="195"/>
      <c r="H174" s="195"/>
      <c r="I174" s="195"/>
      <c r="J174" s="95">
        <v>90913</v>
      </c>
      <c r="K174" s="12"/>
      <c r="L174" s="12"/>
      <c r="M174" s="12"/>
      <c r="N174" s="12"/>
      <c r="O174" s="12"/>
      <c r="P174" s="12"/>
      <c r="Q174" s="12"/>
    </row>
    <row r="175" spans="1:17" x14ac:dyDescent="0.2">
      <c r="A175" s="196" t="s">
        <v>83</v>
      </c>
      <c r="B175" s="195"/>
      <c r="C175" s="195"/>
      <c r="D175" s="195"/>
      <c r="E175" s="195"/>
      <c r="F175" s="195"/>
      <c r="G175" s="195"/>
      <c r="H175" s="195"/>
      <c r="I175" s="195"/>
      <c r="J175" s="14"/>
      <c r="K175" s="12"/>
      <c r="L175" s="12"/>
      <c r="M175" s="12"/>
      <c r="N175" s="12"/>
      <c r="O175" s="12"/>
      <c r="P175" s="12"/>
      <c r="Q175" s="12"/>
    </row>
    <row r="176" spans="1:17" x14ac:dyDescent="0.2">
      <c r="A176" s="196" t="s">
        <v>764</v>
      </c>
      <c r="B176" s="195"/>
      <c r="C176" s="195"/>
      <c r="D176" s="195"/>
      <c r="E176" s="195"/>
      <c r="F176" s="195"/>
      <c r="G176" s="195"/>
      <c r="H176" s="195"/>
      <c r="I176" s="195"/>
      <c r="J176" s="95">
        <v>29</v>
      </c>
      <c r="K176" s="12"/>
      <c r="L176" s="12"/>
      <c r="M176" s="12"/>
      <c r="N176" s="12"/>
      <c r="O176" s="12"/>
      <c r="P176" s="12"/>
      <c r="Q176" s="12"/>
    </row>
    <row r="177" spans="1:17" x14ac:dyDescent="0.2">
      <c r="A177" s="196" t="s">
        <v>763</v>
      </c>
      <c r="B177" s="195"/>
      <c r="C177" s="195"/>
      <c r="D177" s="195"/>
      <c r="E177" s="195"/>
      <c r="F177" s="195"/>
      <c r="G177" s="195"/>
      <c r="H177" s="195"/>
      <c r="I177" s="195"/>
      <c r="J177" s="95">
        <v>136</v>
      </c>
      <c r="K177" s="12"/>
      <c r="L177" s="12"/>
      <c r="M177" s="12"/>
      <c r="N177" s="12"/>
      <c r="O177" s="12"/>
      <c r="P177" s="12"/>
      <c r="Q177" s="12"/>
    </row>
    <row r="178" spans="1:17" x14ac:dyDescent="0.2">
      <c r="A178" s="196" t="s">
        <v>762</v>
      </c>
      <c r="B178" s="195"/>
      <c r="C178" s="195"/>
      <c r="D178" s="195"/>
      <c r="E178" s="195"/>
      <c r="F178" s="195"/>
      <c r="G178" s="195"/>
      <c r="H178" s="195"/>
      <c r="I178" s="195"/>
      <c r="J178" s="95">
        <v>2299</v>
      </c>
      <c r="K178" s="12"/>
      <c r="L178" s="12"/>
      <c r="M178" s="12"/>
      <c r="N178" s="12"/>
      <c r="O178" s="12"/>
      <c r="P178" s="12"/>
      <c r="Q178" s="12"/>
    </row>
    <row r="179" spans="1:17" x14ac:dyDescent="0.2">
      <c r="A179" s="196" t="s">
        <v>761</v>
      </c>
      <c r="B179" s="195"/>
      <c r="C179" s="195"/>
      <c r="D179" s="195"/>
      <c r="E179" s="195"/>
      <c r="F179" s="195"/>
      <c r="G179" s="195"/>
      <c r="H179" s="195"/>
      <c r="I179" s="195"/>
      <c r="J179" s="95">
        <v>625</v>
      </c>
      <c r="K179" s="12"/>
      <c r="L179" s="12"/>
      <c r="M179" s="12"/>
      <c r="N179" s="12"/>
      <c r="O179" s="12"/>
      <c r="P179" s="12"/>
      <c r="Q179" s="12"/>
    </row>
    <row r="180" spans="1:17" x14ac:dyDescent="0.2">
      <c r="A180" s="196" t="s">
        <v>760</v>
      </c>
      <c r="B180" s="195"/>
      <c r="C180" s="195"/>
      <c r="D180" s="195"/>
      <c r="E180" s="195"/>
      <c r="F180" s="195"/>
      <c r="G180" s="195"/>
      <c r="H180" s="195"/>
      <c r="I180" s="195"/>
      <c r="J180" s="95">
        <v>4130</v>
      </c>
      <c r="K180" s="12"/>
      <c r="L180" s="12"/>
      <c r="M180" s="12"/>
      <c r="N180" s="12"/>
      <c r="O180" s="12"/>
      <c r="P180" s="12"/>
      <c r="Q180" s="12"/>
    </row>
    <row r="181" spans="1:17" x14ac:dyDescent="0.2">
      <c r="A181" s="196" t="s">
        <v>759</v>
      </c>
      <c r="B181" s="195"/>
      <c r="C181" s="195"/>
      <c r="D181" s="195"/>
      <c r="E181" s="195"/>
      <c r="F181" s="195"/>
      <c r="G181" s="195"/>
      <c r="H181" s="195"/>
      <c r="I181" s="195"/>
      <c r="J181" s="95">
        <v>5026</v>
      </c>
      <c r="K181" s="12"/>
      <c r="L181" s="12"/>
      <c r="M181" s="12"/>
      <c r="N181" s="12"/>
      <c r="O181" s="12"/>
      <c r="P181" s="12"/>
      <c r="Q181" s="12"/>
    </row>
    <row r="182" spans="1:17" x14ac:dyDescent="0.2">
      <c r="A182" s="196" t="s">
        <v>758</v>
      </c>
      <c r="B182" s="195"/>
      <c r="C182" s="195"/>
      <c r="D182" s="195"/>
      <c r="E182" s="195"/>
      <c r="F182" s="195"/>
      <c r="G182" s="195"/>
      <c r="H182" s="195"/>
      <c r="I182" s="195"/>
      <c r="J182" s="95">
        <v>2149</v>
      </c>
      <c r="K182" s="12"/>
      <c r="L182" s="12"/>
      <c r="M182" s="12"/>
      <c r="N182" s="12"/>
      <c r="O182" s="12"/>
      <c r="P182" s="12"/>
      <c r="Q182" s="12"/>
    </row>
    <row r="183" spans="1:17" x14ac:dyDescent="0.2">
      <c r="A183" s="196" t="s">
        <v>757</v>
      </c>
      <c r="B183" s="195"/>
      <c r="C183" s="195"/>
      <c r="D183" s="195"/>
      <c r="E183" s="195"/>
      <c r="F183" s="195"/>
      <c r="G183" s="195"/>
      <c r="H183" s="195"/>
      <c r="I183" s="195"/>
      <c r="J183" s="95">
        <v>94</v>
      </c>
      <c r="K183" s="12"/>
      <c r="L183" s="12"/>
      <c r="M183" s="12"/>
      <c r="N183" s="12"/>
      <c r="O183" s="12"/>
      <c r="P183" s="12"/>
      <c r="Q183" s="12"/>
    </row>
    <row r="184" spans="1:17" x14ac:dyDescent="0.2">
      <c r="A184" s="196" t="s">
        <v>756</v>
      </c>
      <c r="B184" s="195"/>
      <c r="C184" s="195"/>
      <c r="D184" s="195"/>
      <c r="E184" s="195"/>
      <c r="F184" s="195"/>
      <c r="G184" s="195"/>
      <c r="H184" s="195"/>
      <c r="I184" s="195"/>
      <c r="J184" s="95">
        <v>362</v>
      </c>
      <c r="K184" s="12"/>
      <c r="L184" s="12"/>
      <c r="M184" s="12"/>
      <c r="N184" s="12"/>
      <c r="O184" s="12"/>
      <c r="P184" s="12"/>
      <c r="Q184" s="12"/>
    </row>
    <row r="185" spans="1:17" x14ac:dyDescent="0.2">
      <c r="A185" s="196" t="s">
        <v>755</v>
      </c>
      <c r="B185" s="195"/>
      <c r="C185" s="195"/>
      <c r="D185" s="195"/>
      <c r="E185" s="195"/>
      <c r="F185" s="195"/>
      <c r="G185" s="195"/>
      <c r="H185" s="195"/>
      <c r="I185" s="195"/>
      <c r="J185" s="95">
        <v>1827</v>
      </c>
      <c r="K185" s="12"/>
      <c r="L185" s="12"/>
      <c r="M185" s="12"/>
      <c r="N185" s="12"/>
      <c r="O185" s="12"/>
      <c r="P185" s="12"/>
      <c r="Q185" s="12"/>
    </row>
    <row r="186" spans="1:17" x14ac:dyDescent="0.2">
      <c r="A186" s="196" t="s">
        <v>754</v>
      </c>
      <c r="B186" s="195"/>
      <c r="C186" s="195"/>
      <c r="D186" s="195"/>
      <c r="E186" s="195"/>
      <c r="F186" s="195"/>
      <c r="G186" s="195"/>
      <c r="H186" s="195"/>
      <c r="I186" s="195"/>
      <c r="J186" s="95">
        <v>15105</v>
      </c>
      <c r="K186" s="12"/>
      <c r="L186" s="12"/>
      <c r="M186" s="12"/>
      <c r="N186" s="12"/>
      <c r="O186" s="12"/>
      <c r="P186" s="12"/>
      <c r="Q186" s="12"/>
    </row>
    <row r="187" spans="1:17" x14ac:dyDescent="0.2">
      <c r="A187" s="196" t="s">
        <v>753</v>
      </c>
      <c r="B187" s="195"/>
      <c r="C187" s="195"/>
      <c r="D187" s="195"/>
      <c r="E187" s="195"/>
      <c r="F187" s="195"/>
      <c r="G187" s="195"/>
      <c r="H187" s="195"/>
      <c r="I187" s="195"/>
      <c r="J187" s="95">
        <v>15238</v>
      </c>
      <c r="K187" s="12"/>
      <c r="L187" s="12"/>
      <c r="M187" s="12"/>
      <c r="N187" s="12"/>
      <c r="O187" s="12"/>
      <c r="P187" s="12"/>
      <c r="Q187" s="12"/>
    </row>
    <row r="188" spans="1:17" x14ac:dyDescent="0.2">
      <c r="A188" s="196" t="s">
        <v>752</v>
      </c>
      <c r="B188" s="195"/>
      <c r="C188" s="195"/>
      <c r="D188" s="195"/>
      <c r="E188" s="195"/>
      <c r="F188" s="195"/>
      <c r="G188" s="195"/>
      <c r="H188" s="195"/>
      <c r="I188" s="195"/>
      <c r="J188" s="95">
        <v>4756</v>
      </c>
      <c r="K188" s="12"/>
      <c r="L188" s="12"/>
      <c r="M188" s="12"/>
      <c r="N188" s="12"/>
      <c r="O188" s="12"/>
      <c r="P188" s="12"/>
      <c r="Q188" s="12"/>
    </row>
    <row r="189" spans="1:17" x14ac:dyDescent="0.2">
      <c r="A189" s="196" t="s">
        <v>751</v>
      </c>
      <c r="B189" s="195"/>
      <c r="C189" s="195"/>
      <c r="D189" s="195"/>
      <c r="E189" s="195"/>
      <c r="F189" s="195"/>
      <c r="G189" s="195"/>
      <c r="H189" s="195"/>
      <c r="I189" s="195"/>
      <c r="J189" s="95">
        <v>3785</v>
      </c>
      <c r="K189" s="12"/>
      <c r="L189" s="12"/>
      <c r="M189" s="12"/>
      <c r="N189" s="12"/>
      <c r="O189" s="12"/>
      <c r="P189" s="12"/>
      <c r="Q189" s="12"/>
    </row>
    <row r="190" spans="1:17" x14ac:dyDescent="0.2">
      <c r="A190" s="196" t="s">
        <v>750</v>
      </c>
      <c r="B190" s="195"/>
      <c r="C190" s="195"/>
      <c r="D190" s="195"/>
      <c r="E190" s="195"/>
      <c r="F190" s="195"/>
      <c r="G190" s="195"/>
      <c r="H190" s="195"/>
      <c r="I190" s="195"/>
      <c r="J190" s="95">
        <v>20917</v>
      </c>
      <c r="K190" s="12"/>
      <c r="L190" s="12"/>
      <c r="M190" s="12"/>
      <c r="N190" s="12"/>
      <c r="O190" s="12"/>
      <c r="P190" s="12"/>
      <c r="Q190" s="12"/>
    </row>
    <row r="191" spans="1:17" x14ac:dyDescent="0.2">
      <c r="A191" s="196" t="s">
        <v>749</v>
      </c>
      <c r="B191" s="195"/>
      <c r="C191" s="195"/>
      <c r="D191" s="195"/>
      <c r="E191" s="195"/>
      <c r="F191" s="195"/>
      <c r="G191" s="195"/>
      <c r="H191" s="195"/>
      <c r="I191" s="195"/>
      <c r="J191" s="95">
        <v>2657</v>
      </c>
      <c r="K191" s="12"/>
      <c r="L191" s="12"/>
      <c r="M191" s="12"/>
      <c r="N191" s="12"/>
      <c r="O191" s="12"/>
      <c r="P191" s="12"/>
      <c r="Q191" s="12"/>
    </row>
    <row r="192" spans="1:17" x14ac:dyDescent="0.2">
      <c r="A192" s="196" t="s">
        <v>748</v>
      </c>
      <c r="B192" s="195"/>
      <c r="C192" s="195"/>
      <c r="D192" s="195"/>
      <c r="E192" s="195"/>
      <c r="F192" s="195"/>
      <c r="G192" s="195"/>
      <c r="H192" s="195"/>
      <c r="I192" s="195"/>
      <c r="J192" s="95">
        <v>11433</v>
      </c>
      <c r="K192" s="12"/>
      <c r="L192" s="12"/>
      <c r="M192" s="12"/>
      <c r="N192" s="12"/>
      <c r="O192" s="12"/>
      <c r="P192" s="12"/>
      <c r="Q192" s="12"/>
    </row>
    <row r="193" spans="1:17" x14ac:dyDescent="0.2">
      <c r="A193" s="196" t="s">
        <v>747</v>
      </c>
      <c r="B193" s="195"/>
      <c r="C193" s="195"/>
      <c r="D193" s="195"/>
      <c r="E193" s="195"/>
      <c r="F193" s="195"/>
      <c r="G193" s="195"/>
      <c r="H193" s="195"/>
      <c r="I193" s="195"/>
      <c r="J193" s="95">
        <v>33</v>
      </c>
      <c r="K193" s="12"/>
      <c r="L193" s="12"/>
      <c r="M193" s="12"/>
      <c r="N193" s="12"/>
      <c r="O193" s="12"/>
      <c r="P193" s="12"/>
      <c r="Q193" s="12"/>
    </row>
    <row r="194" spans="1:17" x14ac:dyDescent="0.2">
      <c r="A194" s="196" t="s">
        <v>746</v>
      </c>
      <c r="B194" s="195"/>
      <c r="C194" s="195"/>
      <c r="D194" s="195"/>
      <c r="E194" s="195"/>
      <c r="F194" s="195"/>
      <c r="G194" s="195"/>
      <c r="H194" s="195"/>
      <c r="I194" s="195"/>
      <c r="J194" s="95">
        <v>312</v>
      </c>
      <c r="K194" s="12"/>
      <c r="L194" s="12"/>
      <c r="M194" s="12"/>
      <c r="N194" s="12"/>
      <c r="O194" s="12"/>
      <c r="P194" s="12"/>
      <c r="Q194" s="12"/>
    </row>
    <row r="195" spans="1:17" x14ac:dyDescent="0.2">
      <c r="A195" s="196" t="s">
        <v>39</v>
      </c>
      <c r="B195" s="195"/>
      <c r="C195" s="195"/>
      <c r="D195" s="195"/>
      <c r="E195" s="195"/>
      <c r="F195" s="195"/>
      <c r="G195" s="195"/>
      <c r="H195" s="195"/>
      <c r="I195" s="195"/>
      <c r="J195" s="95">
        <v>56149</v>
      </c>
      <c r="K195" s="12"/>
      <c r="L195" s="12"/>
      <c r="M195" s="12"/>
      <c r="N195" s="12"/>
      <c r="O195" s="12"/>
      <c r="P195" s="12"/>
      <c r="Q195" s="12"/>
    </row>
    <row r="196" spans="1:17" x14ac:dyDescent="0.2">
      <c r="A196" s="196" t="s">
        <v>83</v>
      </c>
      <c r="B196" s="195"/>
      <c r="C196" s="195"/>
      <c r="D196" s="195"/>
      <c r="E196" s="195"/>
      <c r="F196" s="195"/>
      <c r="G196" s="195"/>
      <c r="H196" s="195"/>
      <c r="I196" s="195"/>
      <c r="J196" s="14"/>
      <c r="K196" s="12"/>
      <c r="L196" s="12"/>
      <c r="M196" s="12"/>
      <c r="N196" s="12"/>
      <c r="O196" s="12"/>
      <c r="P196" s="12"/>
      <c r="Q196" s="12"/>
    </row>
    <row r="197" spans="1:17" x14ac:dyDescent="0.2">
      <c r="A197" s="196" t="s">
        <v>745</v>
      </c>
      <c r="B197" s="195"/>
      <c r="C197" s="195"/>
      <c r="D197" s="195"/>
      <c r="E197" s="195"/>
      <c r="F197" s="195"/>
      <c r="G197" s="195"/>
      <c r="H197" s="195"/>
      <c r="I197" s="195"/>
      <c r="J197" s="95">
        <v>5568</v>
      </c>
      <c r="K197" s="12"/>
      <c r="L197" s="12"/>
      <c r="M197" s="12"/>
      <c r="N197" s="12"/>
      <c r="O197" s="12"/>
      <c r="P197" s="12"/>
      <c r="Q197" s="12"/>
    </row>
    <row r="198" spans="1:17" x14ac:dyDescent="0.2">
      <c r="A198" s="196" t="s">
        <v>744</v>
      </c>
      <c r="B198" s="195"/>
      <c r="C198" s="195"/>
      <c r="D198" s="195"/>
      <c r="E198" s="195"/>
      <c r="F198" s="195"/>
      <c r="G198" s="195"/>
      <c r="H198" s="195"/>
      <c r="I198" s="195"/>
      <c r="J198" s="95">
        <v>7982</v>
      </c>
      <c r="K198" s="12"/>
      <c r="L198" s="12"/>
      <c r="M198" s="12"/>
      <c r="N198" s="12"/>
      <c r="O198" s="12"/>
      <c r="P198" s="12"/>
      <c r="Q198" s="12"/>
    </row>
    <row r="199" spans="1:17" x14ac:dyDescent="0.2">
      <c r="A199" s="196" t="s">
        <v>743</v>
      </c>
      <c r="B199" s="195"/>
      <c r="C199" s="195"/>
      <c r="D199" s="195"/>
      <c r="E199" s="195"/>
      <c r="F199" s="195"/>
      <c r="G199" s="195"/>
      <c r="H199" s="195"/>
      <c r="I199" s="195"/>
      <c r="J199" s="95">
        <v>285</v>
      </c>
      <c r="K199" s="12"/>
      <c r="L199" s="12"/>
      <c r="M199" s="12"/>
      <c r="N199" s="12"/>
      <c r="O199" s="12"/>
      <c r="P199" s="12"/>
      <c r="Q199" s="12"/>
    </row>
    <row r="200" spans="1:17" x14ac:dyDescent="0.2">
      <c r="A200" s="196" t="s">
        <v>742</v>
      </c>
      <c r="B200" s="195"/>
      <c r="C200" s="195"/>
      <c r="D200" s="195"/>
      <c r="E200" s="195"/>
      <c r="F200" s="195"/>
      <c r="G200" s="195"/>
      <c r="H200" s="195"/>
      <c r="I200" s="195"/>
      <c r="J200" s="95">
        <v>2021</v>
      </c>
      <c r="K200" s="12"/>
      <c r="L200" s="12"/>
      <c r="M200" s="12"/>
      <c r="N200" s="12"/>
      <c r="O200" s="12"/>
      <c r="P200" s="12"/>
      <c r="Q200" s="12"/>
    </row>
    <row r="201" spans="1:17" x14ac:dyDescent="0.2">
      <c r="A201" s="196" t="s">
        <v>741</v>
      </c>
      <c r="B201" s="195"/>
      <c r="C201" s="195"/>
      <c r="D201" s="195"/>
      <c r="E201" s="195"/>
      <c r="F201" s="195"/>
      <c r="G201" s="195"/>
      <c r="H201" s="195"/>
      <c r="I201" s="195"/>
      <c r="J201" s="95">
        <v>13085</v>
      </c>
      <c r="K201" s="12"/>
      <c r="L201" s="12"/>
      <c r="M201" s="12"/>
      <c r="N201" s="12"/>
      <c r="O201" s="12"/>
      <c r="P201" s="12"/>
      <c r="Q201" s="12"/>
    </row>
    <row r="202" spans="1:17" x14ac:dyDescent="0.2">
      <c r="A202" s="196" t="s">
        <v>740</v>
      </c>
      <c r="B202" s="195"/>
      <c r="C202" s="195"/>
      <c r="D202" s="195"/>
      <c r="E202" s="195"/>
      <c r="F202" s="195"/>
      <c r="G202" s="195"/>
      <c r="H202" s="195"/>
      <c r="I202" s="195"/>
      <c r="J202" s="95">
        <v>2857</v>
      </c>
      <c r="K202" s="12"/>
      <c r="L202" s="12"/>
      <c r="M202" s="12"/>
      <c r="N202" s="12"/>
      <c r="O202" s="12"/>
      <c r="P202" s="12"/>
      <c r="Q202" s="12"/>
    </row>
    <row r="203" spans="1:17" x14ac:dyDescent="0.2">
      <c r="A203" s="196" t="s">
        <v>739</v>
      </c>
      <c r="B203" s="195"/>
      <c r="C203" s="195"/>
      <c r="D203" s="195"/>
      <c r="E203" s="195"/>
      <c r="F203" s="195"/>
      <c r="G203" s="195"/>
      <c r="H203" s="195"/>
      <c r="I203" s="195"/>
      <c r="J203" s="95">
        <v>13698</v>
      </c>
      <c r="K203" s="12"/>
      <c r="L203" s="12"/>
      <c r="M203" s="12"/>
      <c r="N203" s="12"/>
      <c r="O203" s="12"/>
      <c r="P203" s="12"/>
      <c r="Q203" s="12"/>
    </row>
    <row r="204" spans="1:17" x14ac:dyDescent="0.2">
      <c r="A204" s="196" t="s">
        <v>738</v>
      </c>
      <c r="B204" s="195"/>
      <c r="C204" s="195"/>
      <c r="D204" s="195"/>
      <c r="E204" s="195"/>
      <c r="F204" s="195"/>
      <c r="G204" s="195"/>
      <c r="H204" s="195"/>
      <c r="I204" s="195"/>
      <c r="J204" s="95">
        <v>6971</v>
      </c>
      <c r="K204" s="12"/>
      <c r="L204" s="12"/>
      <c r="M204" s="12"/>
      <c r="N204" s="12"/>
      <c r="O204" s="12"/>
      <c r="P204" s="12"/>
      <c r="Q204" s="12"/>
    </row>
    <row r="205" spans="1:17" x14ac:dyDescent="0.2">
      <c r="A205" s="196" t="s">
        <v>737</v>
      </c>
      <c r="B205" s="195"/>
      <c r="C205" s="195"/>
      <c r="D205" s="195"/>
      <c r="E205" s="195"/>
      <c r="F205" s="195"/>
      <c r="G205" s="195"/>
      <c r="H205" s="195"/>
      <c r="I205" s="195"/>
      <c r="J205" s="95">
        <v>1742</v>
      </c>
      <c r="K205" s="12"/>
      <c r="L205" s="12"/>
      <c r="M205" s="12"/>
      <c r="N205" s="12"/>
      <c r="O205" s="12"/>
      <c r="P205" s="12"/>
      <c r="Q205" s="12"/>
    </row>
    <row r="206" spans="1:17" x14ac:dyDescent="0.2">
      <c r="A206" s="196" t="s">
        <v>736</v>
      </c>
      <c r="B206" s="195"/>
      <c r="C206" s="195"/>
      <c r="D206" s="195"/>
      <c r="E206" s="195"/>
      <c r="F206" s="195"/>
      <c r="G206" s="195"/>
      <c r="H206" s="195"/>
      <c r="I206" s="195"/>
      <c r="J206" s="95">
        <v>22</v>
      </c>
      <c r="K206" s="12"/>
      <c r="L206" s="12"/>
      <c r="M206" s="12"/>
      <c r="N206" s="12"/>
      <c r="O206" s="12"/>
      <c r="P206" s="12"/>
      <c r="Q206" s="12"/>
    </row>
    <row r="207" spans="1:17" x14ac:dyDescent="0.2">
      <c r="A207" s="196" t="s">
        <v>735</v>
      </c>
      <c r="B207" s="195"/>
      <c r="C207" s="195"/>
      <c r="D207" s="195"/>
      <c r="E207" s="195"/>
      <c r="F207" s="195"/>
      <c r="G207" s="195"/>
      <c r="H207" s="195"/>
      <c r="I207" s="195"/>
      <c r="J207" s="95">
        <v>1918</v>
      </c>
      <c r="K207" s="12"/>
      <c r="L207" s="12"/>
      <c r="M207" s="12"/>
      <c r="N207" s="12"/>
      <c r="O207" s="12"/>
      <c r="P207" s="12"/>
      <c r="Q207" s="12"/>
    </row>
    <row r="208" spans="1:17" x14ac:dyDescent="0.2">
      <c r="A208" s="204" t="s">
        <v>40</v>
      </c>
      <c r="B208" s="195"/>
      <c r="C208" s="195"/>
      <c r="D208" s="195"/>
      <c r="E208" s="195"/>
      <c r="F208" s="195"/>
      <c r="G208" s="195"/>
      <c r="H208" s="195"/>
      <c r="I208" s="195"/>
      <c r="J208" s="14"/>
      <c r="K208" s="12"/>
      <c r="L208" s="12"/>
      <c r="M208" s="12"/>
      <c r="N208" s="12"/>
      <c r="O208" s="12"/>
      <c r="P208" s="12"/>
      <c r="Q208" s="12"/>
    </row>
    <row r="209" spans="1:17" x14ac:dyDescent="0.2">
      <c r="A209" s="196" t="s">
        <v>133</v>
      </c>
      <c r="B209" s="195"/>
      <c r="C209" s="195"/>
      <c r="D209" s="195"/>
      <c r="E209" s="195"/>
      <c r="F209" s="195"/>
      <c r="G209" s="195"/>
      <c r="H209" s="195"/>
      <c r="I209" s="195"/>
      <c r="J209" s="95">
        <v>786315</v>
      </c>
      <c r="K209" s="12"/>
      <c r="L209" s="12"/>
      <c r="M209" s="12"/>
      <c r="N209" s="12"/>
      <c r="O209" s="94">
        <v>6368.35</v>
      </c>
      <c r="P209" s="12"/>
      <c r="Q209" s="94">
        <v>185.81</v>
      </c>
    </row>
    <row r="210" spans="1:17" x14ac:dyDescent="0.2">
      <c r="A210" s="196" t="s">
        <v>132</v>
      </c>
      <c r="B210" s="195"/>
      <c r="C210" s="195"/>
      <c r="D210" s="195"/>
      <c r="E210" s="195"/>
      <c r="F210" s="195"/>
      <c r="G210" s="195"/>
      <c r="H210" s="195"/>
      <c r="I210" s="195"/>
      <c r="J210" s="95">
        <v>278</v>
      </c>
      <c r="K210" s="12"/>
      <c r="L210" s="12"/>
      <c r="M210" s="12"/>
      <c r="N210" s="12"/>
      <c r="O210" s="94">
        <v>9.1199999999999992</v>
      </c>
      <c r="P210" s="12"/>
      <c r="Q210" s="94">
        <v>0.03</v>
      </c>
    </row>
    <row r="211" spans="1:17" x14ac:dyDescent="0.2">
      <c r="A211" s="196" t="s">
        <v>41</v>
      </c>
      <c r="B211" s="195"/>
      <c r="C211" s="195"/>
      <c r="D211" s="195"/>
      <c r="E211" s="195"/>
      <c r="F211" s="195"/>
      <c r="G211" s="195"/>
      <c r="H211" s="195"/>
      <c r="I211" s="195"/>
      <c r="J211" s="95">
        <v>786593</v>
      </c>
      <c r="K211" s="12"/>
      <c r="L211" s="12"/>
      <c r="M211" s="12"/>
      <c r="N211" s="12"/>
      <c r="O211" s="94">
        <v>6377.47</v>
      </c>
      <c r="P211" s="12"/>
      <c r="Q211" s="94">
        <v>185.84</v>
      </c>
    </row>
    <row r="212" spans="1:17" x14ac:dyDescent="0.2">
      <c r="A212" s="196" t="s">
        <v>42</v>
      </c>
      <c r="B212" s="195"/>
      <c r="C212" s="195"/>
      <c r="D212" s="195"/>
      <c r="E212" s="195"/>
      <c r="F212" s="195"/>
      <c r="G212" s="195"/>
      <c r="H212" s="195"/>
      <c r="I212" s="195"/>
      <c r="J212" s="14"/>
      <c r="K212" s="12"/>
      <c r="L212" s="12"/>
      <c r="M212" s="12"/>
      <c r="N212" s="12"/>
      <c r="O212" s="12"/>
      <c r="P212" s="12"/>
      <c r="Q212" s="12"/>
    </row>
    <row r="213" spans="1:17" x14ac:dyDescent="0.2">
      <c r="A213" s="196" t="s">
        <v>43</v>
      </c>
      <c r="B213" s="195"/>
      <c r="C213" s="195"/>
      <c r="D213" s="195"/>
      <c r="E213" s="195"/>
      <c r="F213" s="195"/>
      <c r="G213" s="195"/>
      <c r="H213" s="195"/>
      <c r="I213" s="195"/>
      <c r="J213" s="95">
        <v>516203</v>
      </c>
      <c r="K213" s="12"/>
      <c r="L213" s="12"/>
      <c r="M213" s="12"/>
      <c r="N213" s="12"/>
      <c r="O213" s="12"/>
      <c r="P213" s="12"/>
      <c r="Q213" s="12"/>
    </row>
    <row r="214" spans="1:17" x14ac:dyDescent="0.2">
      <c r="A214" s="196" t="s">
        <v>44</v>
      </c>
      <c r="B214" s="195"/>
      <c r="C214" s="195"/>
      <c r="D214" s="195"/>
      <c r="E214" s="195"/>
      <c r="F214" s="195"/>
      <c r="G214" s="195"/>
      <c r="H214" s="195"/>
      <c r="I214" s="195"/>
      <c r="J214" s="95">
        <v>36343</v>
      </c>
      <c r="K214" s="12"/>
      <c r="L214" s="12"/>
      <c r="M214" s="12"/>
      <c r="N214" s="12"/>
      <c r="O214" s="12"/>
      <c r="P214" s="12"/>
      <c r="Q214" s="12"/>
    </row>
    <row r="215" spans="1:17" x14ac:dyDescent="0.2">
      <c r="A215" s="196" t="s">
        <v>45</v>
      </c>
      <c r="B215" s="195"/>
      <c r="C215" s="195"/>
      <c r="D215" s="195"/>
      <c r="E215" s="195"/>
      <c r="F215" s="195"/>
      <c r="G215" s="195"/>
      <c r="H215" s="195"/>
      <c r="I215" s="195"/>
      <c r="J215" s="95">
        <v>86985</v>
      </c>
      <c r="K215" s="12"/>
      <c r="L215" s="12"/>
      <c r="M215" s="12"/>
      <c r="N215" s="12"/>
      <c r="O215" s="12"/>
      <c r="P215" s="12"/>
      <c r="Q215" s="12"/>
    </row>
    <row r="216" spans="1:17" x14ac:dyDescent="0.2">
      <c r="A216" s="196" t="s">
        <v>46</v>
      </c>
      <c r="B216" s="195"/>
      <c r="C216" s="195"/>
      <c r="D216" s="195"/>
      <c r="E216" s="195"/>
      <c r="F216" s="195"/>
      <c r="G216" s="195"/>
      <c r="H216" s="195"/>
      <c r="I216" s="195"/>
      <c r="J216" s="95">
        <v>90913</v>
      </c>
      <c r="K216" s="12"/>
      <c r="L216" s="12"/>
      <c r="M216" s="12"/>
      <c r="N216" s="12"/>
      <c r="O216" s="12"/>
      <c r="P216" s="12"/>
      <c r="Q216" s="12"/>
    </row>
    <row r="217" spans="1:17" x14ac:dyDescent="0.2">
      <c r="A217" s="196" t="s">
        <v>47</v>
      </c>
      <c r="B217" s="195"/>
      <c r="C217" s="195"/>
      <c r="D217" s="195"/>
      <c r="E217" s="195"/>
      <c r="F217" s="195"/>
      <c r="G217" s="195"/>
      <c r="H217" s="195"/>
      <c r="I217" s="195"/>
      <c r="J217" s="95">
        <v>56149</v>
      </c>
      <c r="K217" s="12"/>
      <c r="L217" s="12"/>
      <c r="M217" s="12"/>
      <c r="N217" s="12"/>
      <c r="O217" s="12"/>
      <c r="P217" s="12"/>
      <c r="Q217" s="12"/>
    </row>
    <row r="218" spans="1:17" x14ac:dyDescent="0.2">
      <c r="A218" s="204" t="s">
        <v>48</v>
      </c>
      <c r="B218" s="195"/>
      <c r="C218" s="195"/>
      <c r="D218" s="195"/>
      <c r="E218" s="195"/>
      <c r="F218" s="195"/>
      <c r="G218" s="195"/>
      <c r="H218" s="195"/>
      <c r="I218" s="195"/>
      <c r="J218" s="15">
        <v>786593</v>
      </c>
      <c r="K218" s="12"/>
      <c r="L218" s="12"/>
      <c r="M218" s="12"/>
      <c r="N218" s="12"/>
      <c r="O218" s="13">
        <v>6377.47</v>
      </c>
      <c r="P218" s="12"/>
      <c r="Q218" s="13">
        <v>185.84</v>
      </c>
    </row>
    <row r="219" spans="1:17" x14ac:dyDescent="0.2">
      <c r="F219" s="10"/>
      <c r="G219" s="10"/>
      <c r="H219" s="10"/>
      <c r="I219" s="10"/>
      <c r="J219" s="16"/>
      <c r="K219" s="10"/>
      <c r="L219" s="10"/>
      <c r="M219" s="10"/>
      <c r="N219" s="10"/>
      <c r="O219" s="10"/>
      <c r="P219" s="10"/>
      <c r="Q219" s="10"/>
    </row>
    <row r="220" spans="1:17" x14ac:dyDescent="0.2">
      <c r="B220" s="170" t="s">
        <v>295</v>
      </c>
      <c r="F220" s="10"/>
      <c r="G220" s="10"/>
      <c r="H220" s="10"/>
      <c r="I220" s="10"/>
      <c r="J220" s="16"/>
      <c r="K220" s="10"/>
      <c r="L220" s="10"/>
      <c r="M220" s="10"/>
      <c r="N220" s="10"/>
      <c r="O220" s="10"/>
      <c r="P220" s="10"/>
      <c r="Q220" s="10"/>
    </row>
    <row r="221" spans="1:17" x14ac:dyDescent="0.2">
      <c r="F221" s="10"/>
      <c r="G221" s="10"/>
      <c r="H221" s="10"/>
      <c r="I221" s="10"/>
      <c r="J221" s="16"/>
      <c r="K221" s="10"/>
      <c r="L221" s="10"/>
      <c r="M221" s="10"/>
      <c r="N221" s="10"/>
      <c r="O221" s="10"/>
      <c r="P221" s="10"/>
      <c r="Q221" s="10"/>
    </row>
  </sheetData>
  <mergeCells count="86">
    <mergeCell ref="A25:Q25"/>
    <mergeCell ref="A21:A23"/>
    <mergeCell ref="C21:C23"/>
    <mergeCell ref="Q21:Q23"/>
    <mergeCell ref="P21:P23"/>
    <mergeCell ref="D21:D23"/>
    <mergeCell ref="E21:E23"/>
    <mergeCell ref="A100:Q100"/>
    <mergeCell ref="A109:Q109"/>
    <mergeCell ref="A114:Q114"/>
    <mergeCell ref="A46:Q46"/>
    <mergeCell ref="A47:Q47"/>
    <mergeCell ref="B21:B23"/>
    <mergeCell ref="O21:O23"/>
    <mergeCell ref="N21:N23"/>
    <mergeCell ref="F21:I21"/>
    <mergeCell ref="J22:J23"/>
    <mergeCell ref="K22:M22"/>
    <mergeCell ref="J21:M21"/>
    <mergeCell ref="F22:F23"/>
    <mergeCell ref="G22:I22"/>
    <mergeCell ref="A116:Q116"/>
    <mergeCell ref="A63:Q63"/>
    <mergeCell ref="A93:Q93"/>
    <mergeCell ref="A169:I169"/>
    <mergeCell ref="A170:I170"/>
    <mergeCell ref="A171:I171"/>
    <mergeCell ref="A172:I172"/>
    <mergeCell ref="A122:Q122"/>
    <mergeCell ref="A145:Q145"/>
    <mergeCell ref="A151:Q151"/>
    <mergeCell ref="A168:I168"/>
    <mergeCell ref="A177:I177"/>
    <mergeCell ref="A178:I178"/>
    <mergeCell ref="A179:I179"/>
    <mergeCell ref="A180:I180"/>
    <mergeCell ref="A173:I173"/>
    <mergeCell ref="A174:I174"/>
    <mergeCell ref="A175:I175"/>
    <mergeCell ref="A176:I176"/>
    <mergeCell ref="A185:I185"/>
    <mergeCell ref="A186:I186"/>
    <mergeCell ref="A187:I187"/>
    <mergeCell ref="A188:I188"/>
    <mergeCell ref="A181:I181"/>
    <mergeCell ref="A182:I182"/>
    <mergeCell ref="A183:I183"/>
    <mergeCell ref="A184:I184"/>
    <mergeCell ref="A193:I193"/>
    <mergeCell ref="A194:I194"/>
    <mergeCell ref="A195:I195"/>
    <mergeCell ref="A196:I196"/>
    <mergeCell ref="A189:I189"/>
    <mergeCell ref="A190:I190"/>
    <mergeCell ref="A191:I191"/>
    <mergeCell ref="A192:I192"/>
    <mergeCell ref="A201:I201"/>
    <mergeCell ref="A202:I202"/>
    <mergeCell ref="A203:I203"/>
    <mergeCell ref="A204:I204"/>
    <mergeCell ref="A197:I197"/>
    <mergeCell ref="A198:I198"/>
    <mergeCell ref="A199:I199"/>
    <mergeCell ref="A200:I200"/>
    <mergeCell ref="A211:I211"/>
    <mergeCell ref="A212:I212"/>
    <mergeCell ref="A205:I205"/>
    <mergeCell ref="A206:I206"/>
    <mergeCell ref="A207:I207"/>
    <mergeCell ref="A208:I208"/>
    <mergeCell ref="D10:L10"/>
    <mergeCell ref="E1:I1"/>
    <mergeCell ref="D9:L9"/>
    <mergeCell ref="A217:I217"/>
    <mergeCell ref="A218:I218"/>
    <mergeCell ref="J13:K13"/>
    <mergeCell ref="J16:K16"/>
    <mergeCell ref="J17:K17"/>
    <mergeCell ref="J15:K15"/>
    <mergeCell ref="J14:K14"/>
    <mergeCell ref="A213:I213"/>
    <mergeCell ref="A214:I214"/>
    <mergeCell ref="A215:I215"/>
    <mergeCell ref="A216:I216"/>
    <mergeCell ref="A209:I209"/>
    <mergeCell ref="A210:I210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05"/>
  <sheetViews>
    <sheetView showGridLines="0" zoomScaleNormal="75" zoomScaleSheetLayoutView="75" workbookViewId="0">
      <selection activeCell="D10" sqref="D10"/>
    </sheetView>
  </sheetViews>
  <sheetFormatPr defaultColWidth="9.140625" defaultRowHeight="12.75" outlineLevelRow="2" x14ac:dyDescent="0.2"/>
  <cols>
    <col min="1" max="1" width="3.28515625" style="11" customWidth="1"/>
    <col min="2" max="2" width="15.28515625" style="1" customWidth="1"/>
    <col min="3" max="3" width="34.28515625" style="8" customWidth="1"/>
    <col min="4" max="4" width="7.7109375" style="7" customWidth="1"/>
    <col min="5" max="5" width="10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17"/>
      <c r="C1" s="116"/>
      <c r="D1" s="167"/>
      <c r="E1" s="210" t="s">
        <v>53</v>
      </c>
      <c r="F1" s="210"/>
      <c r="G1" s="210"/>
      <c r="H1" s="210"/>
      <c r="I1" s="210"/>
      <c r="J1" s="113"/>
      <c r="K1" s="112"/>
      <c r="L1" s="112"/>
      <c r="M1" s="2" t="s">
        <v>28</v>
      </c>
      <c r="N1" s="112"/>
      <c r="O1" s="112"/>
      <c r="P1" s="112"/>
      <c r="Q1"/>
      <c r="R1"/>
    </row>
    <row r="2" spans="1:18" outlineLevel="1" x14ac:dyDescent="0.2">
      <c r="A2" s="5"/>
      <c r="B2" s="117"/>
      <c r="C2" s="116"/>
      <c r="D2" s="136"/>
      <c r="E2" s="136"/>
      <c r="F2" s="112"/>
      <c r="G2" s="166" t="s">
        <v>20</v>
      </c>
      <c r="H2" s="112"/>
      <c r="I2" s="112"/>
      <c r="J2" s="113"/>
      <c r="K2" s="112"/>
      <c r="L2" s="112"/>
      <c r="M2" s="5" t="s">
        <v>130</v>
      </c>
      <c r="N2" s="112"/>
      <c r="O2" s="112"/>
      <c r="P2" s="112"/>
      <c r="Q2"/>
      <c r="R2"/>
    </row>
    <row r="3" spans="1:18" outlineLevel="1" x14ac:dyDescent="0.2">
      <c r="A3" s="5"/>
      <c r="B3" s="117"/>
      <c r="C3" s="116"/>
      <c r="D3" s="136"/>
      <c r="E3" s="136"/>
      <c r="F3" s="112"/>
      <c r="G3" s="166"/>
      <c r="H3" s="112"/>
      <c r="I3" s="112"/>
      <c r="J3" s="113"/>
      <c r="K3" s="112"/>
      <c r="L3" s="5"/>
      <c r="M3" s="5" t="s">
        <v>200</v>
      </c>
      <c r="N3" s="112"/>
      <c r="O3" s="112"/>
      <c r="P3" s="112"/>
      <c r="Q3"/>
      <c r="R3"/>
    </row>
    <row r="4" spans="1:18" outlineLevel="1" x14ac:dyDescent="0.2">
      <c r="A4" s="5" t="s">
        <v>199</v>
      </c>
      <c r="B4" s="117"/>
      <c r="C4" s="116"/>
      <c r="D4" s="136"/>
      <c r="E4" s="136"/>
      <c r="F4" s="112"/>
      <c r="G4" s="112"/>
      <c r="H4" s="112"/>
      <c r="I4" s="112"/>
      <c r="J4" s="113"/>
      <c r="K4" s="112"/>
      <c r="L4" s="112"/>
      <c r="M4" s="5" t="s">
        <v>199</v>
      </c>
      <c r="N4" s="112"/>
      <c r="O4" s="112"/>
      <c r="P4" s="112"/>
      <c r="Q4"/>
      <c r="R4"/>
    </row>
    <row r="5" spans="1:18" outlineLevel="1" x14ac:dyDescent="0.2">
      <c r="A5" s="5" t="s">
        <v>198</v>
      </c>
      <c r="B5" s="117"/>
      <c r="C5" s="116"/>
      <c r="D5" s="136"/>
      <c r="E5" s="136"/>
      <c r="F5" s="112"/>
      <c r="G5" s="112"/>
      <c r="H5" s="112"/>
      <c r="I5" s="112"/>
      <c r="J5" s="113"/>
      <c r="K5" s="112"/>
      <c r="L5" s="112"/>
      <c r="M5" s="5" t="s">
        <v>126</v>
      </c>
      <c r="N5" s="112"/>
      <c r="O5" s="112"/>
      <c r="P5" s="112"/>
      <c r="Q5"/>
      <c r="R5"/>
    </row>
    <row r="6" spans="1:18" outlineLevel="1" x14ac:dyDescent="0.2">
      <c r="A6" s="114"/>
      <c r="B6" s="117"/>
      <c r="C6" s="136"/>
      <c r="D6" s="4"/>
      <c r="E6" s="112"/>
      <c r="F6" s="112"/>
      <c r="G6" s="152" t="s">
        <v>1045</v>
      </c>
      <c r="H6" s="152"/>
      <c r="I6" s="152"/>
      <c r="J6" s="113"/>
      <c r="K6" s="112"/>
      <c r="L6" s="112"/>
      <c r="M6" s="112"/>
      <c r="N6" s="112"/>
      <c r="O6" s="112"/>
      <c r="P6" s="112"/>
      <c r="Q6" s="4"/>
    </row>
    <row r="7" spans="1:18" x14ac:dyDescent="0.2">
      <c r="A7" s="114"/>
      <c r="B7" s="117"/>
      <c r="C7" s="136"/>
      <c r="D7" s="4"/>
      <c r="E7" s="112"/>
      <c r="F7" s="112"/>
      <c r="G7" s="114" t="s">
        <v>21</v>
      </c>
      <c r="H7" s="114"/>
      <c r="I7" s="114"/>
      <c r="J7" s="113"/>
      <c r="K7" s="112"/>
      <c r="L7" s="112"/>
      <c r="M7" s="112"/>
      <c r="N7" s="112"/>
      <c r="O7" s="112"/>
      <c r="P7" s="112"/>
      <c r="Q7" s="4"/>
    </row>
    <row r="8" spans="1:18" x14ac:dyDescent="0.2">
      <c r="A8" s="114"/>
      <c r="B8" s="117"/>
      <c r="C8" s="136"/>
      <c r="D8" s="4"/>
      <c r="E8" s="112"/>
      <c r="F8" s="112"/>
      <c r="G8" s="112"/>
      <c r="H8" s="112"/>
      <c r="I8" s="112"/>
      <c r="J8" s="113"/>
      <c r="K8" s="112"/>
      <c r="L8" s="112"/>
      <c r="M8" s="112"/>
      <c r="N8" s="112"/>
      <c r="O8" s="112"/>
      <c r="P8" s="112"/>
      <c r="Q8" s="4"/>
    </row>
    <row r="9" spans="1:18" x14ac:dyDescent="0.2">
      <c r="A9" s="114"/>
      <c r="B9" s="117"/>
      <c r="C9" s="144" t="s">
        <v>22</v>
      </c>
      <c r="D9" s="148" t="s">
        <v>691</v>
      </c>
      <c r="E9" s="145"/>
      <c r="F9" s="145"/>
      <c r="G9" s="147"/>
      <c r="H9" s="145"/>
      <c r="I9" s="145"/>
      <c r="J9" s="146"/>
      <c r="K9" s="145"/>
      <c r="L9" s="145"/>
      <c r="M9" s="145"/>
      <c r="N9" s="145"/>
      <c r="O9" s="112"/>
      <c r="P9" s="112"/>
      <c r="Q9" s="4"/>
    </row>
    <row r="10" spans="1:18" x14ac:dyDescent="0.2">
      <c r="A10" s="114"/>
      <c r="B10" s="117"/>
      <c r="C10" s="144"/>
      <c r="D10" s="125" t="s">
        <v>1044</v>
      </c>
      <c r="E10" s="112"/>
      <c r="F10" s="112"/>
      <c r="G10" s="114"/>
      <c r="H10" s="112"/>
      <c r="I10" s="112"/>
      <c r="J10" s="113"/>
      <c r="K10" s="112"/>
      <c r="L10" s="112"/>
      <c r="M10" s="112"/>
      <c r="N10" s="112"/>
      <c r="O10" s="112"/>
      <c r="P10" s="112"/>
      <c r="Q10" s="4"/>
    </row>
    <row r="11" spans="1:18" x14ac:dyDescent="0.2">
      <c r="A11" s="114"/>
      <c r="B11" s="117"/>
      <c r="C11" s="136"/>
      <c r="D11" s="142"/>
      <c r="E11" s="141"/>
      <c r="F11" s="141"/>
      <c r="G11" s="180" t="s">
        <v>125</v>
      </c>
      <c r="H11" s="180"/>
      <c r="I11" s="180"/>
      <c r="J11" s="140"/>
      <c r="K11" s="139"/>
      <c r="L11" s="112"/>
      <c r="M11" s="112"/>
      <c r="N11" s="112"/>
      <c r="O11" s="112"/>
      <c r="P11" s="112"/>
      <c r="Q11" s="4"/>
    </row>
    <row r="12" spans="1:18" x14ac:dyDescent="0.2">
      <c r="A12" s="138"/>
      <c r="B12" s="137"/>
      <c r="C12" s="116"/>
      <c r="D12" s="136"/>
      <c r="E12" s="4"/>
      <c r="F12" s="112"/>
      <c r="G12" s="112"/>
      <c r="H12" s="112"/>
      <c r="I12" s="112"/>
      <c r="J12" s="113"/>
      <c r="K12" s="112"/>
      <c r="L12" s="112"/>
      <c r="M12" s="112"/>
      <c r="N12" s="112"/>
      <c r="O12" s="112"/>
      <c r="P12" s="112"/>
      <c r="Q12" s="112"/>
    </row>
    <row r="13" spans="1:18" ht="14.25" x14ac:dyDescent="0.2">
      <c r="A13" s="114"/>
      <c r="B13" s="117"/>
      <c r="C13" s="116"/>
      <c r="D13" s="125" t="s">
        <v>1043</v>
      </c>
      <c r="E13" s="114"/>
      <c r="F13" s="112"/>
      <c r="G13" s="112"/>
      <c r="H13" s="112"/>
      <c r="I13" s="125"/>
      <c r="J13" s="126"/>
      <c r="K13" s="112"/>
      <c r="L13" s="112"/>
      <c r="M13" s="112"/>
      <c r="N13" s="112"/>
      <c r="O13" s="112"/>
      <c r="P13" s="112"/>
      <c r="Q13" s="112"/>
      <c r="R13" s="135"/>
    </row>
    <row r="14" spans="1:18" x14ac:dyDescent="0.2">
      <c r="A14" s="114"/>
      <c r="B14" s="117"/>
      <c r="C14" s="116"/>
      <c r="D14" s="125" t="s">
        <v>51</v>
      </c>
      <c r="E14" s="114"/>
      <c r="F14" s="112"/>
      <c r="G14" s="112"/>
      <c r="H14" s="112"/>
      <c r="I14" s="125"/>
      <c r="J14" s="205" t="s">
        <v>1042</v>
      </c>
      <c r="K14" s="206"/>
      <c r="L14" s="5" t="s">
        <v>122</v>
      </c>
      <c r="M14" s="112"/>
      <c r="N14" s="112"/>
      <c r="O14" s="112"/>
      <c r="P14" s="112"/>
      <c r="Q14" s="112"/>
    </row>
    <row r="15" spans="1:18" outlineLevel="1" x14ac:dyDescent="0.2">
      <c r="A15" s="114"/>
      <c r="B15" s="117"/>
      <c r="C15" s="116"/>
      <c r="D15" s="125" t="s">
        <v>163</v>
      </c>
      <c r="E15" s="114"/>
      <c r="F15" s="112"/>
      <c r="G15" s="112"/>
      <c r="H15" s="112"/>
      <c r="I15" s="125"/>
      <c r="J15" s="205" t="s">
        <v>1041</v>
      </c>
      <c r="K15" s="206"/>
      <c r="L15" s="5" t="s">
        <v>122</v>
      </c>
      <c r="M15" s="112"/>
      <c r="N15" s="112"/>
      <c r="O15" s="112"/>
      <c r="P15" s="112"/>
      <c r="Q15" s="112"/>
    </row>
    <row r="16" spans="1:18" outlineLevel="1" x14ac:dyDescent="0.2">
      <c r="A16" s="114"/>
      <c r="B16" s="117"/>
      <c r="C16" s="116"/>
      <c r="D16" s="125" t="s">
        <v>52</v>
      </c>
      <c r="E16" s="114"/>
      <c r="F16" s="112"/>
      <c r="G16" s="112"/>
      <c r="H16" s="112"/>
      <c r="I16" s="125"/>
      <c r="J16" s="205" t="s">
        <v>1040</v>
      </c>
      <c r="K16" s="206"/>
      <c r="L16" s="5" t="s">
        <v>122</v>
      </c>
      <c r="M16" s="112"/>
      <c r="N16" s="112"/>
      <c r="O16" s="112"/>
      <c r="P16" s="112"/>
      <c r="Q16" s="112"/>
    </row>
    <row r="17" spans="1:17" x14ac:dyDescent="0.2">
      <c r="A17" s="114"/>
      <c r="B17" s="117"/>
      <c r="C17" s="116"/>
      <c r="D17" s="125" t="s">
        <v>123</v>
      </c>
      <c r="E17" s="114"/>
      <c r="F17" s="112"/>
      <c r="G17" s="112"/>
      <c r="H17" s="112"/>
      <c r="I17" s="125"/>
      <c r="J17" s="205" t="s">
        <v>1039</v>
      </c>
      <c r="K17" s="206"/>
      <c r="L17" s="5" t="s">
        <v>122</v>
      </c>
      <c r="M17" s="112"/>
      <c r="N17" s="112"/>
      <c r="O17" s="112"/>
      <c r="P17" s="112"/>
      <c r="Q17" s="112"/>
    </row>
    <row r="18" spans="1:17" outlineLevel="1" x14ac:dyDescent="0.2">
      <c r="A18" s="114"/>
      <c r="B18" s="117"/>
      <c r="C18" s="116"/>
      <c r="D18" s="125" t="s">
        <v>49</v>
      </c>
      <c r="E18" s="114"/>
      <c r="F18" s="112"/>
      <c r="G18" s="112"/>
      <c r="H18" s="112"/>
      <c r="I18" s="125"/>
      <c r="J18" s="205" t="s">
        <v>1038</v>
      </c>
      <c r="K18" s="206"/>
      <c r="L18" s="5" t="s">
        <v>50</v>
      </c>
      <c r="M18" s="112"/>
      <c r="N18" s="112"/>
      <c r="O18" s="112"/>
      <c r="P18" s="112"/>
      <c r="Q18" s="112"/>
    </row>
    <row r="19" spans="1:17" s="101" customFormat="1" outlineLevel="1" x14ac:dyDescent="0.2">
      <c r="A19" s="105"/>
      <c r="B19" s="129"/>
      <c r="C19" s="128"/>
      <c r="D19" s="125" t="s">
        <v>227</v>
      </c>
      <c r="E19" s="125"/>
      <c r="F19" s="125"/>
      <c r="G19" s="125"/>
      <c r="H19" s="125"/>
      <c r="I19" s="125"/>
      <c r="J19" s="126"/>
      <c r="K19" s="179">
        <f>J99/1000</f>
        <v>4.3559999999999999</v>
      </c>
      <c r="L19" s="125" t="s">
        <v>120</v>
      </c>
      <c r="M19" s="102"/>
      <c r="N19" s="132"/>
      <c r="O19" s="131"/>
      <c r="P19" s="168"/>
    </row>
    <row r="20" spans="1:17" customFormat="1" x14ac:dyDescent="0.2">
      <c r="A20" s="105"/>
      <c r="B20" s="129"/>
      <c r="C20" s="128"/>
      <c r="D20" s="127" t="s">
        <v>119</v>
      </c>
      <c r="E20" s="125"/>
      <c r="F20" s="125"/>
      <c r="G20" s="125"/>
      <c r="H20" s="125"/>
      <c r="I20" s="125"/>
      <c r="J20" s="126"/>
      <c r="K20" s="125"/>
      <c r="L20" s="125"/>
      <c r="M20" s="102"/>
      <c r="N20" s="102"/>
      <c r="O20" s="102"/>
      <c r="P20" s="102"/>
    </row>
    <row r="22" spans="1:17" ht="18" customHeight="1" x14ac:dyDescent="0.2">
      <c r="A22" s="197" t="s">
        <v>23</v>
      </c>
      <c r="B22" s="202" t="s">
        <v>118</v>
      </c>
      <c r="C22" s="197" t="s">
        <v>117</v>
      </c>
      <c r="D22" s="197" t="s">
        <v>24</v>
      </c>
      <c r="E22" s="197" t="s">
        <v>25</v>
      </c>
      <c r="F22" s="197" t="s">
        <v>116</v>
      </c>
      <c r="G22" s="200"/>
      <c r="H22" s="200"/>
      <c r="I22" s="200"/>
      <c r="J22" s="197" t="s">
        <v>115</v>
      </c>
      <c r="K22" s="200"/>
      <c r="L22" s="200"/>
      <c r="M22" s="200"/>
      <c r="N22" s="197" t="s">
        <v>114</v>
      </c>
      <c r="O22" s="197" t="s">
        <v>113</v>
      </c>
      <c r="P22" s="197" t="s">
        <v>112</v>
      </c>
      <c r="Q22" s="197" t="s">
        <v>111</v>
      </c>
    </row>
    <row r="23" spans="1:17" ht="15.75" customHeight="1" x14ac:dyDescent="0.2">
      <c r="A23" s="200"/>
      <c r="B23" s="203"/>
      <c r="C23" s="201"/>
      <c r="D23" s="197"/>
      <c r="E23" s="200"/>
      <c r="F23" s="197" t="s">
        <v>26</v>
      </c>
      <c r="G23" s="197" t="s">
        <v>110</v>
      </c>
      <c r="H23" s="200"/>
      <c r="I23" s="200"/>
      <c r="J23" s="198" t="s">
        <v>26</v>
      </c>
      <c r="K23" s="197" t="s">
        <v>110</v>
      </c>
      <c r="L23" s="200"/>
      <c r="M23" s="200"/>
      <c r="N23" s="197"/>
      <c r="O23" s="197"/>
      <c r="P23" s="197"/>
      <c r="Q23" s="197"/>
    </row>
    <row r="24" spans="1:17" ht="15.75" customHeight="1" x14ac:dyDescent="0.2">
      <c r="A24" s="200"/>
      <c r="B24" s="203"/>
      <c r="C24" s="201"/>
      <c r="D24" s="197"/>
      <c r="E24" s="200"/>
      <c r="F24" s="200"/>
      <c r="G24" s="174" t="s">
        <v>109</v>
      </c>
      <c r="H24" s="174" t="s">
        <v>108</v>
      </c>
      <c r="I24" s="174" t="s">
        <v>107</v>
      </c>
      <c r="J24" s="199"/>
      <c r="K24" s="174" t="s">
        <v>109</v>
      </c>
      <c r="L24" s="174" t="s">
        <v>108</v>
      </c>
      <c r="M24" s="174" t="s">
        <v>107</v>
      </c>
      <c r="N24" s="197"/>
      <c r="O24" s="197"/>
      <c r="P24" s="197"/>
      <c r="Q24" s="197"/>
    </row>
    <row r="25" spans="1:17" x14ac:dyDescent="0.2">
      <c r="A25" s="6">
        <v>1</v>
      </c>
      <c r="B25" s="178">
        <v>2</v>
      </c>
      <c r="C25" s="174">
        <v>3</v>
      </c>
      <c r="D25" s="174">
        <v>4</v>
      </c>
      <c r="E25" s="6">
        <v>5</v>
      </c>
      <c r="F25" s="176">
        <v>6</v>
      </c>
      <c r="G25" s="176">
        <v>7</v>
      </c>
      <c r="H25" s="176">
        <v>8</v>
      </c>
      <c r="I25" s="176">
        <v>9</v>
      </c>
      <c r="J25" s="175">
        <v>10</v>
      </c>
      <c r="K25" s="176">
        <v>11</v>
      </c>
      <c r="L25" s="176">
        <v>12</v>
      </c>
      <c r="M25" s="176">
        <v>13</v>
      </c>
      <c r="N25" s="176">
        <v>14</v>
      </c>
      <c r="O25" s="176">
        <v>15</v>
      </c>
      <c r="P25" s="176">
        <v>16</v>
      </c>
      <c r="Q25" s="176">
        <v>17</v>
      </c>
    </row>
    <row r="26" spans="1:17" x14ac:dyDescent="0.2">
      <c r="A26" s="194" t="s">
        <v>226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</row>
    <row r="27" spans="1:17" ht="26.25" x14ac:dyDescent="0.2">
      <c r="A27" s="6">
        <v>1</v>
      </c>
      <c r="B27" s="98" t="s">
        <v>209</v>
      </c>
      <c r="C27" s="177" t="s">
        <v>1037</v>
      </c>
      <c r="D27" s="97" t="s">
        <v>33</v>
      </c>
      <c r="E27" s="118">
        <v>1</v>
      </c>
      <c r="F27" s="94" t="s">
        <v>1036</v>
      </c>
      <c r="G27" s="12"/>
      <c r="H27" s="12"/>
      <c r="I27" s="12"/>
      <c r="J27" s="14">
        <v>687</v>
      </c>
      <c r="K27" s="12"/>
      <c r="L27" s="12"/>
      <c r="M27" s="12"/>
      <c r="N27" s="12"/>
      <c r="O27" s="12"/>
      <c r="P27" s="12"/>
      <c r="Q27" s="12"/>
    </row>
    <row r="28" spans="1:17" ht="24" x14ac:dyDescent="0.2">
      <c r="A28" s="6">
        <v>2</v>
      </c>
      <c r="B28" s="98" t="s">
        <v>553</v>
      </c>
      <c r="C28" s="177" t="s">
        <v>1035</v>
      </c>
      <c r="D28" s="97" t="s">
        <v>29</v>
      </c>
      <c r="E28" s="118">
        <v>1</v>
      </c>
      <c r="F28" s="94">
        <v>256.7</v>
      </c>
      <c r="G28" s="94">
        <v>157.76</v>
      </c>
      <c r="H28" s="94">
        <v>33.83</v>
      </c>
      <c r="I28" s="94">
        <v>6.87</v>
      </c>
      <c r="J28" s="14">
        <v>257</v>
      </c>
      <c r="K28" s="12">
        <v>158</v>
      </c>
      <c r="L28" s="12">
        <v>34</v>
      </c>
      <c r="M28" s="12">
        <v>7</v>
      </c>
      <c r="N28" s="12">
        <v>10.1</v>
      </c>
      <c r="O28" s="12">
        <v>10.1</v>
      </c>
      <c r="P28" s="12">
        <v>0.44</v>
      </c>
      <c r="Q28" s="12">
        <v>0.44</v>
      </c>
    </row>
    <row r="29" spans="1:17" ht="36" x14ac:dyDescent="0.2">
      <c r="A29" s="6">
        <v>3</v>
      </c>
      <c r="B29" s="98" t="s">
        <v>209</v>
      </c>
      <c r="C29" s="177" t="s">
        <v>1034</v>
      </c>
      <c r="D29" s="97" t="s">
        <v>33</v>
      </c>
      <c r="E29" s="118">
        <v>1</v>
      </c>
      <c r="F29" s="94" t="s">
        <v>1033</v>
      </c>
      <c r="G29" s="12"/>
      <c r="H29" s="12"/>
      <c r="I29" s="12"/>
      <c r="J29" s="14">
        <v>111</v>
      </c>
      <c r="K29" s="12"/>
      <c r="L29" s="12"/>
      <c r="M29" s="12"/>
      <c r="N29" s="12"/>
      <c r="O29" s="12"/>
      <c r="P29" s="12"/>
      <c r="Q29" s="12"/>
    </row>
    <row r="30" spans="1:17" ht="24" x14ac:dyDescent="0.2">
      <c r="A30" s="6">
        <v>4</v>
      </c>
      <c r="B30" s="98" t="s">
        <v>209</v>
      </c>
      <c r="C30" s="177" t="s">
        <v>1032</v>
      </c>
      <c r="D30" s="97" t="s">
        <v>33</v>
      </c>
      <c r="E30" s="118">
        <v>1</v>
      </c>
      <c r="F30" s="94" t="s">
        <v>1031</v>
      </c>
      <c r="G30" s="12"/>
      <c r="H30" s="12"/>
      <c r="I30" s="12"/>
      <c r="J30" s="14">
        <v>55</v>
      </c>
      <c r="K30" s="12"/>
      <c r="L30" s="12"/>
      <c r="M30" s="12"/>
      <c r="N30" s="12"/>
      <c r="O30" s="12"/>
      <c r="P30" s="12"/>
      <c r="Q30" s="12"/>
    </row>
    <row r="31" spans="1:17" ht="24" x14ac:dyDescent="0.2">
      <c r="A31" s="6">
        <v>5</v>
      </c>
      <c r="B31" s="98" t="s">
        <v>1030</v>
      </c>
      <c r="C31" s="177" t="s">
        <v>1029</v>
      </c>
      <c r="D31" s="97" t="s">
        <v>33</v>
      </c>
      <c r="E31" s="118">
        <v>1</v>
      </c>
      <c r="F31" s="94">
        <v>166.73</v>
      </c>
      <c r="G31" s="94">
        <v>52.8</v>
      </c>
      <c r="H31" s="94">
        <v>9.99</v>
      </c>
      <c r="I31" s="94">
        <v>2.0299999999999998</v>
      </c>
      <c r="J31" s="14">
        <v>167</v>
      </c>
      <c r="K31" s="12">
        <v>53</v>
      </c>
      <c r="L31" s="12">
        <v>10</v>
      </c>
      <c r="M31" s="12">
        <v>2</v>
      </c>
      <c r="N31" s="12">
        <v>3.38</v>
      </c>
      <c r="O31" s="12">
        <v>3.38</v>
      </c>
      <c r="P31" s="12">
        <v>0.13</v>
      </c>
      <c r="Q31" s="12">
        <v>0.13</v>
      </c>
    </row>
    <row r="32" spans="1:17" ht="24" x14ac:dyDescent="0.2">
      <c r="A32" s="6">
        <v>6</v>
      </c>
      <c r="B32" s="98" t="s">
        <v>209</v>
      </c>
      <c r="C32" s="177" t="s">
        <v>1028</v>
      </c>
      <c r="D32" s="97" t="s">
        <v>33</v>
      </c>
      <c r="E32" s="118">
        <v>5</v>
      </c>
      <c r="F32" s="94" t="s">
        <v>1027</v>
      </c>
      <c r="G32" s="12"/>
      <c r="H32" s="12"/>
      <c r="I32" s="12"/>
      <c r="J32" s="14">
        <v>302</v>
      </c>
      <c r="K32" s="12"/>
      <c r="L32" s="12"/>
      <c r="M32" s="12"/>
      <c r="N32" s="12"/>
      <c r="O32" s="12"/>
      <c r="P32" s="12"/>
      <c r="Q32" s="12"/>
    </row>
    <row r="33" spans="1:17" ht="24" x14ac:dyDescent="0.2">
      <c r="A33" s="6">
        <v>7</v>
      </c>
      <c r="B33" s="98" t="s">
        <v>1026</v>
      </c>
      <c r="C33" s="177" t="s">
        <v>1025</v>
      </c>
      <c r="D33" s="97" t="s">
        <v>29</v>
      </c>
      <c r="E33" s="118">
        <v>4</v>
      </c>
      <c r="F33" s="94">
        <v>110.22</v>
      </c>
      <c r="G33" s="94">
        <v>97.56</v>
      </c>
      <c r="H33" s="12"/>
      <c r="I33" s="12"/>
      <c r="J33" s="14">
        <v>441</v>
      </c>
      <c r="K33" s="12">
        <v>390</v>
      </c>
      <c r="L33" s="12"/>
      <c r="M33" s="12"/>
      <c r="N33" s="12">
        <v>7.2</v>
      </c>
      <c r="O33" s="12">
        <v>28.8</v>
      </c>
      <c r="P33" s="12"/>
      <c r="Q33" s="12"/>
    </row>
    <row r="34" spans="1:17" ht="24" x14ac:dyDescent="0.2">
      <c r="A34" s="6">
        <v>8</v>
      </c>
      <c r="B34" s="98" t="s">
        <v>209</v>
      </c>
      <c r="C34" s="177" t="s">
        <v>1024</v>
      </c>
      <c r="D34" s="97" t="s">
        <v>33</v>
      </c>
      <c r="E34" s="118">
        <v>1</v>
      </c>
      <c r="F34" s="94" t="s">
        <v>1023</v>
      </c>
      <c r="G34" s="12"/>
      <c r="H34" s="12"/>
      <c r="I34" s="12"/>
      <c r="J34" s="14">
        <v>127</v>
      </c>
      <c r="K34" s="12"/>
      <c r="L34" s="12"/>
      <c r="M34" s="12"/>
      <c r="N34" s="12"/>
      <c r="O34" s="12"/>
      <c r="P34" s="12"/>
      <c r="Q34" s="12"/>
    </row>
    <row r="35" spans="1:17" ht="24" x14ac:dyDescent="0.2">
      <c r="A35" s="6">
        <v>9</v>
      </c>
      <c r="B35" s="98" t="s">
        <v>553</v>
      </c>
      <c r="C35" s="177" t="s">
        <v>1022</v>
      </c>
      <c r="D35" s="97" t="s">
        <v>29</v>
      </c>
      <c r="E35" s="118">
        <v>1</v>
      </c>
      <c r="F35" s="94">
        <v>256.7</v>
      </c>
      <c r="G35" s="94">
        <v>157.76</v>
      </c>
      <c r="H35" s="94">
        <v>33.83</v>
      </c>
      <c r="I35" s="94">
        <v>6.87</v>
      </c>
      <c r="J35" s="14">
        <v>257</v>
      </c>
      <c r="K35" s="12">
        <v>158</v>
      </c>
      <c r="L35" s="12">
        <v>34</v>
      </c>
      <c r="M35" s="12">
        <v>7</v>
      </c>
      <c r="N35" s="12">
        <v>10.1</v>
      </c>
      <c r="O35" s="12">
        <v>10.1</v>
      </c>
      <c r="P35" s="12">
        <v>0.44</v>
      </c>
      <c r="Q35" s="12">
        <v>0.44</v>
      </c>
    </row>
    <row r="36" spans="1:17" ht="26.25" x14ac:dyDescent="0.2">
      <c r="A36" s="6">
        <v>10</v>
      </c>
      <c r="B36" s="98" t="s">
        <v>209</v>
      </c>
      <c r="C36" s="177" t="s">
        <v>1021</v>
      </c>
      <c r="D36" s="97" t="s">
        <v>33</v>
      </c>
      <c r="E36" s="118">
        <v>1</v>
      </c>
      <c r="F36" s="94" t="s">
        <v>1020</v>
      </c>
      <c r="G36" s="12"/>
      <c r="H36" s="12"/>
      <c r="I36" s="12"/>
      <c r="J36" s="14">
        <v>179</v>
      </c>
      <c r="K36" s="12"/>
      <c r="L36" s="12"/>
      <c r="M36" s="12"/>
      <c r="N36" s="12"/>
      <c r="O36" s="12"/>
      <c r="P36" s="12"/>
      <c r="Q36" s="12"/>
    </row>
    <row r="37" spans="1:17" ht="24" x14ac:dyDescent="0.2">
      <c r="A37" s="6">
        <v>11</v>
      </c>
      <c r="B37" s="98" t="s">
        <v>1019</v>
      </c>
      <c r="C37" s="177" t="s">
        <v>1018</v>
      </c>
      <c r="D37" s="97" t="s">
        <v>29</v>
      </c>
      <c r="E37" s="118">
        <v>1</v>
      </c>
      <c r="F37" s="94">
        <v>161.11000000000001</v>
      </c>
      <c r="G37" s="94">
        <v>121.14</v>
      </c>
      <c r="H37" s="94">
        <v>27.05</v>
      </c>
      <c r="I37" s="94">
        <v>5.15</v>
      </c>
      <c r="J37" s="14">
        <v>161</v>
      </c>
      <c r="K37" s="12">
        <v>121</v>
      </c>
      <c r="L37" s="12">
        <v>27</v>
      </c>
      <c r="M37" s="12">
        <v>5</v>
      </c>
      <c r="N37" s="12">
        <v>8.94</v>
      </c>
      <c r="O37" s="12">
        <v>8.94</v>
      </c>
      <c r="P37" s="12">
        <v>0.33</v>
      </c>
      <c r="Q37" s="12">
        <v>0.33</v>
      </c>
    </row>
    <row r="38" spans="1:17" ht="36" x14ac:dyDescent="0.2">
      <c r="A38" s="6">
        <v>12</v>
      </c>
      <c r="B38" s="98" t="s">
        <v>1017</v>
      </c>
      <c r="C38" s="177" t="s">
        <v>1016</v>
      </c>
      <c r="D38" s="97" t="s">
        <v>1015</v>
      </c>
      <c r="E38" s="96">
        <v>2</v>
      </c>
      <c r="F38" s="94">
        <v>16.510000000000002</v>
      </c>
      <c r="G38" s="94">
        <v>15.62</v>
      </c>
      <c r="H38" s="12"/>
      <c r="I38" s="12"/>
      <c r="J38" s="14">
        <v>33</v>
      </c>
      <c r="K38" s="12">
        <v>31</v>
      </c>
      <c r="L38" s="12"/>
      <c r="M38" s="12"/>
      <c r="N38" s="12">
        <v>1</v>
      </c>
      <c r="O38" s="12">
        <v>2</v>
      </c>
      <c r="P38" s="12"/>
      <c r="Q38" s="12"/>
    </row>
    <row r="39" spans="1:17" ht="26.25" x14ac:dyDescent="0.2">
      <c r="A39" s="6">
        <v>13</v>
      </c>
      <c r="B39" s="98" t="s">
        <v>209</v>
      </c>
      <c r="C39" s="177" t="s">
        <v>1014</v>
      </c>
      <c r="D39" s="97" t="s">
        <v>33</v>
      </c>
      <c r="E39" s="118">
        <v>1</v>
      </c>
      <c r="F39" s="94" t="s">
        <v>1013</v>
      </c>
      <c r="G39" s="12"/>
      <c r="H39" s="12"/>
      <c r="I39" s="12"/>
      <c r="J39" s="14">
        <v>287</v>
      </c>
      <c r="K39" s="12"/>
      <c r="L39" s="12"/>
      <c r="M39" s="12"/>
      <c r="N39" s="12"/>
      <c r="O39" s="12"/>
      <c r="P39" s="12"/>
      <c r="Q39" s="12"/>
    </row>
    <row r="40" spans="1:17" ht="24" x14ac:dyDescent="0.2">
      <c r="A40" s="6">
        <v>14</v>
      </c>
      <c r="B40" s="98" t="s">
        <v>1009</v>
      </c>
      <c r="C40" s="177" t="s">
        <v>1012</v>
      </c>
      <c r="D40" s="97" t="s">
        <v>29</v>
      </c>
      <c r="E40" s="118">
        <v>1</v>
      </c>
      <c r="F40" s="94">
        <v>29.8</v>
      </c>
      <c r="G40" s="94">
        <v>15.31</v>
      </c>
      <c r="H40" s="94">
        <v>11.69</v>
      </c>
      <c r="I40" s="94">
        <v>0.73</v>
      </c>
      <c r="J40" s="14">
        <v>30</v>
      </c>
      <c r="K40" s="12">
        <v>15</v>
      </c>
      <c r="L40" s="12">
        <v>12</v>
      </c>
      <c r="M40" s="12">
        <v>1</v>
      </c>
      <c r="N40" s="12">
        <v>1.1299999999999999</v>
      </c>
      <c r="O40" s="12">
        <v>1.1299999999999999</v>
      </c>
      <c r="P40" s="12">
        <v>0.04</v>
      </c>
      <c r="Q40" s="12">
        <v>0.04</v>
      </c>
    </row>
    <row r="41" spans="1:17" ht="24" x14ac:dyDescent="0.2">
      <c r="A41" s="6">
        <v>15</v>
      </c>
      <c r="B41" s="98" t="s">
        <v>209</v>
      </c>
      <c r="C41" s="177" t="s">
        <v>1011</v>
      </c>
      <c r="D41" s="97" t="s">
        <v>33</v>
      </c>
      <c r="E41" s="118">
        <v>1</v>
      </c>
      <c r="F41" s="94" t="s">
        <v>1010</v>
      </c>
      <c r="G41" s="12"/>
      <c r="H41" s="12"/>
      <c r="I41" s="12"/>
      <c r="J41" s="14">
        <v>60</v>
      </c>
      <c r="K41" s="12"/>
      <c r="L41" s="12"/>
      <c r="M41" s="12"/>
      <c r="N41" s="12"/>
      <c r="O41" s="12"/>
      <c r="P41" s="12"/>
      <c r="Q41" s="12"/>
    </row>
    <row r="42" spans="1:17" ht="24" x14ac:dyDescent="0.2">
      <c r="A42" s="6">
        <v>16</v>
      </c>
      <c r="B42" s="98" t="s">
        <v>1009</v>
      </c>
      <c r="C42" s="177" t="s">
        <v>1008</v>
      </c>
      <c r="D42" s="97" t="s">
        <v>29</v>
      </c>
      <c r="E42" s="118">
        <v>1</v>
      </c>
      <c r="F42" s="94">
        <v>29.8</v>
      </c>
      <c r="G42" s="94">
        <v>15.31</v>
      </c>
      <c r="H42" s="94">
        <v>11.69</v>
      </c>
      <c r="I42" s="94">
        <v>0.73</v>
      </c>
      <c r="J42" s="14">
        <v>30</v>
      </c>
      <c r="K42" s="12">
        <v>15</v>
      </c>
      <c r="L42" s="12">
        <v>12</v>
      </c>
      <c r="M42" s="12">
        <v>1</v>
      </c>
      <c r="N42" s="12">
        <v>1.1299999999999999</v>
      </c>
      <c r="O42" s="12">
        <v>1.1299999999999999</v>
      </c>
      <c r="P42" s="12">
        <v>0.04</v>
      </c>
      <c r="Q42" s="12">
        <v>0.04</v>
      </c>
    </row>
    <row r="43" spans="1:17" ht="26.25" x14ac:dyDescent="0.2">
      <c r="A43" s="6">
        <v>17</v>
      </c>
      <c r="B43" s="98" t="s">
        <v>209</v>
      </c>
      <c r="C43" s="177" t="s">
        <v>1007</v>
      </c>
      <c r="D43" s="97" t="s">
        <v>33</v>
      </c>
      <c r="E43" s="118">
        <v>1</v>
      </c>
      <c r="F43" s="94" t="s">
        <v>1006</v>
      </c>
      <c r="G43" s="12"/>
      <c r="H43" s="12"/>
      <c r="I43" s="12"/>
      <c r="J43" s="14">
        <v>26</v>
      </c>
      <c r="K43" s="12"/>
      <c r="L43" s="12"/>
      <c r="M43" s="12"/>
      <c r="N43" s="12"/>
      <c r="O43" s="12"/>
      <c r="P43" s="12"/>
      <c r="Q43" s="12"/>
    </row>
    <row r="44" spans="1:17" ht="26.25" x14ac:dyDescent="0.2">
      <c r="A44" s="6">
        <v>18</v>
      </c>
      <c r="B44" s="98" t="s">
        <v>209</v>
      </c>
      <c r="C44" s="177" t="s">
        <v>1005</v>
      </c>
      <c r="D44" s="97" t="s">
        <v>33</v>
      </c>
      <c r="E44" s="118">
        <v>1</v>
      </c>
      <c r="F44" s="94" t="s">
        <v>1004</v>
      </c>
      <c r="G44" s="12"/>
      <c r="H44" s="12"/>
      <c r="I44" s="12"/>
      <c r="J44" s="14">
        <v>77</v>
      </c>
      <c r="K44" s="12"/>
      <c r="L44" s="12"/>
      <c r="M44" s="12"/>
      <c r="N44" s="12"/>
      <c r="O44" s="12"/>
      <c r="P44" s="12"/>
      <c r="Q44" s="12"/>
    </row>
    <row r="45" spans="1:17" ht="24" x14ac:dyDescent="0.2">
      <c r="A45" s="6">
        <v>19</v>
      </c>
      <c r="B45" s="98" t="s">
        <v>209</v>
      </c>
      <c r="C45" s="177" t="s">
        <v>1003</v>
      </c>
      <c r="D45" s="97" t="s">
        <v>33</v>
      </c>
      <c r="E45" s="118">
        <v>1</v>
      </c>
      <c r="F45" s="94" t="s">
        <v>1002</v>
      </c>
      <c r="G45" s="12"/>
      <c r="H45" s="12"/>
      <c r="I45" s="12"/>
      <c r="J45" s="14">
        <v>46</v>
      </c>
      <c r="K45" s="12"/>
      <c r="L45" s="12"/>
      <c r="M45" s="12"/>
      <c r="N45" s="12"/>
      <c r="O45" s="12"/>
      <c r="P45" s="12"/>
      <c r="Q45" s="12"/>
    </row>
    <row r="46" spans="1:17" ht="36" x14ac:dyDescent="0.2">
      <c r="A46" s="6">
        <v>20</v>
      </c>
      <c r="B46" s="98" t="s">
        <v>219</v>
      </c>
      <c r="C46" s="177" t="s">
        <v>254</v>
      </c>
      <c r="D46" s="97" t="s">
        <v>29</v>
      </c>
      <c r="E46" s="96">
        <v>3</v>
      </c>
      <c r="F46" s="94">
        <v>8.41</v>
      </c>
      <c r="G46" s="94">
        <v>7.26</v>
      </c>
      <c r="H46" s="12"/>
      <c r="I46" s="12"/>
      <c r="J46" s="14">
        <v>25</v>
      </c>
      <c r="K46" s="12">
        <v>22</v>
      </c>
      <c r="L46" s="12"/>
      <c r="M46" s="12"/>
      <c r="N46" s="12">
        <v>0.52</v>
      </c>
      <c r="O46" s="12">
        <v>1.56</v>
      </c>
      <c r="P46" s="12"/>
      <c r="Q46" s="12"/>
    </row>
    <row r="47" spans="1:17" ht="111" x14ac:dyDescent="0.2">
      <c r="A47" s="6">
        <v>21</v>
      </c>
      <c r="B47" s="98" t="s">
        <v>211</v>
      </c>
      <c r="C47" s="177" t="s">
        <v>210</v>
      </c>
      <c r="D47" s="97" t="s">
        <v>31</v>
      </c>
      <c r="E47" s="96">
        <v>0.01</v>
      </c>
      <c r="F47" s="94">
        <v>3194.61</v>
      </c>
      <c r="G47" s="12"/>
      <c r="H47" s="12"/>
      <c r="I47" s="12"/>
      <c r="J47" s="14">
        <v>32</v>
      </c>
      <c r="K47" s="12"/>
      <c r="L47" s="12"/>
      <c r="M47" s="12"/>
      <c r="N47" s="12"/>
      <c r="O47" s="12"/>
      <c r="P47" s="12"/>
      <c r="Q47" s="12"/>
    </row>
    <row r="48" spans="1:17" ht="111" x14ac:dyDescent="0.2">
      <c r="A48" s="6">
        <v>22</v>
      </c>
      <c r="B48" s="98" t="s">
        <v>1001</v>
      </c>
      <c r="C48" s="177" t="s">
        <v>1000</v>
      </c>
      <c r="D48" s="97" t="s">
        <v>31</v>
      </c>
      <c r="E48" s="96">
        <v>2.5000000000000001E-2</v>
      </c>
      <c r="F48" s="94">
        <v>2414.37</v>
      </c>
      <c r="G48" s="12"/>
      <c r="H48" s="12"/>
      <c r="I48" s="12"/>
      <c r="J48" s="14">
        <v>60</v>
      </c>
      <c r="K48" s="12"/>
      <c r="L48" s="12"/>
      <c r="M48" s="12"/>
      <c r="N48" s="12"/>
      <c r="O48" s="12"/>
      <c r="P48" s="12"/>
      <c r="Q48" s="12"/>
    </row>
    <row r="49" spans="1:17" ht="60" x14ac:dyDescent="0.2">
      <c r="A49" s="6">
        <v>23</v>
      </c>
      <c r="B49" s="98" t="s">
        <v>232</v>
      </c>
      <c r="C49" s="177" t="s">
        <v>231</v>
      </c>
      <c r="D49" s="97" t="s">
        <v>34</v>
      </c>
      <c r="E49" s="96">
        <v>0.35</v>
      </c>
      <c r="F49" s="94">
        <v>1131.6099999999999</v>
      </c>
      <c r="G49" s="94">
        <v>202.73</v>
      </c>
      <c r="H49" s="94">
        <v>704.04</v>
      </c>
      <c r="I49" s="94">
        <v>87.33</v>
      </c>
      <c r="J49" s="14">
        <v>396</v>
      </c>
      <c r="K49" s="12">
        <v>71</v>
      </c>
      <c r="L49" s="12">
        <v>246</v>
      </c>
      <c r="M49" s="12">
        <v>31</v>
      </c>
      <c r="N49" s="12">
        <v>15.3</v>
      </c>
      <c r="O49" s="12">
        <v>5.36</v>
      </c>
      <c r="P49" s="12">
        <v>5.28</v>
      </c>
      <c r="Q49" s="12">
        <v>1.85</v>
      </c>
    </row>
    <row r="50" spans="1:17" ht="26.25" x14ac:dyDescent="0.2">
      <c r="A50" s="6">
        <v>24</v>
      </c>
      <c r="B50" s="98" t="s">
        <v>209</v>
      </c>
      <c r="C50" s="177" t="s">
        <v>999</v>
      </c>
      <c r="D50" s="97" t="s">
        <v>31</v>
      </c>
      <c r="E50" s="96">
        <v>0.14280000000000001</v>
      </c>
      <c r="F50" s="94" t="s">
        <v>998</v>
      </c>
      <c r="G50" s="12"/>
      <c r="H50" s="12"/>
      <c r="I50" s="12"/>
      <c r="J50" s="14">
        <v>653</v>
      </c>
      <c r="K50" s="12"/>
      <c r="L50" s="12"/>
      <c r="M50" s="12"/>
      <c r="N50" s="12"/>
      <c r="O50" s="12"/>
      <c r="P50" s="12"/>
      <c r="Q50" s="12"/>
    </row>
    <row r="51" spans="1:17" ht="26.25" x14ac:dyDescent="0.2">
      <c r="A51" s="6">
        <v>25</v>
      </c>
      <c r="B51" s="98" t="s">
        <v>209</v>
      </c>
      <c r="C51" s="177" t="s">
        <v>997</v>
      </c>
      <c r="D51" s="97" t="s">
        <v>31</v>
      </c>
      <c r="E51" s="96">
        <v>1.4999999999999999E-2</v>
      </c>
      <c r="F51" s="94" t="s">
        <v>996</v>
      </c>
      <c r="G51" s="12"/>
      <c r="H51" s="12"/>
      <c r="I51" s="12"/>
      <c r="J51" s="14">
        <v>43</v>
      </c>
      <c r="K51" s="12"/>
      <c r="L51" s="12"/>
      <c r="M51" s="12"/>
      <c r="N51" s="12"/>
      <c r="O51" s="12"/>
      <c r="P51" s="12"/>
      <c r="Q51" s="12"/>
    </row>
    <row r="52" spans="1:17" ht="24" x14ac:dyDescent="0.2">
      <c r="A52" s="6">
        <v>26</v>
      </c>
      <c r="B52" s="98" t="s">
        <v>77</v>
      </c>
      <c r="C52" s="177" t="s">
        <v>995</v>
      </c>
      <c r="D52" s="97" t="s">
        <v>34</v>
      </c>
      <c r="E52" s="96">
        <v>1.55</v>
      </c>
      <c r="F52" s="94">
        <v>189.23</v>
      </c>
      <c r="G52" s="94">
        <v>46.64</v>
      </c>
      <c r="H52" s="94">
        <v>56.09</v>
      </c>
      <c r="I52" s="94">
        <v>24.55</v>
      </c>
      <c r="J52" s="14">
        <v>293</v>
      </c>
      <c r="K52" s="12">
        <v>72</v>
      </c>
      <c r="L52" s="12">
        <v>87</v>
      </c>
      <c r="M52" s="12">
        <v>38</v>
      </c>
      <c r="N52" s="12">
        <v>3.52</v>
      </c>
      <c r="O52" s="12">
        <v>5.46</v>
      </c>
      <c r="P52" s="12">
        <v>1.57</v>
      </c>
      <c r="Q52" s="12">
        <v>2.4300000000000002</v>
      </c>
    </row>
    <row r="53" spans="1:17" x14ac:dyDescent="0.2">
      <c r="A53" s="6">
        <v>27</v>
      </c>
      <c r="B53" s="98" t="s">
        <v>217</v>
      </c>
      <c r="C53" s="177" t="s">
        <v>216</v>
      </c>
      <c r="D53" s="97" t="s">
        <v>30</v>
      </c>
      <c r="E53" s="118">
        <v>10</v>
      </c>
      <c r="F53" s="94">
        <v>2.85</v>
      </c>
      <c r="G53" s="12"/>
      <c r="H53" s="12"/>
      <c r="I53" s="12"/>
      <c r="J53" s="14">
        <v>29</v>
      </c>
      <c r="K53" s="12"/>
      <c r="L53" s="12"/>
      <c r="M53" s="12"/>
      <c r="N53" s="12"/>
      <c r="O53" s="12"/>
      <c r="P53" s="12"/>
      <c r="Q53" s="12"/>
    </row>
    <row r="54" spans="1:17" ht="24" x14ac:dyDescent="0.2">
      <c r="A54" s="6">
        <v>28</v>
      </c>
      <c r="B54" s="98" t="s">
        <v>76</v>
      </c>
      <c r="C54" s="177" t="s">
        <v>525</v>
      </c>
      <c r="D54" s="97" t="s">
        <v>29</v>
      </c>
      <c r="E54" s="118">
        <v>8</v>
      </c>
      <c r="F54" s="94">
        <v>7.32</v>
      </c>
      <c r="G54" s="94">
        <v>6.88</v>
      </c>
      <c r="H54" s="12"/>
      <c r="I54" s="12"/>
      <c r="J54" s="14">
        <v>59</v>
      </c>
      <c r="K54" s="12">
        <v>55</v>
      </c>
      <c r="L54" s="12"/>
      <c r="M54" s="12"/>
      <c r="N54" s="12">
        <v>0.5</v>
      </c>
      <c r="O54" s="12">
        <v>4</v>
      </c>
      <c r="P54" s="12"/>
      <c r="Q54" s="12"/>
    </row>
    <row r="55" spans="1:17" ht="26.25" x14ac:dyDescent="0.2">
      <c r="A55" s="6">
        <v>29</v>
      </c>
      <c r="B55" s="98" t="s">
        <v>209</v>
      </c>
      <c r="C55" s="177" t="s">
        <v>994</v>
      </c>
      <c r="D55" s="97" t="s">
        <v>33</v>
      </c>
      <c r="E55" s="118">
        <v>2</v>
      </c>
      <c r="F55" s="94" t="s">
        <v>993</v>
      </c>
      <c r="G55" s="12"/>
      <c r="H55" s="12"/>
      <c r="I55" s="12"/>
      <c r="J55" s="14">
        <v>11</v>
      </c>
      <c r="K55" s="12"/>
      <c r="L55" s="12"/>
      <c r="M55" s="12"/>
      <c r="N55" s="12"/>
      <c r="O55" s="12"/>
      <c r="P55" s="12"/>
      <c r="Q55" s="12"/>
    </row>
    <row r="56" spans="1:17" ht="36" x14ac:dyDescent="0.2">
      <c r="A56" s="6">
        <v>30</v>
      </c>
      <c r="B56" s="98" t="s">
        <v>238</v>
      </c>
      <c r="C56" s="177" t="s">
        <v>237</v>
      </c>
      <c r="D56" s="97" t="s">
        <v>29</v>
      </c>
      <c r="E56" s="118">
        <v>2</v>
      </c>
      <c r="F56" s="94">
        <v>27.06</v>
      </c>
      <c r="G56" s="94">
        <v>11.51</v>
      </c>
      <c r="H56" s="12"/>
      <c r="I56" s="12"/>
      <c r="J56" s="14">
        <v>54</v>
      </c>
      <c r="K56" s="12">
        <v>23</v>
      </c>
      <c r="L56" s="12"/>
      <c r="M56" s="12"/>
      <c r="N56" s="12">
        <v>1</v>
      </c>
      <c r="O56" s="12">
        <v>2</v>
      </c>
      <c r="P56" s="12"/>
      <c r="Q56" s="12"/>
    </row>
    <row r="57" spans="1:17" ht="24" x14ac:dyDescent="0.2">
      <c r="A57" s="6">
        <v>31</v>
      </c>
      <c r="B57" s="98" t="s">
        <v>209</v>
      </c>
      <c r="C57" s="177" t="s">
        <v>533</v>
      </c>
      <c r="D57" s="97" t="s">
        <v>35</v>
      </c>
      <c r="E57" s="96">
        <v>70</v>
      </c>
      <c r="F57" s="94" t="s">
        <v>214</v>
      </c>
      <c r="G57" s="12"/>
      <c r="H57" s="12"/>
      <c r="I57" s="12"/>
      <c r="J57" s="14">
        <v>246</v>
      </c>
      <c r="K57" s="12"/>
      <c r="L57" s="12"/>
      <c r="M57" s="12"/>
      <c r="N57" s="12"/>
      <c r="O57" s="12"/>
      <c r="P57" s="12"/>
      <c r="Q57" s="12"/>
    </row>
    <row r="58" spans="1:17" ht="63" x14ac:dyDescent="0.2">
      <c r="A58" s="6">
        <v>32</v>
      </c>
      <c r="B58" s="98" t="s">
        <v>215</v>
      </c>
      <c r="C58" s="177" t="s">
        <v>253</v>
      </c>
      <c r="D58" s="97" t="s">
        <v>34</v>
      </c>
      <c r="E58" s="118">
        <v>0.7</v>
      </c>
      <c r="F58" s="94">
        <v>311.39999999999998</v>
      </c>
      <c r="G58" s="94">
        <v>218.44</v>
      </c>
      <c r="H58" s="94">
        <v>38.75</v>
      </c>
      <c r="I58" s="94">
        <v>0.17</v>
      </c>
      <c r="J58" s="14">
        <v>218</v>
      </c>
      <c r="K58" s="12">
        <v>153</v>
      </c>
      <c r="L58" s="12">
        <v>27</v>
      </c>
      <c r="M58" s="12"/>
      <c r="N58" s="12">
        <v>16.29</v>
      </c>
      <c r="O58" s="12">
        <v>11.4</v>
      </c>
      <c r="P58" s="12">
        <v>0.01</v>
      </c>
      <c r="Q58" s="12">
        <v>0.01</v>
      </c>
    </row>
    <row r="59" spans="1:17" ht="36" x14ac:dyDescent="0.2">
      <c r="A59" s="6">
        <v>33</v>
      </c>
      <c r="B59" s="98" t="s">
        <v>209</v>
      </c>
      <c r="C59" s="177" t="s">
        <v>530</v>
      </c>
      <c r="D59" s="97" t="s">
        <v>35</v>
      </c>
      <c r="E59" s="96">
        <v>16</v>
      </c>
      <c r="F59" s="94" t="s">
        <v>213</v>
      </c>
      <c r="G59" s="12"/>
      <c r="H59" s="12"/>
      <c r="I59" s="12"/>
      <c r="J59" s="14">
        <v>170</v>
      </c>
      <c r="K59" s="12"/>
      <c r="L59" s="12"/>
      <c r="M59" s="12"/>
      <c r="N59" s="12"/>
      <c r="O59" s="12"/>
      <c r="P59" s="12"/>
      <c r="Q59" s="12"/>
    </row>
    <row r="60" spans="1:17" ht="63" x14ac:dyDescent="0.2">
      <c r="A60" s="6">
        <v>34</v>
      </c>
      <c r="B60" s="98" t="s">
        <v>532</v>
      </c>
      <c r="C60" s="177" t="s">
        <v>531</v>
      </c>
      <c r="D60" s="97" t="s">
        <v>34</v>
      </c>
      <c r="E60" s="118">
        <v>0.16</v>
      </c>
      <c r="F60" s="94">
        <v>363.95</v>
      </c>
      <c r="G60" s="94">
        <v>246.59</v>
      </c>
      <c r="H60" s="94">
        <v>43.79</v>
      </c>
      <c r="I60" s="94">
        <v>0.17</v>
      </c>
      <c r="J60" s="14">
        <v>58</v>
      </c>
      <c r="K60" s="12">
        <v>39</v>
      </c>
      <c r="L60" s="12">
        <v>7</v>
      </c>
      <c r="M60" s="12"/>
      <c r="N60" s="12">
        <v>18.39</v>
      </c>
      <c r="O60" s="12">
        <v>2.94</v>
      </c>
      <c r="P60" s="12">
        <v>0.01</v>
      </c>
      <c r="Q60" s="12"/>
    </row>
    <row r="61" spans="1:17" ht="36" x14ac:dyDescent="0.2">
      <c r="A61" s="6">
        <v>35</v>
      </c>
      <c r="B61" s="98" t="s">
        <v>209</v>
      </c>
      <c r="C61" s="177" t="s">
        <v>992</v>
      </c>
      <c r="D61" s="97" t="s">
        <v>33</v>
      </c>
      <c r="E61" s="118">
        <v>2</v>
      </c>
      <c r="F61" s="94" t="s">
        <v>991</v>
      </c>
      <c r="G61" s="12"/>
      <c r="H61" s="12"/>
      <c r="I61" s="12"/>
      <c r="J61" s="14">
        <v>18</v>
      </c>
      <c r="K61" s="12"/>
      <c r="L61" s="12"/>
      <c r="M61" s="12"/>
      <c r="N61" s="12"/>
      <c r="O61" s="12"/>
      <c r="P61" s="12"/>
      <c r="Q61" s="12"/>
    </row>
    <row r="62" spans="1:17" ht="26.25" x14ac:dyDescent="0.2">
      <c r="A62" s="6">
        <v>36</v>
      </c>
      <c r="B62" s="98" t="s">
        <v>209</v>
      </c>
      <c r="C62" s="177" t="s">
        <v>990</v>
      </c>
      <c r="D62" s="97" t="s">
        <v>33</v>
      </c>
      <c r="E62" s="118">
        <v>3</v>
      </c>
      <c r="F62" s="94" t="s">
        <v>989</v>
      </c>
      <c r="G62" s="12"/>
      <c r="H62" s="12"/>
      <c r="I62" s="12"/>
      <c r="J62" s="14">
        <v>9</v>
      </c>
      <c r="K62" s="12"/>
      <c r="L62" s="12"/>
      <c r="M62" s="12"/>
      <c r="N62" s="12"/>
      <c r="O62" s="12"/>
      <c r="P62" s="12"/>
      <c r="Q62" s="12"/>
    </row>
    <row r="63" spans="1:17" ht="36" x14ac:dyDescent="0.2">
      <c r="A63" s="6">
        <v>37</v>
      </c>
      <c r="B63" s="98" t="s">
        <v>209</v>
      </c>
      <c r="C63" s="177" t="s">
        <v>988</v>
      </c>
      <c r="D63" s="97" t="s">
        <v>33</v>
      </c>
      <c r="E63" s="118">
        <v>2</v>
      </c>
      <c r="F63" s="94" t="s">
        <v>987</v>
      </c>
      <c r="G63" s="12"/>
      <c r="H63" s="12"/>
      <c r="I63" s="12"/>
      <c r="J63" s="14">
        <v>20</v>
      </c>
      <c r="K63" s="12"/>
      <c r="L63" s="12"/>
      <c r="M63" s="12"/>
      <c r="N63" s="12"/>
      <c r="O63" s="12"/>
      <c r="P63" s="12"/>
      <c r="Q63" s="12"/>
    </row>
    <row r="64" spans="1:17" ht="24" x14ac:dyDescent="0.2">
      <c r="A64" s="6">
        <v>38</v>
      </c>
      <c r="B64" s="98" t="s">
        <v>209</v>
      </c>
      <c r="C64" s="177" t="s">
        <v>986</v>
      </c>
      <c r="D64" s="97" t="s">
        <v>33</v>
      </c>
      <c r="E64" s="118">
        <v>2</v>
      </c>
      <c r="F64" s="94" t="s">
        <v>985</v>
      </c>
      <c r="G64" s="12"/>
      <c r="H64" s="12"/>
      <c r="I64" s="12"/>
      <c r="J64" s="14">
        <v>3</v>
      </c>
      <c r="K64" s="12"/>
      <c r="L64" s="12"/>
      <c r="M64" s="12"/>
      <c r="N64" s="12"/>
      <c r="O64" s="12"/>
      <c r="P64" s="12"/>
      <c r="Q64" s="12"/>
    </row>
    <row r="65" spans="1:17" ht="36" x14ac:dyDescent="0.2">
      <c r="A65" s="6">
        <v>39</v>
      </c>
      <c r="B65" s="98" t="s">
        <v>219</v>
      </c>
      <c r="C65" s="177" t="s">
        <v>254</v>
      </c>
      <c r="D65" s="97" t="s">
        <v>29</v>
      </c>
      <c r="E65" s="96">
        <v>8</v>
      </c>
      <c r="F65" s="94">
        <v>8.41</v>
      </c>
      <c r="G65" s="94">
        <v>7.26</v>
      </c>
      <c r="H65" s="12"/>
      <c r="I65" s="12"/>
      <c r="J65" s="14">
        <v>67</v>
      </c>
      <c r="K65" s="12">
        <v>58</v>
      </c>
      <c r="L65" s="12"/>
      <c r="M65" s="12"/>
      <c r="N65" s="12">
        <v>0.52</v>
      </c>
      <c r="O65" s="12">
        <v>4.16</v>
      </c>
      <c r="P65" s="12"/>
      <c r="Q65" s="12"/>
    </row>
    <row r="66" spans="1:17" ht="24" x14ac:dyDescent="0.2">
      <c r="A66" s="6">
        <v>40</v>
      </c>
      <c r="B66" s="98" t="s">
        <v>984</v>
      </c>
      <c r="C66" s="177" t="s">
        <v>983</v>
      </c>
      <c r="D66" s="97" t="s">
        <v>94</v>
      </c>
      <c r="E66" s="118">
        <v>1</v>
      </c>
      <c r="F66" s="94">
        <v>612.61</v>
      </c>
      <c r="G66" s="94">
        <v>600.6</v>
      </c>
      <c r="H66" s="12"/>
      <c r="I66" s="12"/>
      <c r="J66" s="14">
        <v>613</v>
      </c>
      <c r="K66" s="12">
        <v>601</v>
      </c>
      <c r="L66" s="12"/>
      <c r="M66" s="12"/>
      <c r="N66" s="12">
        <v>33</v>
      </c>
      <c r="O66" s="12">
        <v>33</v>
      </c>
      <c r="P66" s="12"/>
      <c r="Q66" s="12"/>
    </row>
    <row r="67" spans="1:17" ht="26.25" x14ac:dyDescent="0.2">
      <c r="A67" s="6">
        <v>41</v>
      </c>
      <c r="B67" s="98" t="s">
        <v>209</v>
      </c>
      <c r="C67" s="177" t="s">
        <v>982</v>
      </c>
      <c r="D67" s="97" t="s">
        <v>33</v>
      </c>
      <c r="E67" s="118">
        <v>2</v>
      </c>
      <c r="F67" s="94" t="s">
        <v>981</v>
      </c>
      <c r="G67" s="12"/>
      <c r="H67" s="12"/>
      <c r="I67" s="12"/>
      <c r="J67" s="14">
        <v>358</v>
      </c>
      <c r="K67" s="12"/>
      <c r="L67" s="12"/>
      <c r="M67" s="12"/>
      <c r="N67" s="12"/>
      <c r="O67" s="12"/>
      <c r="P67" s="12"/>
      <c r="Q67" s="12"/>
    </row>
    <row r="68" spans="1:17" ht="63" x14ac:dyDescent="0.2">
      <c r="A68" s="6">
        <v>42</v>
      </c>
      <c r="B68" s="98" t="s">
        <v>980</v>
      </c>
      <c r="C68" s="177" t="s">
        <v>979</v>
      </c>
      <c r="D68" s="97" t="s">
        <v>29</v>
      </c>
      <c r="E68" s="118">
        <v>2</v>
      </c>
      <c r="F68" s="94">
        <v>19.850000000000001</v>
      </c>
      <c r="G68" s="94">
        <v>15.52</v>
      </c>
      <c r="H68" s="94">
        <v>3.56</v>
      </c>
      <c r="I68" s="12"/>
      <c r="J68" s="14">
        <v>40</v>
      </c>
      <c r="K68" s="12">
        <v>31</v>
      </c>
      <c r="L68" s="12">
        <v>7</v>
      </c>
      <c r="M68" s="12"/>
      <c r="N68" s="12">
        <v>1.1100000000000001</v>
      </c>
      <c r="O68" s="12">
        <v>2.2200000000000002</v>
      </c>
      <c r="P68" s="12"/>
      <c r="Q68" s="12"/>
    </row>
    <row r="69" spans="1:17" ht="24" x14ac:dyDescent="0.2">
      <c r="A69" s="6">
        <v>43</v>
      </c>
      <c r="B69" s="98" t="s">
        <v>978</v>
      </c>
      <c r="C69" s="177" t="s">
        <v>977</v>
      </c>
      <c r="D69" s="97" t="s">
        <v>32</v>
      </c>
      <c r="E69" s="118">
        <v>0.02</v>
      </c>
      <c r="F69" s="94">
        <v>3347.2</v>
      </c>
      <c r="G69" s="94">
        <v>1772.68</v>
      </c>
      <c r="H69" s="12"/>
      <c r="I69" s="12"/>
      <c r="J69" s="14">
        <v>67</v>
      </c>
      <c r="K69" s="12">
        <v>35</v>
      </c>
      <c r="L69" s="12"/>
      <c r="M69" s="12"/>
      <c r="N69" s="12">
        <v>147.6</v>
      </c>
      <c r="O69" s="12">
        <v>2.95</v>
      </c>
      <c r="P69" s="12"/>
      <c r="Q69" s="12"/>
    </row>
    <row r="70" spans="1:17" x14ac:dyDescent="0.2">
      <c r="A70" s="6">
        <v>44</v>
      </c>
      <c r="B70" s="98" t="s">
        <v>976</v>
      </c>
      <c r="C70" s="177" t="s">
        <v>975</v>
      </c>
      <c r="D70" s="97" t="s">
        <v>168</v>
      </c>
      <c r="E70" s="96">
        <v>1E-3</v>
      </c>
      <c r="F70" s="94">
        <v>1773.81</v>
      </c>
      <c r="G70" s="94">
        <v>779.61</v>
      </c>
      <c r="H70" s="94">
        <v>583.19000000000005</v>
      </c>
      <c r="I70" s="94">
        <v>69.72</v>
      </c>
      <c r="J70" s="14">
        <v>2</v>
      </c>
      <c r="K70" s="12">
        <v>1</v>
      </c>
      <c r="L70" s="12">
        <v>1</v>
      </c>
      <c r="M70" s="12"/>
      <c r="N70" s="12">
        <v>63.28</v>
      </c>
      <c r="O70" s="12">
        <v>0.06</v>
      </c>
      <c r="P70" s="12">
        <v>3.82</v>
      </c>
      <c r="Q70" s="12"/>
    </row>
    <row r="71" spans="1:17" ht="36" x14ac:dyDescent="0.2">
      <c r="A71" s="6">
        <v>45</v>
      </c>
      <c r="B71" s="98" t="s">
        <v>974</v>
      </c>
      <c r="C71" s="177" t="s">
        <v>973</v>
      </c>
      <c r="D71" s="97" t="s">
        <v>144</v>
      </c>
      <c r="E71" s="118">
        <v>1E-3</v>
      </c>
      <c r="F71" s="94">
        <v>13506.5</v>
      </c>
      <c r="G71" s="12"/>
      <c r="H71" s="12"/>
      <c r="I71" s="12"/>
      <c r="J71" s="14">
        <v>14</v>
      </c>
      <c r="K71" s="12"/>
      <c r="L71" s="12"/>
      <c r="M71" s="12"/>
      <c r="N71" s="12"/>
      <c r="O71" s="12"/>
      <c r="P71" s="12"/>
      <c r="Q71" s="12"/>
    </row>
    <row r="72" spans="1:17" x14ac:dyDescent="0.2">
      <c r="A72" s="6">
        <v>46</v>
      </c>
      <c r="B72" s="98" t="s">
        <v>972</v>
      </c>
      <c r="C72" s="177" t="s">
        <v>971</v>
      </c>
      <c r="D72" s="97" t="s">
        <v>970</v>
      </c>
      <c r="E72" s="96">
        <v>0.1</v>
      </c>
      <c r="F72" s="94">
        <v>2.59</v>
      </c>
      <c r="G72" s="94">
        <v>1.2</v>
      </c>
      <c r="H72" s="94">
        <v>1.39</v>
      </c>
      <c r="I72" s="12"/>
      <c r="J72" s="14"/>
      <c r="K72" s="12"/>
      <c r="L72" s="12"/>
      <c r="M72" s="12"/>
      <c r="N72" s="12">
        <v>0.1</v>
      </c>
      <c r="O72" s="12">
        <v>0.01</v>
      </c>
      <c r="P72" s="12"/>
      <c r="Q72" s="12"/>
    </row>
    <row r="73" spans="1:17" ht="24" x14ac:dyDescent="0.2">
      <c r="A73" s="6">
        <v>47</v>
      </c>
      <c r="B73" s="98" t="s">
        <v>969</v>
      </c>
      <c r="C73" s="177" t="s">
        <v>968</v>
      </c>
      <c r="D73" s="97" t="s">
        <v>84</v>
      </c>
      <c r="E73" s="118">
        <v>1E-3</v>
      </c>
      <c r="F73" s="94">
        <v>353.76</v>
      </c>
      <c r="G73" s="94">
        <v>111.87</v>
      </c>
      <c r="H73" s="94">
        <v>2.97</v>
      </c>
      <c r="I73" s="94">
        <v>0.16</v>
      </c>
      <c r="J73" s="14"/>
      <c r="K73" s="12"/>
      <c r="L73" s="12"/>
      <c r="M73" s="12"/>
      <c r="N73" s="12">
        <v>9.08</v>
      </c>
      <c r="O73" s="12">
        <v>0.01</v>
      </c>
      <c r="P73" s="12">
        <v>0.01</v>
      </c>
      <c r="Q73" s="12"/>
    </row>
    <row r="74" spans="1:17" ht="43.5" x14ac:dyDescent="0.2">
      <c r="A74" s="6">
        <v>48</v>
      </c>
      <c r="B74" s="98" t="s">
        <v>196</v>
      </c>
      <c r="C74" s="177" t="s">
        <v>967</v>
      </c>
      <c r="D74" s="97" t="s">
        <v>84</v>
      </c>
      <c r="E74" s="96">
        <v>1E-3</v>
      </c>
      <c r="F74" s="94">
        <v>1261.82</v>
      </c>
      <c r="G74" s="94">
        <v>97.9</v>
      </c>
      <c r="H74" s="94">
        <v>13.36</v>
      </c>
      <c r="I74" s="94">
        <v>0.32</v>
      </c>
      <c r="J74" s="14">
        <v>1</v>
      </c>
      <c r="K74" s="12"/>
      <c r="L74" s="12"/>
      <c r="M74" s="12"/>
      <c r="N74" s="12">
        <v>7.66</v>
      </c>
      <c r="O74" s="12">
        <v>0.01</v>
      </c>
      <c r="P74" s="12">
        <v>0.02</v>
      </c>
      <c r="Q74" s="12"/>
    </row>
    <row r="75" spans="1:17" x14ac:dyDescent="0.2">
      <c r="A75" s="196" t="s">
        <v>36</v>
      </c>
      <c r="B75" s="195"/>
      <c r="C75" s="195"/>
      <c r="D75" s="195"/>
      <c r="E75" s="195"/>
      <c r="F75" s="195"/>
      <c r="G75" s="195"/>
      <c r="H75" s="195"/>
      <c r="I75" s="195"/>
      <c r="J75" s="95">
        <v>6892</v>
      </c>
      <c r="K75" s="94">
        <v>2102</v>
      </c>
      <c r="L75" s="94">
        <v>504</v>
      </c>
      <c r="M75" s="94">
        <v>92</v>
      </c>
      <c r="N75" s="12"/>
      <c r="O75" s="94">
        <v>140.72</v>
      </c>
      <c r="P75" s="12"/>
      <c r="Q75" s="94">
        <v>5.71</v>
      </c>
    </row>
    <row r="76" spans="1:17" x14ac:dyDescent="0.2">
      <c r="A76" s="196" t="s">
        <v>37</v>
      </c>
      <c r="B76" s="195"/>
      <c r="C76" s="195"/>
      <c r="D76" s="195"/>
      <c r="E76" s="195"/>
      <c r="F76" s="195"/>
      <c r="G76" s="195"/>
      <c r="H76" s="195"/>
      <c r="I76" s="195"/>
      <c r="J76" s="95">
        <v>7989</v>
      </c>
      <c r="K76" s="94">
        <v>2947</v>
      </c>
      <c r="L76" s="94">
        <v>686</v>
      </c>
      <c r="M76" s="94">
        <v>130</v>
      </c>
      <c r="N76" s="12"/>
      <c r="O76" s="94">
        <v>188.94</v>
      </c>
      <c r="P76" s="12"/>
      <c r="Q76" s="94">
        <v>7.71</v>
      </c>
    </row>
    <row r="77" spans="1:17" x14ac:dyDescent="0.2">
      <c r="A77" s="196" t="s">
        <v>83</v>
      </c>
      <c r="B77" s="195"/>
      <c r="C77" s="195"/>
      <c r="D77" s="195"/>
      <c r="E77" s="195"/>
      <c r="F77" s="195"/>
      <c r="G77" s="195"/>
      <c r="H77" s="195"/>
      <c r="I77" s="195"/>
      <c r="J77" s="14"/>
      <c r="K77" s="12"/>
      <c r="L77" s="12"/>
      <c r="M77" s="12"/>
      <c r="N77" s="12"/>
      <c r="O77" s="12"/>
      <c r="P77" s="12"/>
      <c r="Q77" s="12"/>
    </row>
    <row r="78" spans="1:17" ht="15" customHeight="1" x14ac:dyDescent="0.2">
      <c r="A78" s="196" t="s">
        <v>966</v>
      </c>
      <c r="B78" s="195"/>
      <c r="C78" s="195"/>
      <c r="D78" s="195"/>
      <c r="E78" s="195"/>
      <c r="F78" s="195"/>
      <c r="G78" s="195"/>
      <c r="H78" s="195"/>
      <c r="I78" s="195"/>
      <c r="J78" s="95">
        <v>95</v>
      </c>
      <c r="K78" s="94">
        <v>90</v>
      </c>
      <c r="L78" s="94">
        <v>4</v>
      </c>
      <c r="M78" s="94">
        <v>4</v>
      </c>
      <c r="N78" s="12"/>
      <c r="O78" s="12"/>
      <c r="P78" s="12"/>
      <c r="Q78" s="12"/>
    </row>
    <row r="79" spans="1:17" ht="25.15" customHeight="1" x14ac:dyDescent="0.2">
      <c r="A79" s="196" t="s">
        <v>965</v>
      </c>
      <c r="B79" s="195"/>
      <c r="C79" s="195"/>
      <c r="D79" s="195"/>
      <c r="E79" s="195"/>
      <c r="F79" s="195"/>
      <c r="G79" s="195"/>
      <c r="H79" s="195"/>
      <c r="I79" s="195"/>
      <c r="J79" s="95">
        <v>70</v>
      </c>
      <c r="K79" s="12"/>
      <c r="L79" s="12"/>
      <c r="M79" s="12"/>
      <c r="N79" s="12"/>
      <c r="O79" s="12"/>
      <c r="P79" s="12"/>
      <c r="Q79" s="12"/>
    </row>
    <row r="80" spans="1:17" ht="25.9" customHeight="1" x14ac:dyDescent="0.2">
      <c r="A80" s="196" t="s">
        <v>964</v>
      </c>
      <c r="B80" s="195"/>
      <c r="C80" s="195"/>
      <c r="D80" s="195"/>
      <c r="E80" s="195"/>
      <c r="F80" s="195"/>
      <c r="G80" s="195"/>
      <c r="H80" s="195"/>
      <c r="I80" s="195"/>
      <c r="J80" s="95">
        <v>932</v>
      </c>
      <c r="K80" s="94">
        <v>755</v>
      </c>
      <c r="L80" s="94">
        <v>178</v>
      </c>
      <c r="M80" s="94">
        <v>34</v>
      </c>
      <c r="N80" s="12"/>
      <c r="O80" s="94">
        <v>48.209000000000003</v>
      </c>
      <c r="P80" s="12"/>
      <c r="Q80" s="94">
        <v>1.9984999999999999</v>
      </c>
    </row>
    <row r="81" spans="1:17" x14ac:dyDescent="0.2">
      <c r="A81" s="196" t="s">
        <v>38</v>
      </c>
      <c r="B81" s="195"/>
      <c r="C81" s="195"/>
      <c r="D81" s="195"/>
      <c r="E81" s="195"/>
      <c r="F81" s="195"/>
      <c r="G81" s="195"/>
      <c r="H81" s="195"/>
      <c r="I81" s="195"/>
      <c r="J81" s="95">
        <v>2562</v>
      </c>
      <c r="K81" s="12"/>
      <c r="L81" s="12"/>
      <c r="M81" s="12"/>
      <c r="N81" s="12"/>
      <c r="O81" s="12"/>
      <c r="P81" s="12"/>
      <c r="Q81" s="12"/>
    </row>
    <row r="82" spans="1:17" x14ac:dyDescent="0.2">
      <c r="A82" s="196" t="s">
        <v>83</v>
      </c>
      <c r="B82" s="195"/>
      <c r="C82" s="195"/>
      <c r="D82" s="195"/>
      <c r="E82" s="195"/>
      <c r="F82" s="195"/>
      <c r="G82" s="195"/>
      <c r="H82" s="195"/>
      <c r="I82" s="195"/>
      <c r="J82" s="14"/>
      <c r="K82" s="12"/>
      <c r="L82" s="12"/>
      <c r="M82" s="12"/>
      <c r="N82" s="12"/>
      <c r="O82" s="12"/>
      <c r="P82" s="12"/>
      <c r="Q82" s="12"/>
    </row>
    <row r="83" spans="1:17" x14ac:dyDescent="0.2">
      <c r="A83" s="196" t="s">
        <v>963</v>
      </c>
      <c r="B83" s="195"/>
      <c r="C83" s="195"/>
      <c r="D83" s="195"/>
      <c r="E83" s="195"/>
      <c r="F83" s="195"/>
      <c r="G83" s="195"/>
      <c r="H83" s="195"/>
      <c r="I83" s="195"/>
      <c r="J83" s="95">
        <v>1879</v>
      </c>
      <c r="K83" s="12"/>
      <c r="L83" s="12"/>
      <c r="M83" s="12"/>
      <c r="N83" s="12"/>
      <c r="O83" s="12"/>
      <c r="P83" s="12"/>
      <c r="Q83" s="12"/>
    </row>
    <row r="84" spans="1:17" x14ac:dyDescent="0.2">
      <c r="A84" s="196" t="s">
        <v>962</v>
      </c>
      <c r="B84" s="195"/>
      <c r="C84" s="195"/>
      <c r="D84" s="195"/>
      <c r="E84" s="195"/>
      <c r="F84" s="195"/>
      <c r="G84" s="195"/>
      <c r="H84" s="195"/>
      <c r="I84" s="195"/>
      <c r="J84" s="95">
        <v>30</v>
      </c>
      <c r="K84" s="12"/>
      <c r="L84" s="12"/>
      <c r="M84" s="12"/>
      <c r="N84" s="12"/>
      <c r="O84" s="12"/>
      <c r="P84" s="12"/>
      <c r="Q84" s="12"/>
    </row>
    <row r="85" spans="1:17" x14ac:dyDescent="0.2">
      <c r="A85" s="196" t="s">
        <v>961</v>
      </c>
      <c r="B85" s="195"/>
      <c r="C85" s="195"/>
      <c r="D85" s="195"/>
      <c r="E85" s="195"/>
      <c r="F85" s="195"/>
      <c r="G85" s="195"/>
      <c r="H85" s="195"/>
      <c r="I85" s="195"/>
      <c r="J85" s="95">
        <v>41</v>
      </c>
      <c r="K85" s="12"/>
      <c r="L85" s="12"/>
      <c r="M85" s="12"/>
      <c r="N85" s="12"/>
      <c r="O85" s="12"/>
      <c r="P85" s="12"/>
      <c r="Q85" s="12"/>
    </row>
    <row r="86" spans="1:17" x14ac:dyDescent="0.2">
      <c r="A86" s="196" t="s">
        <v>960</v>
      </c>
      <c r="B86" s="195"/>
      <c r="C86" s="195"/>
      <c r="D86" s="195"/>
      <c r="E86" s="195"/>
      <c r="F86" s="195"/>
      <c r="G86" s="195"/>
      <c r="H86" s="195"/>
      <c r="I86" s="195"/>
      <c r="J86" s="95">
        <v>29</v>
      </c>
      <c r="K86" s="12"/>
      <c r="L86" s="12"/>
      <c r="M86" s="12"/>
      <c r="N86" s="12"/>
      <c r="O86" s="12"/>
      <c r="P86" s="12"/>
      <c r="Q86" s="12"/>
    </row>
    <row r="87" spans="1:17" x14ac:dyDescent="0.2">
      <c r="A87" s="196" t="s">
        <v>959</v>
      </c>
      <c r="B87" s="195"/>
      <c r="C87" s="195"/>
      <c r="D87" s="195"/>
      <c r="E87" s="195"/>
      <c r="F87" s="195"/>
      <c r="G87" s="195"/>
      <c r="H87" s="195"/>
      <c r="I87" s="195"/>
      <c r="J87" s="95">
        <v>583</v>
      </c>
      <c r="K87" s="12"/>
      <c r="L87" s="12"/>
      <c r="M87" s="12"/>
      <c r="N87" s="12"/>
      <c r="O87" s="12"/>
      <c r="P87" s="12"/>
      <c r="Q87" s="12"/>
    </row>
    <row r="88" spans="1:17" x14ac:dyDescent="0.2">
      <c r="A88" s="196" t="s">
        <v>39</v>
      </c>
      <c r="B88" s="195"/>
      <c r="C88" s="195"/>
      <c r="D88" s="195"/>
      <c r="E88" s="195"/>
      <c r="F88" s="195"/>
      <c r="G88" s="195"/>
      <c r="H88" s="195"/>
      <c r="I88" s="195"/>
      <c r="J88" s="95">
        <v>1890</v>
      </c>
      <c r="K88" s="12"/>
      <c r="L88" s="12"/>
      <c r="M88" s="12"/>
      <c r="N88" s="12"/>
      <c r="O88" s="12"/>
      <c r="P88" s="12"/>
      <c r="Q88" s="12"/>
    </row>
    <row r="89" spans="1:17" x14ac:dyDescent="0.2">
      <c r="A89" s="196" t="s">
        <v>83</v>
      </c>
      <c r="B89" s="195"/>
      <c r="C89" s="195"/>
      <c r="D89" s="195"/>
      <c r="E89" s="195"/>
      <c r="F89" s="195"/>
      <c r="G89" s="195"/>
      <c r="H89" s="195"/>
      <c r="I89" s="195"/>
      <c r="J89" s="14"/>
      <c r="K89" s="12"/>
      <c r="L89" s="12"/>
      <c r="M89" s="12"/>
      <c r="N89" s="12"/>
      <c r="O89" s="12"/>
      <c r="P89" s="12"/>
      <c r="Q89" s="12"/>
    </row>
    <row r="90" spans="1:17" x14ac:dyDescent="0.2">
      <c r="A90" s="196" t="s">
        <v>958</v>
      </c>
      <c r="B90" s="195"/>
      <c r="C90" s="195"/>
      <c r="D90" s="195"/>
      <c r="E90" s="195"/>
      <c r="F90" s="195"/>
      <c r="G90" s="195"/>
      <c r="H90" s="195"/>
      <c r="I90" s="195"/>
      <c r="J90" s="95">
        <v>1409</v>
      </c>
      <c r="K90" s="12"/>
      <c r="L90" s="12"/>
      <c r="M90" s="12"/>
      <c r="N90" s="12"/>
      <c r="O90" s="12"/>
      <c r="P90" s="12"/>
      <c r="Q90" s="12"/>
    </row>
    <row r="91" spans="1:17" x14ac:dyDescent="0.2">
      <c r="A91" s="196" t="s">
        <v>957</v>
      </c>
      <c r="B91" s="195"/>
      <c r="C91" s="195"/>
      <c r="D91" s="195"/>
      <c r="E91" s="195"/>
      <c r="F91" s="195"/>
      <c r="G91" s="195"/>
      <c r="H91" s="195"/>
      <c r="I91" s="195"/>
      <c r="J91" s="95">
        <v>23</v>
      </c>
      <c r="K91" s="12"/>
      <c r="L91" s="12"/>
      <c r="M91" s="12"/>
      <c r="N91" s="12"/>
      <c r="O91" s="12"/>
      <c r="P91" s="12"/>
      <c r="Q91" s="12"/>
    </row>
    <row r="92" spans="1:17" x14ac:dyDescent="0.2">
      <c r="A92" s="196" t="s">
        <v>956</v>
      </c>
      <c r="B92" s="195"/>
      <c r="C92" s="195"/>
      <c r="D92" s="195"/>
      <c r="E92" s="195"/>
      <c r="F92" s="195"/>
      <c r="G92" s="195"/>
      <c r="H92" s="195"/>
      <c r="I92" s="195"/>
      <c r="J92" s="95">
        <v>420</v>
      </c>
      <c r="K92" s="12"/>
      <c r="L92" s="12"/>
      <c r="M92" s="12"/>
      <c r="N92" s="12"/>
      <c r="O92" s="12"/>
      <c r="P92" s="12"/>
      <c r="Q92" s="12"/>
    </row>
    <row r="93" spans="1:17" x14ac:dyDescent="0.2">
      <c r="A93" s="196" t="s">
        <v>955</v>
      </c>
      <c r="B93" s="195"/>
      <c r="C93" s="195"/>
      <c r="D93" s="195"/>
      <c r="E93" s="195"/>
      <c r="F93" s="195"/>
      <c r="G93" s="195"/>
      <c r="H93" s="195"/>
      <c r="I93" s="195"/>
      <c r="J93" s="95">
        <v>38</v>
      </c>
      <c r="K93" s="12"/>
      <c r="L93" s="12"/>
      <c r="M93" s="12"/>
      <c r="N93" s="12"/>
      <c r="O93" s="12"/>
      <c r="P93" s="12"/>
      <c r="Q93" s="12"/>
    </row>
    <row r="94" spans="1:17" x14ac:dyDescent="0.2">
      <c r="A94" s="204" t="s">
        <v>40</v>
      </c>
      <c r="B94" s="195"/>
      <c r="C94" s="195"/>
      <c r="D94" s="195"/>
      <c r="E94" s="195"/>
      <c r="F94" s="195"/>
      <c r="G94" s="195"/>
      <c r="H94" s="195"/>
      <c r="I94" s="195"/>
      <c r="J94" s="14"/>
      <c r="K94" s="12"/>
      <c r="L94" s="12"/>
      <c r="M94" s="12"/>
      <c r="N94" s="12"/>
      <c r="O94" s="12"/>
      <c r="P94" s="12"/>
      <c r="Q94" s="12"/>
    </row>
    <row r="95" spans="1:17" x14ac:dyDescent="0.2">
      <c r="A95" s="196" t="s">
        <v>133</v>
      </c>
      <c r="B95" s="195"/>
      <c r="C95" s="195"/>
      <c r="D95" s="195"/>
      <c r="E95" s="195"/>
      <c r="F95" s="195"/>
      <c r="G95" s="195"/>
      <c r="H95" s="195"/>
      <c r="I95" s="195"/>
      <c r="J95" s="95">
        <v>274</v>
      </c>
      <c r="K95" s="12"/>
      <c r="L95" s="12"/>
      <c r="M95" s="12"/>
      <c r="N95" s="12"/>
      <c r="O95" s="94">
        <v>6.07</v>
      </c>
      <c r="P95" s="12"/>
      <c r="Q95" s="12"/>
    </row>
    <row r="96" spans="1:17" x14ac:dyDescent="0.2">
      <c r="A96" s="196" t="s">
        <v>132</v>
      </c>
      <c r="B96" s="195"/>
      <c r="C96" s="195"/>
      <c r="D96" s="195"/>
      <c r="E96" s="195"/>
      <c r="F96" s="195"/>
      <c r="G96" s="195"/>
      <c r="H96" s="195"/>
      <c r="I96" s="195"/>
      <c r="J96" s="95">
        <v>12167</v>
      </c>
      <c r="K96" s="12"/>
      <c r="L96" s="12"/>
      <c r="M96" s="12"/>
      <c r="N96" s="12"/>
      <c r="O96" s="94">
        <v>182.87</v>
      </c>
      <c r="P96" s="12"/>
      <c r="Q96" s="94">
        <v>7.71</v>
      </c>
    </row>
    <row r="97" spans="1:17" x14ac:dyDescent="0.2">
      <c r="A97" s="196" t="s">
        <v>41</v>
      </c>
      <c r="B97" s="195"/>
      <c r="C97" s="195"/>
      <c r="D97" s="195"/>
      <c r="E97" s="195"/>
      <c r="F97" s="195"/>
      <c r="G97" s="195"/>
      <c r="H97" s="195"/>
      <c r="I97" s="195"/>
      <c r="J97" s="95">
        <v>12441</v>
      </c>
      <c r="K97" s="12"/>
      <c r="L97" s="12"/>
      <c r="M97" s="12"/>
      <c r="N97" s="12"/>
      <c r="O97" s="94">
        <v>188.94</v>
      </c>
      <c r="P97" s="12"/>
      <c r="Q97" s="94">
        <v>7.71</v>
      </c>
    </row>
    <row r="98" spans="1:17" x14ac:dyDescent="0.2">
      <c r="A98" s="196" t="s">
        <v>42</v>
      </c>
      <c r="B98" s="195"/>
      <c r="C98" s="195"/>
      <c r="D98" s="195"/>
      <c r="E98" s="195"/>
      <c r="F98" s="195"/>
      <c r="G98" s="195"/>
      <c r="H98" s="195"/>
      <c r="I98" s="195"/>
      <c r="J98" s="14"/>
      <c r="K98" s="12"/>
      <c r="L98" s="12"/>
      <c r="M98" s="12"/>
      <c r="N98" s="12"/>
      <c r="O98" s="12"/>
      <c r="P98" s="12"/>
      <c r="Q98" s="12"/>
    </row>
    <row r="99" spans="1:17" x14ac:dyDescent="0.2">
      <c r="A99" s="196" t="s">
        <v>43</v>
      </c>
      <c r="B99" s="195"/>
      <c r="C99" s="195"/>
      <c r="D99" s="195"/>
      <c r="E99" s="195"/>
      <c r="F99" s="195"/>
      <c r="G99" s="195"/>
      <c r="H99" s="195"/>
      <c r="I99" s="195"/>
      <c r="J99" s="95">
        <v>4356</v>
      </c>
      <c r="K99" s="12"/>
      <c r="L99" s="12"/>
      <c r="M99" s="12"/>
      <c r="N99" s="12"/>
      <c r="O99" s="12"/>
      <c r="P99" s="12"/>
      <c r="Q99" s="12"/>
    </row>
    <row r="100" spans="1:17" x14ac:dyDescent="0.2">
      <c r="A100" s="196" t="s">
        <v>44</v>
      </c>
      <c r="B100" s="195"/>
      <c r="C100" s="195"/>
      <c r="D100" s="195"/>
      <c r="E100" s="195"/>
      <c r="F100" s="195"/>
      <c r="G100" s="195"/>
      <c r="H100" s="195"/>
      <c r="I100" s="195"/>
      <c r="J100" s="95">
        <v>686</v>
      </c>
      <c r="K100" s="12"/>
      <c r="L100" s="12"/>
      <c r="M100" s="12"/>
      <c r="N100" s="12"/>
      <c r="O100" s="12"/>
      <c r="P100" s="12"/>
      <c r="Q100" s="12"/>
    </row>
    <row r="101" spans="1:17" x14ac:dyDescent="0.2">
      <c r="A101" s="196" t="s">
        <v>45</v>
      </c>
      <c r="B101" s="195"/>
      <c r="C101" s="195"/>
      <c r="D101" s="195"/>
      <c r="E101" s="195"/>
      <c r="F101" s="195"/>
      <c r="G101" s="195"/>
      <c r="H101" s="195"/>
      <c r="I101" s="195"/>
      <c r="J101" s="95">
        <v>3077</v>
      </c>
      <c r="K101" s="12"/>
      <c r="L101" s="12"/>
      <c r="M101" s="12"/>
      <c r="N101" s="12"/>
      <c r="O101" s="12"/>
      <c r="P101" s="12"/>
      <c r="Q101" s="12"/>
    </row>
    <row r="102" spans="1:17" x14ac:dyDescent="0.2">
      <c r="A102" s="196" t="s">
        <v>46</v>
      </c>
      <c r="B102" s="195"/>
      <c r="C102" s="195"/>
      <c r="D102" s="195"/>
      <c r="E102" s="195"/>
      <c r="F102" s="195"/>
      <c r="G102" s="195"/>
      <c r="H102" s="195"/>
      <c r="I102" s="195"/>
      <c r="J102" s="95">
        <v>2562</v>
      </c>
      <c r="K102" s="12"/>
      <c r="L102" s="12"/>
      <c r="M102" s="12"/>
      <c r="N102" s="12"/>
      <c r="O102" s="12"/>
      <c r="P102" s="12"/>
      <c r="Q102" s="12"/>
    </row>
    <row r="103" spans="1:17" x14ac:dyDescent="0.2">
      <c r="A103" s="196" t="s">
        <v>47</v>
      </c>
      <c r="B103" s="195"/>
      <c r="C103" s="195"/>
      <c r="D103" s="195"/>
      <c r="E103" s="195"/>
      <c r="F103" s="195"/>
      <c r="G103" s="195"/>
      <c r="H103" s="195"/>
      <c r="I103" s="195"/>
      <c r="J103" s="95">
        <v>1890</v>
      </c>
      <c r="K103" s="12"/>
      <c r="L103" s="12"/>
      <c r="M103" s="12"/>
      <c r="N103" s="12"/>
      <c r="O103" s="12"/>
      <c r="P103" s="12"/>
      <c r="Q103" s="12"/>
    </row>
    <row r="104" spans="1:17" x14ac:dyDescent="0.2">
      <c r="A104" s="204" t="s">
        <v>48</v>
      </c>
      <c r="B104" s="195"/>
      <c r="C104" s="195"/>
      <c r="D104" s="195"/>
      <c r="E104" s="195"/>
      <c r="F104" s="195"/>
      <c r="G104" s="195"/>
      <c r="H104" s="195"/>
      <c r="I104" s="195"/>
      <c r="J104" s="15">
        <v>12441</v>
      </c>
      <c r="K104" s="12"/>
      <c r="L104" s="12"/>
      <c r="M104" s="12"/>
      <c r="N104" s="12"/>
      <c r="O104" s="13">
        <v>188.94</v>
      </c>
      <c r="P104" s="12"/>
      <c r="Q104" s="13">
        <v>7.71</v>
      </c>
    </row>
    <row r="105" spans="1:17" x14ac:dyDescent="0.2">
      <c r="F105" s="10"/>
      <c r="G105" s="10"/>
      <c r="H105" s="10"/>
      <c r="I105" s="10"/>
      <c r="J105" s="16"/>
      <c r="K105" s="10"/>
      <c r="L105" s="10"/>
      <c r="M105" s="10"/>
      <c r="N105" s="10"/>
      <c r="O105" s="10"/>
      <c r="P105" s="10"/>
      <c r="Q105" s="10"/>
    </row>
  </sheetData>
  <mergeCells count="52">
    <mergeCell ref="A101:I101"/>
    <mergeCell ref="A102:I102"/>
    <mergeCell ref="A103:I103"/>
    <mergeCell ref="A92:I92"/>
    <mergeCell ref="A93:I93"/>
    <mergeCell ref="A94:I94"/>
    <mergeCell ref="E1:I1"/>
    <mergeCell ref="A104:I104"/>
    <mergeCell ref="J14:K14"/>
    <mergeCell ref="J17:K17"/>
    <mergeCell ref="J18:K18"/>
    <mergeCell ref="J16:K16"/>
    <mergeCell ref="J15:K15"/>
    <mergeCell ref="A98:I98"/>
    <mergeCell ref="A99:I99"/>
    <mergeCell ref="A100:I100"/>
    <mergeCell ref="A84:I84"/>
    <mergeCell ref="A95:I95"/>
    <mergeCell ref="A96:I96"/>
    <mergeCell ref="A97:I97"/>
    <mergeCell ref="A86:I86"/>
    <mergeCell ref="A87:I87"/>
    <mergeCell ref="A90:I90"/>
    <mergeCell ref="A91:I91"/>
    <mergeCell ref="A78:I78"/>
    <mergeCell ref="A79:I79"/>
    <mergeCell ref="A80:I80"/>
    <mergeCell ref="A81:I81"/>
    <mergeCell ref="A82:I82"/>
    <mergeCell ref="A83:I83"/>
    <mergeCell ref="A85:I85"/>
    <mergeCell ref="Q22:Q24"/>
    <mergeCell ref="J23:J24"/>
    <mergeCell ref="K23:M23"/>
    <mergeCell ref="J22:M22"/>
    <mergeCell ref="P22:P24"/>
    <mergeCell ref="A88:I88"/>
    <mergeCell ref="A89:I89"/>
    <mergeCell ref="A26:Q26"/>
    <mergeCell ref="A75:I75"/>
    <mergeCell ref="A76:I76"/>
    <mergeCell ref="A77:I77"/>
    <mergeCell ref="G23:I23"/>
    <mergeCell ref="O22:O24"/>
    <mergeCell ref="N22:N24"/>
    <mergeCell ref="A22:A24"/>
    <mergeCell ref="C22:C24"/>
    <mergeCell ref="D22:D24"/>
    <mergeCell ref="E22:E24"/>
    <mergeCell ref="B22:B24"/>
    <mergeCell ref="F23:F24"/>
    <mergeCell ref="F22:I22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4"/>
  <sheetViews>
    <sheetView tabSelected="1" topLeftCell="A10" zoomScaleNormal="100" zoomScaleSheetLayoutView="75" workbookViewId="0">
      <selection activeCell="G23" sqref="G23"/>
    </sheetView>
  </sheetViews>
  <sheetFormatPr defaultColWidth="9" defaultRowHeight="12.75" x14ac:dyDescent="0.2"/>
  <cols>
    <col min="1" max="1" width="41.85546875" style="48" customWidth="1"/>
    <col min="2" max="2" width="21.5703125" style="48" customWidth="1"/>
    <col min="3" max="3" width="22.28515625" style="48" customWidth="1"/>
    <col min="4" max="4" width="22.28515625" style="49" customWidth="1"/>
    <col min="5" max="250" width="20.140625" style="48" customWidth="1"/>
    <col min="251" max="251" width="10.7109375" style="48" customWidth="1"/>
    <col min="252" max="252" width="11.140625" style="48" customWidth="1"/>
    <col min="253" max="253" width="21.42578125" style="48" customWidth="1"/>
    <col min="254" max="254" width="21.5703125" style="48" customWidth="1"/>
    <col min="255" max="255" width="22.28515625" style="48" customWidth="1"/>
    <col min="256" max="16384" width="9" style="48"/>
  </cols>
  <sheetData>
    <row r="1" spans="1:4" s="18" customFormat="1" ht="18.75" customHeight="1" x14ac:dyDescent="0.2">
      <c r="A1" s="225" t="s">
        <v>54</v>
      </c>
      <c r="B1" s="225"/>
      <c r="C1" s="225"/>
      <c r="D1" s="225"/>
    </row>
    <row r="2" spans="1:4" s="18" customFormat="1" ht="15.75" customHeight="1" x14ac:dyDescent="0.2">
      <c r="A2" s="19"/>
      <c r="B2" s="19"/>
      <c r="C2" s="19"/>
      <c r="D2" s="19"/>
    </row>
    <row r="3" spans="1:4" s="18" customFormat="1" ht="20.25" customHeight="1" x14ac:dyDescent="0.2">
      <c r="A3" s="226" t="s">
        <v>55</v>
      </c>
      <c r="B3" s="226"/>
      <c r="C3" s="226"/>
      <c r="D3" s="226"/>
    </row>
    <row r="4" spans="1:4" s="18" customFormat="1" ht="15.75" customHeight="1" x14ac:dyDescent="0.2">
      <c r="A4" s="20"/>
      <c r="B4" s="21"/>
      <c r="C4" s="20"/>
      <c r="D4" s="22"/>
    </row>
    <row r="5" spans="1:4" s="23" customFormat="1" ht="40.5" customHeight="1" x14ac:dyDescent="0.3">
      <c r="A5" s="227" t="s">
        <v>1054</v>
      </c>
      <c r="B5" s="227"/>
      <c r="C5" s="227"/>
      <c r="D5" s="227"/>
    </row>
    <row r="6" spans="1:4" s="23" customFormat="1" ht="9" customHeight="1" x14ac:dyDescent="0.3">
      <c r="A6" s="227"/>
      <c r="B6" s="227"/>
      <c r="C6" s="227"/>
      <c r="D6" s="227"/>
    </row>
    <row r="7" spans="1:4" s="23" customFormat="1" ht="15.75" customHeight="1" x14ac:dyDescent="0.3">
      <c r="A7" s="24"/>
      <c r="B7" s="24"/>
      <c r="C7" s="24"/>
      <c r="D7" s="24"/>
    </row>
    <row r="8" spans="1:4" s="29" customFormat="1" ht="15.75" customHeight="1" x14ac:dyDescent="0.25">
      <c r="A8" s="25" t="s">
        <v>56</v>
      </c>
      <c r="B8" s="26"/>
      <c r="C8" s="27"/>
      <c r="D8" s="28" t="s">
        <v>57</v>
      </c>
    </row>
    <row r="9" spans="1:4" s="18" customFormat="1" ht="15.75" customHeight="1" x14ac:dyDescent="0.2">
      <c r="A9" s="217" t="s">
        <v>58</v>
      </c>
      <c r="B9" s="220" t="s">
        <v>59</v>
      </c>
      <c r="C9" s="220" t="s">
        <v>60</v>
      </c>
      <c r="D9" s="220" t="s">
        <v>61</v>
      </c>
    </row>
    <row r="10" spans="1:4" s="30" customFormat="1" ht="12.75" customHeight="1" x14ac:dyDescent="0.2">
      <c r="A10" s="218"/>
      <c r="B10" s="221"/>
      <c r="C10" s="221"/>
      <c r="D10" s="223"/>
    </row>
    <row r="11" spans="1:4" s="30" customFormat="1" ht="12.75" customHeight="1" x14ac:dyDescent="0.2">
      <c r="A11" s="218"/>
      <c r="B11" s="221"/>
      <c r="C11" s="221"/>
      <c r="D11" s="223"/>
    </row>
    <row r="12" spans="1:4" s="30" customFormat="1" ht="42.75" customHeight="1" x14ac:dyDescent="0.2">
      <c r="A12" s="219"/>
      <c r="B12" s="222"/>
      <c r="C12" s="221"/>
      <c r="D12" s="224"/>
    </row>
    <row r="13" spans="1:4" s="18" customFormat="1" ht="15.75" x14ac:dyDescent="0.25">
      <c r="A13" s="55" t="s">
        <v>62</v>
      </c>
      <c r="B13" s="31" t="s">
        <v>63</v>
      </c>
      <c r="C13" s="32" t="s">
        <v>64</v>
      </c>
      <c r="D13" s="51" t="s">
        <v>65</v>
      </c>
    </row>
    <row r="14" spans="1:4" s="35" customFormat="1" ht="54.95" customHeight="1" x14ac:dyDescent="0.2">
      <c r="A14" s="56" t="s">
        <v>1053</v>
      </c>
      <c r="B14" s="33">
        <f>'Сводка затрат'!H13</f>
        <v>34441</v>
      </c>
      <c r="C14" s="34">
        <f>ROUND('Сводка затрат'!D13*5.98,0)+ROUND('Сводка затрат'!E13*5.98,0)+ROUND('Сводка затрат'!F13*4.21,0)+ROUND('Сводка затрат'!G13*10.48,0)</f>
        <v>205957</v>
      </c>
      <c r="D14" s="92" t="s">
        <v>365</v>
      </c>
    </row>
    <row r="15" spans="1:4" s="35" customFormat="1" ht="54.95" customHeight="1" x14ac:dyDescent="0.2">
      <c r="A15" s="50" t="s">
        <v>372</v>
      </c>
      <c r="B15" s="33">
        <f>'Сводка затрат'!H14</f>
        <v>6222</v>
      </c>
      <c r="C15" s="34">
        <f>ROUND('Сводка затрат'!D14*5.98,0)+ROUND('Сводка затрат'!E14*5.98,0)+ROUND('Сводка затрат'!F14*4.21,0)+ROUND('Сводка затрат'!G14*10.48,0)</f>
        <v>37208</v>
      </c>
      <c r="D15" s="92" t="s">
        <v>366</v>
      </c>
    </row>
    <row r="16" spans="1:4" s="35" customFormat="1" ht="54.95" customHeight="1" x14ac:dyDescent="0.2">
      <c r="A16" s="50" t="s">
        <v>1055</v>
      </c>
      <c r="B16" s="33">
        <f>'Сводка затрат'!H15</f>
        <v>58231</v>
      </c>
      <c r="C16" s="34">
        <f>ROUND('Сводка затрат'!D15*5.98,0)+ROUND('Сводка затрат'!E15*5.98,0)+ROUND('Сводка затрат'!F15*4.21,0)+ROUND('Сводка затрат'!G15*10.48,0)</f>
        <v>366542</v>
      </c>
      <c r="D16" s="92" t="s">
        <v>367</v>
      </c>
    </row>
    <row r="17" spans="1:4" s="35" customFormat="1" ht="54.95" customHeight="1" x14ac:dyDescent="0.2">
      <c r="A17" s="50" t="s">
        <v>374</v>
      </c>
      <c r="B17" s="33">
        <f>'Сводка затрат'!H16</f>
        <v>106725</v>
      </c>
      <c r="C17" s="34">
        <f>ROUND('Сводка затрат'!D16*5.98,0)+ROUND('Сводка затрат'!E16*5.98,0)+ROUND('Сводка затрат'!F16*4.21,0)+ROUND('Сводка затрат'!G16*10.48,0)</f>
        <v>638216</v>
      </c>
      <c r="D17" s="92" t="s">
        <v>368</v>
      </c>
    </row>
    <row r="18" spans="1:4" s="35" customFormat="1" ht="54.95" customHeight="1" x14ac:dyDescent="0.2">
      <c r="A18" s="50" t="s">
        <v>373</v>
      </c>
      <c r="B18" s="33">
        <f>'Сводка затрат'!H17</f>
        <v>61961</v>
      </c>
      <c r="C18" s="34">
        <f>ROUND('Сводка затрат'!D17*5.98,0)+ROUND('Сводка затрат'!E17*5.98,0)+ROUND('Сводка затрат'!F17*4.21,0)+ROUND('Сводка затрат'!G17*10.48,0)</f>
        <v>316349</v>
      </c>
      <c r="D18" s="92" t="s">
        <v>369</v>
      </c>
    </row>
    <row r="19" spans="1:4" s="35" customFormat="1" ht="54.95" customHeight="1" x14ac:dyDescent="0.2">
      <c r="A19" s="50" t="s">
        <v>375</v>
      </c>
      <c r="B19" s="33">
        <f>'Сводка затрат'!H18</f>
        <v>786593</v>
      </c>
      <c r="C19" s="34">
        <f>ROUND('Сводка затрат'!D18*5.98,0)+ROUND('Сводка затрат'!E18*5.98,0)+ROUND('Сводка затрат'!F18*4.21,0)+ROUND('Сводка затрат'!G18*10.48,0)</f>
        <v>4703826</v>
      </c>
      <c r="D19" s="92" t="s">
        <v>370</v>
      </c>
    </row>
    <row r="20" spans="1:4" s="35" customFormat="1" ht="54.95" customHeight="1" x14ac:dyDescent="0.2">
      <c r="A20" s="50" t="s">
        <v>1056</v>
      </c>
      <c r="B20" s="33">
        <f>'Сводка затрат'!H19</f>
        <v>12441</v>
      </c>
      <c r="C20" s="34">
        <f>ROUND('Сводка затрат'!D19*5.98,0)+ROUND('Сводка затрат'!E19*5.98,0)+ROUND('Сводка затрат'!F19*4.21,0)+ROUND('Сводка затрат'!G19*10.48,0)</f>
        <v>74398</v>
      </c>
      <c r="D20" s="92" t="s">
        <v>371</v>
      </c>
    </row>
    <row r="21" spans="1:4" s="35" customFormat="1" ht="20.25" customHeight="1" x14ac:dyDescent="0.2">
      <c r="A21" s="57" t="s">
        <v>66</v>
      </c>
      <c r="B21" s="36">
        <f>SUM(B14:B20)</f>
        <v>1066614</v>
      </c>
      <c r="C21" s="36">
        <f>SUM(C14:C20)</f>
        <v>6342496</v>
      </c>
      <c r="D21" s="52"/>
    </row>
    <row r="22" spans="1:4" s="35" customFormat="1" ht="15" customHeight="1" x14ac:dyDescent="0.2">
      <c r="A22" s="38"/>
      <c r="B22" s="36"/>
      <c r="C22" s="37"/>
      <c r="D22" s="53"/>
    </row>
    <row r="23" spans="1:4" s="35" customFormat="1" ht="15.75" customHeight="1" x14ac:dyDescent="0.2">
      <c r="A23" s="58" t="s">
        <v>67</v>
      </c>
      <c r="B23" s="59"/>
      <c r="C23" s="34">
        <f>ROUND(C21*18%,2)</f>
        <v>1141649.28</v>
      </c>
      <c r="D23" s="53"/>
    </row>
    <row r="24" spans="1:4" s="35" customFormat="1" ht="15" customHeight="1" x14ac:dyDescent="0.2">
      <c r="A24" s="38"/>
      <c r="B24" s="40"/>
      <c r="C24" s="37"/>
      <c r="D24" s="53"/>
    </row>
    <row r="25" spans="1:4" s="35" customFormat="1" ht="20.100000000000001" customHeight="1" x14ac:dyDescent="0.2">
      <c r="A25" s="41" t="s">
        <v>26</v>
      </c>
      <c r="B25" s="42"/>
      <c r="C25" s="43">
        <f>SUM(C21:C24)</f>
        <v>7484145.2800000003</v>
      </c>
      <c r="D25" s="54"/>
    </row>
    <row r="26" spans="1:4" s="35" customFormat="1" ht="18.75" customHeight="1" x14ac:dyDescent="0.2">
      <c r="A26" s="44"/>
      <c r="B26" s="45"/>
      <c r="C26" s="45"/>
      <c r="D26" s="39"/>
    </row>
    <row r="28" spans="1:4" s="25" customFormat="1" ht="15.75" x14ac:dyDescent="0.25">
      <c r="A28" s="25" t="s">
        <v>68</v>
      </c>
      <c r="D28" s="46"/>
    </row>
    <row r="29" spans="1:4" s="25" customFormat="1" ht="15.75" x14ac:dyDescent="0.25">
      <c r="A29" s="25" t="s">
        <v>69</v>
      </c>
      <c r="B29" s="26"/>
      <c r="C29" s="47" t="s">
        <v>1059</v>
      </c>
      <c r="D29" s="46"/>
    </row>
    <row r="30" spans="1:4" s="25" customFormat="1" ht="26.25" customHeight="1" x14ac:dyDescent="0.25">
      <c r="C30" s="47"/>
      <c r="D30" s="46"/>
    </row>
    <row r="31" spans="1:4" s="25" customFormat="1" ht="15.75" x14ac:dyDescent="0.25">
      <c r="A31" s="25" t="s">
        <v>70</v>
      </c>
      <c r="B31" s="26"/>
      <c r="C31" s="47" t="s">
        <v>71</v>
      </c>
      <c r="D31" s="46"/>
    </row>
    <row r="34" spans="1:3" ht="15.75" x14ac:dyDescent="0.25">
      <c r="A34" s="25" t="s">
        <v>78</v>
      </c>
      <c r="B34" s="99"/>
      <c r="C34" s="47" t="s">
        <v>79</v>
      </c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40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N31"/>
  <sheetViews>
    <sheetView topLeftCell="A7" zoomScaleNormal="100" zoomScaleSheetLayoutView="75" workbookViewId="0">
      <selection activeCell="A8" sqref="A8:H8"/>
    </sheetView>
  </sheetViews>
  <sheetFormatPr defaultColWidth="20.140625" defaultRowHeight="12.75" x14ac:dyDescent="0.2"/>
  <cols>
    <col min="1" max="1" width="4" style="85" customWidth="1"/>
    <col min="2" max="2" width="18.85546875" style="85" customWidth="1"/>
    <col min="3" max="3" width="33.28515625" style="60" customWidth="1"/>
    <col min="4" max="6" width="17.7109375" style="60" customWidth="1"/>
    <col min="7" max="7" width="11.7109375" style="60" customWidth="1"/>
    <col min="8" max="8" width="17.7109375" style="60" customWidth="1"/>
    <col min="9" max="9" width="20.140625" style="60"/>
    <col min="10" max="10" width="20.140625" style="181"/>
    <col min="11" max="13" width="20.140625" style="60"/>
    <col min="14" max="14" width="20.140625" style="188"/>
    <col min="15" max="16384" width="20.140625" style="60"/>
  </cols>
  <sheetData>
    <row r="1" spans="1:14" ht="15.75" customHeight="1" x14ac:dyDescent="0.2">
      <c r="A1" s="228" t="s">
        <v>74</v>
      </c>
      <c r="B1" s="228"/>
      <c r="C1" s="228"/>
      <c r="D1" s="228"/>
      <c r="E1" s="228"/>
      <c r="F1" s="228"/>
      <c r="G1" s="228"/>
      <c r="H1" s="228"/>
    </row>
    <row r="2" spans="1:14" ht="15.75" customHeight="1" x14ac:dyDescent="0.2">
      <c r="A2" s="232"/>
      <c r="B2" s="232"/>
      <c r="C2" s="232"/>
      <c r="D2" s="232"/>
      <c r="E2" s="232"/>
      <c r="F2" s="232"/>
      <c r="G2" s="232"/>
      <c r="H2" s="232"/>
    </row>
    <row r="3" spans="1:14" s="61" customFormat="1" ht="15.75" customHeight="1" x14ac:dyDescent="0.2">
      <c r="A3" s="233" t="s">
        <v>13</v>
      </c>
      <c r="B3" s="233"/>
      <c r="C3" s="233"/>
      <c r="D3" s="233"/>
      <c r="E3" s="233"/>
      <c r="F3" s="233"/>
      <c r="G3" s="233"/>
      <c r="H3" s="233"/>
      <c r="J3" s="181"/>
      <c r="N3" s="188"/>
    </row>
    <row r="4" spans="1:14" s="61" customFormat="1" ht="15.75" customHeight="1" x14ac:dyDescent="0.3">
      <c r="A4" s="234"/>
      <c r="B4" s="234"/>
      <c r="C4" s="234"/>
      <c r="D4" s="234"/>
      <c r="E4" s="234"/>
      <c r="F4" s="234"/>
      <c r="G4" s="234"/>
      <c r="H4" s="234"/>
      <c r="J4" s="181"/>
      <c r="N4" s="188"/>
    </row>
    <row r="5" spans="1:14" s="61" customFormat="1" ht="20.25" customHeight="1" x14ac:dyDescent="0.2">
      <c r="A5" s="235" t="s">
        <v>12</v>
      </c>
      <c r="B5" s="235"/>
      <c r="C5" s="235"/>
      <c r="D5" s="235"/>
      <c r="E5" s="235"/>
      <c r="F5" s="235"/>
      <c r="G5" s="235"/>
      <c r="H5" s="235"/>
      <c r="J5" s="181"/>
      <c r="N5" s="188"/>
    </row>
    <row r="6" spans="1:14" s="61" customFormat="1" ht="12" customHeight="1" x14ac:dyDescent="0.2">
      <c r="A6" s="235"/>
      <c r="B6" s="235"/>
      <c r="C6" s="235"/>
      <c r="D6" s="235"/>
      <c r="E6" s="235"/>
      <c r="F6" s="235"/>
      <c r="G6" s="235"/>
      <c r="H6" s="235"/>
      <c r="J6" s="181"/>
      <c r="N6" s="188"/>
    </row>
    <row r="7" spans="1:14" s="61" customFormat="1" ht="37.5" customHeight="1" x14ac:dyDescent="0.2">
      <c r="A7" s="230" t="s">
        <v>1058</v>
      </c>
      <c r="B7" s="230"/>
      <c r="C7" s="230"/>
      <c r="D7" s="230"/>
      <c r="E7" s="230"/>
      <c r="F7" s="230"/>
      <c r="G7" s="230"/>
      <c r="H7" s="230"/>
      <c r="J7" s="181"/>
      <c r="N7" s="188"/>
    </row>
    <row r="8" spans="1:14" s="62" customFormat="1" ht="17.25" customHeight="1" x14ac:dyDescent="0.3">
      <c r="A8" s="231"/>
      <c r="B8" s="231"/>
      <c r="C8" s="231"/>
      <c r="D8" s="231"/>
      <c r="E8" s="231"/>
      <c r="F8" s="231"/>
      <c r="G8" s="231"/>
      <c r="H8" s="231"/>
      <c r="J8" s="182"/>
      <c r="N8" s="189"/>
    </row>
    <row r="9" spans="1:14" s="66" customFormat="1" ht="20.45" customHeight="1" x14ac:dyDescent="0.25">
      <c r="A9" s="63" t="s">
        <v>11</v>
      </c>
      <c r="B9" s="63"/>
      <c r="C9" s="64"/>
      <c r="D9" s="64"/>
      <c r="E9" s="64"/>
      <c r="F9" s="64"/>
      <c r="G9" s="64"/>
      <c r="H9" s="65"/>
      <c r="J9" s="183"/>
      <c r="N9" s="186"/>
    </row>
    <row r="10" spans="1:14" s="61" customFormat="1" ht="31.5" customHeight="1" x14ac:dyDescent="0.2">
      <c r="A10" s="229" t="s">
        <v>72</v>
      </c>
      <c r="B10" s="229" t="s">
        <v>10</v>
      </c>
      <c r="C10" s="236" t="s">
        <v>9</v>
      </c>
      <c r="D10" s="236" t="s">
        <v>73</v>
      </c>
      <c r="E10" s="236"/>
      <c r="F10" s="236"/>
      <c r="G10" s="236"/>
      <c r="H10" s="229" t="s">
        <v>8</v>
      </c>
      <c r="J10" s="181"/>
      <c r="N10" s="188"/>
    </row>
    <row r="11" spans="1:14" s="68" customFormat="1" ht="96" customHeight="1" x14ac:dyDescent="0.2">
      <c r="A11" s="229"/>
      <c r="B11" s="229"/>
      <c r="C11" s="236"/>
      <c r="D11" s="67" t="s">
        <v>7</v>
      </c>
      <c r="E11" s="67" t="s">
        <v>6</v>
      </c>
      <c r="F11" s="67" t="s">
        <v>5</v>
      </c>
      <c r="G11" s="67" t="s">
        <v>75</v>
      </c>
      <c r="H11" s="229"/>
      <c r="J11" s="184"/>
      <c r="N11" s="190"/>
    </row>
    <row r="12" spans="1:14" s="61" customFormat="1" ht="15.75" x14ac:dyDescent="0.25">
      <c r="A12" s="69" t="s">
        <v>62</v>
      </c>
      <c r="B12" s="69" t="s">
        <v>63</v>
      </c>
      <c r="C12" s="70" t="s">
        <v>64</v>
      </c>
      <c r="D12" s="70" t="s">
        <v>65</v>
      </c>
      <c r="E12" s="70" t="s">
        <v>4</v>
      </c>
      <c r="F12" s="70" t="s">
        <v>3</v>
      </c>
      <c r="G12" s="70" t="s">
        <v>2</v>
      </c>
      <c r="H12" s="70" t="s">
        <v>1</v>
      </c>
      <c r="J12" s="181"/>
      <c r="N12" s="188"/>
    </row>
    <row r="13" spans="1:14" s="61" customFormat="1" ht="69.95" customHeight="1" x14ac:dyDescent="0.2">
      <c r="A13" s="71">
        <v>1</v>
      </c>
      <c r="B13" s="72" t="s">
        <v>1046</v>
      </c>
      <c r="C13" s="91" t="s">
        <v>1053</v>
      </c>
      <c r="D13" s="73">
        <f>'24965'!J75</f>
        <v>33654</v>
      </c>
      <c r="E13" s="73">
        <f>'24965'!J76</f>
        <v>787</v>
      </c>
      <c r="F13" s="73">
        <v>0</v>
      </c>
      <c r="G13" s="73">
        <v>0</v>
      </c>
      <c r="H13" s="73">
        <f>SUM(D13:G13)</f>
        <v>34441</v>
      </c>
      <c r="J13" s="187">
        <f>ROUND(D13*5.98,0)</f>
        <v>201251</v>
      </c>
      <c r="K13" s="187">
        <f>ROUND(E13*5.98,0)</f>
        <v>4706</v>
      </c>
      <c r="L13" s="187">
        <f>ROUND(F13*4.21,0)</f>
        <v>0</v>
      </c>
      <c r="M13" s="187">
        <f>ROUND(G13*10.48,0)</f>
        <v>0</v>
      </c>
      <c r="N13" s="191">
        <f>SUM(J13:M13)</f>
        <v>205957</v>
      </c>
    </row>
    <row r="14" spans="1:14" s="61" customFormat="1" ht="69.95" customHeight="1" x14ac:dyDescent="0.2">
      <c r="A14" s="71">
        <v>2</v>
      </c>
      <c r="B14" s="72" t="s">
        <v>1047</v>
      </c>
      <c r="C14" s="91" t="s">
        <v>372</v>
      </c>
      <c r="D14" s="73">
        <f>'24971'!J79</f>
        <v>6222</v>
      </c>
      <c r="E14" s="73">
        <v>0</v>
      </c>
      <c r="F14" s="73">
        <v>0</v>
      </c>
      <c r="G14" s="73">
        <v>0</v>
      </c>
      <c r="H14" s="73">
        <f t="shared" ref="H14:H19" si="0">SUM(D14:G14)</f>
        <v>6222</v>
      </c>
      <c r="J14" s="187">
        <f t="shared" ref="J14:J19" si="1">ROUND(D14*5.98,0)</f>
        <v>37208</v>
      </c>
      <c r="K14" s="187">
        <f t="shared" ref="K14:K19" si="2">ROUND(E14*5.98,0)</f>
        <v>0</v>
      </c>
      <c r="L14" s="187">
        <f t="shared" ref="L14:L19" si="3">ROUND(F14*4.21,0)</f>
        <v>0</v>
      </c>
      <c r="M14" s="187">
        <f t="shared" ref="M14:M19" si="4">ROUND(G14*10.48,0)</f>
        <v>0</v>
      </c>
      <c r="N14" s="191">
        <f t="shared" ref="N14:N19" si="5">SUM(J14:M14)</f>
        <v>37208</v>
      </c>
    </row>
    <row r="15" spans="1:14" s="61" customFormat="1" ht="69.95" customHeight="1" x14ac:dyDescent="0.2">
      <c r="A15" s="71">
        <v>3</v>
      </c>
      <c r="B15" s="72" t="s">
        <v>1048</v>
      </c>
      <c r="C15" s="91" t="s">
        <v>1055</v>
      </c>
      <c r="D15" s="73">
        <v>0</v>
      </c>
      <c r="E15" s="73">
        <f>'25002'!J121</f>
        <v>45893</v>
      </c>
      <c r="F15" s="73">
        <f>'25002'!J122</f>
        <v>5933</v>
      </c>
      <c r="G15" s="73">
        <f>'25002'!J123</f>
        <v>6405</v>
      </c>
      <c r="H15" s="73">
        <f t="shared" si="0"/>
        <v>58231</v>
      </c>
      <c r="J15" s="187">
        <f t="shared" si="1"/>
        <v>0</v>
      </c>
      <c r="K15" s="187">
        <f t="shared" si="2"/>
        <v>274440</v>
      </c>
      <c r="L15" s="187">
        <f t="shared" si="3"/>
        <v>24978</v>
      </c>
      <c r="M15" s="187">
        <f t="shared" si="4"/>
        <v>67124</v>
      </c>
      <c r="N15" s="191">
        <f t="shared" si="5"/>
        <v>366542</v>
      </c>
    </row>
    <row r="16" spans="1:14" s="61" customFormat="1" ht="69.95" customHeight="1" x14ac:dyDescent="0.2">
      <c r="A16" s="71">
        <v>4</v>
      </c>
      <c r="B16" s="72" t="s">
        <v>1049</v>
      </c>
      <c r="C16" s="91" t="s">
        <v>374</v>
      </c>
      <c r="D16" s="73">
        <v>0</v>
      </c>
      <c r="E16" s="73">
        <f>'25003'!J138</f>
        <v>106725</v>
      </c>
      <c r="F16" s="73">
        <v>0</v>
      </c>
      <c r="G16" s="73">
        <v>0</v>
      </c>
      <c r="H16" s="73">
        <f t="shared" si="0"/>
        <v>106725</v>
      </c>
      <c r="J16" s="187">
        <f t="shared" si="1"/>
        <v>0</v>
      </c>
      <c r="K16" s="187">
        <f t="shared" si="2"/>
        <v>638216</v>
      </c>
      <c r="L16" s="187">
        <f t="shared" si="3"/>
        <v>0</v>
      </c>
      <c r="M16" s="187">
        <f t="shared" si="4"/>
        <v>0</v>
      </c>
      <c r="N16" s="191">
        <f t="shared" si="5"/>
        <v>638216</v>
      </c>
    </row>
    <row r="17" spans="1:14" s="61" customFormat="1" ht="69.95" customHeight="1" x14ac:dyDescent="0.2">
      <c r="A17" s="71">
        <v>5</v>
      </c>
      <c r="B17" s="72" t="s">
        <v>1050</v>
      </c>
      <c r="C17" s="91" t="s">
        <v>373</v>
      </c>
      <c r="D17" s="73">
        <f>'25004'!K91</f>
        <v>29104</v>
      </c>
      <c r="E17" s="73">
        <f>'25004'!K92</f>
        <v>2248</v>
      </c>
      <c r="F17" s="73">
        <f>'25004'!K93</f>
        <v>30609</v>
      </c>
      <c r="G17" s="73">
        <v>0</v>
      </c>
      <c r="H17" s="73">
        <f t="shared" si="0"/>
        <v>61961</v>
      </c>
      <c r="J17" s="187">
        <f t="shared" si="1"/>
        <v>174042</v>
      </c>
      <c r="K17" s="187">
        <f t="shared" si="2"/>
        <v>13443</v>
      </c>
      <c r="L17" s="187">
        <f t="shared" si="3"/>
        <v>128864</v>
      </c>
      <c r="M17" s="187">
        <f t="shared" si="4"/>
        <v>0</v>
      </c>
      <c r="N17" s="191">
        <f t="shared" si="5"/>
        <v>316349</v>
      </c>
    </row>
    <row r="18" spans="1:14" s="61" customFormat="1" ht="69.95" customHeight="1" x14ac:dyDescent="0.2">
      <c r="A18" s="71">
        <v>6</v>
      </c>
      <c r="B18" s="72" t="s">
        <v>1051</v>
      </c>
      <c r="C18" s="91" t="s">
        <v>375</v>
      </c>
      <c r="D18" s="73">
        <f>'25031'!J209</f>
        <v>786315</v>
      </c>
      <c r="E18" s="73">
        <f>'25031'!J210</f>
        <v>278</v>
      </c>
      <c r="F18" s="73">
        <v>0</v>
      </c>
      <c r="G18" s="73">
        <v>0</v>
      </c>
      <c r="H18" s="73">
        <f t="shared" si="0"/>
        <v>786593</v>
      </c>
      <c r="J18" s="187">
        <f t="shared" si="1"/>
        <v>4702164</v>
      </c>
      <c r="K18" s="187">
        <f t="shared" si="2"/>
        <v>1662</v>
      </c>
      <c r="L18" s="187">
        <f t="shared" si="3"/>
        <v>0</v>
      </c>
      <c r="M18" s="187">
        <f t="shared" si="4"/>
        <v>0</v>
      </c>
      <c r="N18" s="191">
        <f t="shared" si="5"/>
        <v>4703826</v>
      </c>
    </row>
    <row r="19" spans="1:14" s="61" customFormat="1" ht="69.95" customHeight="1" x14ac:dyDescent="0.2">
      <c r="A19" s="71">
        <v>7</v>
      </c>
      <c r="B19" s="72" t="s">
        <v>1052</v>
      </c>
      <c r="C19" s="91" t="s">
        <v>1056</v>
      </c>
      <c r="D19" s="73">
        <f>'25032'!J95</f>
        <v>274</v>
      </c>
      <c r="E19" s="73">
        <f>'25032'!J96</f>
        <v>12167</v>
      </c>
      <c r="F19" s="73">
        <v>0</v>
      </c>
      <c r="G19" s="73">
        <v>0</v>
      </c>
      <c r="H19" s="73">
        <f t="shared" si="0"/>
        <v>12441</v>
      </c>
      <c r="J19" s="187">
        <f t="shared" si="1"/>
        <v>1639</v>
      </c>
      <c r="K19" s="187">
        <f t="shared" si="2"/>
        <v>72759</v>
      </c>
      <c r="L19" s="187">
        <f t="shared" si="3"/>
        <v>0</v>
      </c>
      <c r="M19" s="187">
        <f t="shared" si="4"/>
        <v>0</v>
      </c>
      <c r="N19" s="191">
        <f t="shared" si="5"/>
        <v>74398</v>
      </c>
    </row>
    <row r="20" spans="1:14" s="76" customFormat="1" ht="37.5" customHeight="1" x14ac:dyDescent="0.2">
      <c r="A20" s="71"/>
      <c r="B20" s="67"/>
      <c r="C20" s="74" t="s">
        <v>0</v>
      </c>
      <c r="D20" s="75">
        <f>SUM(D13:D19)</f>
        <v>855569</v>
      </c>
      <c r="E20" s="75">
        <f>SUM(E13:E19)</f>
        <v>168098</v>
      </c>
      <c r="F20" s="75">
        <f>SUM(F13:F19)</f>
        <v>36542</v>
      </c>
      <c r="G20" s="75">
        <f>SUM(G13:G19)</f>
        <v>6405</v>
      </c>
      <c r="H20" s="75">
        <f>SUM(D20:G20)</f>
        <v>1066614</v>
      </c>
      <c r="J20" s="191">
        <f>SUM(J13:J19)</f>
        <v>5116304</v>
      </c>
      <c r="K20" s="191">
        <f>SUM(K13:K19)</f>
        <v>1005226</v>
      </c>
      <c r="L20" s="191">
        <f>SUM(L13:L19)</f>
        <v>153842</v>
      </c>
      <c r="M20" s="191">
        <f>SUM(M13:M19)</f>
        <v>67124</v>
      </c>
      <c r="N20" s="191">
        <f>SUM(N13:N19)</f>
        <v>6342496</v>
      </c>
    </row>
    <row r="21" spans="1:14" s="79" customFormat="1" ht="59.25" customHeight="1" x14ac:dyDescent="0.2">
      <c r="A21" s="77"/>
      <c r="B21" s="77"/>
      <c r="C21" s="78" t="s">
        <v>1057</v>
      </c>
      <c r="D21" s="75">
        <f>ROUND(D20*5.98,0)+1</f>
        <v>5116304</v>
      </c>
      <c r="E21" s="75">
        <f>ROUND(E20*5.98,0)</f>
        <v>1005226</v>
      </c>
      <c r="F21" s="75">
        <f>ROUND(F20*4.21,0)</f>
        <v>153842</v>
      </c>
      <c r="G21" s="75">
        <f>ROUND(G20*10.48,0)</f>
        <v>67124</v>
      </c>
      <c r="H21" s="75">
        <f>SUM(D21:G21)</f>
        <v>6342496</v>
      </c>
      <c r="J21" s="185"/>
      <c r="N21" s="192"/>
    </row>
    <row r="22" spans="1:14" s="81" customFormat="1" ht="27.75" customHeight="1" x14ac:dyDescent="0.25">
      <c r="A22" s="80"/>
      <c r="B22" s="80"/>
      <c r="C22" s="90" t="s">
        <v>67</v>
      </c>
      <c r="D22" s="73">
        <f>ROUND(D21*18%,2)</f>
        <v>920934.72</v>
      </c>
      <c r="E22" s="73">
        <f t="shared" ref="E22:G22" si="6">ROUND(E21*18%,2)</f>
        <v>180940.68</v>
      </c>
      <c r="F22" s="73">
        <f t="shared" si="6"/>
        <v>27691.56</v>
      </c>
      <c r="G22" s="73">
        <f t="shared" si="6"/>
        <v>12082.32</v>
      </c>
      <c r="H22" s="73">
        <f>SUM(D22:G22)</f>
        <v>1141649.28</v>
      </c>
      <c r="J22" s="183"/>
      <c r="N22" s="186"/>
    </row>
    <row r="23" spans="1:14" s="81" customFormat="1" ht="28.5" customHeight="1" x14ac:dyDescent="0.25">
      <c r="A23" s="82"/>
      <c r="B23" s="82"/>
      <c r="C23" s="83" t="s">
        <v>376</v>
      </c>
      <c r="D23" s="84">
        <f>SUM(D21:D22)</f>
        <v>6037238.7199999997</v>
      </c>
      <c r="E23" s="84">
        <f t="shared" ref="E23:F23" si="7">SUM(E21:E22)</f>
        <v>1186166.68</v>
      </c>
      <c r="F23" s="84">
        <f t="shared" si="7"/>
        <v>181533.56</v>
      </c>
      <c r="G23" s="84">
        <f>SUM(G21:G22)</f>
        <v>79206.320000000007</v>
      </c>
      <c r="H23" s="75">
        <f>SUM(D23:G23)</f>
        <v>7484145.2799999993</v>
      </c>
      <c r="J23" s="183"/>
      <c r="N23" s="186"/>
    </row>
    <row r="24" spans="1:14" x14ac:dyDescent="0.2">
      <c r="B24" s="86"/>
    </row>
    <row r="27" spans="1:14" s="88" customFormat="1" ht="15.75" x14ac:dyDescent="0.25">
      <c r="A27" s="87"/>
      <c r="B27" s="87"/>
      <c r="C27" s="88" t="s">
        <v>14</v>
      </c>
      <c r="H27" s="88" t="s">
        <v>15</v>
      </c>
      <c r="J27" s="186"/>
      <c r="N27" s="186"/>
    </row>
    <row r="28" spans="1:14" s="81" customFormat="1" ht="15.75" x14ac:dyDescent="0.25">
      <c r="A28" s="89"/>
      <c r="B28" s="89"/>
      <c r="C28" s="81" t="s">
        <v>16</v>
      </c>
      <c r="J28" s="183"/>
      <c r="N28" s="186"/>
    </row>
    <row r="29" spans="1:14" s="81" customFormat="1" ht="15.75" x14ac:dyDescent="0.25">
      <c r="A29" s="89"/>
      <c r="B29" s="89"/>
      <c r="C29" s="81" t="s">
        <v>53</v>
      </c>
      <c r="J29" s="183"/>
      <c r="N29" s="186"/>
    </row>
    <row r="31" spans="1:14" s="81" customFormat="1" ht="15.75" x14ac:dyDescent="0.25">
      <c r="A31" s="89"/>
      <c r="B31" s="89"/>
      <c r="C31" s="81" t="s">
        <v>17</v>
      </c>
      <c r="J31" s="183"/>
      <c r="N31" s="186"/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40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43</vt:i4>
      </vt:variant>
    </vt:vector>
  </HeadingPairs>
  <TitlesOfParts>
    <vt:vector size="52" baseType="lpstr">
      <vt:lpstr>24965</vt:lpstr>
      <vt:lpstr>24971</vt:lpstr>
      <vt:lpstr>25002</vt:lpstr>
      <vt:lpstr>25003</vt:lpstr>
      <vt:lpstr>25004</vt:lpstr>
      <vt:lpstr>25031</vt:lpstr>
      <vt:lpstr>25032</vt:lpstr>
      <vt:lpstr>НМЦ</vt:lpstr>
      <vt:lpstr>Сводка затрат</vt:lpstr>
      <vt:lpstr>'24971'!Constr</vt:lpstr>
      <vt:lpstr>'25002'!Constr</vt:lpstr>
      <vt:lpstr>'25003'!Constr</vt:lpstr>
      <vt:lpstr>'25004'!Constr</vt:lpstr>
      <vt:lpstr>'25031'!Constr</vt:lpstr>
      <vt:lpstr>'25032'!Constr</vt:lpstr>
      <vt:lpstr>'24965'!FOT</vt:lpstr>
      <vt:lpstr>'24971'!FOT</vt:lpstr>
      <vt:lpstr>'25002'!FOT</vt:lpstr>
      <vt:lpstr>'25003'!FOT</vt:lpstr>
      <vt:lpstr>'25004'!FOT</vt:lpstr>
      <vt:lpstr>'25031'!FOT</vt:lpstr>
      <vt:lpstr>'25032'!FOT</vt:lpstr>
      <vt:lpstr>'24971'!Ind</vt:lpstr>
      <vt:lpstr>'25003'!Ind</vt:lpstr>
      <vt:lpstr>'25004'!Ind</vt:lpstr>
      <vt:lpstr>'25031'!Ind</vt:lpstr>
      <vt:lpstr>'25032'!Ind</vt:lpstr>
      <vt:lpstr>'24965'!Obj</vt:lpstr>
      <vt:lpstr>'25002'!Obj</vt:lpstr>
      <vt:lpstr>'24965'!Obosn</vt:lpstr>
      <vt:lpstr>'24971'!Obosn</vt:lpstr>
      <vt:lpstr>'25002'!Obosn</vt:lpstr>
      <vt:lpstr>'25003'!Obosn</vt:lpstr>
      <vt:lpstr>'25004'!Obosn</vt:lpstr>
      <vt:lpstr>'25031'!Obosn</vt:lpstr>
      <vt:lpstr>'25032'!Obosn</vt:lpstr>
      <vt:lpstr>'24965'!SmPr</vt:lpstr>
      <vt:lpstr>'24971'!SmPr</vt:lpstr>
      <vt:lpstr>'25002'!SmPr</vt:lpstr>
      <vt:lpstr>'25003'!SmPr</vt:lpstr>
      <vt:lpstr>'25004'!SmPr</vt:lpstr>
      <vt:lpstr>'25031'!SmPr</vt:lpstr>
      <vt:lpstr>'25032'!SmPr</vt:lpstr>
      <vt:lpstr>'24965'!Заголовки_для_печати</vt:lpstr>
      <vt:lpstr>'24971'!Заголовки_для_печати</vt:lpstr>
      <vt:lpstr>'25002'!Заголовки_для_печати</vt:lpstr>
      <vt:lpstr>'25003'!Заголовки_для_печати</vt:lpstr>
      <vt:lpstr>'25004'!Заголовки_для_печати</vt:lpstr>
      <vt:lpstr>'25031'!Заголовки_для_печати</vt:lpstr>
      <vt:lpstr>'25032'!Заголовки_для_печати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2013-10-17T09:29:09Z</cp:lastPrinted>
  <dcterms:created xsi:type="dcterms:W3CDTF">2002-02-11T05:58:42Z</dcterms:created>
  <dcterms:modified xsi:type="dcterms:W3CDTF">2013-10-17T09:30:39Z</dcterms:modified>
</cp:coreProperties>
</file>