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11" i="1" l="1"/>
  <c r="F12" i="1"/>
  <c r="D11" i="1"/>
  <c r="D12" i="1"/>
  <c r="F7" i="1" l="1"/>
  <c r="F8" i="1"/>
  <c r="F9" i="1"/>
  <c r="F10" i="1"/>
  <c r="D7" i="1"/>
  <c r="D8" i="1"/>
  <c r="D9" i="1"/>
  <c r="D10" i="1"/>
  <c r="A7" i="1"/>
  <c r="A8" i="1" s="1"/>
  <c r="A9" i="1" s="1"/>
  <c r="A10" i="1" s="1"/>
  <c r="D6" i="1" l="1"/>
  <c r="F6" i="1" l="1"/>
  <c r="F13" i="1" l="1"/>
  <c r="F14" i="1" s="1"/>
  <c r="F15" i="1" s="1"/>
  <c r="F16" i="1" s="1"/>
  <c r="F17" i="1" s="1"/>
  <c r="F18" i="1" s="1"/>
  <c r="F19" i="1" s="1"/>
</calcChain>
</file>

<file path=xl/sharedStrings.xml><?xml version="1.0" encoding="utf-8"?>
<sst xmlns="http://schemas.openxmlformats.org/spreadsheetml/2006/main" count="22" uniqueCount="22">
  <si>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</si>
  <si>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</si>
  <si>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</si>
  <si>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</si>
  <si>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</si>
  <si>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Сметная стоимость строительства в текущем уровне цен на 2014г., руб.</t>
  </si>
  <si>
    <t xml:space="preserve">ИТОГО </t>
  </si>
  <si>
    <t>НДС - 18%</t>
  </si>
  <si>
    <t>Итого с НДС 18%</t>
  </si>
  <si>
    <t>Итого с индексом-дефлятором на период с января 2015 года по июль 2015 года в размере 1,032</t>
  </si>
  <si>
    <t>Итого с договорным коэффициентом к=0,9990000007</t>
  </si>
  <si>
    <t>Итого с договорным коэффициентом к=0,998</t>
  </si>
  <si>
    <t>Строительные работы                                         (ЛС№184-375)</t>
  </si>
  <si>
    <t>Вентиляция                                       (ЛС№184-388)</t>
  </si>
  <si>
    <t>Монтаж системы канализации, холодного и горячего водоснабжения                                     (ЛС№184-384)</t>
  </si>
  <si>
    <t>Электроосвещение, пожарная сигнализация                                                                            (ЛС№184-385)</t>
  </si>
  <si>
    <t>Электроснабжение                                 (ЛС№184-386)</t>
  </si>
  <si>
    <t>Автоматизация вентиляции                               (ЛС№184-387)</t>
  </si>
  <si>
    <t>Монтаж системы отопления                          (ЛС№184-383)</t>
  </si>
  <si>
    <t>Итого с индексом-дефлятором на период с октября 2014 года по декабрь 2014 года в размере 1,018</t>
  </si>
  <si>
    <t xml:space="preserve">Обоснование начальной (максимальной) цены договора  по объекту  "Выполнение ремонтных работ в банкетном зале в столовой №10 в корпусе 706 цеха 11"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</si>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</sst>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topLeftCell="A16" workbookViewId="0">
      <selection activeCell="A21" sqref="A21:XFD29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1" t="s">
        <v>21</v>
      </c>
      <c r="D1" s="21"/>
      <c r="E1" s="21"/>
      <c r="F1" s="21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19" t="s">
        <v>20</v>
      </c>
      <c r="B3" s="20"/>
      <c r="C3" s="20"/>
      <c r="D3" s="20"/>
      <c r="E3" s="20"/>
      <c r="F3" s="20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5</v>
      </c>
      <c r="E5" s="7" t="s">
        <v>3</v>
      </c>
      <c r="F5" s="7" t="s">
        <v>4</v>
      </c>
    </row>
    <row r="6" spans="1:6" ht="57.75" customHeight="1" x14ac:dyDescent="0.25">
      <c r="A6" s="12">
        <v>1</v>
      </c>
      <c r="B6" s="12" t="s">
        <v>12</v>
      </c>
      <c r="C6" s="13">
        <v>176582</v>
      </c>
      <c r="D6" s="13">
        <f>E6</f>
        <v>1146625</v>
      </c>
      <c r="E6" s="13">
        <v>1146625</v>
      </c>
      <c r="F6" s="13">
        <f t="shared" ref="F6:F12" si="0">E6</f>
        <v>1146625</v>
      </c>
    </row>
    <row r="7" spans="1:6" s="1" customFormat="1" ht="57.75" customHeight="1" x14ac:dyDescent="0.25">
      <c r="A7" s="12">
        <f>A6+1</f>
        <v>2</v>
      </c>
      <c r="B7" s="12" t="s">
        <v>13</v>
      </c>
      <c r="C7" s="13">
        <v>60978</v>
      </c>
      <c r="D7" s="13">
        <f t="shared" ref="D7:D12" si="1">E7</f>
        <v>272146</v>
      </c>
      <c r="E7" s="13">
        <v>272146</v>
      </c>
      <c r="F7" s="13">
        <f t="shared" si="0"/>
        <v>272146</v>
      </c>
    </row>
    <row r="8" spans="1:6" s="1" customFormat="1" ht="57.75" customHeight="1" x14ac:dyDescent="0.25">
      <c r="A8" s="12">
        <f t="shared" ref="A8:A10" si="2">A7+1</f>
        <v>3</v>
      </c>
      <c r="B8" s="12" t="s">
        <v>14</v>
      </c>
      <c r="C8" s="13">
        <v>5406</v>
      </c>
      <c r="D8" s="13">
        <f t="shared" si="1"/>
        <v>34719</v>
      </c>
      <c r="E8" s="13">
        <v>34719</v>
      </c>
      <c r="F8" s="13">
        <f t="shared" si="0"/>
        <v>34719</v>
      </c>
    </row>
    <row r="9" spans="1:6" s="1" customFormat="1" ht="57.75" customHeight="1" x14ac:dyDescent="0.25">
      <c r="A9" s="12">
        <f t="shared" si="2"/>
        <v>4</v>
      </c>
      <c r="B9" s="12" t="s">
        <v>15</v>
      </c>
      <c r="C9" s="13">
        <v>35099</v>
      </c>
      <c r="D9" s="13">
        <f t="shared" si="1"/>
        <v>206262</v>
      </c>
      <c r="E9" s="13">
        <v>206262</v>
      </c>
      <c r="F9" s="13">
        <f t="shared" si="0"/>
        <v>206262</v>
      </c>
    </row>
    <row r="10" spans="1:6" s="1" customFormat="1" ht="57.75" customHeight="1" x14ac:dyDescent="0.25">
      <c r="A10" s="12">
        <f t="shared" si="2"/>
        <v>5</v>
      </c>
      <c r="B10" s="12" t="s">
        <v>16</v>
      </c>
      <c r="C10" s="13">
        <v>19639</v>
      </c>
      <c r="D10" s="13">
        <f t="shared" si="1"/>
        <v>94090</v>
      </c>
      <c r="E10" s="13">
        <v>94090</v>
      </c>
      <c r="F10" s="13">
        <f t="shared" si="0"/>
        <v>94090</v>
      </c>
    </row>
    <row r="11" spans="1:6" s="1" customFormat="1" ht="57.75" customHeight="1" x14ac:dyDescent="0.25">
      <c r="A11" s="12">
        <v>6</v>
      </c>
      <c r="B11" s="12" t="s">
        <v>17</v>
      </c>
      <c r="C11" s="13">
        <v>2030</v>
      </c>
      <c r="D11" s="13">
        <f t="shared" si="1"/>
        <v>15919</v>
      </c>
      <c r="E11" s="13">
        <v>15919</v>
      </c>
      <c r="F11" s="13">
        <f t="shared" si="0"/>
        <v>15919</v>
      </c>
    </row>
    <row r="12" spans="1:6" s="1" customFormat="1" ht="57.75" customHeight="1" x14ac:dyDescent="0.25">
      <c r="A12" s="12">
        <v>7</v>
      </c>
      <c r="B12" s="12" t="s">
        <v>18</v>
      </c>
      <c r="C12" s="13">
        <v>7876</v>
      </c>
      <c r="D12" s="13">
        <f t="shared" si="1"/>
        <v>67039</v>
      </c>
      <c r="E12" s="13">
        <v>67039</v>
      </c>
      <c r="F12" s="13">
        <f t="shared" si="0"/>
        <v>67039</v>
      </c>
    </row>
    <row r="13" spans="1:6" s="1" customFormat="1" ht="19.5" customHeight="1" x14ac:dyDescent="0.25">
      <c r="A13" s="12"/>
      <c r="B13" s="18" t="s">
        <v>6</v>
      </c>
      <c r="C13" s="13"/>
      <c r="D13" s="13"/>
      <c r="E13" s="13"/>
      <c r="F13" s="14">
        <f>SUM(F6:F12)</f>
        <v>1836800</v>
      </c>
    </row>
    <row r="14" spans="1:6" s="1" customFormat="1" ht="46.5" customHeight="1" x14ac:dyDescent="0.25">
      <c r="A14" s="12"/>
      <c r="B14" s="18" t="s">
        <v>19</v>
      </c>
      <c r="C14" s="13"/>
      <c r="D14" s="13"/>
      <c r="E14" s="13"/>
      <c r="F14" s="14">
        <f>ROUND(F13*1.018,2)</f>
        <v>1869862.4</v>
      </c>
    </row>
    <row r="15" spans="1:6" s="1" customFormat="1" ht="45" customHeight="1" x14ac:dyDescent="0.25">
      <c r="A15" s="12"/>
      <c r="B15" s="18" t="s">
        <v>9</v>
      </c>
      <c r="C15" s="13"/>
      <c r="D15" s="13"/>
      <c r="E15" s="13"/>
      <c r="F15" s="14">
        <f>ROUND(F14*1.032,2)</f>
        <v>1929698</v>
      </c>
    </row>
    <row r="16" spans="1:6" s="1" customFormat="1" ht="34.5" customHeight="1" x14ac:dyDescent="0.25">
      <c r="A16" s="12"/>
      <c r="B16" s="18" t="s">
        <v>10</v>
      </c>
      <c r="C16" s="13"/>
      <c r="D16" s="13"/>
      <c r="E16" s="13"/>
      <c r="F16" s="14">
        <f>ROUND(F15*0.9990000007,2)</f>
        <v>1927768.3</v>
      </c>
    </row>
    <row r="17" spans="1:6" s="1" customFormat="1" ht="34.5" customHeight="1" x14ac:dyDescent="0.25">
      <c r="A17" s="12"/>
      <c r="B17" s="18" t="s">
        <v>11</v>
      </c>
      <c r="C17" s="13"/>
      <c r="D17" s="13"/>
      <c r="E17" s="13"/>
      <c r="F17" s="14">
        <f>ROUND(F16*0.998,2)</f>
        <v>1923912.76</v>
      </c>
    </row>
    <row r="18" spans="1:6" ht="20.25" customHeight="1" x14ac:dyDescent="0.25">
      <c r="A18" s="15"/>
      <c r="B18" s="18" t="s">
        <v>7</v>
      </c>
      <c r="C18" s="14"/>
      <c r="D18" s="14"/>
      <c r="E18" s="16"/>
      <c r="F18" s="14">
        <f>ROUND(F17*18%,2)</f>
        <v>346304.3</v>
      </c>
    </row>
    <row r="19" spans="1:6" ht="18" customHeight="1" x14ac:dyDescent="0.25">
      <c r="A19" s="15"/>
      <c r="B19" s="18" t="s">
        <v>8</v>
      </c>
      <c r="C19" s="14"/>
      <c r="D19" s="14"/>
      <c r="E19" s="17"/>
      <c r="F19" s="14">
        <f>F17+F18</f>
        <v>2270217.06</v>
      </c>
    </row>
    <row r="20" spans="1:6" x14ac:dyDescent="0.25">
      <c r="A20" s="6"/>
      <c r="B20" s="9"/>
      <c r="C20" s="10"/>
      <c r="D20" s="11"/>
      <c r="E20" s="5"/>
      <c r="F20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2015-03-06T07:30:32Z</dcterms:modified>
</cp:coreProperties>
</file>