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2" windowWidth="11340" windowHeight="9048" tabRatio="866" firstSheet="2" activeTab="8"/>
  </bookViews>
  <sheets>
    <sheet name="04-40697-0-0-АС.ЛС" sheetId="68" r:id="rId1"/>
    <sheet name="04-40697-0-0-ОВ.ЛС" sheetId="69" r:id="rId2"/>
    <sheet name="04-40697-0-0-ЭМ.ЛС" sheetId="82" r:id="rId3"/>
    <sheet name="04-40697-0-0-АТХ.ЛС" sheetId="81" r:id="rId4"/>
    <sheet name="04-40697-0-0-ТХ.ЛС" sheetId="85" r:id="rId5"/>
    <sheet name="04-40697-0-0-ОВ.ЛС1 ПНР" sheetId="84" r:id="rId6"/>
    <sheet name="04-40697-0-0-ЭМ.ЛС1 ПНР" sheetId="83" r:id="rId7"/>
    <sheet name=" 04-40697-0-0-АТХ.ЛС2 ПНР" sheetId="86" r:id="rId8"/>
    <sheet name="СМР" sheetId="79" r:id="rId9"/>
    <sheet name="НМЦ договора" sheetId="80" r:id="rId10"/>
  </sheets>
  <externalReferences>
    <externalReference r:id="rId11"/>
  </externalReferences>
  <definedNames>
    <definedName name="Constr" localSheetId="0">'04-40697-0-0-АС.ЛС'!#REF!</definedName>
    <definedName name="Constr" localSheetId="1">'04-40697-0-0-ОВ.ЛС'!#REF!</definedName>
    <definedName name="FOT" localSheetId="0">'04-40697-0-0-АС.ЛС'!#REF!</definedName>
    <definedName name="FOT" localSheetId="1">'04-40697-0-0-ОВ.ЛС'!#REF!</definedName>
    <definedName name="Ind" localSheetId="0">'04-40697-0-0-АС.ЛС'!#REF!</definedName>
    <definedName name="Ind" localSheetId="1">'04-40697-0-0-ОВ.ЛС'!#REF!</definedName>
    <definedName name="Obj" localSheetId="0">'04-40697-0-0-АС.ЛС'!#REF!</definedName>
    <definedName name="Obj" localSheetId="1">'04-40697-0-0-ОВ.ЛС'!#REF!</definedName>
    <definedName name="Obosn" localSheetId="0">'04-40697-0-0-АС.ЛС'!#REF!</definedName>
    <definedName name="Obosn" localSheetId="1">'04-40697-0-0-ОВ.ЛС'!#REF!</definedName>
    <definedName name="SmPr" localSheetId="0">'04-40697-0-0-АС.ЛС'!#REF!</definedName>
    <definedName name="SmPr" localSheetId="1">'04-40697-0-0-ОВ.ЛС'!#REF!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'04-40697-0-0-АС.ЛС'!$26:$26</definedName>
    <definedName name="_xlnm.Print_Titles" localSheetId="1">'04-40697-0-0-ОВ.ЛС'!$29:$29</definedName>
    <definedName name="_xlnm.Print_Titles" localSheetId="8">СМР!$7:$7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8">СМР!$A$2:$O$49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U27" i="79" l="1"/>
  <c r="U25" i="79"/>
  <c r="U23" i="79"/>
  <c r="T18" i="79"/>
  <c r="D19" i="80" l="1"/>
  <c r="C21" i="80" l="1"/>
  <c r="H28" i="79" l="1"/>
  <c r="L28" i="79"/>
  <c r="E26" i="79"/>
  <c r="I26" i="79" s="1"/>
  <c r="E24" i="79"/>
  <c r="I24" i="79" s="1"/>
  <c r="E22" i="79"/>
  <c r="G22" i="79"/>
  <c r="G24" i="79"/>
  <c r="K24" i="79" s="1"/>
  <c r="E28" i="79" l="1"/>
  <c r="E30" i="79" s="1"/>
  <c r="E32" i="79" s="1"/>
  <c r="I22" i="79"/>
  <c r="I28" i="79" s="1"/>
  <c r="I30" i="79" s="1"/>
  <c r="I32" i="79" s="1"/>
  <c r="M24" i="79"/>
  <c r="M26" i="79"/>
  <c r="M22" i="79"/>
  <c r="B24" i="79"/>
  <c r="F24" i="79" s="1"/>
  <c r="J24" i="79" s="1"/>
  <c r="B26" i="79"/>
  <c r="K22" i="79"/>
  <c r="B22" i="79"/>
  <c r="P17" i="79"/>
  <c r="P18" i="79" s="1"/>
  <c r="U26" i="79" l="1"/>
  <c r="N26" i="79" s="1"/>
  <c r="N27" i="79"/>
  <c r="U22" i="79"/>
  <c r="N25" i="79"/>
  <c r="U24" i="79"/>
  <c r="N24" i="79" s="1"/>
  <c r="F22" i="79"/>
  <c r="B28" i="79"/>
  <c r="M28" i="79"/>
  <c r="M30" i="79" s="1"/>
  <c r="M32" i="79" s="1"/>
  <c r="P20" i="79"/>
  <c r="P31" i="79" s="1"/>
  <c r="P19" i="79"/>
  <c r="P30" i="79" s="1"/>
  <c r="N22" i="79" l="1"/>
  <c r="U28" i="79"/>
  <c r="U30" i="79" s="1"/>
  <c r="U32" i="79" s="1"/>
  <c r="U29" i="79"/>
  <c r="U31" i="79" s="1"/>
  <c r="N23" i="79"/>
  <c r="N29" i="79" s="1"/>
  <c r="N28" i="79"/>
  <c r="J22" i="79"/>
  <c r="C17" i="79"/>
  <c r="D17" i="79"/>
  <c r="C15" i="79"/>
  <c r="D15" i="79"/>
  <c r="D13" i="79"/>
  <c r="C13" i="79"/>
  <c r="C11" i="79"/>
  <c r="C9" i="79"/>
  <c r="U33" i="79" l="1"/>
  <c r="U34" i="79" s="1"/>
  <c r="U35" i="79" s="1"/>
  <c r="U36" i="79" s="1"/>
  <c r="H21" i="80"/>
  <c r="P32" i="79"/>
  <c r="P33" i="79"/>
  <c r="D21" i="80" l="1"/>
  <c r="F21" i="80"/>
  <c r="P34" i="79"/>
  <c r="P35" i="79" s="1"/>
  <c r="C19" i="79" l="1"/>
  <c r="D19" i="79"/>
  <c r="D30" i="79" s="1"/>
  <c r="D32" i="79" l="1"/>
  <c r="C28" i="79"/>
  <c r="C30" i="79" s="1"/>
  <c r="C32" i="79" l="1"/>
  <c r="B32" i="79" s="1"/>
  <c r="G26" i="79"/>
  <c r="G28" i="79" s="1"/>
  <c r="G17" i="79"/>
  <c r="H17" i="79"/>
  <c r="L17" i="79" s="1"/>
  <c r="H15" i="79"/>
  <c r="L15" i="79" s="1"/>
  <c r="T16" i="79" s="1"/>
  <c r="H13" i="79"/>
  <c r="L13" i="79" s="1"/>
  <c r="T14" i="79" s="1"/>
  <c r="T20" i="79" l="1"/>
  <c r="T31" i="79" s="1"/>
  <c r="T17" i="79"/>
  <c r="K26" i="79"/>
  <c r="F26" i="79"/>
  <c r="F28" i="79" s="1"/>
  <c r="T15" i="79"/>
  <c r="T13" i="79"/>
  <c r="K17" i="79"/>
  <c r="S17" i="79" s="1"/>
  <c r="S18" i="79" s="1"/>
  <c r="B17" i="79"/>
  <c r="F17" i="79"/>
  <c r="T19" i="79" l="1"/>
  <c r="T30" i="79" s="1"/>
  <c r="T32" i="79" s="1"/>
  <c r="K28" i="79"/>
  <c r="S29" i="79" s="1"/>
  <c r="S27" i="79" s="1"/>
  <c r="S25" i="79" s="1"/>
  <c r="S23" i="79" s="1"/>
  <c r="T33" i="79"/>
  <c r="T34" i="79" s="1"/>
  <c r="H22" i="80" s="1"/>
  <c r="J26" i="79"/>
  <c r="J28" i="79" s="1"/>
  <c r="N17" i="79"/>
  <c r="N18" i="79"/>
  <c r="J17" i="79"/>
  <c r="G15" i="79"/>
  <c r="F15" i="79" s="1"/>
  <c r="B15" i="79"/>
  <c r="K13" i="79"/>
  <c r="G13" i="79"/>
  <c r="B13" i="79"/>
  <c r="S14" i="79" l="1"/>
  <c r="N14" i="79" s="1"/>
  <c r="S13" i="79"/>
  <c r="N13" i="79" s="1"/>
  <c r="T35" i="79"/>
  <c r="H20" i="80"/>
  <c r="D20" i="80"/>
  <c r="J13" i="79"/>
  <c r="F13" i="79"/>
  <c r="K15" i="79"/>
  <c r="T36" i="79" l="1"/>
  <c r="H24" i="80" s="1"/>
  <c r="H23" i="80"/>
  <c r="N16" i="79"/>
  <c r="S16" i="79"/>
  <c r="S15" i="79"/>
  <c r="N15" i="79" s="1"/>
  <c r="J15" i="79"/>
  <c r="G9" i="79"/>
  <c r="H11" i="79"/>
  <c r="I11" i="79"/>
  <c r="H9" i="79"/>
  <c r="I9" i="79"/>
  <c r="B9" i="79"/>
  <c r="L11" i="79" l="1"/>
  <c r="H19" i="79"/>
  <c r="H30" i="79" s="1"/>
  <c r="H32" i="79" s="1"/>
  <c r="L9" i="79"/>
  <c r="K9" i="79"/>
  <c r="S10" i="79" s="1"/>
  <c r="F9" i="79"/>
  <c r="G11" i="79"/>
  <c r="K11" i="79" s="1"/>
  <c r="S12" i="79" s="1"/>
  <c r="B11" i="79"/>
  <c r="B19" i="79" s="1"/>
  <c r="B30" i="79" s="1"/>
  <c r="S20" i="79" l="1"/>
  <c r="S31" i="79" s="1"/>
  <c r="N10" i="79"/>
  <c r="K19" i="79"/>
  <c r="G19" i="79"/>
  <c r="G30" i="79" s="1"/>
  <c r="G32" i="79" s="1"/>
  <c r="F32" i="79" s="1"/>
  <c r="Q11" i="79"/>
  <c r="L19" i="79"/>
  <c r="S11" i="79"/>
  <c r="N12" i="79"/>
  <c r="S9" i="79"/>
  <c r="Q9" i="79"/>
  <c r="F11" i="79"/>
  <c r="F19" i="79" s="1"/>
  <c r="F30" i="79" s="1"/>
  <c r="S19" i="79" l="1"/>
  <c r="S30" i="79" s="1"/>
  <c r="S32" i="79" s="1"/>
  <c r="L30" i="79"/>
  <c r="L32" i="79" s="1"/>
  <c r="C20" i="80" s="1"/>
  <c r="K30" i="79"/>
  <c r="K32" i="79" s="1"/>
  <c r="C19" i="80" s="1"/>
  <c r="N20" i="79"/>
  <c r="N31" i="79" s="1"/>
  <c r="N11" i="79"/>
  <c r="N9" i="79"/>
  <c r="N19" i="79" s="1"/>
  <c r="N30" i="79" s="1"/>
  <c r="J32" i="79"/>
  <c r="G23" i="80"/>
  <c r="J9" i="79"/>
  <c r="J11" i="79"/>
  <c r="S33" i="79" l="1"/>
  <c r="S34" i="79" s="1"/>
  <c r="N32" i="79"/>
  <c r="J19" i="79"/>
  <c r="J30" i="79" s="1"/>
  <c r="P36" i="79"/>
  <c r="G19" i="80"/>
  <c r="F20" i="80"/>
  <c r="F22" i="80" s="1"/>
  <c r="C22" i="80"/>
  <c r="H19" i="80" l="1"/>
  <c r="S35" i="79"/>
  <c r="D22" i="80"/>
  <c r="N34" i="79"/>
  <c r="N33" i="79"/>
  <c r="G22" i="80"/>
  <c r="F19" i="80" l="1"/>
  <c r="S36" i="79"/>
  <c r="N35" i="79"/>
  <c r="D23" i="80" s="1"/>
  <c r="F23" i="80" s="1"/>
  <c r="G24" i="80"/>
  <c r="N36" i="79" l="1"/>
  <c r="D24" i="80" s="1"/>
  <c r="F24" i="80"/>
</calcChain>
</file>

<file path=xl/sharedStrings.xml><?xml version="1.0" encoding="utf-8"?>
<sst xmlns="http://schemas.openxmlformats.org/spreadsheetml/2006/main" count="2468" uniqueCount="1261">
  <si>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</si>
  <si>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</si>
  <si>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</si>
  <si>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</si>
  <si>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</si>
  <si>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</si>
  <si>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</si>
  <si>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</si>
  <si>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</si>
  <si>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</si>
  <si>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</si>
  <si>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</si>
  <si>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</si>
  <si>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</si>
  <si>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</si>
  <si>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</si>
  <si>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</si>
  <si>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</si>
  <si>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</si>
  <si>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</si>
  <si>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</si>
  <si>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шт.</t>
  </si>
  <si>
    <t>1 шт.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</si>
  <si>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</si>
  <si>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</si>
  <si>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</si>
  <si>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</si>
  <si>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</si>
  <si>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</si>
  <si>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</si>
  <si>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</si>
  <si>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</si>
  <si>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</si>
  <si>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</si>
  <si>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</si>
  <si>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</si>
  <si>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</si>
  <si>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</si>
  <si>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</si>
  <si>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</si>
  <si>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</si>
  <si>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</si>
  <si>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</si>
  <si>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</si>
  <si>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</si>
  <si>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</si>
  <si>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№ обосновывающего расчета</t>
  </si>
  <si>
    <t>НДС 18%</t>
  </si>
  <si>
    <t>Инженер по проектно-сметной работе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</si>
  <si>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</si>
  <si>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</si>
  <si>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</si>
  <si>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</si>
  <si>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</si>
  <si>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 xml:space="preserve">      строительных работ _______________________________________________________________________________________________</t>
  </si>
  <si>
    <t xml:space="preserve"> 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</si>
  <si>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</si>
  <si>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</si>
  <si>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</si>
  <si>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</si>
  <si>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</si>
  <si>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</si>
  <si>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</si>
  <si>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</si>
  <si>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</si>
  <si>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_________________</t>
  </si>
  <si>
    <t>Согласовано</t>
  </si>
  <si>
    <t>отд. 028</t>
  </si>
  <si>
    <t>100 шт.</t>
  </si>
  <si>
    <t>100 м</t>
  </si>
  <si>
    <t>м</t>
  </si>
  <si>
    <t>1000 м</t>
  </si>
  <si>
    <t>Н.А. Басова</t>
  </si>
  <si>
    <t>ИТОГИ ПО СМЕТЕ:</t>
  </si>
  <si>
    <t>м3</t>
  </si>
  <si>
    <t>2015 год</t>
  </si>
  <si>
    <t>2015 г.</t>
  </si>
  <si>
    <t>Остаток сметной стоимости в базисном уровне цен на 01.01.2015</t>
  </si>
  <si>
    <t xml:space="preserve">      оборудования _______________________________________________________________________________________________</t>
  </si>
  <si>
    <t xml:space="preserve">      Оборудование</t>
  </si>
  <si>
    <t xml:space="preserve">      Итого c накладными и см. прибылью</t>
  </si>
  <si>
    <t xml:space="preserve">    Итого</t>
  </si>
  <si>
    <t>(должность, подпись, расшифровка)</t>
  </si>
  <si>
    <t xml:space="preserve">      Итого</t>
  </si>
  <si>
    <t xml:space="preserve">    Итоги по Оборудованию</t>
  </si>
  <si>
    <t xml:space="preserve">      Оборудование:</t>
  </si>
  <si>
    <t>ВСЕГО по смете</t>
  </si>
  <si>
    <t xml:space="preserve">      Сметная прибыль 65% ФОТ (от 14)</t>
  </si>
  <si>
    <t>Составлен(а) в текущих (прогнозных) ценах по состоянию на ______________</t>
  </si>
  <si>
    <t>Обосно-
вание</t>
  </si>
  <si>
    <t>1 шкаф</t>
  </si>
  <si>
    <t>Кабель до 35 кВ в проложенных трубах, блоках и коробах, масса 1 м кабеля до 1 кг</t>
  </si>
  <si>
    <t>100 м кабеля</t>
  </si>
  <si>
    <t>т</t>
  </si>
  <si>
    <t>Устройство бетонной подготовки</t>
  </si>
  <si>
    <t>100 м3 бетона, бутобетона и железобетона в деле</t>
  </si>
  <si>
    <t>1 т</t>
  </si>
  <si>
    <t>шт</t>
  </si>
  <si>
    <t>И.о. начальника отдела капитального строительства</t>
  </si>
  <si>
    <t>Средства  на оплату труда _______________________________________________________________________________________________</t>
  </si>
  <si>
    <t xml:space="preserve">                           Раздел 1. </t>
  </si>
  <si>
    <t>Надбавки к ценам заготовок за сборку и сварку каркасов и сеток плоских, диаметром 10 мм</t>
  </si>
  <si>
    <t>1 т груза</t>
  </si>
  <si>
    <t>Бетон тяжелый, крупность заполнителя 20 мм, класс В3,5 (М50)</t>
  </si>
  <si>
    <t>Устройство подливки толщиной 20 мм</t>
  </si>
  <si>
    <t>100 м2 подливки под оборудование</t>
  </si>
  <si>
    <t>Надбавки к ценам заготовок за сборку и сварку каркасов и сеток плоских, диаметром 8 мм</t>
  </si>
  <si>
    <t>100 м3 в деле</t>
  </si>
  <si>
    <t>маш.-ч</t>
  </si>
  <si>
    <t>Гидроизоляция боковая обмазочная битумная в 2 слоя по выровненной поверхности бутовой кладки, кирпичу, бетону</t>
  </si>
  <si>
    <t>100 м2 изолируемой поверхности</t>
  </si>
  <si>
    <t>100 м2 окрашиваемой поверхности</t>
  </si>
  <si>
    <t>Сметная стоимость строительных работ _______________________________________________________________________________________________</t>
  </si>
  <si>
    <t>1 т конструкций</t>
  </si>
  <si>
    <t>Монтаж балок, ригелей перекрытия, покрытия и под установку оборудования многоэтажных зданий при высоте здания до 25 м</t>
  </si>
  <si>
    <t>Монтаж опорных конструкций для крепления трубопроводов внутри зданий и сооружений массой до 0,1 т</t>
  </si>
  <si>
    <t>100 м2 покрытия</t>
  </si>
  <si>
    <t>м2</t>
  </si>
  <si>
    <t>100 м2</t>
  </si>
  <si>
    <t>100 м шва</t>
  </si>
  <si>
    <t>100 м2 стяжки</t>
  </si>
  <si>
    <t>1 м3 изоляции</t>
  </si>
  <si>
    <t>Армирование подстилающих слоев и набетонок</t>
  </si>
  <si>
    <t>100 м трубопровода</t>
  </si>
  <si>
    <t>Крепления для трубопроводов: кронштейны, планки, хомуты</t>
  </si>
  <si>
    <t>кг</t>
  </si>
  <si>
    <t xml:space="preserve">                           </t>
  </si>
  <si>
    <t>1 вентилятор</t>
  </si>
  <si>
    <t>1 клапан</t>
  </si>
  <si>
    <t>10 узлов</t>
  </si>
  <si>
    <t>100 м2 поверхности воздуховодов</t>
  </si>
  <si>
    <t>Огрунтовка металлических поверхностей за один раз грунтовкой ГФ-021</t>
  </si>
  <si>
    <t>1 зонт</t>
  </si>
  <si>
    <t>Бобышки, штуцеры на условное давление до 10 МПа</t>
  </si>
  <si>
    <t>Блок управления шкафного исполнения или распределительный пункт (шкаф), устанавливаемый на стене, высота и ширина до 600х600 мм</t>
  </si>
  <si>
    <t>Пост управления кнопочный общего назначения, устанавливаемый на конструкции на стене или колонне, количество элементов поста до 6</t>
  </si>
  <si>
    <t>Профиль перфорированный монтажный длиной 2 м</t>
  </si>
  <si>
    <t>Труба винипластовая по установленным конструкциям, по стенам и колоннам с креплением скобами, диаметр до 25 мм</t>
  </si>
  <si>
    <t>Кабель до 35 кВ по установленным конструкциям и лоткам с креплением на поворотах и в конце трассы, масса 1 м кабеля до 1 кг</t>
  </si>
  <si>
    <t>Разводка по устройствам и подключение жил кабелей или проводов сечением до 10 мм2</t>
  </si>
  <si>
    <t>100 жил</t>
  </si>
  <si>
    <t>Короб металлический на конструкциях, кронштейнах, по фермам и колоннам, длина 3 м</t>
  </si>
  <si>
    <t>Рукав металлический наружным диаметром до 48 мм</t>
  </si>
  <si>
    <t>Труба стальная по установленным конструкциям, по стенам с креплением скобами, диаметр до 50 мм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</si>
  <si>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</si>
  <si>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1 м3</t>
  </si>
  <si>
    <t>Конструктивные элементы вспомогательного назначения с преобладанием профильного проката собираемые из двух и более деталей, с отверстиями и без отверстий, соединяемые на сварке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</si>
  <si>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</si>
  <si>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t>100 м2 поверхности покрытия изоляции</t>
  </si>
  <si>
    <t>Установка монтажных изделий массой более 20 кг</t>
  </si>
  <si>
    <t>1 т стальных элементов</t>
  </si>
  <si>
    <t>2016 г.</t>
  </si>
  <si>
    <t>на 2015, 2016 год</t>
  </si>
  <si>
    <t>Итого с индексом инфляции**:</t>
  </si>
  <si>
    <t>** В расчете использован индекс-дефлятор по инвестициям в основной капитал 2016/2015 - 1,053 по письму Госкорпорации "Росатом" от 09.09.2014 № 1-12.8/34083</t>
  </si>
  <si>
    <t>Способ закупки: открытый конкурс</t>
  </si>
  <si>
    <t>2016 год</t>
  </si>
  <si>
    <r>
      <t xml:space="preserve"> Стоимость на момент определения начальной (максимальной) цены </t>
    </r>
    <r>
      <rPr>
        <i/>
        <sz val="12"/>
        <rFont val="Times New Roman"/>
        <family val="1"/>
        <charset val="204"/>
      </rPr>
      <t>Базовая</t>
    </r>
    <r>
      <rPr>
        <sz val="12"/>
        <rFont val="Times New Roman"/>
        <family val="1"/>
        <charset val="204"/>
      </rPr>
      <t xml:space="preserve"> / Текущая</t>
    </r>
  </si>
  <si>
    <r>
      <t xml:space="preserve">СМР         </t>
    </r>
    <r>
      <rPr>
        <i/>
        <sz val="12"/>
        <rFont val="Times New Roman"/>
        <family val="1"/>
        <charset val="204"/>
      </rPr>
      <t>Базовая</t>
    </r>
    <r>
      <rPr>
        <sz val="12"/>
        <rFont val="Times New Roman"/>
        <family val="1"/>
        <charset val="204"/>
      </rPr>
      <t xml:space="preserve"> / Текущая</t>
    </r>
  </si>
  <si>
    <r>
      <t xml:space="preserve">Оборудование  </t>
    </r>
    <r>
      <rPr>
        <i/>
        <sz val="12"/>
        <rFont val="Times New Roman"/>
        <family val="1"/>
        <charset val="204"/>
      </rPr>
      <t>Базовая</t>
    </r>
    <r>
      <rPr>
        <sz val="12"/>
        <rFont val="Times New Roman"/>
        <family val="1"/>
        <charset val="204"/>
      </rPr>
      <t xml:space="preserve"> / Текущая</t>
    </r>
  </si>
  <si>
    <r>
      <t>Прочие</t>
    </r>
    <r>
      <rPr>
        <i/>
        <sz val="12"/>
        <rFont val="Times New Roman"/>
        <family val="1"/>
        <charset val="204"/>
      </rPr>
      <t xml:space="preserve">  Базовая</t>
    </r>
    <r>
      <rPr>
        <sz val="12"/>
        <rFont val="Times New Roman"/>
        <family val="1"/>
        <charset val="204"/>
      </rPr>
      <t xml:space="preserve"> / Текущая</t>
    </r>
  </si>
  <si>
    <r>
      <t xml:space="preserve">СМР        </t>
    </r>
    <r>
      <rPr>
        <i/>
        <sz val="12"/>
        <rFont val="Times New Roman"/>
        <family val="1"/>
        <charset val="204"/>
      </rPr>
      <t xml:space="preserve">Базовая </t>
    </r>
    <r>
      <rPr>
        <sz val="12"/>
        <rFont val="Times New Roman"/>
        <family val="1"/>
        <charset val="204"/>
      </rPr>
      <t>/ Текущая</t>
    </r>
  </si>
  <si>
    <r>
      <t xml:space="preserve">Оборудование  </t>
    </r>
    <r>
      <rPr>
        <i/>
        <sz val="12"/>
        <rFont val="Times New Roman"/>
        <family val="1"/>
        <charset val="204"/>
      </rPr>
      <t xml:space="preserve">Базовая </t>
    </r>
    <r>
      <rPr>
        <sz val="12"/>
        <rFont val="Times New Roman"/>
        <family val="1"/>
        <charset val="204"/>
      </rPr>
      <t>/ Текущая</t>
    </r>
  </si>
  <si>
    <r>
      <t xml:space="preserve">Прочие  </t>
    </r>
    <r>
      <rPr>
        <i/>
        <sz val="12"/>
        <rFont val="Times New Roman"/>
        <family val="1"/>
        <charset val="204"/>
      </rPr>
      <t>Базовая</t>
    </r>
    <r>
      <rPr>
        <sz val="12"/>
        <rFont val="Times New Roman"/>
        <family val="1"/>
        <charset val="204"/>
      </rPr>
      <t xml:space="preserve"> / Текущая</t>
    </r>
  </si>
  <si>
    <t>Глава 2. Основные объекты строительства</t>
  </si>
  <si>
    <t>Итого по Главе 2</t>
  </si>
  <si>
    <t>Глава 9. Прочие работы и затраты</t>
  </si>
  <si>
    <t>Итого по Главе 9</t>
  </si>
  <si>
    <t>Всего с НДС:</t>
  </si>
  <si>
    <t>" _____ " ________________ 2014 г.</t>
  </si>
  <si>
    <t>"______ " _______________2014 г.</t>
  </si>
  <si>
    <t>ЛОКАЛЬНЫЙ СМЕТНЫЙ РАСЧЕТ № 04-40697-0-0-АС.ЛС</t>
  </si>
  <si>
    <t>Архитектурно-строительные решения</t>
  </si>
  <si>
    <t>Основание: РД 04-40697-0-0-АС</t>
  </si>
  <si>
    <t>___________________________9,095</t>
  </si>
  <si>
    <t>Средства на оплату труда _______________________________________________________________________________________________</t>
  </si>
  <si>
    <t>___________________________1,260</t>
  </si>
  <si>
    <t>_______________________________________________________________________________________________90,79</t>
  </si>
  <si>
    <t>Общая масса обору-дования, т</t>
  </si>
  <si>
    <t>Обору-
дование</t>
  </si>
  <si>
    <t xml:space="preserve">                           Раздел 1. Лист 6. 3 Технические требования</t>
  </si>
  <si>
    <r>
      <t>ТЕР13-03-002-01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Огрунтовка металлических поверхностей за два раза грунтовкой Цинотан</t>
    </r>
  </si>
  <si>
    <r>
      <t>Огрунтовка металлических поверхностей за один раз грунтовкой ХС-068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</si>
  <si>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r>
      <t>ТСЦ-113-0031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</si>
  <si>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Грунтовка ХС-068 красно-коричневая</t>
  </si>
  <si>
    <t>цена поставщика</t>
  </si>
  <si>
    <r>
      <t>Композиция антикоррозионная грунтовочная ЦИНОТАН ( 335 руб./кг)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</si>
  <si>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ТЕР13-03-004-09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= Окраска металлических огрунтованных поверхностей эмалью Политон-Ур</t>
    </r>
  </si>
  <si>
    <r>
      <t>Окраска металлических огрунтованных поверхностей эмалью ЭП-773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</si>
  <si>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r>
      <t>ТСЦ-113-0210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</si>
  <si>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Эмаль эпоксидная ЭП-733 зеленая</t>
  </si>
  <si>
    <r>
      <t>Эмаль полиуретановая защитно-декоративная "Политон-УР" (320 руб./кг)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</si>
  <si>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ТЕР13-03-002-04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</si>
  <si>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ТЕР13-03-004-26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</si>
  <si>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Лист 7. Схема расположения отверстий в стенах на отм.0,000 между осями 6-9 и У-Х/У</t>
  </si>
  <si>
    <r>
      <t>ТЕРр53-25-1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</si>
  <si>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металлических перемычек в стенах существующих зданий</t>
  </si>
  <si>
    <t>1 т металлоконструкций перемычек</t>
  </si>
  <si>
    <r>
      <t>ТЕР46-04-001-04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</si>
  <si>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Разборка кирпичных стен</t>
  </si>
  <si>
    <r>
      <t>ФССЦпг01-01-01-041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</si>
  <si>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r>
      <t>Погрузочные работы при автомобильных перевозках: мусора строительного с погрузкой вручную</t>
    </r>
    <r>
      <rPr>
        <i/>
        <sz val="7"/>
        <rFont val="Arial"/>
        <family val="2"/>
        <charset val="204"/>
      </rPr>
      <t xml:space="preserve">
(ОП п.1.1.9 Прил.1 Прил.1Поясной коэффициент: Пермский край (кроме Красновишерского, Чердынского, Гайнского, Косинского, Кочевского районов), Республика Башкортостан, Республика Алтай, Вологодская, Кемеровская, Кировская, Курганская, Омская, Оренбургская, Новосибирская, Свердловская, Челябинская области  ПЗ=1,1 (ОЗП=1,1; ЭМ=1,1; ЗПМ=1,1; МАТ=1,1))</t>
    </r>
  </si>
  <si>
    <r>
      <t>ФССЦпг03-21-01-043</t>
    </r>
    <r>
      <rPr>
        <i/>
        <sz val="9"/>
        <rFont val="Arial"/>
        <family val="2"/>
        <charset val="204"/>
      </rPr>
      <t xml:space="preserve">
Пр. Минрегион от 20.07.11 №354</t>
    </r>
  </si>
  <si>
    <r>
      <t>Перевозка грузов автомобилями-самосвалами грузоподъемностью 10 т, работающих вне карьера, на расстояние: до 43 км I класс груза</t>
    </r>
    <r>
      <rPr>
        <i/>
        <sz val="7"/>
        <rFont val="Arial"/>
        <family val="2"/>
        <charset val="204"/>
      </rPr>
      <t xml:space="preserve">
(15Поясные коэффициенты к сметным ценам на перевозку грузов автомобильным транспортом: Республика Башкортостан, Алтайский край, Вологодская, Кемеровская, Кировская, Курганская, Омская, Оренбургская, Новосибирская, Свердловская, Челябинская и Пермская области (за исключением Коми-Пермяцкого автономного округа). ПЗ=1,1 (ОЗП=1,1; ЭМ=1,1; ЗПМ=1,1; МАТ=1,1))</t>
    </r>
  </si>
  <si>
    <r>
      <t>ТЕРр69-2-1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</si>
  <si>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</si>
  <si>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</si>
  <si>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r>
      <t>ТЕР06-01-015-01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</si>
  <si>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>Установка анкерных болтов в готовые гнезда с заделкой длиной до 1 м</t>
  </si>
  <si>
    <r>
      <t>ТЕР46-02-007-01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</si>
  <si>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Кладка отдельных участков кирпичных стен и заделка проемов в кирпичных стенах при объеме кладки в одном месте до 5 м3</t>
  </si>
  <si>
    <r>
      <t>ТЕР15-02-016-03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</si>
  <si>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Штукатурка поверхностей внутри здания цементно-известковым или цементным раствором по камню и бетону улучшенная стен</t>
  </si>
  <si>
    <t>100 м2 оштукатуриваемой поверхности</t>
  </si>
  <si>
    <r>
      <t>ТЕР15-04-005-03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</si>
  <si>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>Окраска поливинилацетатными водоэмульсионными составами улучшенная по штукатурке стен</t>
  </si>
  <si>
    <r>
      <t>ТЕР11-01-017-02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прим.=Устройство покрытия толщиной 50 мм</t>
    </r>
  </si>
  <si>
    <t>Устройство покрытий мозаичных терраццо толщиной 20 мм без рисунка</t>
  </si>
  <si>
    <r>
      <t>ТЕР11-01-017-04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</si>
  <si>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покрытий мозаичных на каждые 5 мм изменения толщины добавлять сверх 20 мм к расценкам 11-01-017-02, 11-01-017-003</t>
    </r>
    <r>
      <rPr>
        <i/>
        <sz val="7"/>
        <rFont val="Arial"/>
        <family val="2"/>
        <charset val="204"/>
      </rPr>
      <t xml:space="preserve">
(ПЗ=6 (ОЗП=6; ЭМ=6 к расх.; ЗПМ=6; МАТ=6 к расх.; ТЗ=6; ТЗМ=6))</t>
    </r>
  </si>
  <si>
    <t xml:space="preserve">                           Лист 8. Схема расположения отверстия в покрытии между осями 8-9 и Ч/Щ-Э</t>
  </si>
  <si>
    <r>
      <t>ТЕР07-01-044-04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прим.=Демонтаж сущ. стакана</t>
    </r>
  </si>
  <si>
    <r>
      <t>Установка монтажных изделий массой более 20 кг</t>
    </r>
    <r>
      <rPr>
        <i/>
        <sz val="7"/>
        <rFont val="Arial"/>
        <family val="2"/>
        <charset val="204"/>
      </rPr>
      <t xml:space="preserve">
(МДС 81-36.2004 п.п.3.3.1.Демонтаж (разборка) сборных бетонных и железобетонных конструкций ОЗП=0,8; ЭМ=0,8 к расх.; ЗПМ=0,8; МАТ=0 к расх.; ТЗ=0,8; ТЗМ=0,8)</t>
    </r>
  </si>
  <si>
    <r>
      <t>ТЕР06-01-013-01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=Устройство подливки М100 (см. разрез 2-2)</t>
    </r>
  </si>
  <si>
    <r>
      <t>ТСЦ-401-0086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</si>
  <si>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10 мм, класс В15 (М200)</t>
  </si>
  <si>
    <r>
      <t>ТСЦ-402-0015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</si>
  <si>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Раствор готовый кладочный цементно-известковый марки 100</t>
  </si>
  <si>
    <r>
      <t>ТЕР09-03-002-12
Постан.Правит.Свердл.обл. от 10.11.10 №1616-ПП</t>
    </r>
    <r>
      <rPr>
        <i/>
        <sz val="9"/>
        <rFont val="Arial"/>
        <family val="2"/>
        <charset val="204"/>
      </rPr>
      <t xml:space="preserve">
поз.1,2 = Монтаж доп. балок</t>
    </r>
  </si>
  <si>
    <r>
      <t>ТСЦ-201-0777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</si>
  <si>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ТЕР07-01-044-04
Постан.Правит.Свердл.обл. от 10.11.10 №1616-ПП</t>
    </r>
    <r>
      <rPr>
        <i/>
        <sz val="9"/>
        <rFont val="Arial"/>
        <family val="2"/>
        <charset val="204"/>
      </rPr>
      <t xml:space="preserve">
поз.3</t>
    </r>
  </si>
  <si>
    <r>
      <t>ТЕР07-01-044-03
Постан.Правит.Свердл.обл. от 10.11.10 №1616-ПП</t>
    </r>
    <r>
      <rPr>
        <i/>
        <sz val="9"/>
        <rFont val="Arial"/>
        <family val="2"/>
        <charset val="204"/>
      </rPr>
      <t xml:space="preserve">
поз.4</t>
    </r>
  </si>
  <si>
    <t>Установка монтажных изделий массой до 20 кг</t>
  </si>
  <si>
    <r>
      <t>ТЕР07-01-044-04
Постан.Правит.Свердл.обл. от 10.11.10 №1616-ПП</t>
    </r>
    <r>
      <rPr>
        <i/>
        <sz val="9"/>
        <rFont val="Arial"/>
        <family val="2"/>
        <charset val="204"/>
      </rPr>
      <t xml:space="preserve">
Установка См-70</t>
    </r>
  </si>
  <si>
    <r>
      <t>ТЕР46-03-001-01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Сверление отверстия для А1</t>
    </r>
  </si>
  <si>
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</t>
  </si>
  <si>
    <r>
      <t>ТЕР09-05-003-01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прим.=Устоанока А1</t>
    </r>
  </si>
  <si>
    <t>Постановка болтов строительных с гайками и шайбами</t>
  </si>
  <si>
    <t>100 шт. болтов</t>
  </si>
  <si>
    <r>
      <t>ТСЦ-101-1714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</si>
  <si>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Болты с гайками и шайбами строительные</t>
  </si>
  <si>
    <r>
      <t>ТЕР06-01-015-07
Постан.Правит.Свердл.обл. от 10.11.10 №1616-ПП</t>
    </r>
    <r>
      <rPr>
        <i/>
        <sz val="9"/>
        <rFont val="Arial"/>
        <family val="2"/>
        <charset val="204"/>
      </rPr>
      <t xml:space="preserve">
М1</t>
    </r>
  </si>
  <si>
    <t>Установка закладных деталей весом до 4 кг</t>
  </si>
  <si>
    <r>
      <t>ТЕР07-01-044-03
Постан.Правит.Свердл.обл. от 10.11.10 №1616-ПП</t>
    </r>
    <r>
      <rPr>
        <i/>
        <sz val="9"/>
        <rFont val="Arial"/>
        <family val="2"/>
        <charset val="204"/>
      </rPr>
      <t xml:space="preserve">
КС2</t>
    </r>
  </si>
  <si>
    <r>
      <t>ТЕР12-01-010-01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 Устройство ФЭ3</t>
    </r>
  </si>
  <si>
    <t>Устройство мелких покрытий (брандмауэры, парапеты, свесы и т.п.) из листовой оцинкованной стали</t>
  </si>
  <si>
    <r>
      <t>ТЕР08-01-003-07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прим.=(Тт, поз.8) Обмазка горячим битумом поз.1,2,3 и низ стакана</t>
    </r>
  </si>
  <si>
    <r>
      <t>ТЕР12-01-017-05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</si>
  <si>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выравнивающих стяжек сборных из плоских асбестоцементных листов</t>
  </si>
  <si>
    <r>
      <t>ТЕР12-01-013-03
Постан.Правит.Свердл.обл. от 10.11.10 №1616-ПП</t>
    </r>
    <r>
      <rPr>
        <i/>
        <sz val="9"/>
        <rFont val="Arial"/>
        <family val="2"/>
        <charset val="204"/>
      </rPr>
      <t xml:space="preserve">
Утепление плитами толщиной 150 мм</t>
    </r>
  </si>
  <si>
    <t>Утепление покрытий плитами из минеральной ваты или перлита на битумной мастике в один слой</t>
  </si>
  <si>
    <t>100 м2 утепляемого покрытия</t>
  </si>
  <si>
    <r>
      <t>ТСЦ-104-0003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</si>
  <si>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Плиты из минеральной ваты на синтетическом связующем М-250 (ГОСТ 9573-82)</t>
  </si>
  <si>
    <r>
      <t>ТЕР12-01-013-04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</si>
  <si>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Утепление покрытий плитами на каждый последующий слой добавлять к расценке 12-01-013-03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</si>
  <si>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r>
      <t>ТСЦ-104-0007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</si>
  <si>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Плиты из минеральной ваты повышенной жесткости на синтетическом связующем М-200</t>
  </si>
  <si>
    <r>
      <t>ТЕР06-01-001-01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прим.=Устройство цементного бортика</t>
    </r>
  </si>
  <si>
    <r>
      <t>ТСЦ-401-0061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</si>
  <si>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ТСЦ-402-0016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</si>
  <si>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Раствор готовый кладочный цементно-известковый марки 150</t>
  </si>
  <si>
    <r>
      <t>ТЕР12-01-002-10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</si>
  <si>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кровель плоских из наплавляемых материалов в один слой</t>
  </si>
  <si>
    <t>100 м2 кровли</t>
  </si>
  <si>
    <r>
      <t>ТСЦ-101-1961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</si>
  <si>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Материалы рулонные кровельные для верхнего слоя, изопласт ЭКП-4.5</t>
  </si>
  <si>
    <r>
      <t>ТСЦ-101-3378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</si>
  <si>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Техноэласт ХПП</t>
  </si>
  <si>
    <r>
      <t>ТСЦ-101-3357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</si>
  <si>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Техноэласт ЭКП-5,0, сланец серый</t>
  </si>
  <si>
    <r>
      <t>ТЕР07-05-039-09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прим.=Герметизация зазоров монтажной пеной</t>
    </r>
  </si>
  <si>
    <t>Устройство герметизации коробок окон и балконных дверей мастикой герметизирующей нетвердеющей</t>
  </si>
  <si>
    <r>
      <t>ТСЭМ-050102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</si>
  <si>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Компрессоры передвижные с двигателем внутреннего сгорания давлением до 686 кПа (7 ат), производительность 5 м3/мин</t>
  </si>
  <si>
    <r>
      <t>ТСЭМ-031910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</si>
  <si>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Люлька</t>
  </si>
  <si>
    <t xml:space="preserve">                           Раздел 3. Лист 9. Схема расположения отверстий в перекрытии на отм.+3,300 между осями 5-9 и Х/У-Э</t>
  </si>
  <si>
    <r>
      <t>ТЕР46-04-002-02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</si>
  <si>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Разборка монолитных перекрытий железобетонных</t>
  </si>
  <si>
    <t xml:space="preserve">                           подготовка поверхности /Тт, поз.3/</t>
  </si>
  <si>
    <r>
      <t>ТЕР15-02-031-09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</si>
  <si>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>Насечка поверхности потолков</t>
  </si>
  <si>
    <r>
      <t>ТЕР13-06-003-01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</si>
  <si>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Очистка поверхности щетками</t>
  </si>
  <si>
    <t>1 м2 очищаемой поверхности</t>
  </si>
  <si>
    <r>
      <t>ТЕР13-06-004-01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</si>
  <si>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Обеспыливание поверхности</t>
  </si>
  <si>
    <t>1 м2 обеспыливаемой поверхности</t>
  </si>
  <si>
    <r>
      <t>ТЕРр62-39-2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</si>
  <si>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>Промывка поверхности</t>
  </si>
  <si>
    <t>100 м2 промытой поверхности</t>
  </si>
  <si>
    <t xml:space="preserve">                           отв.300х300 мм</t>
  </si>
  <si>
    <r>
      <t>ТЕР06-01-014-01
Постан.Правит.Свердл.обл. от 10.11.10 №1616-ПП</t>
    </r>
    <r>
      <rPr>
        <i/>
        <sz val="9"/>
        <rFont val="Arial"/>
        <family val="2"/>
        <charset val="204"/>
      </rPr>
      <t xml:space="preserve">
Укладка бетона толщиной 50 мм</t>
    </r>
  </si>
  <si>
    <t>Укладка бетона по перекрытиям толщиной 100 мм</t>
  </si>
  <si>
    <t>100 м2 перекрытий</t>
  </si>
  <si>
    <r>
      <t>ТСЦ-401-0083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</si>
  <si>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10 мм, класс В7,5 (М100)</t>
  </si>
  <si>
    <r>
      <t>ТЕР06-01-014-02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</si>
  <si>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На каждые 10 мм изменения толщины добавлять или исключать к расценке 06-01-014-01</t>
    </r>
    <r>
      <rPr>
        <i/>
        <sz val="7"/>
        <rFont val="Arial"/>
        <family val="2"/>
        <charset val="204"/>
      </rPr>
      <t xml:space="preserve">
(ПЗ=5 (ОЗП=5; ЭМ=5 к расх.; ЗПМ=5; МАТ=5 к расх.; ТЗ=5; ТЗМ=5))</t>
    </r>
  </si>
  <si>
    <r>
      <t>ТЕР06-01-015-10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</si>
  <si>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ТСЦ-204-0100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</si>
  <si>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Горячекатаная арматурная сталь класса А-I, А-II, А-III</t>
  </si>
  <si>
    <r>
      <t>ТСЦ-204-0036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</si>
  <si>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ТЕР11-01-017-02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</si>
  <si>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отв.Д=400 мм</t>
  </si>
  <si>
    <t xml:space="preserve">                           сущ. отв. Д=900 мм</t>
  </si>
  <si>
    <r>
      <t>ТЕР06-01-041-09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</si>
  <si>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>Устройство перекрытий по стальным балкам и монолитных участков при сборном железобетонном перекрытии площадью до 5 м2 приведенной толщиной до 200 мм</t>
  </si>
  <si>
    <r>
      <t>ТСЦ-204-0035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</si>
  <si>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Итого прямые затраты по смете с учетом коэффициентов к итогам</t>
  </si>
  <si>
    <t xml:space="preserve">  Итоги по разделу 1 Лист 6. 3 Технические требования :</t>
  </si>
  <si>
    <t xml:space="preserve">    Защита строительных конструкций и оборудования от коррозии:</t>
  </si>
  <si>
    <t xml:space="preserve">      Итого Поз. 1-2, 4-5, 7-8</t>
  </si>
  <si>
    <t xml:space="preserve">      Всего с учетом районного к-та 4,34%</t>
  </si>
  <si>
    <t xml:space="preserve">      Всего с учетом "МДС35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 ОЗП=1,35; ЭМ=1,35; ЗПМ=1,35; ТЗ=1,35; ТЗМ=1,35"</t>
  </si>
  <si>
    <t xml:space="preserve">      Всего с учетом "МДС35 пр.1 т.1 п.5._Производство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 ОЗП=1,2; ЭМ=1,2; ЗПМ=1,2; ТЗ=1,2; ТЗМ=1,2"</t>
  </si>
  <si>
    <t xml:space="preserve">      Накладные расходы 90% ФОТ (от 32)</t>
  </si>
  <si>
    <t xml:space="preserve">      Сметная прибыль 70% ФОТ (от 32)</t>
  </si>
  <si>
    <t xml:space="preserve">    материалы по цене поставщика:</t>
  </si>
  <si>
    <t xml:space="preserve">      Итого Поз. 3, 6</t>
  </si>
  <si>
    <t xml:space="preserve">    Итого по разделу 1 Лист 6. 3 Технические требования</t>
  </si>
  <si>
    <t xml:space="preserve">  Итоги по разделу 2 Лист 7. Схема расположения отверстий в стенах на отм.0,000 между осями 6-9 и У-Х/У :</t>
  </si>
  <si>
    <t xml:space="preserve">    Стены (ремонтно-строительные):</t>
  </si>
  <si>
    <t xml:space="preserve">      Итого Поз. 9</t>
  </si>
  <si>
    <t xml:space="preserve">      Всего с учетом "МДС35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т.п.) или движения транспорта по внутрицеховым путям (с учетом АП-3230/06 пр.1 п.3) ОЗП=1,15; ЭМ=1,15; ЗПМ=1,15; ТЗ=1,15; ТЗМ=1,15"</t>
  </si>
  <si>
    <t xml:space="preserve">      Накладные расходы 86% ФОТ (от 30)</t>
  </si>
  <si>
    <t xml:space="preserve">      Сметная прибыль 70% ФОТ (от 30)</t>
  </si>
  <si>
    <t xml:space="preserve">  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</si>
  <si>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    Итого Поз. 10, 15, 29</t>
  </si>
  <si>
    <t xml:space="preserve">      Накладные расходы 110% ФОТ (от 61)</t>
  </si>
  <si>
    <t xml:space="preserve">      Сметная прибыль 70% ФОТ (от 61)</t>
  </si>
  <si>
    <t xml:space="preserve">    Погрузо-разгрузочные работы:</t>
  </si>
  <si>
    <t xml:space="preserve">      Итого Поз. 11</t>
  </si>
  <si>
    <t xml:space="preserve">    Перевозка грузов автотранспортом:</t>
  </si>
  <si>
    <t xml:space="preserve">      Итого Поз. 12</t>
  </si>
  <si>
    <t xml:space="preserve">    Прочие ремонтно-строительные работы:</t>
  </si>
  <si>
    <t xml:space="preserve">      Итого Поз. 13</t>
  </si>
  <si>
    <t xml:space="preserve">      Накладные расходы 78% ФОТ (от 4)</t>
  </si>
  <si>
    <t xml:space="preserve">      Сметная прибыль 50% ФОТ (от 4)</t>
  </si>
  <si>
    <t xml:space="preserve">    Бетонные и железобетонные монолитные конструкции в промышленном строительстве:</t>
  </si>
  <si>
    <t xml:space="preserve">      Итого Поз. 14, 21-23, 32, 42-44</t>
  </si>
  <si>
    <t xml:space="preserve">      Накладные расходы 105% ФОТ (от 14)</t>
  </si>
  <si>
    <t xml:space="preserve">    Отделочные работы:</t>
  </si>
  <si>
    <t xml:space="preserve">      Итого Поз. 16-17</t>
  </si>
  <si>
    <t xml:space="preserve">      Накладные расходы 105% ФОТ (от 42)</t>
  </si>
  <si>
    <t xml:space="preserve">      Сметная прибыль 55% ФОТ (от 42)</t>
  </si>
  <si>
    <t xml:space="preserve">    Полы:</t>
  </si>
  <si>
    <t xml:space="preserve">      Итого Поз. 18-19</t>
  </si>
  <si>
    <t xml:space="preserve">      Накладные расходы 123% ФОТ (от 410)</t>
  </si>
  <si>
    <t xml:space="preserve">      Сметная прибыль 75% ФОТ (от 410)</t>
  </si>
  <si>
    <t xml:space="preserve">    Бетонные и железобетонные сборные конструкции в промышленном строительстве:</t>
  </si>
  <si>
    <t xml:space="preserve">      Итого Поз. 20, 26-28, 33</t>
  </si>
  <si>
    <t xml:space="preserve">      Накладные расходы 130% ФОТ (от 154)</t>
  </si>
  <si>
    <t xml:space="preserve">      Сметная прибыль 85% ФОТ (от 154)</t>
  </si>
  <si>
    <t xml:space="preserve">    Строительные металлические конструкции:</t>
  </si>
  <si>
    <t xml:space="preserve">      Итого Поз. 24-25, 30-31</t>
  </si>
  <si>
    <t xml:space="preserve">      Накладные расходы 90% ФОТ (от 43)</t>
  </si>
  <si>
    <t xml:space="preserve">      Сметная прибыль 85% ФОТ (от 43)</t>
  </si>
  <si>
    <t xml:space="preserve">    Кровли:</t>
  </si>
  <si>
    <t xml:space="preserve">      Итого Поз. 34, 36-41, 45-50</t>
  </si>
  <si>
    <t xml:space="preserve">      Накладные расходы 120% ФОТ (от 102)</t>
  </si>
  <si>
    <t xml:space="preserve">      Сметная прибыль 65% ФОТ (от 102)</t>
  </si>
  <si>
    <t xml:space="preserve">    Конструкции из кирпича и блоков:</t>
  </si>
  <si>
    <t xml:space="preserve">      Итого Поз. 35</t>
  </si>
  <si>
    <t xml:space="preserve">      Накладные расходы 122% ФОТ (от 10)</t>
  </si>
  <si>
    <t xml:space="preserve">      Сметная прибыль 80% ФОТ (от 10)</t>
  </si>
  <si>
    <t xml:space="preserve">    Бетонные и железобетонные сборные конструкции в жилищно-гражданском строительстве:</t>
  </si>
  <si>
    <t xml:space="preserve">      Итого Поз. 51-53</t>
  </si>
  <si>
    <t xml:space="preserve">      Накладные расходы 155% ФОТ (от 11)</t>
  </si>
  <si>
    <t xml:space="preserve">      Сметная прибыль 100% ФОТ (от 11)</t>
  </si>
  <si>
    <t xml:space="preserve">    Итого по разделу 2 Лист 7. Схема расположения отверстий в стенах на отм.0,000 между осями 6-9 и У-Х/У</t>
  </si>
  <si>
    <t xml:space="preserve">  Итоги по разделу 3 Лист 9. Схема расположения отверстий в перекрытии на отм.+3,300 между осями 5-9 и Х/У-Э :</t>
  </si>
  <si>
    <t xml:space="preserve">      Итого Поз. 54</t>
  </si>
  <si>
    <t xml:space="preserve">      Накладные расходы 110% ФОТ (от 26)</t>
  </si>
  <si>
    <t xml:space="preserve">      Сметная прибыль 70% ФОТ (от 26)</t>
  </si>
  <si>
    <t xml:space="preserve">      Итого Поз. 55</t>
  </si>
  <si>
    <t xml:space="preserve">      Итого Поз. 56</t>
  </si>
  <si>
    <t xml:space="preserve">      Итого Поз. 57, 83</t>
  </si>
  <si>
    <t xml:space="preserve">      Накладные расходы 105% ФОТ (от 31)</t>
  </si>
  <si>
    <t xml:space="preserve">      Сметная прибыль 55% ФОТ (от 31)</t>
  </si>
  <si>
    <t xml:space="preserve">      Итого Поз. 58-59, 84-85</t>
  </si>
  <si>
    <t xml:space="preserve">      Накладные расходы 90% ФОТ (от 70)</t>
  </si>
  <si>
    <t xml:space="preserve">      Сметная прибыль 70% ФОТ (от 70)</t>
  </si>
  <si>
    <t xml:space="preserve">    Малярные работы (ремонтно-строительные):</t>
  </si>
  <si>
    <t xml:space="preserve">      Итого Поз. 60, 86</t>
  </si>
  <si>
    <t xml:space="preserve">      Накладные расходы 80% ФОТ (от 4)</t>
  </si>
  <si>
    <t xml:space="preserve">      Итого Поз. 61-69, 72-80, 87-89</t>
  </si>
  <si>
    <t xml:space="preserve">      Накладные расходы 105% ФОТ (от 59)</t>
  </si>
  <si>
    <t xml:space="preserve">      Сметная прибыль 65% ФОТ (от 59)</t>
  </si>
  <si>
    <t xml:space="preserve">      Итого Поз. 70-71, 81-82, 90-91</t>
  </si>
  <si>
    <t xml:space="preserve">      Накладные расходы 123% ФОТ (от 144)</t>
  </si>
  <si>
    <t xml:space="preserve">      Сметная прибыль 75% ФОТ (от 144)</t>
  </si>
  <si>
    <t xml:space="preserve">    Итого по разделу 3 Лист 9. Схема расположения отверстий в перекрытии на отм.+3,300 между осями 5-9 и Х/У-Э</t>
  </si>
  <si>
    <t>ЛОКАЛЬНЫЙ СМЕТНЫЙ РАСЧЕТ № 04-40697-0-0-ОВ.ЛС</t>
  </si>
  <si>
    <t>Вентиляция</t>
  </si>
  <si>
    <t>Основание: РД 04-40697-0-0-ОВ</t>
  </si>
  <si>
    <t>___________________________368,199</t>
  </si>
  <si>
    <t>_______________________________________________________________________________________________359,531</t>
  </si>
  <si>
    <t>_______________________________________________________________________________________________8,668</t>
  </si>
  <si>
    <t>___________________________13,127</t>
  </si>
  <si>
    <t>_______________________________________________________________________________________________1004,14</t>
  </si>
  <si>
    <t xml:space="preserve">                           Раздел 1. Демонтажные работы (04-40697-0-0-ОВ.ВР)</t>
  </si>
  <si>
    <r>
      <t>ТЕР20-03-001-04
Постан.Правит.Свердл.обл. от 10.11.10 №1616-ПП</t>
    </r>
    <r>
      <rPr>
        <i/>
        <sz val="9"/>
        <rFont val="Arial"/>
        <family val="2"/>
        <charset val="204"/>
      </rPr>
      <t xml:space="preserve">
ДЕМОНТАЖ ВР лист 1  поз.1</t>
    </r>
  </si>
  <si>
    <r>
      <t>Установка вентиляторов радиальных массой до 0,4 т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</t>
    </r>
  </si>
  <si>
    <r>
      <t>ТЕР20-01-002-13
Постан.Правит.Свердл.обл. от 10.11.10 №1616-ПП</t>
    </r>
    <r>
      <rPr>
        <i/>
        <sz val="9"/>
        <rFont val="Arial"/>
        <family val="2"/>
        <charset val="204"/>
      </rPr>
      <t xml:space="preserve">
ДЕМОНТАЖ ВР лист 1  поз.2</t>
    </r>
  </si>
  <si>
    <r>
      <t>Прокладка воздуховодов из листовой оцинкованной стали и алюминия класса П (плотные) толщиной 0,7 мм, периметром до 3600 мм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</t>
    </r>
  </si>
  <si>
    <r>
      <t>ТЕР20-02-004-03
Постан.Правит.Свердл.обл. от 10.11.10 №1616-ПП</t>
    </r>
    <r>
      <rPr>
        <i/>
        <sz val="9"/>
        <rFont val="Arial"/>
        <family val="2"/>
        <charset val="204"/>
      </rPr>
      <t xml:space="preserve">
ДЕМОНТАЖ ВР лист 1  поз.3</t>
    </r>
  </si>
  <si>
    <r>
      <t>Установка клапанов обратных диаметром до 800 мм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</t>
    </r>
  </si>
  <si>
    <r>
      <t>ТЕР20-02-013-04
Постан.Правит.Свердл.обл. от 10.11.10 №1616-ПП</t>
    </r>
    <r>
      <rPr>
        <i/>
        <sz val="9"/>
        <rFont val="Arial"/>
        <family val="2"/>
        <charset val="204"/>
      </rPr>
      <t xml:space="preserve">
ДЕМОНТАЖ ВР лист 1  поз.4</t>
    </r>
  </si>
  <si>
    <r>
      <t>Установка узлов прохода вытяжных вентиляционных шахт диаметром патрубка до 800 мм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</t>
    </r>
  </si>
  <si>
    <r>
      <t>ТЕР20-01-002-08
Постан.Правит.Свердл.обл. от 10.11.10 №1616-ПП</t>
    </r>
    <r>
      <rPr>
        <i/>
        <sz val="9"/>
        <rFont val="Arial"/>
        <family val="2"/>
        <charset val="204"/>
      </rPr>
      <t xml:space="preserve">
ДЕМОНТАЖ ВР лист 1  поз.5</t>
    </r>
  </si>
  <si>
    <r>
      <t>Прокладка воздуховодов из листовой оцинкованной стали и алюминия класса П (плотные) толщиной 0,7 мм, диаметром до 800 мм</t>
    </r>
    <r>
      <rPr>
        <i/>
        <sz val="7"/>
        <rFont val="Arial"/>
        <family val="2"/>
        <charset val="204"/>
      </rPr>
      <t xml:space="preserve">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ТЗМ=0,4;
3.1Прокладка воздуховодов на высоте от пола, м: св. 8-ми до 10-ти ОЗП=1,22; ТЗ=1,22)</t>
    </r>
  </si>
  <si>
    <t xml:space="preserve">                           Раздел 2. ВI</t>
  </si>
  <si>
    <r>
      <t>ТЕР20-05-001-02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 поз.2</t>
    </r>
  </si>
  <si>
    <t>Установка фильтров аэрозольных</t>
  </si>
  <si>
    <t>1 м2 поверхности в свету</t>
  </si>
  <si>
    <r>
      <t>Цена поставщика МАТ прайс "Маяк"</t>
    </r>
    <r>
      <rPr>
        <i/>
        <sz val="9"/>
        <rFont val="Arial"/>
        <family val="2"/>
        <charset val="204"/>
      </rPr>
      <t xml:space="preserve">
лист 1  поз.1</t>
    </r>
  </si>
  <si>
    <r>
      <t>Фильтр аэрозольный ФПП-15-3,0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</si>
  <si>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ТЕРм12-10-001-01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 поз.2</t>
    </r>
  </si>
  <si>
    <r>
      <t>ТСЦ-108-0081
Постан.Правит.Свердл.обл. от 10.11.10 №1616-ПП</t>
    </r>
    <r>
      <rPr>
        <i/>
        <sz val="9"/>
        <rFont val="Arial"/>
        <family val="2"/>
        <charset val="204"/>
      </rPr>
      <t xml:space="preserve">
ИСКЛЮЧИТЬ</t>
    </r>
  </si>
  <si>
    <t>Бобышки скошенные</t>
  </si>
  <si>
    <r>
      <t>ТСЦ-301-3240
Постан.Правит.Свердл.обл. от 10.11.10 №1616-ПП</t>
    </r>
    <r>
      <rPr>
        <i/>
        <sz val="9"/>
        <rFont val="Arial"/>
        <family val="2"/>
        <charset val="204"/>
      </rPr>
      <t xml:space="preserve">
ИСКЛЮЧИТЬ</t>
    </r>
  </si>
  <si>
    <t>Колпачки-заглушки 1"</t>
  </si>
  <si>
    <r>
      <t>ТСЦ-507-2630
Постан.Правит.Свердл.обл. от 10.11.10 №1616-ПП</t>
    </r>
    <r>
      <rPr>
        <i/>
        <sz val="9"/>
        <rFont val="Arial"/>
        <family val="2"/>
        <charset val="204"/>
      </rPr>
      <t xml:space="preserve">
ИСКЛЮЧИТЬ</t>
    </r>
  </si>
  <si>
    <t>Пробки П-М27х2</t>
  </si>
  <si>
    <r>
      <t>Калькуляция №04-12/2417</t>
    </r>
    <r>
      <rPr>
        <i/>
        <sz val="9"/>
        <rFont val="Arial"/>
        <family val="2"/>
        <charset val="204"/>
      </rPr>
      <t xml:space="preserve">
лист 1  поз.2</t>
    </r>
  </si>
  <si>
    <r>
      <t>Штуцер для отбора проб 	18017-0-0-1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</si>
  <si>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ТЕР20-02-008-02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 поз.3</t>
    </r>
  </si>
  <si>
    <t>Установка отсосов бортовых</t>
  </si>
  <si>
    <t>100 кг отсосов</t>
  </si>
  <si>
    <r>
      <t>Калькуляция</t>
    </r>
    <r>
      <rPr>
        <i/>
        <sz val="9"/>
        <rFont val="Arial"/>
        <family val="2"/>
        <charset val="204"/>
      </rPr>
      <t xml:space="preserve">
лист 1  поз.3</t>
    </r>
  </si>
  <si>
    <r>
      <t>Бортовой отсос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</si>
  <si>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Калькуляция №04-12/2419</t>
    </r>
    <r>
      <rPr>
        <i/>
        <sz val="9"/>
        <rFont val="Arial"/>
        <family val="2"/>
        <charset val="204"/>
      </rPr>
      <t xml:space="preserve">
лист 1  поз.4</t>
    </r>
  </si>
  <si>
    <r>
      <t>Лючок для чистки воздуховода O250	А1К 149.000-04_x000D_
	А9-58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</si>
  <si>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ТЕРм11-02-001-01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 поз.5</t>
    </r>
  </si>
  <si>
    <t>Прибор, устанавливаемый на резьбовых соединениях, масса до 1,5 кг</t>
  </si>
  <si>
    <r>
      <t>Цена поставщика "Компания ТЕПЛОЛИДЕР"</t>
    </r>
    <r>
      <rPr>
        <i/>
        <sz val="9"/>
        <rFont val="Arial"/>
        <family val="2"/>
        <charset val="204"/>
      </rPr>
      <t xml:space="preserve">
лист 1  поз.5</t>
    </r>
  </si>
  <si>
    <r>
      <t>Дифманометр-тягомер мембранный показывающий	ДТмМП-100-М1-У3-1,5-_x000D_
	-10 кПа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</si>
  <si>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ТЕРм12-10-001-01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Прим.лист 1  поз.6.1</t>
    </r>
  </si>
  <si>
    <r>
      <t>ТЕРм12-01-165-01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2  поз. 6.2, 6.3</t>
    </r>
  </si>
  <si>
    <t>Трубопровод из полиэтиленовых труб с применением готовых деталей, диаметр труб наружный 40-90 мм</t>
  </si>
  <si>
    <r>
      <t>ТСЦ-101-2091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2  поз.6.2</t>
    </r>
  </si>
  <si>
    <t>Хомутик</t>
  </si>
  <si>
    <r>
      <t>Цена поставщика "СКФ САМАРА"</t>
    </r>
    <r>
      <rPr>
        <i/>
        <sz val="9"/>
        <rFont val="Arial"/>
        <family val="2"/>
        <charset val="204"/>
      </rPr>
      <t xml:space="preserve">
лист 2  поз.6.3</t>
    </r>
  </si>
  <si>
    <r>
      <t>Трубка силиконовая O8х2,0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</si>
  <si>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t>1 метр</t>
  </si>
  <si>
    <r>
      <t>ТЕР20-01-001-02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поз.9,11,12 лист 3 поз. 24</t>
    </r>
  </si>
  <si>
    <r>
      <t>Прокладка воздуховодов из листовой, оцинкованной стали и алюминия класса Н (нормальные) толщиной 0,5 мм, периметром до 600 мм</t>
    </r>
    <r>
      <rPr>
        <i/>
        <sz val="7"/>
        <rFont val="Arial"/>
        <family val="2"/>
        <charset val="204"/>
      </rPr>
      <t xml:space="preserve">
(3.3Прокладка воздуховодов класса Н и П из коррозионностойкой стали ОЗП=1,097; ТЗ=1,097)</t>
    </r>
  </si>
  <si>
    <r>
      <t>ТСЦ-301-8075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Прим.лист 2 поз.9,11,12 лист 3 поз. 24</t>
    </r>
  </si>
  <si>
    <t>Воздуховоды из тонколистовой коррозионно-стойкой стали толщиной 0,8 мм, периметром до 640 мм</t>
  </si>
  <si>
    <r>
      <t>ТЕР20-01-001-03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 13,14,15     лист 3  поз.25</t>
    </r>
  </si>
  <si>
    <r>
      <t>Прокладка воздуховодов из листовой, оцинкованной стали и алюминия класса Н (нормальные) толщиной 0,5 мм, периметром 800, 1000 мм</t>
    </r>
    <r>
      <rPr>
        <i/>
        <sz val="7"/>
        <rFont val="Arial"/>
        <family val="2"/>
        <charset val="204"/>
      </rPr>
      <t xml:space="preserve">
(3.3Прокладка воздуховодов класса Н и П из коррозионностойкой стали ОЗП=1,106; ТЗ=1,106)</t>
    </r>
  </si>
  <si>
    <r>
      <t>ТСЦ-301-8076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 13,14,15     лист 3  поз.25</t>
    </r>
  </si>
  <si>
    <t>Воздуховоды из тонколистовой коррозионно-стойкой стали толщиной 0,8 мм, периметром до 1000 мм</t>
  </si>
  <si>
    <r>
      <t>ТЕР20-01-001-04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поз.8,16, лист 3 поз.21</t>
    </r>
  </si>
  <si>
    <r>
      <t>Прокладка воздуховодов из листовой, оцинкованной стали и алюминия класса Н (нормальные) толщиной 0,6 мм, диаметром до 250 мм</t>
    </r>
    <r>
      <rPr>
        <i/>
        <sz val="7"/>
        <rFont val="Arial"/>
        <family val="2"/>
        <charset val="204"/>
      </rPr>
      <t xml:space="preserve">
(3.3Прокладка воздуховодов класса Н и П из коррозионностойкой стали ОЗП=1,097; ТЗ=1,097)</t>
    </r>
  </si>
  <si>
    <r>
      <t>ТСЦ-301-8033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поз.8,16, лист 3 поз.21</t>
    </r>
  </si>
  <si>
    <t>Воздуховоды из тонколистовой коррозионно-стойкой стали толщиной 0,8 мм, диаметром до 500 мм</t>
  </si>
  <si>
    <r>
      <t>ТЕР20-01-002-04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поз.16 лист 3 поз.22</t>
    </r>
  </si>
  <si>
    <r>
      <t>Прокладка воздуховодов из листовой оцинкованной стали и алюминия класса П (плотные) толщиной 0,6 мм, диаметром до 250 мм</t>
    </r>
    <r>
      <rPr>
        <i/>
        <sz val="7"/>
        <rFont val="Arial"/>
        <family val="2"/>
        <charset val="204"/>
      </rPr>
      <t xml:space="preserve">
(3.3Прокладка воздуховодов класса Н и П из коррозионностойкой стали ОЗП=1,097; ТЗ=1,097)</t>
    </r>
  </si>
  <si>
    <r>
      <t>ТСЦ-301-8036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 поз.16 лист 3 поз.22</t>
    </r>
  </si>
  <si>
    <t>Воздуховоды из тонколистовой коррозионно-стойкой стали толщиной 1,0 мм, диаметром до 500 мм</t>
  </si>
  <si>
    <r>
      <t>ТЕРм08-02-472-10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 27</t>
    </r>
  </si>
  <si>
    <t>Проводник заземляющий из медного изолированного провода сечением 25 мм2 открыто по строительным основаниям</t>
  </si>
  <si>
    <r>
      <t>ТСЦ-506-0855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 27</t>
    </r>
  </si>
  <si>
    <t>Проволока медная круглая электротехническая ММ (мягкая) диаметром 1,0-3,0 мм и выше</t>
  </si>
  <si>
    <r>
      <t>ТЕР20-02-019-01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 29</t>
    </r>
  </si>
  <si>
    <t>Установка кронштейнов под вентиляционное оборудование</t>
  </si>
  <si>
    <t>100 кг изделия</t>
  </si>
  <si>
    <r>
      <t>ТЕР26-01-054-02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Прим.лист 4 поз. 30</t>
    </r>
  </si>
  <si>
    <t>Оклеивание поверхности изоляции рулонными материалами на битумной мастике</t>
  </si>
  <si>
    <r>
      <t>ТСЦ-101-0612
Постан.Правит.Свердл.обл. от 10.11.10 №1616-ПП</t>
    </r>
    <r>
      <rPr>
        <i/>
        <sz val="9"/>
        <rFont val="Arial"/>
        <family val="2"/>
        <charset val="204"/>
      </rPr>
      <t xml:space="preserve">
ИСКЛЮЧИТЬ</t>
    </r>
  </si>
  <si>
    <t>Мастика клеящая морозостойкая битумно-масляная МБ-50</t>
  </si>
  <si>
    <r>
      <t>ТСЦ-101-1794
Постан.Правит.Свердл.обл. от 10.11.10 №1616-ПП</t>
    </r>
    <r>
      <rPr>
        <i/>
        <sz val="9"/>
        <rFont val="Arial"/>
        <family val="2"/>
        <charset val="204"/>
      </rPr>
      <t xml:space="preserve">
ИСКЛЮЧИТЬ</t>
    </r>
  </si>
  <si>
    <t>Бризол</t>
  </si>
  <si>
    <t>1000 м2</t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</si>
  <si>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лист 4 поз. 30.1</t>
    </r>
  </si>
  <si>
    <r>
      <t>МБОР-5Ф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</si>
  <si>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лист 4 поз. 30.2</t>
    </r>
  </si>
  <si>
    <r>
      <t>Огнезащитный состав Плазас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</si>
  <si>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ТСЦ-301-0477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4 поз.31</t>
    </r>
  </si>
  <si>
    <t>Крепления для воздуховодов тяги СТД 6328, СТД 6327</t>
  </si>
  <si>
    <t xml:space="preserve">                           Раздел 3. ВII</t>
  </si>
  <si>
    <r>
      <t>ТЕР20-05-001-02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 40</t>
    </r>
  </si>
  <si>
    <r>
      <t>Цена поставщика МАТ прайс "Маяк"</t>
    </r>
    <r>
      <rPr>
        <i/>
        <sz val="9"/>
        <rFont val="Arial"/>
        <family val="2"/>
        <charset val="204"/>
      </rPr>
      <t xml:space="preserve">
лист 5 поз. 40</t>
    </r>
  </si>
  <si>
    <r>
      <t>ТЕР20-02-006-02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 41,42</t>
    </r>
  </si>
  <si>
    <t>Установка заслонок воздушных и клапанов воздушных КВР с электрическим или пневматическим приводом диаметром до 355 мм</t>
  </si>
  <si>
    <r>
      <t>Цена поставщика Коммерческое предложение ООО "ВЕЗА"</t>
    </r>
    <r>
      <rPr>
        <i/>
        <sz val="9"/>
        <rFont val="Arial"/>
        <family val="2"/>
        <charset val="204"/>
      </rPr>
      <t xml:space="preserve">
лист 5 поз. 41</t>
    </r>
  </si>
  <si>
    <r>
      <t>Клапан НЕРПА-280-УХЛЗ-Р-К-2000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</si>
  <si>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поставщика Коммерческое предложение ООО "ВЕЗА"</t>
    </r>
    <r>
      <rPr>
        <i/>
        <sz val="9"/>
        <rFont val="Arial"/>
        <family val="2"/>
        <charset val="204"/>
      </rPr>
      <t xml:space="preserve">
лист 5 поз. 42</t>
    </r>
  </si>
  <si>
    <r>
      <t>Клапан НЕРПА-315-УХЛЗ-Р-К-2000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</si>
  <si>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ТЕР20-02-008-01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 43</t>
    </r>
  </si>
  <si>
    <t>Установка отсосов от оборудования</t>
  </si>
  <si>
    <r>
      <t>Калькуляция</t>
    </r>
    <r>
      <rPr>
        <i/>
        <sz val="9"/>
        <rFont val="Arial"/>
        <family val="2"/>
        <charset val="204"/>
      </rPr>
      <t xml:space="preserve">
лист 5 поз. 43</t>
    </r>
  </si>
  <si>
    <r>
      <t>Отсос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</si>
  <si>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ТЕР20-02-018-01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5 поз. 44</t>
    </r>
  </si>
  <si>
    <t>Установка вставок гибких к радиальным вентиляторам</t>
  </si>
  <si>
    <t>1 м2</t>
  </si>
  <si>
    <r>
      <t>Цена поставщика Коммерческое предложение №ек1724</t>
    </r>
    <r>
      <rPr>
        <i/>
        <sz val="9"/>
        <rFont val="Arial"/>
        <family val="2"/>
        <charset val="204"/>
      </rPr>
      <t xml:space="preserve">
лист 5 поз. 44</t>
    </r>
  </si>
  <si>
    <r>
      <t>Шланг ПВХ O315 Master-PVC H-F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</si>
  <si>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ТЕР20-02-009-05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 45</t>
    </r>
  </si>
  <si>
    <t>Установка зонтов над шахтами из листовой стали круглого сечения диаметром 450 мм</t>
  </si>
  <si>
    <r>
      <t>ТСЦ-301-8036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Зонты вентиляционных систем круглые, диаметром шахты 450 мм</t>
    </r>
  </si>
  <si>
    <r>
      <t>ТЕР20-02-013-03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5 поз. 46  лист 6 поз. 48,49</t>
    </r>
  </si>
  <si>
    <t>Установка узлов прохода вытяжных вентиляционных шахт диаметром патрубка до 560 мм</t>
  </si>
  <si>
    <r>
      <t>ТСЦ-101-3759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 лист 4 поз. 46:; лист 5 поз. 48, 49 Узлы прохода вытяжных вентиляционных шахт</t>
    </r>
  </si>
  <si>
    <t>Сталь листовая нержавеющая, марка 12Х18Н10Т, толщиной 1,0-1,5 мм</t>
  </si>
  <si>
    <r>
      <t>ТЕРм12-10-001-01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6  поз.50</t>
    </r>
  </si>
  <si>
    <r>
      <t>Калькуляция №04-12/2418</t>
    </r>
    <r>
      <rPr>
        <i/>
        <sz val="9"/>
        <rFont val="Arial"/>
        <family val="2"/>
        <charset val="204"/>
      </rPr>
      <t xml:space="preserve">
лист 6  поз.50</t>
    </r>
  </si>
  <si>
    <r>
      <t>Штуцер для отбора проб 	18017-0-0-2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</si>
  <si>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Калькуляция №04-12/2420</t>
    </r>
    <r>
      <rPr>
        <i/>
        <sz val="9"/>
        <rFont val="Arial"/>
        <family val="2"/>
        <charset val="204"/>
      </rPr>
      <t xml:space="preserve">
лист 6  поз.52</t>
    </r>
  </si>
  <si>
    <r>
      <t>Лючок для чистки воздуховода O315	А1К 149.000-05_x000D_
	А9-58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</si>
  <si>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ТЕРм11-02-001-01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6  поз.53</t>
    </r>
  </si>
  <si>
    <r>
      <t>Цена поставщика "Компания ТЕПЛОЛИДЕР"</t>
    </r>
    <r>
      <rPr>
        <i/>
        <sz val="9"/>
        <rFont val="Arial"/>
        <family val="2"/>
        <charset val="204"/>
      </rPr>
      <t xml:space="preserve">
лист 6  поз.53</t>
    </r>
  </si>
  <si>
    <r>
      <t>ТЕРм12-10-001-01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6  поз.54</t>
    </r>
  </si>
  <si>
    <r>
      <t>ТЕРм12-01-165-01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6  поз. 54.2, 54.3</t>
    </r>
  </si>
  <si>
    <r>
      <t>ТСЦ-101-2091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6  поз.54.2</t>
    </r>
  </si>
  <si>
    <r>
      <t>Цена поставщика "СКФ САМАРА"</t>
    </r>
    <r>
      <rPr>
        <i/>
        <sz val="9"/>
        <rFont val="Arial"/>
        <family val="2"/>
        <charset val="204"/>
      </rPr>
      <t xml:space="preserve">
лист 6  поз.54.3</t>
    </r>
  </si>
  <si>
    <r>
      <t>ТЕР20-01-001-01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 поз.57, лист 8 поз.67</t>
    </r>
  </si>
  <si>
    <r>
      <t>Прокладка воздуховодов из листовой, оцинкованной стали и алюминия класса Н (нормальные) толщиной 0,5 мм, диаметром до 200 мм</t>
    </r>
    <r>
      <rPr>
        <i/>
        <sz val="7"/>
        <rFont val="Arial"/>
        <family val="2"/>
        <charset val="204"/>
      </rPr>
      <t xml:space="preserve">
(3.3Прокладка воздуховодов класса Н и П из коррозионностойкой стали ОЗП=1,097; ТЗ=1,097)</t>
    </r>
  </si>
  <si>
    <r>
      <t>ТСЦ-301-8033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 поз.57, лист 8 поз.67</t>
    </r>
  </si>
  <si>
    <r>
      <t>ТЕР20-01-001-05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6 поз. 51, лист 7  поз.55,56,58,59, лист 8 поз.68</t>
    </r>
  </si>
  <si>
    <r>
      <t>Прокладка воздуховодов из листовой, оцинкованной стали и алюминия класса Н (нормальные) толщиной 0,6 мм, диаметром до 355 мм</t>
    </r>
    <r>
      <rPr>
        <i/>
        <sz val="7"/>
        <rFont val="Arial"/>
        <family val="2"/>
        <charset val="204"/>
      </rPr>
      <t xml:space="preserve">
(3.3Прокладка воздуховодов класса Н и П из коррозионностойкой стали ОЗП=1,106; ТЗ=1,106;
3.1Прокладка воздуховодов на высоте от пола, м: св. 5-ти до 8-ми ОЗП=1,16; ТЗ=1,16)</t>
    </r>
  </si>
  <si>
    <r>
      <t>ТСЦ-301-8033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6 поз. 51, лист 7  поз.55,56,58,59, лист 8 поз.68</t>
    </r>
  </si>
  <si>
    <r>
      <t>ТЕР20-01-002-05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 поз.61, лист 8 поз.69</t>
    </r>
  </si>
  <si>
    <r>
      <t>Прокладка воздуховодов из листовой оцинкованной стали и алюминия класса П (плотные) толщиной 0,6 мм, диаметром до 355 мм</t>
    </r>
    <r>
      <rPr>
        <i/>
        <sz val="7"/>
        <rFont val="Arial"/>
        <family val="2"/>
        <charset val="204"/>
      </rPr>
      <t xml:space="preserve">
(3.3Прокладка воздуховодов класса Н и П из коррозионностойкой стали ОЗП=1,097; ТЗ=1,097)</t>
    </r>
  </si>
  <si>
    <r>
      <t>ТСЦ-301-8036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 поз.61, лист 8 поз.69</t>
    </r>
  </si>
  <si>
    <r>
      <t>ТЕР20-01-002-06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 поз.62,63, лист 8 поз.70</t>
    </r>
  </si>
  <si>
    <r>
      <t>Прокладка воздуховодов из листовой оцинкованной стали и алюминия класса П (плотные) толщиной 0,6 мм, диаметром до 450 мм</t>
    </r>
    <r>
      <rPr>
        <i/>
        <sz val="7"/>
        <rFont val="Arial"/>
        <family val="2"/>
        <charset val="204"/>
      </rPr>
      <t xml:space="preserve">
(3.3Прокладка воздуховодов класса Н и П из коррозионностойкой стали ОЗП=1,097; ТЗ=1,097;
3.1Прокладка воздуховодов на высоте от пола, м: св. 8-ми до 10-ти ОЗП=1,22; ТЗ=1,22)</t>
    </r>
  </si>
  <si>
    <r>
      <t>ТСЦ-301-8036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 поз.62</t>
    </r>
  </si>
  <si>
    <r>
      <t>ТСЦ-301-8049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 поз.63,  лист 8 поз.70</t>
    </r>
  </si>
  <si>
    <t>Воздуховоды из тонколистовой коррозионно-стойкой стали толщиной 1,4 мм, диаметром до 500 мм</t>
  </si>
  <si>
    <r>
      <t>ТЕР20-02-006-01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7  поз.64</t>
    </r>
  </si>
  <si>
    <t>Установка заслонок воздушных и клапанов воздушных КВР с электрическим или пневматическим приводом диаметром до 250 мм</t>
  </si>
  <si>
    <r>
      <t>Цена поставщика Коммерческое предложение ООО "ВЕЗА"</t>
    </r>
    <r>
      <rPr>
        <i/>
        <sz val="9"/>
        <rFont val="Arial"/>
        <family val="2"/>
        <charset val="204"/>
      </rPr>
      <t xml:space="preserve">
лист 7  поз.64</t>
    </r>
  </si>
  <si>
    <r>
      <t>Клапан НЕРПА-250-УХЛЗ-1*SM230-А-К-2000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</si>
  <si>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ТЕРм08-02-472-10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8  поз. 73</t>
    </r>
  </si>
  <si>
    <r>
      <t>ТСЦ-506-0855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8  поз. 73</t>
    </r>
  </si>
  <si>
    <r>
      <t>ТЕР26-01-054-02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8  поз. 75</t>
    </r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</si>
  <si>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лист 8  поз. 75.1</t>
    </r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</si>
  <si>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лист 8  поз. 75.2</t>
    </r>
  </si>
  <si>
    <r>
      <t>ТЕР26-01-009-01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9 поз. 77</t>
    </r>
  </si>
  <si>
    <r>
      <t>Изоляция трубопроводов матами минераловатными марок 75, 100, плитами минераловатными на синтетическом связующем марки 75</t>
    </r>
    <r>
      <rPr>
        <i/>
        <sz val="7"/>
        <rFont val="Arial"/>
        <family val="2"/>
        <charset val="204"/>
      </rPr>
      <t xml:space="preserve">
(Коэффициент МАТ=0 к расх.)</t>
    </r>
  </si>
  <si>
    <r>
      <t>ТСЦ-104-0002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9 поз. 77</t>
    </r>
  </si>
  <si>
    <t>Вата минеральная</t>
  </si>
  <si>
    <r>
      <t>ТЕР20-02-019-01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9 поз. 78</t>
    </r>
  </si>
  <si>
    <r>
      <t>ТСЦ-301-0477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лист 9 поз. 79</t>
    </r>
  </si>
  <si>
    <t xml:space="preserve">                           Раздел 4. Установка системы ВI</t>
  </si>
  <si>
    <t xml:space="preserve">                           Лист 10</t>
  </si>
  <si>
    <r>
      <t>ТЕР20-03-001-01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</si>
  <si>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Установка вентиляторов радиальных массой до 0,05 т</t>
  </si>
  <si>
    <r>
      <t>ТЕРм08-01-101-01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</si>
  <si>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Преобразователь массой до 0,15 т</t>
  </si>
  <si>
    <t>Коммерческое предложение № 0000016954  от 15 сентября 2014 г. ООО "ВЕЗА"</t>
  </si>
  <si>
    <r>
      <t>Вентилятор ВРАН9-2,8-К1-У2-1П-1,1х3000(3435)-220/380-Л0-0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</si>
  <si>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Вентилятор ВРАН9-2,8-К1-У2-1П-1,1х3000(3435)-220/380-П0-0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</si>
  <si>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t>Коммерческое предложение № 0000016954  от 15 сентября 2014 г. ООО "ВЕЗА".</t>
  </si>
  <si>
    <r>
      <t>Частотный преобразователь (1,5 кВт)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</si>
  <si>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ТЕР20-02-006-01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</si>
  <si>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Цена поставщика Коммерческое предложение ООО "ВЕЗА"</t>
  </si>
  <si>
    <r>
      <t>ТЕР20-02-020-01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</si>
  <si>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>Установка виброизолятора номер 38</t>
  </si>
  <si>
    <t>10 виброизоляторов</t>
  </si>
  <si>
    <t>Цена поставщика Коммерческое предложение ООО "ВЕЗА" № 0000017983  от 29 октября 2014 г.</t>
  </si>
  <si>
    <r>
      <t>Cоединитель мягкий СОМ 300 кислотостойкий для	СОМ 300-ВРАН-028А-Н		ООО «ВЕЗА»_x000D_
присоединения к вентилятору ВРАН типоразмера 028 			_x000D_
на стороне всасывания, материал фланца нержавеющая			_x000D_
сталь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</si>
  <si>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t xml:space="preserve">                           Лист 11</t>
  </si>
  <si>
    <r>
      <t>Cоединитель мягкий СОМ 300 кислотостойкий для	СОМ 300-ВРАН-028Б-Н		ООО «ВЕЗА»_x000D_
присоединения к вентилятору ВРАН типоразмера 028 			_x000D_
на стороне нагнетания, материал фланца нержавеющая			_x000D_
сталь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</si>
  <si>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Фланец обратный ФОВ на стороне всасывания 	ФОВ-028-Н		ООО «ВЕЗА»	шт._x000D_
вентилятора ВРАН типоразмера 028, из нержавеющей 				_x000D_
стали                                                                              O280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</si>
  <si>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Фланец обратный ФОН на стороне нагнетания 	ФОН-028-Н		ООО «ВЕЗА»	шт.	2_x000D_
вентилятора ВРАН типоразмера 028, из нержавеющей 					_x000D_
стали                                                                        363х202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</si>
  <si>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Комплект виброизоляторов КИВ к вентилятору ВРАН	КИВ-1		ООО «ВЕЗА»_x000D_
типоразмера 028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</si>
  <si>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ТСЦ-301-8036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Шибер для воздуховода O250</t>
    </r>
  </si>
  <si>
    <t>Цена поставщика "ВентСнаб"</t>
  </si>
  <si>
    <r>
      <t>Лючок для замера параметров воздуха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</si>
  <si>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ТЕР20-02-019-01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</si>
  <si>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Лист 12, 13</t>
  </si>
  <si>
    <r>
      <t>ТЕР20-01-001-04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</si>
  <si>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ТСЦ-301-8033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</si>
  <si>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ТЕР20-01-002-04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</si>
  <si>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ТСЦ-301-8036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</si>
  <si>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ТЕРм08-02-472-10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</si>
  <si>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ТСЦ-506-0855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</si>
  <si>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ТСЦ-301-1193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</si>
  <si>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>Кронштейны и подставки под оборудование из сортовой стали</t>
  </si>
  <si>
    <r>
      <t>ТСЦ-301-0477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</si>
  <si>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t xml:space="preserve">                           Раздел 5. Установка системы ВII</t>
  </si>
  <si>
    <t xml:space="preserve">                           Лист 14</t>
  </si>
  <si>
    <r>
      <t>Вентилятор ВРАН9-3,55-К1-У2-1П-2,2х3000(2885)-220/380-П0-0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</si>
  <si>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Частотный преобразователь (2,2 кВт)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</si>
  <si>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Соединитель мягкий СОМ 300-ВРАН-035А-Н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</si>
  <si>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Соединитель мягкий СОМ 300-ВРАН-035Б-Н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</si>
  <si>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Фланец обратный ФОВ-035-Н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</si>
  <si>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Фланец обратный ФОН-035-Н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</si>
  <si>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t xml:space="preserve">                           Лист 15</t>
  </si>
  <si>
    <r>
      <t>ТЕР20-02-020-01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</si>
  <si>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Комплект виброизоляторов КИВ к вентилятору ВРАН	КИВ-2		ООО «ВЕЗА»_x000D_
типоразмера 035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</si>
  <si>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ТСЦ-301-8036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 Шибер для воздуховода O315</t>
    </r>
  </si>
  <si>
    <r>
      <t>ТЕР20-01-001-05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</si>
  <si>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воздуховодов из листовой, оцинкованной стали и алюминия класса Н (нормальные) толщиной 0,6 мм, диаметром до 355 мм</t>
    </r>
    <r>
      <rPr>
        <i/>
        <sz val="7"/>
        <rFont val="Arial"/>
        <family val="2"/>
        <charset val="204"/>
      </rPr>
      <t xml:space="preserve">
(3.3Прокладка воздуховодов класса Н и П из коррозионностойкой стали ОЗП=1,097; ТЗ=1,097)</t>
    </r>
  </si>
  <si>
    <r>
      <t>ТЕР20-01-002-05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</si>
  <si>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Лист 16</t>
  </si>
  <si>
    <t xml:space="preserve">  Итоги по разделу 1 Демонтажные работы (04-40697-0-0-ОВ.ВР) :</t>
  </si>
  <si>
    <t xml:space="preserve">    Сантехнические работы - внутренние (трубопроводы, водопровод, канализация, отопление, газоснабжение, вентиляция и кондиционирование воздуха):</t>
  </si>
  <si>
    <t xml:space="preserve">      Итого Поз. 1-5</t>
  </si>
  <si>
    <t xml:space="preserve">      Накладные расходы 128% ФОТ (от 839)</t>
  </si>
  <si>
    <t xml:space="preserve">      Сметная прибыль 83% ФОТ (от 839)</t>
  </si>
  <si>
    <t xml:space="preserve">    Итого по разделу 1 Демонтажные работы (04-40697-0-0-ОВ.ВР)</t>
  </si>
  <si>
    <t xml:space="preserve">  Итоги по разделу 2 ВI :</t>
  </si>
  <si>
    <t xml:space="preserve">    Итоги по Строительным работам</t>
  </si>
  <si>
    <t xml:space="preserve">      Сантехнические работы - внутренние (трубопроводы, водопровод, канализация, отопление, газоснабжение, вентиляция и кондиционирование воздуха):</t>
  </si>
  <si>
    <t xml:space="preserve">        Итого Поз. 6, 13, 22-29, 31-32</t>
  </si>
  <si>
    <t xml:space="preserve">        Всего с учетом районного к-та 4,34%</t>
  </si>
  <si>
    <t xml:space="preserve">        Всего с учетом "МДС35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 ОЗП=1,35; ЭМ=1,35; ЗПМ=1,35; ТЗ=1,35; ТЗМ=1,35"</t>
  </si>
  <si>
    <t xml:space="preserve">        Всего с учетом "МДС35 пр.1 т.1 п.5._Производство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 ОЗП=1,2; ЭМ=1,2; ЗПМ=1,2; ТЗ=1,2; ТЗМ=1,2"</t>
  </si>
  <si>
    <t xml:space="preserve">        Накладные расходы 128% ФОТ (от 2 543)</t>
  </si>
  <si>
    <t xml:space="preserve">        Сметная прибыль 83% ФОТ (от 2 543)</t>
  </si>
  <si>
    <t xml:space="preserve">        Итого c накладными и см. прибылью</t>
  </si>
  <si>
    <t xml:space="preserve">      Материалы:</t>
  </si>
  <si>
    <t xml:space="preserve">        Итого Поз. 7, 12, 14-15, 17, 21, 36-37</t>
  </si>
  <si>
    <t xml:space="preserve">      Теплоизоляционные работы:</t>
  </si>
  <si>
    <t xml:space="preserve">        Итого Поз. 33-35</t>
  </si>
  <si>
    <t xml:space="preserve">        Накладные расходы 100% ФОТ (от 199)</t>
  </si>
  <si>
    <t xml:space="preserve">        Сметная прибыль 70% ФОТ (от 199)</t>
  </si>
  <si>
    <t xml:space="preserve">      Материалы для строительных работ:</t>
  </si>
  <si>
    <t xml:space="preserve">        Итого Поз. 38</t>
  </si>
  <si>
    <t xml:space="preserve">    Итоги по Монтажным работам</t>
  </si>
  <si>
    <t xml:space="preserve">      Монтаж оборудования:</t>
  </si>
  <si>
    <t xml:space="preserve">        Итого Поз. 8-11, 16, 18-20</t>
  </si>
  <si>
    <t xml:space="preserve">        Всего с учетом "МДС35 пр.1 т.2 п.2._Производство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 ОЗП=1,35; ЭМ=1,35; ЗПМ=1,35; ТЗ=1,35; ТЗМ=1,35"</t>
  </si>
  <si>
    <t xml:space="preserve">        Всего с учетом "МДС35 пр.1 т.2 п.5._Производство монтажных работ вблизи объектов, находящихся под высоким напряжением, в том числе  в охранной зоне действующей воздушной линии электропередачи ОЗП=1,2; ЭМ=1,2; ЗПМ=1,2; ТЗ=1,2; ТЗМ=1,2"</t>
  </si>
  <si>
    <t xml:space="preserve">        Накладные расходы 80% ФОТ (от 185)</t>
  </si>
  <si>
    <t xml:space="preserve">        Сметная прибыль 60% ФОТ (от 185)</t>
  </si>
  <si>
    <t xml:space="preserve">      Электромонтажные работы на других объектах:</t>
  </si>
  <si>
    <t xml:space="preserve">        Итого Поз. 30</t>
  </si>
  <si>
    <t xml:space="preserve">        Накладные расходы 95% ФОТ (от 365)</t>
  </si>
  <si>
    <t xml:space="preserve">        Сметная прибыль 65% ФОТ (от 365)</t>
  </si>
  <si>
    <t xml:space="preserve">    Итого по разделу 2 ВI</t>
  </si>
  <si>
    <t xml:space="preserve">  Итоги по разделу 3 ВII :</t>
  </si>
  <si>
    <t xml:space="preserve">        Итого Поз. 39, 41, 44, 46, 48-51, 64-73, 76, 83-84</t>
  </si>
  <si>
    <t xml:space="preserve">        Накладные расходы 128% ФОТ (от 3 751)</t>
  </si>
  <si>
    <t xml:space="preserve">        Сметная прибыль 83% ФОТ (от 3 751)</t>
  </si>
  <si>
    <t xml:space="preserve">        Итого Поз. 40, 42-43, 45, 47, 56-57, 59, 63, 74, 80-81</t>
  </si>
  <si>
    <t xml:space="preserve">        Итого Поз. 77-79, 82</t>
  </si>
  <si>
    <t xml:space="preserve">        Накладные расходы 100% ФОТ (от 420)</t>
  </si>
  <si>
    <t xml:space="preserve">        Сметная прибыль 70% ФОТ (от 420)</t>
  </si>
  <si>
    <t xml:space="preserve">        Итого Поз. 85</t>
  </si>
  <si>
    <t xml:space="preserve">        Итого Поз. 52-55, 58, 60-62</t>
  </si>
  <si>
    <t xml:space="preserve">        Итого Поз. 75</t>
  </si>
  <si>
    <t xml:space="preserve">        Накладные расходы 95% ФОТ (от 167)</t>
  </si>
  <si>
    <t xml:space="preserve">        Сметная прибыль 65% ФОТ (от 167)</t>
  </si>
  <si>
    <t xml:space="preserve">    Итого по разделу 3 ВII</t>
  </si>
  <si>
    <t xml:space="preserve">  Итоги по разделу 4 Установка системы ВI :</t>
  </si>
  <si>
    <t xml:space="preserve">        Итого Поз. 86, 91, 93, 98, 100, 102-106, 108-110</t>
  </si>
  <si>
    <t xml:space="preserve">        Накладные расходы 128% ФОТ (от 2 125)</t>
  </si>
  <si>
    <t xml:space="preserve">        Сметная прибыль 83% ФОТ (от 2 125)</t>
  </si>
  <si>
    <t xml:space="preserve">        Итого Поз. 88-90, 92, 94-97, 99, 101</t>
  </si>
  <si>
    <t xml:space="preserve">        Итого Поз. 87, 107</t>
  </si>
  <si>
    <t xml:space="preserve">        Накладные расходы 95% ФОТ (от 475)</t>
  </si>
  <si>
    <t xml:space="preserve">        Сметная прибыль 65% ФОТ (от 475)</t>
  </si>
  <si>
    <t xml:space="preserve">    Итого по разделу 4 Установка системы ВI</t>
  </si>
  <si>
    <t xml:space="preserve">  Итоги по разделу 5 Установка системы ВII :</t>
  </si>
  <si>
    <t xml:space="preserve">        Итого Поз. 111, 115, 120, 122, 124-128, 130-132</t>
  </si>
  <si>
    <t xml:space="preserve">        Накладные расходы 128% ФОТ (от 1 624)</t>
  </si>
  <si>
    <t xml:space="preserve">        Сметная прибыль 83% ФОТ (от 1 624)</t>
  </si>
  <si>
    <t xml:space="preserve">        Итого Поз. 113-114, 116-119, 121, 123</t>
  </si>
  <si>
    <t xml:space="preserve">        Итого Поз. 112, 129</t>
  </si>
  <si>
    <t xml:space="preserve">        Накладные расходы 95% ФОТ (от 249)</t>
  </si>
  <si>
    <t xml:space="preserve">        Сметная прибыль 65% ФОТ (от 249)</t>
  </si>
  <si>
    <t xml:space="preserve">    Итого по разделу 5 Установка системы ВII</t>
  </si>
  <si>
    <t>ЛОКАЛЬНЫЙ СМЕТНЫЙ РАСЧЕТ № 04-40697-0-0-ЭМ.ЛС</t>
  </si>
  <si>
    <t>Силовое электрооборудование</t>
  </si>
  <si>
    <t>Основание: РД 04-40697-0-0-ЭМ</t>
  </si>
  <si>
    <t>___________________________67,118</t>
  </si>
  <si>
    <t>_______________________________________________________________________________________________7,433</t>
  </si>
  <si>
    <t>_______________________________________________________________________________________________39,535</t>
  </si>
  <si>
    <t>_______________________________________________________________________________________________20,150</t>
  </si>
  <si>
    <t>___________________________7,161</t>
  </si>
  <si>
    <t>_______________________________________________________________________________________________430,02</t>
  </si>
  <si>
    <t xml:space="preserve">                           Раздел 1. Электрооборудование</t>
  </si>
  <si>
    <r>
      <t>1</t>
    </r>
    <r>
      <rPr>
        <i/>
        <sz val="9"/>
        <rFont val="Arial"/>
        <family val="2"/>
        <charset val="204"/>
      </rPr>
      <t xml:space="preserve">
О</t>
    </r>
  </si>
  <si>
    <r>
      <t>ООО"РОСЭК"  Сч.№ Р8-00016723 от 01.10.2014 г.</t>
    </r>
    <r>
      <rPr>
        <i/>
        <sz val="9"/>
        <rFont val="Arial"/>
        <family val="2"/>
        <charset val="204"/>
      </rPr>
      <t xml:space="preserve">
Спф. л.1,   п. 1</t>
    </r>
  </si>
  <si>
    <r>
      <t>Шкаф ШУВ-ВI/1,_x000D_
габаритом (ШхГхВ) (650х285х1000) мм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</si>
  <si>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</t>
    </r>
    <r>
      <rPr>
        <i/>
        <sz val="9"/>
        <rFont val="Arial"/>
        <family val="2"/>
        <charset val="204"/>
      </rPr>
      <t xml:space="preserve">
О</t>
    </r>
  </si>
  <si>
    <r>
      <t>ООО"РОСЭК"  Сч.№ Р8-00016723 от 01.10.2014 г.</t>
    </r>
    <r>
      <rPr>
        <i/>
        <sz val="9"/>
        <rFont val="Arial"/>
        <family val="2"/>
        <charset val="204"/>
      </rPr>
      <t xml:space="preserve">
Спф. л.1, п. 1</t>
    </r>
  </si>
  <si>
    <r>
      <t>Шкаф ШУВ-ВI/2,_x000D_
габаритом (ШхГхВ) (650х285х1000) мм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</si>
  <si>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ТЕРм08-03-572-04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1</t>
    </r>
  </si>
  <si>
    <t>Блок управления шкафного исполнения или распределительный пункт (шкаф), устанавливаемый на стене, высота и ширина до 1200х1000 мм</t>
  </si>
  <si>
    <r>
      <t>4</t>
    </r>
    <r>
      <rPr>
        <i/>
        <sz val="9"/>
        <rFont val="Arial"/>
        <family val="2"/>
        <charset val="204"/>
      </rPr>
      <t xml:space="preserve">
О</t>
    </r>
  </si>
  <si>
    <r>
      <t>ООО"РОСЭК"  Сч.№ Р8-00016723 от 01.10.2014 г.</t>
    </r>
    <r>
      <rPr>
        <i/>
        <sz val="9"/>
        <rFont val="Arial"/>
        <family val="2"/>
        <charset val="204"/>
      </rPr>
      <t xml:space="preserve">
Спф. л.1, п. 2</t>
    </r>
  </si>
  <si>
    <r>
      <t>Шкаф ШУВ-ВII, IР54,_x000D_
габаритом (ШхГхВ) (650х250х800) мм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</si>
  <si>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ТЕРм08-03-572-04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2</t>
    </r>
  </si>
  <si>
    <r>
      <t>6</t>
    </r>
    <r>
      <rPr>
        <i/>
        <sz val="9"/>
        <rFont val="Arial"/>
        <family val="2"/>
        <charset val="204"/>
      </rPr>
      <t xml:space="preserve">
О</t>
    </r>
  </si>
  <si>
    <r>
      <t>ООО"РОСЭК"  Сч.№ Р8-00014038 от 21.08.2014 г.</t>
    </r>
    <r>
      <rPr>
        <i/>
        <sz val="9"/>
        <rFont val="Arial"/>
        <family val="2"/>
        <charset val="204"/>
      </rPr>
      <t xml:space="preserve">
Спф. л.1, п. 3 (прим.)</t>
    </r>
  </si>
  <si>
    <r>
      <t>Шкаф АВР, IP31,_x000D_
габаритом (ШхГхВ) (500х400х600) мм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</si>
  <si>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ТЕРм08-03-572-03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3</t>
    </r>
  </si>
  <si>
    <r>
      <t>8</t>
    </r>
    <r>
      <rPr>
        <i/>
        <sz val="9"/>
        <rFont val="Arial"/>
        <family val="2"/>
        <charset val="204"/>
      </rPr>
      <t xml:space="preserve">
О</t>
    </r>
  </si>
  <si>
    <r>
      <t>ООО"РОСЭК"  Сч.№ Р8-00016723 от 01.10.2014 г.</t>
    </r>
    <r>
      <rPr>
        <i/>
        <sz val="9"/>
        <rFont val="Arial"/>
        <family val="2"/>
        <charset val="204"/>
      </rPr>
      <t xml:space="preserve">
Спф. л.1, п. 4</t>
    </r>
  </si>
  <si>
    <r>
      <t>Пост сигнализации ПС(ВI), IР54,_x000D_
габаритом (ШхГхВ) (210х150х300) мм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</si>
  <si>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ТЕРм08-03-572-03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л.1, п. 4</t>
    </r>
  </si>
  <si>
    <r>
      <t>ТЕРм08-03-532-05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9</t>
    </r>
  </si>
  <si>
    <r>
      <t>ТЕРм08-03-545-01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л.2, п. 10</t>
    </r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</si>
  <si>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</t>
  </si>
  <si>
    <r>
      <t>ТЕРм08-02-472-10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20</t>
    </r>
  </si>
  <si>
    <r>
      <t>ТЕРм08-02-146-01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21</t>
    </r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</si>
  <si>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</si>
  <si>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ТЕРм08-02-148-01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21</t>
    </r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</si>
  <si>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</si>
  <si>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ТЕРм08-02-147-01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22</t>
    </r>
  </si>
  <si>
    <r>
      <t>Кабель до 35 кВ по установленным конструкциям и лоткам с креплением на поворотах и в конце трассы, масса 1 м кабеля до 1 кг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</si>
  <si>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ТЕРм08-02-146-01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23</t>
    </r>
  </si>
  <si>
    <r>
      <t>ТЕРм08-02-147-01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24, 25</t>
    </r>
  </si>
  <si>
    <r>
      <t>ТЕРм08-02-148-01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26, 27</t>
    </r>
  </si>
  <si>
    <r>
      <t>ТЕРм08-02-148-01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28</t>
    </r>
  </si>
  <si>
    <r>
      <t>ТЕРм08-02-407-06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л.4, п. 34</t>
    </r>
  </si>
  <si>
    <t>Труба стальная по установленным конструкциям, в готовых бороздах, по основанию пола, диаметр до 25 мм</t>
  </si>
  <si>
    <r>
      <t>ТЕРм08-02-411-01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л.4, п. 35</t>
    </r>
  </si>
  <si>
    <r>
      <t>ТЕР26-02-022-01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л.4, п. 36</t>
    </r>
  </si>
  <si>
    <t>Огнезащитное покрытие электрических кабелей материалом огнезащитным терморасширяющимся   =МПВО=</t>
  </si>
  <si>
    <r>
      <t>ТЕР26-02-023-01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л.4, п. 37</t>
    </r>
  </si>
  <si>
    <t>Огнезащитное уплотнение пустот кабельных проходок составом   =МГКП=</t>
  </si>
  <si>
    <t>1 м3 нагнетенного раствора</t>
  </si>
  <si>
    <r>
      <t>ТЕРм08-02-158-14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17</t>
    </r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</si>
  <si>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</si>
  <si>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r>
      <t>ТЕРм08-02-144-01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17</t>
    </r>
  </si>
  <si>
    <t>Присоединение к зажимам жил проводов или кабелей сечением до 2,5 мм2</t>
  </si>
  <si>
    <r>
      <t>ТЕРм08-02-158-05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18</t>
    </r>
  </si>
  <si>
    <t>Заделка концевая сухая для контрольного кабеля сечением одной жилы до 2,5 мм2, количество жил до 7</t>
  </si>
  <si>
    <r>
      <t>ТЕРм08-02-158-06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18</t>
    </r>
  </si>
  <si>
    <t>Заделка концевая сухая для контрольного кабеля сечением одной жилы до 2,5 мм2, количество жил до 10</t>
  </si>
  <si>
    <r>
      <t>ТЕРм08-02-158-09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18</t>
    </r>
  </si>
  <si>
    <t>Заделка концевая сухая для контрольного кабеля сечением одной жилы до 2,5 мм2, количество жил до 27</t>
  </si>
  <si>
    <r>
      <t>ТЕРм08-02-144-01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18</t>
    </r>
  </si>
  <si>
    <t xml:space="preserve">                           Раздел 2. Материалы</t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</si>
  <si>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Спф. л.2, п. 9</t>
    </r>
  </si>
  <si>
    <r>
      <t>Пост кнопочный ПКУ 15-21. 141-54 IP54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</si>
  <si>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Спф. л.2, п. 10</t>
    </r>
  </si>
  <si>
    <r>
      <t>Коробка КЗНС 08-10-У2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</si>
  <si>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Спф. л.3, п. 20</t>
    </r>
  </si>
  <si>
    <r>
      <t>Кабель ВВГнг(A) -LS 1х6 ОЖ-0, 66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</si>
  <si>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Спф. л.3, п. 21</t>
    </r>
  </si>
  <si>
    <r>
      <t>Кабель ВВГнг(A) -LS 5х2, 5 ОЖ-0, 66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</si>
  <si>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Спф. л.3, п. 22</t>
    </r>
  </si>
  <si>
    <r>
      <t>Кабель ВВГнг(A) -LS 3х1, 5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</si>
  <si>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поставщика "Скайнет: РБС" Компьютерная справочная система</t>
    </r>
    <r>
      <rPr>
        <i/>
        <sz val="9"/>
        <rFont val="Arial"/>
        <family val="2"/>
        <charset val="204"/>
      </rPr>
      <t xml:space="preserve">
Спф. л.3, п. 23</t>
    </r>
  </si>
  <si>
    <r>
      <t>Кабель ВВГнг(А) -LS 4х1, 5 ОЖ-0, 66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</si>
  <si>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поставщика МАТ</t>
    </r>
    <r>
      <rPr>
        <i/>
        <sz val="9"/>
        <rFont val="Arial"/>
        <family val="2"/>
        <charset val="204"/>
      </rPr>
      <t xml:space="preserve">
Спф. л.3, п. 24</t>
    </r>
  </si>
  <si>
    <r>
      <t>Кабель контрольный  4х1,5; 0,66 кВ	КВВГнг(А)-LS _x000D_
	ТУ 16.К71-310-2001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</si>
  <si>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Цена поставщика МАТ прайс ОАО "НП"ПОДОЛЬСККАБЕЛЬ"</t>
    </r>
    <r>
      <rPr>
        <i/>
        <sz val="9"/>
        <rFont val="Arial"/>
        <family val="2"/>
        <charset val="204"/>
      </rPr>
      <t xml:space="preserve">
Спф. л.3, п. 25</t>
    </r>
  </si>
  <si>
    <r>
      <t>Кабель контрольный  7х1,5; 0,66 кВ	КВВГнг(А)-LS _x000D_
	ТУ 16.К71-310-2001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</si>
  <si>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t>км</t>
  </si>
  <si>
    <r>
      <t>Цена поставщика МАТ прайс ОАО "НП"ПОДОЛЬСККАБЕЛЬ"</t>
    </r>
    <r>
      <rPr>
        <i/>
        <sz val="9"/>
        <rFont val="Arial"/>
        <family val="2"/>
        <charset val="204"/>
      </rPr>
      <t xml:space="preserve">
Спф. л.3, п. 26</t>
    </r>
  </si>
  <si>
    <r>
      <t>Кабель контрольный  10х1,5; 0,66 кВ	КВВГнг(А)-LS _x000D_
	ТУ 16.К71-310-2001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</si>
  <si>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Цена поставщика МАТ прайс ОАО "НП"ПОДОЛЬСККАБЕЛЬ"</t>
    </r>
    <r>
      <rPr>
        <i/>
        <sz val="9"/>
        <rFont val="Arial"/>
        <family val="2"/>
        <charset val="204"/>
      </rPr>
      <t xml:space="preserve">
Спф. л.3, п. 27</t>
    </r>
  </si>
  <si>
    <r>
      <t>Кабель контрольный  27х1,5; 0,66 кВ	КВВГнг(А)-LS _x000D_
	ТУ 16.К71-310-2001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</si>
  <si>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ТСЦ-501-0691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л.3, п. 28</t>
    </r>
  </si>
  <si>
    <t>Кабели силовые переносные с гибкими медными жилами марки КГН, с числом жил - 4 и сечением 1,5 мм2</t>
  </si>
  <si>
    <r>
      <t>ТСЦ-103-0003
Постан.Правит.Свердл.обл. от 10.11.10 №1616-ПП</t>
    </r>
    <r>
      <rPr>
        <i/>
        <sz val="9"/>
        <rFont val="Arial"/>
        <family val="2"/>
        <charset val="204"/>
      </rPr>
      <t xml:space="preserve">
Спф. л.4, п. 34</t>
    </r>
  </si>
  <si>
    <r>
      <t>Цена поставщика www.germes-elektro.ru</t>
    </r>
    <r>
      <rPr>
        <i/>
        <sz val="9"/>
        <rFont val="Arial"/>
        <family val="2"/>
        <charset val="204"/>
      </rPr>
      <t xml:space="preserve">
Спф. л.4, п. 35</t>
    </r>
  </si>
  <si>
    <r>
      <t>Металлорукав РЗ-Ц-П-18-У1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</si>
  <si>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псставщика "Оптима Прайм"</t>
    </r>
    <r>
      <rPr>
        <i/>
        <sz val="9"/>
        <rFont val="Arial"/>
        <family val="2"/>
        <charset val="204"/>
      </rPr>
      <t xml:space="preserve">
Спф. л.4, п. 36</t>
    </r>
  </si>
  <si>
    <r>
      <t>Покрытие вспучивающееся МПВО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</si>
  <si>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Цена псставщика "Оптима Прайм"</t>
    </r>
    <r>
      <rPr>
        <i/>
        <sz val="9"/>
        <rFont val="Arial"/>
        <family val="2"/>
        <charset val="204"/>
      </rPr>
      <t xml:space="preserve">
Спф. л.4, п. 37</t>
    </r>
  </si>
  <si>
    <r>
      <t>Мастика МГКП ТУ 5772-014-17297211-2005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</si>
  <si>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t xml:space="preserve">  Итоги по разделу 1 Электрооборудование :</t>
  </si>
  <si>
    <t xml:space="preserve">        Итого Поз. 22-23</t>
  </si>
  <si>
    <t xml:space="preserve">        Накладные расходы 100% ФОТ (от 26)</t>
  </si>
  <si>
    <t xml:space="preserve">        Сметная прибыль 70% ФОТ (от 26)</t>
  </si>
  <si>
    <t xml:space="preserve">        Итого Поз. 3, 5, 7, 9-21, 24-29</t>
  </si>
  <si>
    <t xml:space="preserve">        Накладные расходы 95% ФОТ (от 7 135)</t>
  </si>
  <si>
    <t xml:space="preserve">        Сметная прибыль 65% ФОТ (от 7 135)</t>
  </si>
  <si>
    <t xml:space="preserve">        Итого Поз. 1-2, 4, 6, 8</t>
  </si>
  <si>
    <t xml:space="preserve">    Итого по разделу 1 Электрооборудование</t>
  </si>
  <si>
    <t xml:space="preserve">  Итоги по разделу 2 Материалы :</t>
  </si>
  <si>
    <t xml:space="preserve">        Итого Поз. 30-39, 42-44</t>
  </si>
  <si>
    <t xml:space="preserve">        Итого Поз. 40-41</t>
  </si>
  <si>
    <t xml:space="preserve">        Накладные расходы 95% ФОТ (от 0)</t>
  </si>
  <si>
    <t xml:space="preserve">        Сметная прибыль 65% ФОТ (от 0)</t>
  </si>
  <si>
    <t xml:space="preserve">    Итого по разделу 2 Материалы</t>
  </si>
  <si>
    <t>ЛОКАЛЬНЫЙ СМЕТНЫЙ РАСЧЕТ № 04-40697-0-0-АТХ.ЛС</t>
  </si>
  <si>
    <t>Автоматизация технологии производства</t>
  </si>
  <si>
    <t>Основание: РД 04-40697-0-0-АТХ</t>
  </si>
  <si>
    <t>___________________________383,126</t>
  </si>
  <si>
    <t>_______________________________________________________________________________________________6,859</t>
  </si>
  <si>
    <t>_______________________________________________________________________________________________16,245</t>
  </si>
  <si>
    <t>_______________________________________________________________________________________________360,022</t>
  </si>
  <si>
    <t>___________________________3,632</t>
  </si>
  <si>
    <t>_______________________________________________________________________________________________213,94</t>
  </si>
  <si>
    <t xml:space="preserve">                           Раздел 1. Приборы</t>
  </si>
  <si>
    <r>
      <t>КП №75/730 от 15.09 2014 ОАО "МАНОТОМЬ "</t>
    </r>
    <r>
      <rPr>
        <i/>
        <sz val="9"/>
        <rFont val="Arial"/>
        <family val="2"/>
        <charset val="204"/>
      </rPr>
      <t xml:space="preserve">
лист1   поз.1</t>
    </r>
  </si>
  <si>
    <r>
      <t>Манометр показывающий сигнализирующий взрывозащищенный коррозионностойкий                      ДМ 2005Сг-У3-4 кгс/кв.см</t>
    </r>
    <r>
      <rPr>
        <i/>
        <sz val="7"/>
        <rFont val="Arial"/>
        <family val="2"/>
        <charset val="204"/>
      </rPr>
      <t xml:space="preserve">
(приведение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</si>
  <si>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ТЕРм11-02-001-02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лист1   поз.1</t>
    </r>
  </si>
  <si>
    <t>Прибор, устанавливаемый на резьбовых соединениях, масса до 5 кг</t>
  </si>
  <si>
    <r>
      <t>3</t>
    </r>
    <r>
      <rPr>
        <i/>
        <sz val="9"/>
        <rFont val="Arial"/>
        <family val="2"/>
        <charset val="204"/>
      </rPr>
      <t xml:space="preserve">
О</t>
    </r>
  </si>
  <si>
    <r>
      <t>КП №193-19.3/6264 от 18.09.2014 ФГУП "ПО Маяк "</t>
    </r>
    <r>
      <rPr>
        <i/>
        <sz val="9"/>
        <rFont val="Arial"/>
        <family val="2"/>
        <charset val="204"/>
      </rPr>
      <t xml:space="preserve">
лист1   поз.2</t>
    </r>
  </si>
  <si>
    <r>
      <t>Датчик сигнализатора уровня СУЭ-ДАС-150</t>
    </r>
    <r>
      <rPr>
        <i/>
        <sz val="7"/>
        <rFont val="Arial"/>
        <family val="2"/>
        <charset val="204"/>
      </rPr>
      <t xml:space="preserve">
(приведение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</si>
  <si>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ТЕРм11-02-001-02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лист1   поз.2</t>
    </r>
  </si>
  <si>
    <t xml:space="preserve">                           Раздел 2. Щиты и пульты</t>
  </si>
  <si>
    <r>
      <t>5</t>
    </r>
    <r>
      <rPr>
        <i/>
        <sz val="9"/>
        <rFont val="Arial"/>
        <family val="2"/>
        <charset val="204"/>
      </rPr>
      <t xml:space="preserve">
О</t>
    </r>
  </si>
  <si>
    <r>
      <t>КП №2014-2370 от 03.09.2014 " "</t>
    </r>
    <r>
      <rPr>
        <i/>
        <sz val="9"/>
        <rFont val="Arial"/>
        <family val="2"/>
        <charset val="204"/>
      </rPr>
      <t xml:space="preserve">
лист1   поз.5</t>
    </r>
  </si>
  <si>
    <r>
      <t>Шкаф АS 04-40695-0-0-ИОС7.ОЛ</t>
    </r>
    <r>
      <rPr>
        <i/>
        <sz val="7"/>
        <rFont val="Arial"/>
        <family val="2"/>
        <charset val="204"/>
      </rPr>
      <t xml:space="preserve">
(приведение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</si>
  <si>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ТЕРм11-06-001-03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поз.5</t>
    </r>
  </si>
  <si>
    <t>Щиты и пульты, масса до 150 кг</t>
  </si>
  <si>
    <t xml:space="preserve">                           Раздел 3. Кабели и провода</t>
  </si>
  <si>
    <r>
      <t>ТЕРм08-03-574-01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1 поз.6-8</t>
    </r>
  </si>
  <si>
    <r>
      <t>ТЕРм11-04-020-01
Постан.Правит.Свердл.обл. от 10.11.10 №1616-ПП</t>
    </r>
    <r>
      <rPr>
        <i/>
        <sz val="9"/>
        <rFont val="Arial"/>
        <family val="2"/>
        <charset val="204"/>
      </rPr>
      <t xml:space="preserve">
ВР лист 2 поз.15</t>
    </r>
  </si>
  <si>
    <r>
      <t>Разъемы штепсельные с разделкой и включением экранированного кабеля, сечение жилы до 1 мм2, количество подключаемых жил 14 шт.</t>
    </r>
    <r>
      <rPr>
        <i/>
        <sz val="7"/>
        <rFont val="Arial"/>
        <family val="2"/>
        <charset val="204"/>
      </rPr>
      <t xml:space="preserve">
(1.11.38.ОППри монтаже неэкранированных кабелей в штепсельные разъемы  ОЗП=0,85; ЭМ=0,85 к расх.; ЗПМ=0,85; МАТ=0,85 к расх.; ТЗ=0,85; ТЗМ=0,85)</t>
    </r>
  </si>
  <si>
    <r>
      <t>ТЕРм11-04-020-01
Постан.Правит.Свердл.обл. от 10.11.10 №1616-ПП</t>
    </r>
    <r>
      <rPr>
        <i/>
        <sz val="9"/>
        <rFont val="Arial"/>
        <family val="2"/>
        <charset val="204"/>
      </rPr>
      <t xml:space="preserve">
ВР лист 2 поз.16</t>
    </r>
  </si>
  <si>
    <r>
      <t>ТЕРм08-02-409-01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поз.11</t>
    </r>
  </si>
  <si>
    <r>
      <t>ТЕРм08-02-407-03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поз.42</t>
    </r>
  </si>
  <si>
    <r>
      <t>ТЕРм08-02-396-02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поз.15</t>
    </r>
  </si>
  <si>
    <r>
      <t>ТЕРм08-02-396-02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поз.17</t>
    </r>
  </si>
  <si>
    <r>
      <t>ТЕРм08-02-396-01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поз.36</t>
    </r>
  </si>
  <si>
    <t>Короб металлический на конструкциях, кронштейнах, по фермам и колоннам, длина 2 м</t>
  </si>
  <si>
    <r>
      <t>ТЕРм08-02-397-01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поз.37</t>
    </r>
  </si>
  <si>
    <r>
      <t>ТЕРм08-02-148-01
Постан.Правит.Свердл.обл. от 10.11.10 №1616-ПП</t>
    </r>
    <r>
      <rPr>
        <i/>
        <sz val="9"/>
        <rFont val="Arial"/>
        <family val="2"/>
        <charset val="204"/>
      </rPr>
      <t xml:space="preserve">
ВР лист 1 поз.9,10,11</t>
    </r>
  </si>
  <si>
    <r>
      <t>ТЕРм08-02-147-01
Постан.Правит.Свердл.обл. от 10.11.10 №1616-ПП</t>
    </r>
    <r>
      <rPr>
        <i/>
        <sz val="9"/>
        <rFont val="Arial"/>
        <family val="2"/>
        <charset val="204"/>
      </rPr>
      <t xml:space="preserve">
ВР лист 2 поз.12</t>
    </r>
  </si>
  <si>
    <r>
      <t>ТЕРм08-02-158-04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</si>
  <si>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Заделка концевая сухая для контрольного кабеля сечением одной жилы до 2,5 мм2, количество жил до 4</t>
  </si>
  <si>
    <r>
      <t>ТЕРм08-02-158-05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</si>
  <si>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ТЕРм08-02-407-14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поз.43</t>
    </r>
  </si>
  <si>
    <t>Труба стальная по установленным конструкциям, в опалубке фундаментов и перекрытиях, диаметр до 80 мм</t>
  </si>
  <si>
    <r>
      <t>ТЕРм08-02-407-11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поз.44</t>
    </r>
  </si>
  <si>
    <t>Труба стальная по установленным конструкциям, в опалубке фундаментов и перекрытиях, диаметр до 25 мм</t>
  </si>
  <si>
    <r>
      <t>ТЕР26-02-023-01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3 поз.41</t>
    </r>
  </si>
  <si>
    <t>Огнезащитное уплотнение пустот кабельных проходок огнестойкой пеной DF</t>
  </si>
  <si>
    <r>
      <t>ТЕРм08-02-152-07
Постан.Правит.Свердл.обл. от 10.11.10 №1616-ПП</t>
    </r>
    <r>
      <rPr>
        <i/>
        <sz val="9"/>
        <rFont val="Arial"/>
        <family val="2"/>
        <charset val="204"/>
      </rPr>
      <t xml:space="preserve">
лист 2 поз.26,27</t>
    </r>
  </si>
  <si>
    <t>Консоль, масса до 0,4 кг</t>
  </si>
  <si>
    <r>
      <t>Прайс ООО "Электрокабель "</t>
    </r>
    <r>
      <rPr>
        <i/>
        <sz val="9"/>
        <rFont val="Arial"/>
        <family val="2"/>
        <charset val="204"/>
      </rPr>
      <t xml:space="preserve">
лист1   поз.6</t>
    </r>
  </si>
  <si>
    <r>
      <t>Кабель 3х1,0 КГВВнг-LS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</si>
  <si>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"УРАЛФИМ "</t>
    </r>
    <r>
      <rPr>
        <i/>
        <sz val="9"/>
        <rFont val="Arial"/>
        <family val="2"/>
        <charset val="204"/>
      </rPr>
      <t xml:space="preserve">
лист 1  поз.7</t>
    </r>
  </si>
  <si>
    <r>
      <t>Кабель 7х1,0 КГВВнг-LS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</si>
  <si>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"Подольсккабель "</t>
    </r>
    <r>
      <rPr>
        <i/>
        <sz val="9"/>
        <rFont val="Arial"/>
        <family val="2"/>
        <charset val="204"/>
      </rPr>
      <t xml:space="preserve">
лист1   поз.8</t>
    </r>
  </si>
  <si>
    <r>
      <t>Радиочастотный коаксильный кабель РК 75-7-15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</si>
  <si>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ТСЦ-103-0356
Постан.Правит.Свердл.обл. от 10.11.10 №1616-ПП</t>
    </r>
    <r>
      <rPr>
        <i/>
        <sz val="9"/>
        <rFont val="Arial"/>
        <family val="2"/>
        <charset val="204"/>
      </rPr>
      <t xml:space="preserve">
Прим</t>
    </r>
  </si>
  <si>
    <t>Трубы стальные бесшовные, горячедеформированные со снятой фаской из стали марок 15, 20, 25, наружным диаметром 57 мм, толщина стенки 3 мм=труба 50х3,0</t>
  </si>
  <si>
    <r>
      <t>ТСЦ-103-0373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</si>
  <si>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бесшовные, горячедеформированные со снятой фаской из стали марок 15, 20, 25, наружным диаметром 76 мм, толщина стенки 3,5 мм</t>
  </si>
  <si>
    <r>
      <t>ТСЦ-103-0339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</si>
  <si>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бесшовные, горячедеформированные со снятой фаской из стали марок 15, 20, 25, наружным диаметром 25 мм, толщина стенки 2,5 мм</t>
  </si>
  <si>
    <t xml:space="preserve">                           Раздел 4. Монтажные изделия</t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</si>
  <si>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поз.11</t>
    </r>
  </si>
  <si>
    <r>
      <t>PA611721F0	Труба гофр. DN17мм, ПВ-0, Dвн 16,8 мм, Dнар 21,2 мм, полиамид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</si>
  <si>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поз.12</t>
    </r>
  </si>
  <si>
    <r>
      <t>PAM17M20N	Муфта труба-коробка DN 17 мм, М20х1,5, полиамид, цвет черный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</si>
  <si>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поз.13</t>
    </r>
  </si>
  <si>
    <r>
      <t>PAS17N	Держатель DN 17 мм, полиамид, цвет черный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</si>
  <si>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поз.14</t>
    </r>
  </si>
  <si>
    <r>
      <t>PAGM20N	Гайка М20х1,5, полиамид, цвет черный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</si>
  <si>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поз.15</t>
    </r>
  </si>
  <si>
    <r>
      <t>35023	Лоток 150х50 L3000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</si>
  <si>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поз.16</t>
    </r>
  </si>
  <si>
    <r>
      <t>35523	Крышка с заземлением на лоток осн.150 L3000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</si>
  <si>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поз.17</t>
    </r>
  </si>
  <si>
    <r>
      <t>35022	Лоток 100х50 L3000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</si>
  <si>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поз.18</t>
    </r>
  </si>
  <si>
    <r>
      <t>35522	Крышка с заземлением на лоток осн.100 L3000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</si>
  <si>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поз.19</t>
    </r>
  </si>
  <si>
    <r>
      <t>36003	Угол CPO 90 горизонтальный 90° 150х50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</si>
  <si>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поз.20</t>
    </r>
  </si>
  <si>
    <r>
      <t>38003	Крышка на угол CPO 90 горизонтальный 90° осн.150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</si>
  <si>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поз.21</t>
    </r>
  </si>
  <si>
    <r>
      <t>37513	Ответвитель TD Т-образный вертикальный осн.150 H50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</si>
  <si>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поз.22</t>
    </r>
  </si>
  <si>
    <r>
      <t>38303	Крышка на ответвитель TD осн.150 / ответвитель-переходник TDSR 150/80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</si>
  <si>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поз.23</t>
    </r>
  </si>
  <si>
    <r>
      <t>36309	Переходник RRC симметричный 150/100 H50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</si>
  <si>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поз.24</t>
    </r>
  </si>
  <si>
    <r>
      <t>38082	Крышка на переходник RRC симметричный 150/100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</si>
  <si>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поз.25</t>
    </r>
  </si>
  <si>
    <r>
      <t>36480	Перегородка SEP L3000 Н50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</si>
  <si>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поз.26</t>
    </r>
  </si>
  <si>
    <r>
      <t>BBL4015	Консоль с опорой ML облегченная осн. 150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</si>
  <si>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поз.27</t>
    </r>
  </si>
  <si>
    <r>
      <t>BBL4030	Консоль с опорой ML облегченная осн. 300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</si>
  <si>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поз.28</t>
    </r>
  </si>
  <si>
    <r>
      <t>37301	Пластина соединительная GTO H50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</si>
  <si>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поз.29</t>
    </r>
  </si>
  <si>
    <r>
      <t>37501	Пластина PTCE для заземления (медь+ никель)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</si>
  <si>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поз.30</t>
    </r>
  </si>
  <si>
    <r>
      <t>37352	Накладка CGB для лотка осн.100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</si>
  <si>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поз.31</t>
    </r>
  </si>
  <si>
    <r>
      <t>37353	Накладка CGB для лотка осн.150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</si>
  <si>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поз.32</t>
    </r>
  </si>
  <si>
    <r>
      <t>37263	Заглушка ТС 150х80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</si>
  <si>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лист2   поз.33</t>
    </r>
  </si>
  <si>
    <r>
      <t>37262	Заглушка ТС 100х80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</si>
  <si>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лист3   поз.34</t>
    </r>
  </si>
  <si>
    <r>
      <t>CM430850	Стандартный анкер с болтом М8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</si>
  <si>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лист3   поз.35</t>
    </r>
  </si>
  <si>
    <r>
      <t>26453	Хомут P12 гибкий, черный, 9х265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</si>
  <si>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 "ЗЭМИ "</t>
    </r>
    <r>
      <rPr>
        <i/>
        <sz val="9"/>
        <rFont val="Arial"/>
        <family val="2"/>
        <charset val="204"/>
      </rPr>
      <t xml:space="preserve">
лист3   поз.36</t>
    </r>
  </si>
  <si>
    <r>
      <t>Лоток L=2000 мм НЛ5-П1,87У3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</si>
  <si>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Прайс  "ЗЭМИ "</t>
    </r>
    <r>
      <rPr>
        <i/>
        <sz val="9"/>
        <rFont val="Arial"/>
        <family val="2"/>
        <charset val="204"/>
      </rPr>
      <t xml:space="preserve">
лист3   поз.37</t>
    </r>
  </si>
  <si>
    <r>
      <t>Полоса  L=2000 мм К106У2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</si>
  <si>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лист3   поз.38</t>
    </r>
  </si>
  <si>
    <r>
      <t>36009	Горизонтальный изменяемый угол СРО 0-44град. 150х50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</si>
  <si>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t xml:space="preserve">                           Раздел 5. Материалы</t>
  </si>
  <si>
    <r>
      <t>Прайс ООО "СветЭлектро "</t>
    </r>
    <r>
      <rPr>
        <i/>
        <sz val="9"/>
        <rFont val="Arial"/>
        <family val="2"/>
        <charset val="204"/>
      </rPr>
      <t xml:space="preserve">
лист3   поз.41</t>
    </r>
  </si>
  <si>
    <r>
      <t>DF1201	Пена однокомп. огнезащитная балл.740 мл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</si>
  <si>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t xml:space="preserve">  Итоги по разделу 1 Приборы :</t>
  </si>
  <si>
    <t xml:space="preserve">        Итого Поз. 2, 4</t>
  </si>
  <si>
    <t xml:space="preserve">        Всего с учетом "2. Производство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путям. ОЗП=1,35; ЭМ=1,35; ЗПМ=1,35; ТЗ=1,35; ТЗМ=1,35"</t>
  </si>
  <si>
    <t xml:space="preserve">        Всего с учетом "5. Производство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 ОЗП=1,2; ЭМ=1,2; ЗПМ=1,2; ТЗ=1,2; ТЗМ=1,2"</t>
  </si>
  <si>
    <t xml:space="preserve">        Накладные расходы 80% ФОТ (от 334)</t>
  </si>
  <si>
    <t xml:space="preserve">        Сметная прибыль 60% ФОТ (от 334)</t>
  </si>
  <si>
    <t xml:space="preserve">        Итого Поз. 1, 3</t>
  </si>
  <si>
    <t xml:space="preserve">        Всего с учетом "МДС 81-35.2004 п.4.58._Стоимость тары и упаковки - для крупного технологического оборудования ПЗ=1,005 (ОЗП=1,005; ЭМ=1,005; МАТ=1,005)"</t>
  </si>
  <si>
    <t xml:space="preserve">    Итого по разделу 1 Приборы</t>
  </si>
  <si>
    <t xml:space="preserve">  Итоги по разделу 2 Щиты и пульты :</t>
  </si>
  <si>
    <t xml:space="preserve">        Итого Поз. 6</t>
  </si>
  <si>
    <t xml:space="preserve">        Накладные расходы 80% ФОТ (от 221)</t>
  </si>
  <si>
    <t xml:space="preserve">        Сметная прибыль 60% ФОТ (от 221)</t>
  </si>
  <si>
    <t xml:space="preserve">        Итого Поз. 5</t>
  </si>
  <si>
    <t xml:space="preserve">    Итого по разделу 2 Щиты и пульты</t>
  </si>
  <si>
    <t xml:space="preserve">  Итоги по разделу 3 Кабели и провода :</t>
  </si>
  <si>
    <t xml:space="preserve">        Итого Поз. 22</t>
  </si>
  <si>
    <t xml:space="preserve">        Накладные расходы 100% ФОТ (от 4)</t>
  </si>
  <si>
    <t xml:space="preserve">        Сметная прибыль 70% ФОТ (от 4)</t>
  </si>
  <si>
    <t xml:space="preserve">        Итого Поз. 24-26</t>
  </si>
  <si>
    <t xml:space="preserve">        Итого Поз. 7, 10-21, 23</t>
  </si>
  <si>
    <t xml:space="preserve">        Накладные расходы 95% ФОТ (от 2 485)</t>
  </si>
  <si>
    <t xml:space="preserve">        Сметная прибыль 65% ФОТ (от 2 485)</t>
  </si>
  <si>
    <t xml:space="preserve">      Монтаж радиотелевизионного и электронного оборудования:</t>
  </si>
  <si>
    <t xml:space="preserve">        Итого Поз. 8-9</t>
  </si>
  <si>
    <t xml:space="preserve">        Накладные расходы 92% ФОТ (от 588)</t>
  </si>
  <si>
    <t xml:space="preserve">        Сметная прибыль 65% ФОТ (от 588)</t>
  </si>
  <si>
    <t xml:space="preserve">      Материалы для монтажных работ:</t>
  </si>
  <si>
    <t xml:space="preserve">        Итого Поз. 27-29</t>
  </si>
  <si>
    <t xml:space="preserve">    Итого по разделу 3 Кабели и провода</t>
  </si>
  <si>
    <t xml:space="preserve">  Итоги по разделу 4 Монтажные изделия :</t>
  </si>
  <si>
    <t xml:space="preserve">    Материалы:</t>
  </si>
  <si>
    <t xml:space="preserve">      Итого Поз. 30-57</t>
  </si>
  <si>
    <t xml:space="preserve">    Итого по разделу 4 Монтажные изделия</t>
  </si>
  <si>
    <t xml:space="preserve">  Итоги по разделу 5 Материалы :</t>
  </si>
  <si>
    <t xml:space="preserve">      Итого Поз. 58</t>
  </si>
  <si>
    <t xml:space="preserve">    Итого по разделу 5 Материалы</t>
  </si>
  <si>
    <t>ЛОКАЛЬНЫЙ СМЕТНЫЙ РАСЧЕТ № 04-40697-0-0-ТХ.ЛС</t>
  </si>
  <si>
    <t>Технология производства</t>
  </si>
  <si>
    <t>Основание: РД 04-40697-0-0-ТХ</t>
  </si>
  <si>
    <t>___________________________520,565</t>
  </si>
  <si>
    <t>_______________________________________________________________________________________________88,173</t>
  </si>
  <si>
    <t>_______________________________________________________________________________________________136,008</t>
  </si>
  <si>
    <t>_______________________________________________________________________________________________296,384</t>
  </si>
  <si>
    <t>___________________________38,911</t>
  </si>
  <si>
    <t>_______________________________________________________________________________________________2570,41</t>
  </si>
  <si>
    <t xml:space="preserve">                           Раздел 1. Демонтажные работы</t>
  </si>
  <si>
    <r>
      <t>ТЕРм37-01-002-03
Постан.Правит.Свердл.обл. от 10.11.10 №1616-ПП</t>
    </r>
    <r>
      <rPr>
        <i/>
        <sz val="9"/>
        <rFont val="Arial"/>
        <family val="2"/>
        <charset val="204"/>
      </rPr>
      <t xml:space="preserve">
ВР  лист 1 поз.1</t>
    </r>
  </si>
  <si>
    <r>
      <t>Монтаж оборудования без механизмов в помещении, масса оборудования 0,1 т=емкость буферная черт.А.11.1077.000</t>
    </r>
    <r>
      <rPr>
        <i/>
        <sz val="7"/>
        <rFont val="Arial"/>
        <family val="2"/>
        <charset val="204"/>
      </rPr>
      <t xml:space="preserve">
(МДС81-37.2004 п.п.4.3.1 т.2.Коэффициент изменения массы оборудования 1,61-1,7 ПЗ=1,35 (ОЗП=1,35; ЭМ=1,35 к расх.; ЗПМ=1,35; МАТ=1,35 к расх.; ТЗ=1,35; ТЗМ=1,35);
МДС 81-37.2004 п.п.3.2.1.Демонтаж оборудования, которое подлежит дальнейшему использованию, со снятием с места установки, необходимой (частичной) разборкой и консервированием с целью длительного или кратковременною хранения ОЗП=0,7; ЭМ=0,7 к расх.; ЗПМ=0,7; МАТ=0 к расх.; ТЗ=0,7; ТЗМ=0,7)</t>
    </r>
  </si>
  <si>
    <r>
      <t>ТЕРм07-04-001-02
Постан.Правит.Свердл.обл. от 10.11.10 №1616-ПП</t>
    </r>
    <r>
      <rPr>
        <i/>
        <sz val="9"/>
        <rFont val="Arial"/>
        <family val="2"/>
        <charset val="204"/>
      </rPr>
      <t xml:space="preserve">
ВР  лист 1 поз.2</t>
    </r>
  </si>
  <si>
    <r>
  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0,17 т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подлежит дальнейшему использованию, со снятием с места установки, необходимой (частичной) разборкой и консервированием с целью длительного или кратковременною хранения ОЗП=0,7; ЭМ=0,7 к расх.; ЗПМ=0,7; МАТ=0 к расх.; ТЗ=0,7; ТЗМ=0,7;
МДС81-37.2004 п.п.4.3.1 т.2.Коэффициент изменения массы оборудования 0,61-0,7 ПЗ=0,85 (ОЗП=0,85; ЭМ=0,85 к расх.; ЗПМ=0,85; МАТ=0,85 к расх.; ТЗ=0,85; ТЗМ=0,85))</t>
    </r>
  </si>
  <si>
    <r>
      <t>ТЕРм37-01-002-04
Постан.Правит.Свердл.обл. от 10.11.10 №1616-ПП</t>
    </r>
    <r>
      <rPr>
        <i/>
        <sz val="9"/>
        <rFont val="Arial"/>
        <family val="2"/>
        <charset val="204"/>
      </rPr>
      <t xml:space="preserve">
ВР  лист 1 поз.3</t>
    </r>
  </si>
  <si>
    <r>
      <t>Монтаж оборудования без механизмов в помещении, масса оборудования 0,5 т=бак дренажный черт.А.17.674.000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подлежит дальнейшему использованию, со снятием с места установки, необходимой (частичной) разборкой и консервированием с целью длительного или кратковременною хранения ОЗП=0,7; ЭМ=0,7 к расх.; ЗПМ=0,7; МАТ=0 к расх.; ТЗ=0,7; ТЗМ=0,7)</t>
    </r>
  </si>
  <si>
    <r>
      <t>ТЕРм37-01-002-03
Постан.Правит.Свердл.обл. от 10.11.10 №1616-ПП</t>
    </r>
    <r>
      <rPr>
        <i/>
        <sz val="9"/>
        <rFont val="Arial"/>
        <family val="2"/>
        <charset val="204"/>
      </rPr>
      <t xml:space="preserve">
ВР  лист 1 поз.4</t>
    </r>
  </si>
  <si>
    <r>
      <t>Монтаж оборудования без механизмов в помещении, масса оборудования 0,1 т=бак приемный черт.А.11.1076.000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подлежит дальнейшему использованию, со снятием с места установки, необходимой (частичной) разборкой и консервированием с целью длительного или кратковременною хранения ОЗП=0,7; ЭМ=0,7 к расх.; ЗПМ=0,7; МАТ=0 к расх.; ТЗ=0,7; ТЗМ=0,7;
МДС81-37.2004 п.п.4.3.1 т.2.Коэффициент изменения массы оборудования 1,11-1,2 ПЗ=1,11 (ОЗП=1,11; ЭМ=1,11 к расх.; ЗПМ=1,11; МАТ=1,11 к расх.; ТЗ=1,11; ТЗМ=1,11))</t>
    </r>
  </si>
  <si>
    <r>
      <t>ТЕРм12-01-066-01
Постан.Правит.Свердл.обл. от 10.11.10 №1616-ПП</t>
    </r>
    <r>
      <rPr>
        <i/>
        <sz val="9"/>
        <rFont val="Arial"/>
        <family val="2"/>
        <charset val="204"/>
      </rPr>
      <t xml:space="preserve">
ВР  лист 1 поз.5</t>
    </r>
  </si>
  <si>
    <r>
      <t>Трубопровод в помещениях или на открытых площадках в пределах цехов из труб высоколегированных сталей, монтируемый из труб и готовых деталей, на условное давление не более 2,5 МПа, диаметр трубопровода наружный 45 мм=трубопровод DN 15 мм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</t>
    </r>
  </si>
  <si>
    <r>
      <t>ТЕР09-03-039-01
Постан.Правит.Свердл.обл. от 10.11.10 №1616-ПП</t>
    </r>
    <r>
      <rPr>
        <i/>
        <sz val="9"/>
        <rFont val="Arial"/>
        <family val="2"/>
        <charset val="204"/>
      </rPr>
      <t xml:space="preserve">
ВР  лист 1 поз.6</t>
    </r>
  </si>
  <si>
    <r>
      <t>Монтаж опорных конструкций для крепления трубопроводов внутри зданий и сооружений массой до 0,1 т=рама для бака дренажного черт.А.17.674.140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подлежит дальнейшему использованию, со снятием с места установки, необходимой (частичной) разборкой и консервированием с целью длительного или кратковременною хранения ОЗП=0,7; ЭМ=0,7 к расх.; ЗПМ=0,7; МАТ=0 к расх.; ТЗ=0,7; ТЗМ=0,7)</t>
    </r>
  </si>
  <si>
    <t xml:space="preserve">                           Раздел 2. Оборудование и монтажные работы</t>
  </si>
  <si>
    <r>
      <t>7</t>
    </r>
    <r>
      <rPr>
        <i/>
        <sz val="9"/>
        <rFont val="Arial"/>
        <family val="2"/>
        <charset val="204"/>
      </rPr>
      <t xml:space="preserve">
О</t>
    </r>
  </si>
  <si>
    <r>
      <t>Калькуляция № 04-12/1586 от 07.08.2014</t>
    </r>
    <r>
      <rPr>
        <i/>
        <sz val="9"/>
        <rFont val="Arial"/>
        <family val="2"/>
        <charset val="204"/>
      </rPr>
      <t xml:space="preserve">
ВР  лист 1 поз.1</t>
    </r>
  </si>
  <si>
    <r>
      <t>Емкость буферная черт.А.11.1077.000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п.4.58.Стоимость тары и упаковки - для крупного технологического оборудования ПЗ=1,005 (ОЗП=1,005; ЭМ=1,005; МАТ=1,005 к расх.))</t>
    </r>
  </si>
  <si>
    <r>
      <t>Монтаж оборудования без механизмов в помещении, масса оборудования 0,1 т=емкость буферная черт.А.11.1077.000 -          2 шт.исп.сущ.</t>
    </r>
    <r>
      <rPr>
        <i/>
        <sz val="7"/>
        <rFont val="Arial"/>
        <family val="2"/>
        <charset val="204"/>
      </rPr>
      <t xml:space="preserve">
(МДС81-37.2004 п.п.4.3.1 т.2.Коэффициент изменения массы оборудования 1,61-1,7 ПЗ=1,35 (ОЗП=1,35; ЭМ=1,35 к расх.; ЗПМ=1,35; МАТ=1,35 к расх.; ТЗ=1,35; ТЗМ=1,35))</t>
    </r>
  </si>
  <si>
    <r>
  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0,17 т</t>
    </r>
    <r>
      <rPr>
        <i/>
        <sz val="7"/>
        <rFont val="Arial"/>
        <family val="2"/>
        <charset val="204"/>
      </rPr>
      <t xml:space="preserve">
(МДС81-37.2004 п.п.4.3.1 т.2.Коэффициент изменения массы оборудования 0,61-0,7 ПЗ=0,85 (ОЗП=0,85; ЭМ=0,85 к расх.; ЗПМ=0,85; МАТ=0,85 к расх.; ТЗ=0,85; ТЗМ=0,85))</t>
    </r>
  </si>
  <si>
    <t>Монтаж оборудования без механизмов в помещении, масса оборудования 0,5 т=бак дренажный черт.А.17.674.000  -     1 шт.исп.сущ.</t>
  </si>
  <si>
    <r>
      <t>ТЕР09-03-039-01
Постан.Правит.Свердл.обл. от 10.11.10 №1616-ПП</t>
    </r>
    <r>
      <rPr>
        <i/>
        <sz val="9"/>
        <rFont val="Arial"/>
        <family val="2"/>
        <charset val="204"/>
      </rPr>
      <t xml:space="preserve">
ВР  лист 2 поз.4</t>
    </r>
  </si>
  <si>
    <r>
      <t>Монтаж опорных конструкций для крепления трубопроводов внутри зданий и сооружений массой до 0,1 т=рама для бака дренажного черт.А.17.674.140</t>
    </r>
    <r>
      <rPr>
        <i/>
        <sz val="7"/>
        <rFont val="Arial"/>
        <family val="2"/>
        <charset val="204"/>
      </rPr>
      <t xml:space="preserve">
(МАТ=0 к расх.)</t>
    </r>
  </si>
  <si>
    <r>
      <t>ТЕРм37-01-002-03
Постан.Правит.Свердл.обл. от 10.11.10 №1616-ПП</t>
    </r>
    <r>
      <rPr>
        <i/>
        <sz val="9"/>
        <rFont val="Arial"/>
        <family val="2"/>
        <charset val="204"/>
      </rPr>
      <t xml:space="preserve">
ВР  лист 2 поз.5</t>
    </r>
  </si>
  <si>
    <r>
      <t>Монтаж оборудования без механизмов в помещении, масса оборудования 0,1 т=бак приемный черт.А.11.1076.000 -1 шт.исп.сущ.</t>
    </r>
    <r>
      <rPr>
        <i/>
        <sz val="7"/>
        <rFont val="Arial"/>
        <family val="2"/>
        <charset val="204"/>
      </rPr>
      <t xml:space="preserve">
(МДС81-37.2004 п.п.4.3.1 т.2.Коэффициент изменения массы оборудования 1,11-1,2 ПЗ=1,11 (ОЗП=1,11; ЭМ=1,11 к расх.; ЗПМ=1,11; МАТ=1,11 к расх.; ТЗ=1,11; ТЗМ=1,11))</t>
    </r>
  </si>
  <si>
    <r>
      <t>ТЕРм37-01-002-01
Постан.Правит.Свердл.обл. от 10.11.10 №1616-ПП</t>
    </r>
    <r>
      <rPr>
        <i/>
        <sz val="9"/>
        <rFont val="Arial"/>
        <family val="2"/>
        <charset val="204"/>
      </rPr>
      <t xml:space="preserve">
ВР лист 2 поз.6</t>
    </r>
  </si>
  <si>
    <r>
      <t>Монтаж оборудования без механизмов в помещении, масса оборудования 0,03 т=устройство выгрузное черт.А.99.1010.000       -1 шт.исп.сущ.</t>
    </r>
    <r>
      <rPr>
        <i/>
        <sz val="7"/>
        <rFont val="Arial"/>
        <family val="2"/>
        <charset val="204"/>
      </rPr>
      <t xml:space="preserve">
(МДС81-37.2004 п.п.4.3.1 т.2.Коэффициент изменения массы оборудования 0,41-0,5 ПЗ=0,75 (ОЗП=0,75; ЭМ=0,75 к расх.; ЗПМ=0,75; МАТ=0,75 к расх.; ТЗ=0,75; ТЗМ=0,75))</t>
    </r>
  </si>
  <si>
    <r>
      <t>14</t>
    </r>
    <r>
      <rPr>
        <i/>
        <sz val="9"/>
        <rFont val="Arial"/>
        <family val="2"/>
        <charset val="204"/>
      </rPr>
      <t xml:space="preserve">
О</t>
    </r>
  </si>
  <si>
    <r>
      <t>Прайс  "Megal "</t>
    </r>
    <r>
      <rPr>
        <i/>
        <sz val="9"/>
        <rFont val="Arial"/>
        <family val="2"/>
        <charset val="204"/>
      </rPr>
      <t xml:space="preserve">
Спец-ия  лист 2 поз.12</t>
    </r>
  </si>
  <si>
    <r>
      <t>Вышка-стремянка разборная, на колесах ВС-1,0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</si>
  <si>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2 поз.16</t>
    </r>
  </si>
  <si>
    <r>
      <t>Соединение KAMLOK SSA-019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</si>
  <si>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2 поз.17</t>
    </r>
  </si>
  <si>
    <r>
      <t>Соединение KAMLOK SSA-051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</si>
  <si>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3 поз.18</t>
    </r>
  </si>
  <si>
    <r>
      <t>Соединение KAMLOK SSС-019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</si>
  <si>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3 поз.19</t>
    </r>
  </si>
  <si>
    <r>
      <t>Соединение KAMLOK SSС-051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</si>
  <si>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"Стандарт "</t>
    </r>
    <r>
      <rPr>
        <i/>
        <sz val="9"/>
        <rFont val="Arial"/>
        <family val="2"/>
        <charset val="204"/>
      </rPr>
      <t xml:space="preserve">
Спец-ия лист 3 поз.20</t>
    </r>
  </si>
  <si>
    <r>
      <t>Штуцер приварной DN 15, AISI 304/L, арт.№ НР19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</si>
  <si>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"Стандарт "</t>
    </r>
    <r>
      <rPr>
        <i/>
        <sz val="9"/>
        <rFont val="Arial"/>
        <family val="2"/>
        <charset val="204"/>
      </rPr>
      <t xml:space="preserve">
Спец-ия лист 3 поз.21</t>
    </r>
  </si>
  <si>
    <r>
      <t>Штуцер приварной DN 40, AISI 316/L, арт.№ НР19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</si>
  <si>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ТЕРм12-10-001-01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</si>
  <si>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3 поз.22</t>
    </r>
  </si>
  <si>
    <r>
      <t>Хомут силовой 30-33 мм/W1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</si>
  <si>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3 поз.23</t>
    </r>
  </si>
  <si>
    <r>
      <t>Хомут силовой 64-67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</si>
  <si>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4 поз.24</t>
    </r>
  </si>
  <si>
    <r>
      <t>Рукав для химии RESIST EPDM (dвн=19 мм, dнар=31 мм)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</si>
  <si>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4 поз.25</t>
    </r>
  </si>
  <si>
    <r>
      <t>Рукав для химии RESIST EPDM (dвн=50 мм, dнар=66  мм)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</si>
  <si>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4 поз.26</t>
    </r>
  </si>
  <si>
    <r>
      <t>Соединение KAMLOK SSDС-019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</si>
  <si>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Соединение KAMLOK SSDР-019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</si>
  <si>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4 поз.28</t>
    </r>
  </si>
  <si>
    <r>
      <t>Соединение KAMLOK SSDС-051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</si>
  <si>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ООО "Силтон "</t>
    </r>
    <r>
      <rPr>
        <i/>
        <sz val="9"/>
        <rFont val="Arial"/>
        <family val="2"/>
        <charset val="204"/>
      </rPr>
      <t xml:space="preserve">
Спец-ия лист 4 поз.29</t>
    </r>
  </si>
  <si>
    <r>
      <t>Соединение KAMLOK SSDР-051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</si>
  <si>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ТЕРм12-12-001-02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5  поз.38</t>
    </r>
  </si>
  <si>
    <t>Арматура фланцевая с ручным приводом или без привода водопроводная на условное давление до 4 МПа, диаметр условного прохода 15 мм</t>
  </si>
  <si>
    <r>
      <t>Прайс ООО "Технолайн "</t>
    </r>
    <r>
      <rPr>
        <i/>
        <sz val="9"/>
        <rFont val="Arial"/>
        <family val="2"/>
        <charset val="204"/>
      </rPr>
      <t xml:space="preserve">
Спец-ия  лист 5  поз.38</t>
    </r>
  </si>
  <si>
    <r>
      <t>Кран шаровой проходной фланцевый   ШКР НЖ-15  (DN 15 мм, PN 1,6 МПа)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</si>
  <si>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ТЕРм12-12-001-04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5  поз.39</t>
    </r>
  </si>
  <si>
    <t>Арматура фланцевая с ручным приводом или без привода водопроводная на условное давление до 4 МПа, диаметр условного прохода 25 мм</t>
  </si>
  <si>
    <r>
      <t>Прайс ООО "Технолайн "</t>
    </r>
    <r>
      <rPr>
        <i/>
        <sz val="9"/>
        <rFont val="Arial"/>
        <family val="2"/>
        <charset val="204"/>
      </rPr>
      <t xml:space="preserve">
Спец-ия  лист 5  поз.39</t>
    </r>
  </si>
  <si>
    <r>
      <t>Кран шаровой проходной фланцевый   ШКР НЖ-25 (DN 25 мм, PN 1,6 МПа)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</si>
  <si>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ТЕРм12-12-001-06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5  поз.40</t>
    </r>
  </si>
  <si>
    <t>Арматура фланцевая с ручным приводом или без привода водопроводная на условное давление до 4 МПа, диаметр условного прохода 40 мм</t>
  </si>
  <si>
    <r>
      <t>Прайс ООО "Технолайн "</t>
    </r>
    <r>
      <rPr>
        <i/>
        <sz val="9"/>
        <rFont val="Arial"/>
        <family val="2"/>
        <charset val="204"/>
      </rPr>
      <t xml:space="preserve">
Спец-ия  лист 5  поз.40</t>
    </r>
  </si>
  <si>
    <r>
      <t>Кран шаровой проходной фланцевый   ШКР НЖ-40  (DN 40 мм, PN 1,6 МПа)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</si>
  <si>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ТЕРм12-12-001-02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6  поз.41</t>
    </r>
  </si>
  <si>
    <r>
      <t>Прайс  ЗАО "Курганспецарматура"</t>
    </r>
    <r>
      <rPr>
        <i/>
        <sz val="9"/>
        <rFont val="Arial"/>
        <family val="2"/>
        <charset val="204"/>
      </rPr>
      <t xml:space="preserve">
Спец-ия  лист 6  поз.41</t>
    </r>
  </si>
  <si>
    <r>
      <t>Клапан обратный осесимметричный с ответными фланцами и крепежом КСА 41  16нж84нж (DN 15 мм, PN 1,6 МПа)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</si>
  <si>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ТЕРм12-12-001-04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6  поз.42</t>
    </r>
  </si>
  <si>
    <r>
      <t>Прайс  ЗАО "Курганспецарматура"</t>
    </r>
    <r>
      <rPr>
        <i/>
        <sz val="9"/>
        <rFont val="Arial"/>
        <family val="2"/>
        <charset val="204"/>
      </rPr>
      <t xml:space="preserve">
Спец-ия  лист 6  поз.42</t>
    </r>
  </si>
  <si>
    <r>
      <t>Клапан обратный осесимметричный с ответными фланцами и крепежом КСА 41  16нж84нж  (DN 25 мм, PN 1,6  МПа)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</si>
  <si>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ТЕРм12-12-001-04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6  поз.43</t>
    </r>
  </si>
  <si>
    <r>
      <t>Прайс "Техмаркет групп "</t>
    </r>
    <r>
      <rPr>
        <i/>
        <sz val="9"/>
        <rFont val="Arial"/>
        <family val="2"/>
        <charset val="204"/>
      </rPr>
      <t xml:space="preserve">
Спец-ия  лист 6  поз.43</t>
    </r>
  </si>
  <si>
    <r>
      <t>Клапан предохранительный полноподъемный пружинный фланцевый 17нж14нж  (DN 25 мм, PN 4,0 МПа)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</si>
  <si>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ТЕРм12-12-003-01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6 поз.44</t>
    </r>
  </si>
  <si>
    <t>Арматура фланцевая с электрическим приводом на условное давление до 4 МПа, диаметр условного прохода 32 мм=Ду15 мм</t>
  </si>
  <si>
    <r>
      <t>43</t>
    </r>
    <r>
      <rPr>
        <i/>
        <sz val="9"/>
        <rFont val="Arial"/>
        <family val="2"/>
        <charset val="204"/>
      </rPr>
      <t xml:space="preserve">
О</t>
    </r>
  </si>
  <si>
    <r>
      <t>Прайс ООО ПФ "Ока "</t>
    </r>
    <r>
      <rPr>
        <i/>
        <sz val="9"/>
        <rFont val="Arial"/>
        <family val="2"/>
        <charset val="204"/>
      </rPr>
      <t xml:space="preserve">
Спец-ия  лист 6 поз.44</t>
    </r>
  </si>
  <si>
    <r>
      <t>Клапан электромагнитный ЭПК-01     (DN15 мм, PN 1,6 МПа)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п.4.58.Стоимость тары и упаковки - для крупного технологического оборудования ПЗ=1,005 (ОЗП=1,005; ЭМ=1,005; МАТ=1,005 к расх.))</t>
    </r>
  </si>
  <si>
    <r>
      <t>ТЕРм12-12-001-04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6  поз.45</t>
    </r>
  </si>
  <si>
    <r>
      <t>Прайс ЗАО "ВА"Интерарм "</t>
    </r>
    <r>
      <rPr>
        <i/>
        <sz val="9"/>
        <rFont val="Arial"/>
        <family val="2"/>
        <charset val="204"/>
      </rPr>
      <t xml:space="preserve">
Спец-ия  лист 6  поз.45</t>
    </r>
  </si>
  <si>
    <r>
      <t>Затвор обратный дисковый ВА45001-25-6-4-Е  (DN 25 мм, PN 0,6 МПа)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</si>
  <si>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ТЕРм12-12-009-02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6 поз.46</t>
    </r>
  </si>
  <si>
    <t>Арматура муфтовая с ручным приводом или без привода водопроводная на условное давление до 10 МПа, диаметр условного прохода 15 мм</t>
  </si>
  <si>
    <r>
      <t>Прайс  ОАО "Пензапромарматура "</t>
    </r>
    <r>
      <rPr>
        <i/>
        <sz val="9"/>
        <rFont val="Arial"/>
        <family val="2"/>
        <charset val="204"/>
      </rPr>
      <t xml:space="preserve">
Спец-ия  лист 6 поз.46</t>
    </r>
  </si>
  <si>
    <r>
      <t>Кран трехходовой натяжной муфтовый  DN15 PN 1,6 МПа 11Б38бк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</si>
  <si>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ТЕРм11-02-001-01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7 поз.47</t>
    </r>
  </si>
  <si>
    <r>
      <t>49</t>
    </r>
    <r>
      <rPr>
        <i/>
        <sz val="9"/>
        <rFont val="Arial"/>
        <family val="2"/>
        <charset val="204"/>
      </rPr>
      <t xml:space="preserve">
О</t>
    </r>
  </si>
  <si>
    <r>
      <t>Прайс интернет</t>
    </r>
    <r>
      <rPr>
        <i/>
        <sz val="9"/>
        <rFont val="Arial"/>
        <family val="2"/>
        <charset val="204"/>
      </rPr>
      <t xml:space="preserve">
Спец-ия  лист 7 поз.47</t>
    </r>
  </si>
  <si>
    <r>
      <t>Блок подготовки воздуха фирмы "FESTO"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п.4.58.Стоимость тары и упаковки - для крупного технологического оборудования ПЗ=1,005 (ОЗП=1,005; ЭМ=1,005; МАТ=1,005 к расх.))</t>
    </r>
  </si>
  <si>
    <r>
      <t>ТЕРм11-02-022-01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7 поз.49</t>
    </r>
  </si>
  <si>
    <t>Ротаметр показывающий, диаметр условного прохода до 10 мм; счетчик, диаметр условного прохода до 40 мм, устанавливаемые на резьбовых (муфтовых) соединениях</t>
  </si>
  <si>
    <r>
      <t>51</t>
    </r>
    <r>
      <rPr>
        <i/>
        <sz val="9"/>
        <rFont val="Arial"/>
        <family val="2"/>
        <charset val="204"/>
      </rPr>
      <t xml:space="preserve">
О</t>
    </r>
  </si>
  <si>
    <r>
      <t>Прайс ОАО "Манотомь "</t>
    </r>
    <r>
      <rPr>
        <i/>
        <sz val="9"/>
        <rFont val="Arial"/>
        <family val="2"/>
        <charset val="204"/>
      </rPr>
      <t xml:space="preserve">
Спец-ия  лист 7 поз.49</t>
    </r>
  </si>
  <si>
    <r>
      <t>Манометр показывающий ДМ8009-Кс</t>
    </r>
    <r>
      <rPr>
        <i/>
        <sz val="7"/>
        <rFont val="Arial"/>
        <family val="2"/>
        <charset val="204"/>
      </rPr>
      <t xml:space="preserve">
(приведение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п.4.58.Стоимость тары и упаковки - для крупного технологического оборудования ПЗ=1,005 (ОЗП=1,005; ЭМ=1,005; МАТ=1,005 к расх.))</t>
    </r>
  </si>
  <si>
    <r>
      <t>ТЕРм11-02-001-01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 лист 7 поз.50</t>
    </r>
  </si>
  <si>
    <r>
      <t>53</t>
    </r>
    <r>
      <rPr>
        <i/>
        <sz val="9"/>
        <rFont val="Arial"/>
        <family val="2"/>
        <charset val="204"/>
      </rPr>
      <t xml:space="preserve">
О</t>
    </r>
  </si>
  <si>
    <r>
      <t>Прайс ОАО"Манотомь"</t>
    </r>
    <r>
      <rPr>
        <i/>
        <sz val="9"/>
        <rFont val="Arial"/>
        <family val="2"/>
        <charset val="204"/>
      </rPr>
      <t xml:space="preserve">
Спец-ия  лист 7 поз.50</t>
    </r>
  </si>
  <si>
    <r>
      <t>Манометр показывающий МПЗ-У</t>
    </r>
    <r>
      <rPr>
        <i/>
        <sz val="7"/>
        <rFont val="Arial"/>
        <family val="2"/>
        <charset val="204"/>
      </rPr>
      <t xml:space="preserve">
(приведение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МАТ=1,2%);
МДС 81-35.2004 п.4.58.Стоимость тары и упаковки - для крупного технологического оборудования ПЗ=1,005 (ОЗП=1,005; ЭМ=1,005; МАТ=1,005 к расх.))</t>
    </r>
  </si>
  <si>
    <r>
      <t>Прайс ОАО"Манотомь"</t>
    </r>
    <r>
      <rPr>
        <i/>
        <sz val="9"/>
        <rFont val="Arial"/>
        <family val="2"/>
        <charset val="204"/>
      </rPr>
      <t xml:space="preserve">
Спец-ия  лист 7 поз.51</t>
    </r>
  </si>
  <si>
    <r>
      <t>Бобышка М20х1.5-7Н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</si>
  <si>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56</t>
    </r>
    <r>
      <rPr>
        <i/>
        <sz val="9"/>
        <rFont val="Arial"/>
        <family val="2"/>
        <charset val="204"/>
      </rPr>
      <t xml:space="preserve">
О</t>
    </r>
  </si>
  <si>
    <r>
      <t>КП № 5759 от 03.10.2014 ООО"Компания Тапфло"</t>
    </r>
    <r>
      <rPr>
        <i/>
        <sz val="9"/>
        <rFont val="Arial"/>
        <family val="2"/>
        <charset val="204"/>
      </rPr>
      <t xml:space="preserve">
Спец-ия  лист 10</t>
    </r>
  </si>
  <si>
    <r>
      <t>Мембранный пневматический насос арт. TR 20 ТТТ</t>
    </r>
    <r>
      <rPr>
        <i/>
        <sz val="7"/>
        <rFont val="Arial"/>
        <family val="2"/>
        <charset val="204"/>
      </rPr>
      <t xml:space="preserve">
(Итого без НДС  (ПЗ=ПЗ/1,18-ПЗ);
приведение к базисному уровню цен на оборудование, мебель, инвентарь  (ПЗ=ПЗ/4,48-ПЗ);
Расходы на комплектацию оборудования - согласно п.4.63 из МДС 81-35.2004 ПЗ=1% (ОЗП=1%; ЭМ=1%; МАТ=1%);
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</si>
  <si>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ФЕР26-01-013-01
Приказ Минстроя РФ от 30.01.14 №31/пр</t>
    </r>
    <r>
      <rPr>
        <i/>
        <sz val="9"/>
        <rFont val="Arial"/>
        <family val="2"/>
        <charset val="204"/>
      </rPr>
      <t xml:space="preserve">
Спец-ия  лист 7  поз.52-54</t>
    </r>
  </si>
  <si>
    <r>
      <t>Изоляция арматуры и фланцевых соединений съемными полуфутлярами  условный диаметр трубопроводов: до 200 мм</t>
    </r>
    <r>
      <rPr>
        <i/>
        <sz val="7"/>
        <rFont val="Arial"/>
        <family val="2"/>
        <charset val="204"/>
      </rPr>
      <t xml:space="preserve">
(ОЗП=1,41; ЭМ=1,242; ЗПМ=1,41; МАТ=0 к расх.)</t>
    </r>
  </si>
  <si>
    <t>10 шт. арматуры и фланцевых соединений</t>
  </si>
  <si>
    <r>
      <t>Прайс "Защитные системы "</t>
    </r>
    <r>
      <rPr>
        <i/>
        <sz val="9"/>
        <rFont val="Arial"/>
        <family val="2"/>
        <charset val="204"/>
      </rPr>
      <t xml:space="preserve">
Спец-ия  лист 7  поз.52</t>
    </r>
  </si>
  <si>
    <r>
      <t>Кожух защитный КЗТТ  Ду 15 (полипропиленовый)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</si>
  <si>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Прайс "Защитные системы "</t>
    </r>
    <r>
      <rPr>
        <i/>
        <sz val="9"/>
        <rFont val="Arial"/>
        <family val="2"/>
        <charset val="204"/>
      </rPr>
      <t xml:space="preserve">
Спец-ия  лист 7  поз.53</t>
    </r>
  </si>
  <si>
    <r>
      <t>Кожух защитный КЗТТ  Ду 25 (полипропиленовый)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</si>
  <si>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Прайс "Защитные системы "</t>
    </r>
    <r>
      <rPr>
        <i/>
        <sz val="9"/>
        <rFont val="Arial"/>
        <family val="2"/>
        <charset val="204"/>
      </rPr>
      <t xml:space="preserve">
Спец-ия  лист 7  поз.54</t>
    </r>
  </si>
  <si>
    <r>
      <t>Кожух защитный КЗТТ  Ду 40 (полипропиленовый)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</si>
  <si>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ТЕРм12-01-066-01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9 поз.77, лист 5 поз.30,37</t>
    </r>
  </si>
  <si>
    <t>Трубопровод в помещениях или на открытых площадках в пределах цехов из труб высоколегированных сталей, монтируемый из труб и готовых деталей, на условное давление не более 2,5 МПа, диаметр трубопровода наружный 45 мм=трубопровод DN 15 мм</t>
  </si>
  <si>
    <r>
      <t>ТСЦ-507-0394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</t>
    </r>
  </si>
  <si>
    <t>Трубы бесшовные холоднодеформированные из коррозионностойкой стали марки 12Х18Н10Т(8443) наружным диаметром 25 мм, толщиной стенки 2,5 мм=труба 20х2,5</t>
  </si>
  <si>
    <t>10 м</t>
  </si>
  <si>
    <r>
      <t>ТЕРм12-01-066-01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9 поз.78, лист 5 поз.32</t>
    </r>
  </si>
  <si>
    <t>Трубопровод в помещениях или на открытых площадках в пределах цехов из труб высоколегированных сталей, монтируемый из труб и готовых деталей, на условное давление не более 2,5 МПа, диаметр трубопровода наружный 45 мм=трубопровод DN 25 мм</t>
  </si>
  <si>
    <r>
      <t>ТСЦ-507-0398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</si>
  <si>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бесшовные холоднодеформированные из коррозионностойкой стали марки 12Х18Н10Т(8443) наружным диаметром 32 мм, толщиной стенки 2,5 мм</t>
  </si>
  <si>
    <r>
      <t>ТСЦ-507-1309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5 поз.34,35</t>
    </r>
  </si>
  <si>
    <t>Фланцы стальные плоские приварные из стали 12Х18Н9Т, давлением 1,6 МПа (16 кгс/см2), диаметром 25 мм</t>
  </si>
  <si>
    <r>
      <t>ТЕРм12-01-066-01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9 поз.79, лист5 поз.31</t>
    </r>
  </si>
  <si>
    <t>Трубопровод в помещениях или на открытых площадках в пределах цехов из труб высоколегированных сталей, монтируемый из труб и готовых деталей, на условное давление не более 2,5 МПа, диаметр трубопровода наружный 45 мм=трубопровод DN 40 мм</t>
  </si>
  <si>
    <r>
      <t>ТСЦ-507-0404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</si>
  <si>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бесшовные холоднодеформированные из коррозионностойкой стали марки 12Х18Н10Т(8443) наружным диаметром 45 мм, толщиной стенки 2,5 мм</t>
  </si>
  <si>
    <r>
      <t>ТСЦ-507-1311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2 поз.13,14</t>
    </r>
  </si>
  <si>
    <t>Фланцы стальные плоские приварные из стали 12Х18Н9Т, давлением 1,6 МПа (16 кгс/см2), диаметром 40 мм</t>
  </si>
  <si>
    <r>
      <t>ТЕРм12-01-001-01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9 поз.80</t>
    </r>
  </si>
  <si>
    <t>Трубопровод из водогазопроводных труб с фитингами на резьбе, диаметр условного прохода 15-25 мм</t>
  </si>
  <si>
    <r>
      <t>ТСЦ-103-0049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</si>
  <si>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сварные водогазопроводные с резьбой оцинкованные обыкновенные, диаметр условного прохода 15 мм, толщина стенки 2,8 мм</t>
  </si>
  <si>
    <r>
      <t>ТЕР07-01-044-03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9 поз.81</t>
    </r>
  </si>
  <si>
    <r>
      <t>ТЕР09-03-039-01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9 поз75,.82,83, лист 10 поз.84</t>
    </r>
  </si>
  <si>
    <r>
      <t>ТСЦ-201-0778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</si>
  <si>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Прочие индивидуальные сварные конструкции, масса сборочной единицы до 0,1 т</t>
  </si>
  <si>
    <r>
      <t>ТСЦ-301-1224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8 поз.68-70</t>
    </r>
  </si>
  <si>
    <r>
      <t>ТСЦ-101-1703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5 поз.36, лист 2 поз.15</t>
    </r>
  </si>
  <si>
    <t>Прокладки резиновые (пластина техническая прессованная)</t>
  </si>
  <si>
    <r>
      <t>Прайс  Скайнет РБС</t>
    </r>
    <r>
      <rPr>
        <i/>
        <sz val="9"/>
        <rFont val="Arial"/>
        <family val="2"/>
        <charset val="204"/>
      </rPr>
      <t xml:space="preserve">
Спец-ия  лист 8  поз.57</t>
    </r>
  </si>
  <si>
    <r>
      <t>Болт М8-6gх50.23.14Х17Н2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</si>
  <si>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 Скайнет РБС</t>
    </r>
    <r>
      <rPr>
        <i/>
        <sz val="9"/>
        <rFont val="Arial"/>
        <family val="2"/>
        <charset val="204"/>
      </rPr>
      <t xml:space="preserve">
Спец-ия  лист 8  поз.58</t>
    </r>
  </si>
  <si>
    <r>
      <t>Болт М10-6gх60.23.14Х17Н2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</si>
  <si>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 Скайнет РБС</t>
    </r>
    <r>
      <rPr>
        <i/>
        <sz val="9"/>
        <rFont val="Arial"/>
        <family val="2"/>
        <charset val="204"/>
      </rPr>
      <t xml:space="preserve">
Спец-ия  лист 8  поз.59</t>
    </r>
  </si>
  <si>
    <r>
      <t>Болт М12-6gх50.23.14Х17Н2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</si>
  <si>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 Скайнет РБС</t>
    </r>
    <r>
      <rPr>
        <i/>
        <sz val="9"/>
        <rFont val="Arial"/>
        <family val="2"/>
        <charset val="204"/>
      </rPr>
      <t xml:space="preserve">
Спец-ия  лист 8  поз.60</t>
    </r>
  </si>
  <si>
    <r>
      <t>Болт М16-6gх60.23.14Х17Н2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</si>
  <si>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 ООО"УМЗ"</t>
    </r>
    <r>
      <rPr>
        <i/>
        <sz val="9"/>
        <rFont val="Arial"/>
        <family val="2"/>
        <charset val="204"/>
      </rPr>
      <t xml:space="preserve">
Спец-ия  лист 8  поз.64</t>
    </r>
  </si>
  <si>
    <r>
      <t>Гайка  М8-6Н.21.12Х18Н10Т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</si>
  <si>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 ООО"УМЗ"</t>
    </r>
    <r>
      <rPr>
        <i/>
        <sz val="9"/>
        <rFont val="Arial"/>
        <family val="2"/>
        <charset val="204"/>
      </rPr>
      <t xml:space="preserve">
Спец-ия  лист 8  поз.65</t>
    </r>
  </si>
  <si>
    <r>
      <t>Гайка  М10-6Н.21.12Х18Н10Т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</si>
  <si>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 ООО"УМЗ"</t>
    </r>
    <r>
      <rPr>
        <i/>
        <sz val="9"/>
        <rFont val="Arial"/>
        <family val="2"/>
        <charset val="204"/>
      </rPr>
      <t xml:space="preserve">
Спец-ия  лист 8  поз.66</t>
    </r>
  </si>
  <si>
    <r>
      <t>Гайка  М12-6Н.21.12Х18Н10Т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</si>
  <si>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 ООО"УМЗ"</t>
    </r>
    <r>
      <rPr>
        <i/>
        <sz val="9"/>
        <rFont val="Arial"/>
        <family val="2"/>
        <charset val="204"/>
      </rPr>
      <t xml:space="preserve">
Спец-ия  лист 8  поз.67</t>
    </r>
  </si>
  <si>
    <r>
      <t>Гайка  М16-6Н.21.12Х18Н10Т</t>
    </r>
    <r>
      <rPr>
        <i/>
        <sz val="7"/>
        <rFont val="Arial"/>
        <family val="2"/>
        <charset val="204"/>
      </rPr>
      <t xml:space="preserve">
(Итого без НДС  (МАТ=МАТ/1,18-МАТ);
приведение к базисному уровню цен на материалы  (МАТ=МАТ/5,73-МАТ))</t>
    </r>
  </si>
  <si>
    <r>
      <t>Прайс  "HILTI"</t>
    </r>
    <r>
      <rPr>
        <i/>
        <sz val="9"/>
        <rFont val="Arial"/>
        <family val="2"/>
        <charset val="204"/>
      </rPr>
      <t xml:space="preserve">
Спец-ия  лист 8  поз.71</t>
    </r>
  </si>
  <si>
    <r>
      <t>295378	Анкер-шпил. отв. крепл. HST M8x95/30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</si>
  <si>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Прайс  "HILTI"</t>
    </r>
    <r>
      <rPr>
        <i/>
        <sz val="9"/>
        <rFont val="Arial"/>
        <family val="2"/>
        <charset val="204"/>
      </rPr>
      <t xml:space="preserve">
Спец-ия  лист 8  поз.72</t>
    </r>
  </si>
  <si>
    <r>
      <t>295367	Анкер-шпил. отв. крепл. HST M10x110/30</t>
    </r>
    <r>
      <rPr>
        <i/>
        <sz val="7"/>
        <rFont val="Arial"/>
        <family val="2"/>
        <charset val="204"/>
      </rPr>
      <t xml:space="preserve">
(приведение к базисному уровню цен на материалы  (МАТ=МАТ/5,73-МАТ))</t>
    </r>
  </si>
  <si>
    <r>
      <t>ТЕР26-01-007-01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10 поз.87</t>
    </r>
  </si>
  <si>
    <t>Изоляция трубопроводов шнурами асбестовыми</t>
  </si>
  <si>
    <r>
      <t>ТСЦ-509-0988
Постан.Правит.Свердл.обл. от 10.11.10 №1616-ПП</t>
    </r>
    <r>
      <rPr>
        <i/>
        <sz val="9"/>
        <rFont val="Arial"/>
        <family val="2"/>
        <charset val="204"/>
      </rPr>
      <t xml:space="preserve">
Спец-ия лист 10 поз.87</t>
    </r>
  </si>
  <si>
    <t>Шнур асбестовый общего назначения марки ШАОН диаметром 3-5 мм</t>
  </si>
  <si>
    <r>
      <t>ТСЦ-101-2488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</si>
  <si>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Лента Ф-4</t>
  </si>
  <si>
    <r>
      <t>ТСЦ-101-2137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</si>
  <si>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Резина техническая</t>
  </si>
  <si>
    <t xml:space="preserve">                           Раздел 3. Изоляция</t>
  </si>
  <si>
    <r>
      <t>ТЕР13-03-002-04
Постан.Правит.Свердл.обл. от 10.11.10 №1616-ПП</t>
    </r>
    <r>
      <rPr>
        <i/>
        <sz val="9"/>
        <rFont val="Arial"/>
        <family val="2"/>
        <charset val="204"/>
      </rPr>
      <t xml:space="preserve">
ВР лист 4 поз.30,31</t>
    </r>
  </si>
  <si>
    <r>
      <t>ТЕР13-03-004-26
Постан.Правит.Свердл.обл. от 10.11.10 №1616-ПП</t>
    </r>
    <r>
      <rPr>
        <i/>
        <sz val="9"/>
        <rFont val="Arial"/>
        <family val="2"/>
        <charset val="204"/>
      </rPr>
      <t xml:space="preserve">
ВР лист 4 поз.30,31</t>
    </r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</si>
  <si>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(коэффициент за 2 раза ПЗ=2 (ОЗП=2; ЭМ=2 к расх.; ЗПМ=2; МАТ=2 к расх.; ТЗ=2; ТЗМ=2))</t>
    </r>
  </si>
  <si>
    <t xml:space="preserve">  Итоги по разделу 1 Демонтажные работы :</t>
  </si>
  <si>
    <t xml:space="preserve">      Строительные металлические конструкции:</t>
  </si>
  <si>
    <t xml:space="preserve">        Накладные расходы 90% ФОТ (от 121)</t>
  </si>
  <si>
    <t xml:space="preserve">        Сметная прибыль 85% ФОТ (от 121)</t>
  </si>
  <si>
    <t xml:space="preserve">        Итого Поз. 1-5</t>
  </si>
  <si>
    <t xml:space="preserve">        Накладные расходы 80% ФОТ (от 3 322)</t>
  </si>
  <si>
    <t xml:space="preserve">        Сметная прибыль 60% ФОТ (от 3 322)</t>
  </si>
  <si>
    <t xml:space="preserve">    Итого по разделу 1 Демонтажные работы</t>
  </si>
  <si>
    <t xml:space="preserve">  Итоги по разделу 2 Оборудование и монтажные работы :</t>
  </si>
  <si>
    <t xml:space="preserve">        Итого Поз. 11, 72-75</t>
  </si>
  <si>
    <t xml:space="preserve">        Накладные расходы 90% ФОТ (от 1 163)</t>
  </si>
  <si>
    <t xml:space="preserve">        Сметная прибыль 85% ФОТ (от 1 163)</t>
  </si>
  <si>
    <t xml:space="preserve">        Итого Поз. 15-20, 22-29, 31, 33, 35, 37, 39, 41, 45, 47, 54, 58-60, 76-85</t>
  </si>
  <si>
    <t xml:space="preserve">        Итого Поз. 57, 86-89</t>
  </si>
  <si>
    <t xml:space="preserve">        Накладные расходы 100% ФОТ (от 11 483)</t>
  </si>
  <si>
    <t xml:space="preserve">        Сметная прибыль 70% ФОТ (от 11 483)</t>
  </si>
  <si>
    <t xml:space="preserve">      Бетонные и железобетонные сборные конструкции в промышленном строительстве:</t>
  </si>
  <si>
    <t xml:space="preserve">        Итого Поз. 71</t>
  </si>
  <si>
    <t xml:space="preserve">        Накладные расходы 130% ФОТ (от 6)</t>
  </si>
  <si>
    <t xml:space="preserve">        Сметная прибыль 85% ФОТ (от 6)</t>
  </si>
  <si>
    <t xml:space="preserve">        Итого Поз. 8-10, 12-13, 21, 30, 32, 34, 36, 38, 40, 42, 44, 46, 48, 50, 52, 55, 61-70</t>
  </si>
  <si>
    <t xml:space="preserve">        Накладные расходы 80% ФОТ (от 22 767)</t>
  </si>
  <si>
    <t xml:space="preserve">        Сметная прибыль 60% ФОТ (от 22 767)</t>
  </si>
  <si>
    <t xml:space="preserve">        Итого Поз. 7, 14, 43, 49, 51, 53, 56</t>
  </si>
  <si>
    <t xml:space="preserve">    Итого по разделу 2 Оборудование и монтажные работы</t>
  </si>
  <si>
    <t xml:space="preserve">  Итоги по разделу 3 Изоляция :</t>
  </si>
  <si>
    <t xml:space="preserve">      Итого Поз. 90-91</t>
  </si>
  <si>
    <t xml:space="preserve">      Всего с учетом "2. Производство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путям. ОЗП=1,35; ЭМ=1,35; ЗПМ=1,35; ТЗ=1,35; ТЗМ=1,35"</t>
  </si>
  <si>
    <t xml:space="preserve">      Всего с учетом "5. Производство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 ОЗП=1,2; ЭМ=1,2; ЗПМ=1,2; ТЗ=1,2; ТЗМ=1,2"</t>
  </si>
  <si>
    <t xml:space="preserve">      Накладные расходы 90% ФОТ (от 49)</t>
  </si>
  <si>
    <t xml:space="preserve">      Сметная прибыль 70% ФОТ (от 49)</t>
  </si>
  <si>
    <t xml:space="preserve">    Итого по разделу 3 Изоляция</t>
  </si>
  <si>
    <t>Техническое перевооружение установки очистки промывных вод участка №3 гальванического цеха здания 143 (1 промплощадка). Архитектурно-строительные решения</t>
  </si>
  <si>
    <t>04-40697-0-0-АС.ЛС, 927см10</t>
  </si>
  <si>
    <t>выполнение работ по техническому перевооружению установки очистки промывных вод участка №3 гальванического цеха здания 143 (1 промплощадка).</t>
  </si>
  <si>
    <t>Техническое перевооружение установки очистки промывных вод участка №3 гальванического цеха здания 143 (1 промплощадка). Вентиляция</t>
  </si>
  <si>
    <t>04-40697-0-0-ОВ.ЛС, 927см8</t>
  </si>
  <si>
    <t>Техническое перевооружение установки очистки промывных вод участка №3 гальванического цеха здания 143 (1 промплощадка). Силовое электрооборудование</t>
  </si>
  <si>
    <t>04-40697-0-0-ЭМ.ЛС, 927см7</t>
  </si>
  <si>
    <t>Техническое перевооружение установки очистки промывных вод участка №3 гальванического цеха здания 143 (1 промплощадка). Автоматизация технологии производства</t>
  </si>
  <si>
    <t>04-40697-0-0-АТХ.ЛС, 927см9</t>
  </si>
  <si>
    <t>04-40697-0-0-ТХ.ЛС, 927см6</t>
  </si>
  <si>
    <t>Техническое перевооружение установки очистки промывных вод участка №3 гальванического цеха здания 143                              (1 промплощадка). Технология производства (производство демонтажных работ в                    2015 году)</t>
  </si>
  <si>
    <t>________________</t>
  </si>
  <si>
    <t>" _____ " ________________ 2011 г.</t>
  </si>
  <si>
    <t>"______ " _______________2011 г.</t>
  </si>
  <si>
    <t>Вентиляция. Пусконаладочные работы</t>
  </si>
  <si>
    <t>Основание: 04-40697-0-0-ОВ.ВР1</t>
  </si>
  <si>
    <t>Сметная стоимость прочих _______________________________________________________________________________________________</t>
  </si>
  <si>
    <t>___________________________6,780</t>
  </si>
  <si>
    <t>___________________________3,307</t>
  </si>
  <si>
    <t>_______________________________________________________________________________________________169,95</t>
  </si>
  <si>
    <t>Составлен(а) в текущих (прогнозных) ценах по состоянию на _______2011 г.</t>
  </si>
  <si>
    <t>Обоснование</t>
  </si>
  <si>
    <t>Эк.Маш.</t>
  </si>
  <si>
    <r>
      <t>ТЕРп03-01-002-01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</si>
  <si>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Вентилятор осевой с входными элементами сети, установленный в воздуховоде, шахте, проеме или крышечного типа № 4-8</t>
    </r>
    <r>
      <rPr>
        <i/>
        <sz val="7"/>
        <rFont val="Arial"/>
        <family val="2"/>
        <charset val="204"/>
      </rPr>
      <t xml:space="preserve">
НР (141 руб.): 65% от ФОТ (217 руб.)
СП (87 руб.): 40% от ФОТ (217 руб.)</t>
    </r>
  </si>
  <si>
    <t>1 устройство</t>
  </si>
  <si>
    <r>
      <t>3</t>
    </r>
    <r>
      <rPr>
        <i/>
        <sz val="6"/>
        <rFont val="Arial"/>
        <family val="2"/>
        <charset val="204"/>
      </rPr>
      <t xml:space="preserve">
2+1</t>
    </r>
  </si>
  <si>
    <r>
      <t>ТЕРп03-01-011-01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</si>
  <si>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Регулировочно-запорное устройство клапан воздушный проходной с электрическим, пневматическим приводом</t>
    </r>
    <r>
      <rPr>
        <i/>
        <sz val="7"/>
        <rFont val="Arial"/>
        <family val="2"/>
        <charset val="204"/>
      </rPr>
      <t xml:space="preserve">
НР (58 руб.): 65% от ФОТ (89 руб.)
СП (36 руб.): 40% от ФОТ (89 руб.)</t>
    </r>
  </si>
  <si>
    <r>
      <t>ТЕРп03-01-022-02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</si>
  <si>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Сеть систем вентиляции и кондиционирования воздуха при количестве сечений до 10</t>
    </r>
    <r>
      <rPr>
        <i/>
        <sz val="7"/>
        <rFont val="Arial"/>
        <family val="2"/>
        <charset val="204"/>
      </rPr>
      <t xml:space="preserve">
НР (272 руб.): 65% от ФОТ (418 руб.)
СП (167 руб.): 40% от ФОТ (418 руб.)</t>
    </r>
  </si>
  <si>
    <t>1 вентиляционная сеть</t>
  </si>
  <si>
    <r>
      <t>ТЕРп03-01-041-05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</si>
  <si>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Определение потерь (подсосов) воздуха в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t>
    </r>
    <r>
      <rPr>
        <i/>
        <sz val="7"/>
        <rFont val="Arial"/>
        <family val="2"/>
        <charset val="204"/>
      </rPr>
      <t xml:space="preserve">
НР (1586 руб.): 65% от ФОТ (2440 руб.)
СП (976 руб.): 40% от ФОТ (2440 руб.)</t>
    </r>
  </si>
  <si>
    <t>1 участок вентиляционной сети</t>
  </si>
  <si>
    <r>
      <t>ТЕРп03-01-045-01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</si>
  <si>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Система воздухораспределения в одном помещении для регулирования метеорологических условий в рабочей зоне при количестве приточных насадков (воздухораспределителей) до 4</t>
    </r>
    <r>
      <rPr>
        <i/>
        <sz val="7"/>
        <rFont val="Arial"/>
        <family val="2"/>
        <charset val="204"/>
      </rPr>
      <t xml:space="preserve">
НР (93 руб.): 65% от ФОТ (143 руб.)
СП (57 руб.): 40% от ФОТ (143 руб.)</t>
    </r>
  </si>
  <si>
    <t>1 помещение</t>
  </si>
  <si>
    <r>
      <t>3</t>
    </r>
    <r>
      <rPr>
        <i/>
        <sz val="6"/>
        <rFont val="Arial"/>
        <family val="2"/>
        <charset val="204"/>
      </rPr>
      <t xml:space="preserve">
1+2</t>
    </r>
  </si>
  <si>
    <t xml:space="preserve">  Итого по разделу 1 </t>
  </si>
  <si>
    <t xml:space="preserve">  Пусконаладочные работы: 'вхолостую' - 75%, 'под нагрузкой' - 25%:</t>
  </si>
  <si>
    <t xml:space="preserve">    Итого Поз. </t>
  </si>
  <si>
    <t xml:space="preserve">    Всего с учетом районного к-та 4,34%</t>
  </si>
  <si>
    <t xml:space="preserve">    Всего с учетом "Пусконаладочные работы: 'вхолостую' - 75% ПЗ=0,75 (ОЗП=0,75; ЭМ=0,75; ЗПМ=0,75; МАТ=0,75; ТЗ=0,75; ТЗМ=0,75)"</t>
  </si>
  <si>
    <t xml:space="preserve">    Накладные расходы 65% ФОТ (от 3 307)</t>
  </si>
  <si>
    <t xml:space="preserve">    Сметная прибыль 40% ФОТ (от 3 307)</t>
  </si>
  <si>
    <t xml:space="preserve">    Итого c накладными и см. прибылью</t>
  </si>
  <si>
    <t>ЛОКАЛЬНЫЙ СМЕТНЫЙ РАСЧЕТ № 04-40697-0-0-ОВ.ЛС1</t>
  </si>
  <si>
    <t>04-40697-0-0-ОВ.ЛС1 ПНР</t>
  </si>
  <si>
    <t>Силовое электрооборудование. Пусконаладочные работы</t>
  </si>
  <si>
    <t>Основание: РД 04-40697-0-0-ЭМ.ВР1</t>
  </si>
  <si>
    <t>___________________________2,800</t>
  </si>
  <si>
    <t>___________________________1,366</t>
  </si>
  <si>
    <t>_______________________________________________________________________________________________76,08</t>
  </si>
  <si>
    <t xml:space="preserve">                           Раздел 1. Пуско-наладочные работы</t>
  </si>
  <si>
    <r>
      <t>ТЕРп01-05-015-02
Постан.Правит.Свердл.обл. от 10.11.10 №1616-ПП</t>
    </r>
    <r>
      <rPr>
        <i/>
        <sz val="9"/>
        <rFont val="Arial"/>
        <family val="2"/>
        <charset val="204"/>
      </rPr>
      <t xml:space="preserve">
л.1, п. 1</t>
    </r>
  </si>
  <si>
    <r>
      <t>Устройство АВР линии напряжением ниже 1 кВ без схемы восстановления напряжения</t>
    </r>
    <r>
      <rPr>
        <i/>
        <sz val="7"/>
        <rFont val="Arial"/>
        <family val="2"/>
        <charset val="204"/>
      </rPr>
      <t xml:space="preserve">
КОЭФ. К ПОЗИЦИИ:
МДС81-40.2006 т.2 п.5._В электроустановках, находящихся под напряжением с оформлением при этом наряда-допуска или распоряжения (с учетом письма Госстроя от 14.02.2006 № СК-481/02) ОЗП=1,3; ТЗ=1,3
НР (189 руб.): 65% от ФОТ (291 руб.)
СП (116 руб.): 40% от ФОТ (291 руб.)</t>
    </r>
  </si>
  <si>
    <r>
      <t>ТЕРп01-11-028-01
Постан.Правит.Свердл.обл. от 10.11.10 №1616-ПП</t>
    </r>
    <r>
      <rPr>
        <i/>
        <sz val="9"/>
        <rFont val="Arial"/>
        <family val="2"/>
        <charset val="204"/>
      </rPr>
      <t xml:space="preserve">
л.1, п. 2</t>
    </r>
  </si>
  <si>
    <r>
  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  </r>
    <r>
      <rPr>
        <i/>
        <sz val="7"/>
        <rFont val="Arial"/>
        <family val="2"/>
        <charset val="204"/>
      </rPr>
      <t xml:space="preserve">
НР (51 руб.): 65% от ФОТ (78 руб.)
СП (31 руб.): 40% от ФОТ (78 руб.)</t>
    </r>
  </si>
  <si>
    <t>1 линия</t>
  </si>
  <si>
    <r>
      <t>ТЕРп01-03-002-04
Постан.Правит.Свердл.обл. от 10.11.10 №1616-ПП</t>
    </r>
    <r>
      <rPr>
        <i/>
        <sz val="9"/>
        <rFont val="Arial"/>
        <family val="2"/>
        <charset val="204"/>
      </rPr>
      <t xml:space="preserve">
л.1, п. 3</t>
    </r>
  </si>
  <si>
    <r>
      <t>Выключатель трехполюсный напряжением до 1 кВ с электромагнитным, тепловым или комбинированным расцепителем, номинальный ток до 50 А</t>
    </r>
    <r>
      <rPr>
        <i/>
        <sz val="7"/>
        <rFont val="Arial"/>
        <family val="2"/>
        <charset val="204"/>
      </rPr>
      <t xml:space="preserve">
КОЭФ. К ПОЗИЦИИ:
МДС81-40.2006 т.2 п.5._В электроустановках, находящихся под напряжением с оформлением при этом наряда-допуска или распоряжения (с учетом письма Госстроя от 14.02.2006 № СК-481/02) ОЗП=1,3; ТЗ=1,3
НР (112 руб.): 65% от ФОТ (172 руб.)
СП (69 руб.): 40% от ФОТ (172 руб.)</t>
    </r>
  </si>
  <si>
    <r>
      <t>ТЕРп01-11-013-01
Постан.Правит.Свердл.обл. от 10.11.10 №1616-ПП</t>
    </r>
    <r>
      <rPr>
        <i/>
        <sz val="9"/>
        <rFont val="Arial"/>
        <family val="2"/>
        <charset val="204"/>
      </rPr>
      <t xml:space="preserve">
л.1, п. 4</t>
    </r>
  </si>
  <si>
    <r>
      <t>Замер полного сопротивления цепи «фаза-нуль»</t>
    </r>
    <r>
      <rPr>
        <i/>
        <sz val="7"/>
        <rFont val="Arial"/>
        <family val="2"/>
        <charset val="204"/>
      </rPr>
      <t xml:space="preserve">
КОЭФ. К ПОЗИЦИИ:
МДС81-40.2006 т.2 п.5._В электроустановках, находящихся под напряжением с оформлением при этом наряда-допуска или распоряжения (с учетом письма Госстроя от 14.02.2006 № СК-481/02) ОЗП=1,3; ТЗ=1,3
НР (152 руб.): 65% от ФОТ (234 руб.)
СП (94 руб.): 40% от ФОТ (234 руб.)</t>
    </r>
  </si>
  <si>
    <t>1 токоприемник</t>
  </si>
  <si>
    <r>
      <t>ТЕРп01-11-011-01
Постан.Правит.Свердл.обл. от 10.11.10 №1616-ПП</t>
    </r>
    <r>
      <rPr>
        <i/>
        <sz val="9"/>
        <rFont val="Arial"/>
        <family val="2"/>
        <charset val="204"/>
      </rPr>
      <t xml:space="preserve">
л.2, п. 5</t>
    </r>
  </si>
  <si>
    <r>
      <t>Проверка наличия цепи между заземлителями и заземленными элементами</t>
    </r>
    <r>
      <rPr>
        <i/>
        <sz val="7"/>
        <rFont val="Arial"/>
        <family val="2"/>
        <charset val="204"/>
      </rPr>
      <t xml:space="preserve">
НР (32 руб.): 65% от ФОТ (49 руб.)
СП (20 руб.): 40% от ФОТ (49 руб.)</t>
    </r>
  </si>
  <si>
    <t>100 точек</t>
  </si>
  <si>
    <r>
      <t>ТЕРп01-11-024-01
Постан.Правит.Свердл.обл. от 10.11.10 №1616-ПП</t>
    </r>
    <r>
      <rPr>
        <i/>
        <sz val="9"/>
        <rFont val="Arial"/>
        <family val="2"/>
        <charset val="204"/>
      </rPr>
      <t xml:space="preserve">
л.2, п. 6</t>
    </r>
  </si>
  <si>
    <r>
      <t>Фазировка электрической линии или трансформатора с сетью напряжением до 1 кВ</t>
    </r>
    <r>
      <rPr>
        <i/>
        <sz val="7"/>
        <rFont val="Arial"/>
        <family val="2"/>
        <charset val="204"/>
      </rPr>
      <t xml:space="preserve">
НР (352 руб.): 65% от ФОТ (542 руб.)
СП (217 руб.): 40% от ФОТ (542 руб.)</t>
    </r>
  </si>
  <si>
    <t>1 фазировка</t>
  </si>
  <si>
    <t xml:space="preserve">  Итого по разделу 1 Пуско-наладочные работы</t>
  </si>
  <si>
    <t xml:space="preserve">  Пусконаладочные работы: 'вхолостую' - 80%, 'под нагрузкой' - 20%:</t>
  </si>
  <si>
    <t xml:space="preserve">    Всего с учетом "Пусконаладочные работы: 'вхолостую' - 80% ПЗ=0,8 (ОЗП=0,8; ЭМ=0,8; ЗПМ=0,8; МАТ=0,8; ТЗ=0,8; ТЗМ=0,8)"</t>
  </si>
  <si>
    <t xml:space="preserve">    Накладные расходы 65% ФОТ (от 1 366)</t>
  </si>
  <si>
    <t xml:space="preserve">    Сметная прибыль 40% ФОТ (от 1 366)</t>
  </si>
  <si>
    <t>Составил: ___________________________А.Ю.Буравова</t>
  </si>
  <si>
    <t>М.П.</t>
  </si>
  <si>
    <t>ЛОКАЛЬНЫЙ СМЕТНЫЙ РАСЧЕТ № 04-40697-0-0-ЭМ.ЛС1</t>
  </si>
  <si>
    <t>004-40697-0-0-ЭМ.ЛС1 ПНР</t>
  </si>
  <si>
    <t>Автоматизация технологии производства. Пусконаладочные работы</t>
  </si>
  <si>
    <t>Основание: Расчет коэффициента технической сложности</t>
  </si>
  <si>
    <t>___________________________12,883</t>
  </si>
  <si>
    <t>___________________________6,284</t>
  </si>
  <si>
    <t>_______________________________________________________________________________________________306,93</t>
  </si>
  <si>
    <t xml:space="preserve">                           Автоматизированные системы управления  I  категории технической сложности</t>
  </si>
  <si>
    <r>
      <t>ТЕРп02-01-001-07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</si>
  <si>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Автоматизированная система управления I категории технической сложности с количеством каналов (Кобщ) 40</t>
    </r>
    <r>
      <rPr>
        <i/>
        <sz val="7"/>
        <rFont val="Arial"/>
        <family val="2"/>
        <charset val="204"/>
      </rPr>
      <t xml:space="preserve">
НР (2672 руб.): 65% от ФОТ (4111 руб.)
СП (1644 руб.): 40% от ФОТ (4111 руб.)</t>
    </r>
  </si>
  <si>
    <t>1 система</t>
  </si>
  <si>
    <r>
      <t>ТЕРп02-01-001-08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</si>
  <si>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Автоматизированная система управления I категории технической сложности с количеством каналов (Кобщ) за каждый канал свыше 40 до 79 добавлять к расценке 02-01-001-07</t>
    </r>
    <r>
      <rPr>
        <i/>
        <sz val="7"/>
        <rFont val="Arial"/>
        <family val="2"/>
        <charset val="204"/>
      </rPr>
      <t xml:space="preserve">
НР (1412 руб.): 65% от ФОТ (2173 руб.)
СП (869 руб.): 40% от ФОТ (2173 руб.)</t>
    </r>
  </si>
  <si>
    <t>1 канал</t>
  </si>
  <si>
    <r>
      <t>22</t>
    </r>
    <r>
      <rPr>
        <i/>
        <sz val="6"/>
        <rFont val="Arial"/>
        <family val="2"/>
        <charset val="204"/>
      </rPr>
      <t xml:space="preserve">
62-40</t>
    </r>
  </si>
  <si>
    <t xml:space="preserve">    Всего с учетом "С учетом коэффициента технической сложности системы (К1)  ОЗП=ОЗП*0,982-ОЗП"</t>
  </si>
  <si>
    <t xml:space="preserve">    Накладные расходы 65% ФОТ (от 6 284)</t>
  </si>
  <si>
    <t xml:space="preserve">    Сметная прибыль 40% ФОТ (от 6 284)</t>
  </si>
  <si>
    <t>ЛОКАЛЬНЫЙ СМЕТНЫЙ РАСЧЕТ № 04-40697-0-0-АТХ.ЛС2</t>
  </si>
  <si>
    <t xml:space="preserve"> 04-40697-0-0-АТХ.ЛС2 ПНР</t>
  </si>
  <si>
    <t xml:space="preserve">Итого по Главам </t>
  </si>
  <si>
    <t xml:space="preserve"> - 4,63  индекс изменения сметной стоимости оборудования к ТЕР 2001   (письмо Минстроя России от 13.08.2015 года № 25760-ЮР/08 приложение 5, Нефтеперерабатывающая, химическая и нефтехимическая промышленность)</t>
  </si>
  <si>
    <r>
      <t xml:space="preserve"> - 10,40  индекс изменения сметной стоимости Прочих затрат к ТЕР 2001   (письмо Минстроя России от 13.08.2015 года № 25760-ЮР/08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приложение 1, Пусконаладочные работы)</t>
    </r>
  </si>
  <si>
    <r>
      <t xml:space="preserve"> - 5,94  индекс изменения сметной стоимости СМР к ТЕР 2001   (письмо Минстроя России от 13.08.2015 года № 25760-ЮР/08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приложение 1, Прочие объекты)</t>
    </r>
  </si>
  <si>
    <t xml:space="preserve"> - 5,94  индекс изменения сметной стоимости СМР к ТЕР 2001   (письмо Минстроя России от 13.08.2015 года № 25760-ЮР/08 приложение 1, прочие объекты)                                                                                                                                     - 4,63 индекс изменения сметной стоимости оборудования к ТЕР 2001   (письмо Минстроя России от  13.08.2015 года № 25760-ЮР/08 приложение 5, Нефтеперерабатывающая, химическая и нефтехимическая промышленность)                                     - 10,40  индекс изменения сметной стоимости Прочих затрат к ТЕР 2001   (письмо Минстроя России от 13.08.2015 года № 25760-ЮР/08 приложение 1, Пусконаладочные работы)                                                                                                                       ** В расчете использован индекс-дефлятор по инвестициям в основной капитал 2016/2015 - 1,053 по письму Госкорпорации "Росатом" от 09.09.2014 № 1-12.8/34083                                                                                                                      </t>
  </si>
  <si>
    <t>на выполнение работ по техническому перевооружению установки очистки промывных вод участка №3 гальванического цеха здания 143 (1 промплощадка).</t>
  </si>
  <si>
    <t>Эк.      Маш.</t>
  </si>
  <si>
    <t>Эк. Маш.</t>
  </si>
  <si>
    <t>Л.В. Грибанова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</si>
</sst>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00000"/>
  </numFmts>
  <fonts count="56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4"/>
      <color rgb="FFFF0000"/>
      <name val="Times New Roman"/>
      <family val="1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6"/>
      <name val="Arial"/>
      <family val="2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7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44" fontId="34" fillId="0" borderId="0" applyFont="0" applyFill="0" applyBorder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21" borderId="7" applyNumberFormat="0" applyAlignment="0" applyProtection="0"/>
    <xf numFmtId="0" fontId="17" fillId="21" borderId="7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" fillId="0" borderId="0" applyAlignment="0"/>
    <xf numFmtId="0" fontId="42" fillId="0" borderId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5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375">
    <xf numFmtId="0" fontId="0" fillId="0" borderId="0" xfId="0"/>
    <xf numFmtId="0" fontId="31" fillId="0" borderId="0" xfId="0" applyFont="1" applyAlignment="1">
      <alignment horizontal="right" vertical="top"/>
    </xf>
    <xf numFmtId="0" fontId="31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164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32" fillId="0" borderId="0" xfId="0" applyFont="1" applyAlignment="1">
      <alignment wrapText="1"/>
    </xf>
    <xf numFmtId="0" fontId="33" fillId="0" borderId="0" xfId="0" applyFont="1"/>
    <xf numFmtId="3" fontId="31" fillId="0" borderId="0" xfId="0" applyNumberFormat="1" applyFont="1" applyAlignment="1">
      <alignment horizontal="right" vertical="top"/>
    </xf>
    <xf numFmtId="0" fontId="26" fillId="0" borderId="0" xfId="74" applyFont="1" applyFill="1" applyAlignment="1">
      <alignment wrapText="1"/>
    </xf>
    <xf numFmtId="4" fontId="26" fillId="0" borderId="0" xfId="74" applyNumberFormat="1" applyFont="1" applyFill="1" applyAlignment="1">
      <alignment horizontal="center" vertical="center" wrapText="1"/>
    </xf>
    <xf numFmtId="0" fontId="26" fillId="0" borderId="0" xfId="74" applyFont="1" applyFill="1" applyAlignment="1">
      <alignment vertical="center" wrapText="1"/>
    </xf>
    <xf numFmtId="0" fontId="27" fillId="0" borderId="0" xfId="74" applyFont="1" applyFill="1" applyAlignment="1">
      <alignment wrapText="1"/>
    </xf>
    <xf numFmtId="4" fontId="27" fillId="0" borderId="0" xfId="74" applyNumberFormat="1" applyFont="1" applyFill="1" applyAlignment="1">
      <alignment horizontal="center" vertical="center" wrapText="1"/>
    </xf>
    <xf numFmtId="4" fontId="26" fillId="0" borderId="0" xfId="74" applyNumberFormat="1" applyFont="1" applyFill="1" applyAlignment="1">
      <alignment horizontal="left" vertical="center" wrapText="1"/>
    </xf>
    <xf numFmtId="0" fontId="28" fillId="0" borderId="0" xfId="74" applyFont="1" applyFill="1" applyAlignment="1">
      <alignment wrapText="1"/>
    </xf>
    <xf numFmtId="1" fontId="26" fillId="0" borderId="0" xfId="74" applyNumberFormat="1" applyFont="1" applyFill="1" applyAlignment="1">
      <alignment horizontal="center" vertical="center" wrapText="1"/>
    </xf>
    <xf numFmtId="0" fontId="26" fillId="0" borderId="0" xfId="74" applyFont="1" applyFill="1" applyAlignment="1">
      <alignment horizontal="center" vertical="center" wrapText="1"/>
    </xf>
    <xf numFmtId="4" fontId="26" fillId="0" borderId="13" xfId="74" applyNumberFormat="1" applyFont="1" applyFill="1" applyBorder="1" applyAlignment="1">
      <alignment horizontal="center" vertical="center" wrapText="1"/>
    </xf>
    <xf numFmtId="0" fontId="35" fillId="0" borderId="0" xfId="74" applyFont="1"/>
    <xf numFmtId="0" fontId="26" fillId="0" borderId="0" xfId="74" applyFont="1"/>
    <xf numFmtId="0" fontId="26" fillId="0" borderId="0" xfId="74" applyFont="1" applyBorder="1" applyAlignment="1">
      <alignment horizontal="center"/>
    </xf>
    <xf numFmtId="4" fontId="26" fillId="0" borderId="10" xfId="74" applyNumberFormat="1" applyFont="1" applyBorder="1" applyAlignment="1">
      <alignment horizontal="center" vertical="center"/>
    </xf>
    <xf numFmtId="4" fontId="26" fillId="0" borderId="10" xfId="74" applyNumberFormat="1" applyFont="1" applyBorder="1" applyAlignment="1">
      <alignment horizontal="center" wrapText="1"/>
    </xf>
    <xf numFmtId="4" fontId="26" fillId="0" borderId="14" xfId="74" applyNumberFormat="1" applyFont="1" applyBorder="1" applyAlignment="1">
      <alignment horizontal="center" vertical="center"/>
    </xf>
    <xf numFmtId="4" fontId="26" fillId="0" borderId="10" xfId="74" applyNumberFormat="1" applyFont="1" applyBorder="1" applyAlignment="1">
      <alignment horizontal="center"/>
    </xf>
    <xf numFmtId="4" fontId="26" fillId="0" borderId="15" xfId="74" applyNumberFormat="1" applyFont="1" applyBorder="1" applyAlignment="1">
      <alignment horizontal="center" vertical="center"/>
    </xf>
    <xf numFmtId="0" fontId="26" fillId="0" borderId="10" xfId="74" applyFont="1" applyBorder="1" applyAlignment="1">
      <alignment horizontal="center"/>
    </xf>
    <xf numFmtId="0" fontId="26" fillId="0" borderId="15" xfId="74" applyFont="1" applyBorder="1" applyAlignment="1">
      <alignment horizontal="center" vertical="center"/>
    </xf>
    <xf numFmtId="0" fontId="26" fillId="0" borderId="12" xfId="74" applyFont="1" applyBorder="1" applyAlignment="1"/>
    <xf numFmtId="0" fontId="26" fillId="0" borderId="0" xfId="74" applyFont="1" applyAlignment="1">
      <alignment horizontal="left" vertical="center"/>
    </xf>
    <xf numFmtId="0" fontId="36" fillId="0" borderId="0" xfId="74" applyFont="1"/>
    <xf numFmtId="0" fontId="27" fillId="0" borderId="0" xfId="74" applyFont="1"/>
    <xf numFmtId="0" fontId="37" fillId="0" borderId="0" xfId="74" applyFont="1"/>
    <xf numFmtId="0" fontId="38" fillId="0" borderId="0" xfId="74" applyFont="1" applyAlignment="1">
      <alignment horizontal="right"/>
    </xf>
    <xf numFmtId="0" fontId="27" fillId="0" borderId="0" xfId="74" applyFont="1" applyFill="1" applyAlignment="1"/>
    <xf numFmtId="0" fontId="27" fillId="0" borderId="0" xfId="74" applyFont="1" applyFill="1" applyAlignment="1">
      <alignment horizontal="right"/>
    </xf>
    <xf numFmtId="4" fontId="26" fillId="0" borderId="0" xfId="74" applyNumberFormat="1" applyFont="1" applyFill="1" applyAlignment="1">
      <alignment horizontal="right" vertical="center" wrapText="1"/>
    </xf>
    <xf numFmtId="0" fontId="28" fillId="0" borderId="0" xfId="74" applyFont="1" applyFill="1" applyAlignment="1">
      <alignment vertical="center" wrapText="1"/>
    </xf>
    <xf numFmtId="4" fontId="27" fillId="0" borderId="0" xfId="74" applyNumberFormat="1" applyFont="1" applyFill="1" applyAlignment="1">
      <alignment horizontal="center" wrapText="1"/>
    </xf>
    <xf numFmtId="0" fontId="35" fillId="0" borderId="0" xfId="74" applyFont="1" applyAlignment="1">
      <alignment horizontal="left"/>
    </xf>
    <xf numFmtId="0" fontId="37" fillId="0" borderId="0" xfId="74" applyFont="1" applyAlignment="1">
      <alignment horizontal="left"/>
    </xf>
    <xf numFmtId="0" fontId="35" fillId="0" borderId="0" xfId="74" applyFont="1" applyAlignment="1">
      <alignment horizontal="right"/>
    </xf>
    <xf numFmtId="0" fontId="37" fillId="0" borderId="0" xfId="74" applyFont="1" applyAlignment="1">
      <alignment horizontal="right"/>
    </xf>
    <xf numFmtId="4" fontId="27" fillId="0" borderId="0" xfId="74" applyNumberFormat="1" applyFont="1" applyFill="1" applyAlignment="1">
      <alignment horizontal="right" wrapText="1"/>
    </xf>
    <xf numFmtId="0" fontId="27" fillId="0" borderId="0" xfId="74" applyFont="1" applyFill="1" applyAlignment="1">
      <alignment horizontal="left"/>
    </xf>
    <xf numFmtId="4" fontId="26" fillId="0" borderId="0" xfId="74" applyNumberFormat="1" applyFont="1" applyFill="1" applyAlignment="1">
      <alignment horizontal="center" vertical="center" wrapText="1"/>
    </xf>
    <xf numFmtId="49" fontId="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4" fontId="26" fillId="0" borderId="10" xfId="74" applyNumberFormat="1" applyFont="1" applyBorder="1" applyAlignment="1">
      <alignment horizontal="center" vertical="center"/>
    </xf>
    <xf numFmtId="0" fontId="28" fillId="0" borderId="0" xfId="74" applyFont="1" applyFill="1" applyBorder="1" applyAlignment="1">
      <alignment vertical="center" wrapText="1"/>
    </xf>
    <xf numFmtId="4" fontId="28" fillId="0" borderId="0" xfId="74" applyNumberFormat="1" applyFont="1" applyFill="1" applyBorder="1" applyAlignment="1">
      <alignment horizontal="center" vertical="center" wrapText="1"/>
    </xf>
    <xf numFmtId="43" fontId="28" fillId="0" borderId="0" xfId="88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0" xfId="0" applyFont="1" applyBorder="1" applyAlignment="1">
      <alignment horizontal="right" vertical="top" wrapText="1"/>
    </xf>
    <xf numFmtId="0" fontId="46" fillId="0" borderId="10" xfId="0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left" vertical="top" wrapText="1"/>
    </xf>
    <xf numFmtId="0" fontId="3" fillId="0" borderId="10" xfId="73" applyFont="1" applyBorder="1" applyAlignment="1">
      <alignment horizontal="center" vertical="top"/>
    </xf>
    <xf numFmtId="0" fontId="3" fillId="0" borderId="10" xfId="73" applyFont="1" applyBorder="1" applyAlignment="1">
      <alignment horizontal="center" vertical="top" wrapText="1"/>
    </xf>
    <xf numFmtId="49" fontId="6" fillId="0" borderId="10" xfId="73" applyNumberFormat="1" applyFont="1" applyBorder="1" applyAlignment="1">
      <alignment horizontal="left" vertical="top" wrapText="1"/>
    </xf>
    <xf numFmtId="0" fontId="5" fillId="0" borderId="10" xfId="73" applyFont="1" applyBorder="1" applyAlignment="1">
      <alignment horizontal="center" vertical="top"/>
    </xf>
    <xf numFmtId="0" fontId="39" fillId="0" borderId="10" xfId="73" applyFont="1" applyBorder="1" applyAlignment="1">
      <alignment horizontal="right" vertical="top" wrapText="1"/>
    </xf>
    <xf numFmtId="0" fontId="39" fillId="0" borderId="10" xfId="73" applyFont="1" applyBorder="1" applyAlignment="1">
      <alignment horizontal="right" vertical="top"/>
    </xf>
    <xf numFmtId="0" fontId="5" fillId="0" borderId="10" xfId="73" applyFont="1" applyBorder="1" applyAlignment="1">
      <alignment horizontal="center" vertical="top" wrapText="1"/>
    </xf>
    <xf numFmtId="0" fontId="40" fillId="0" borderId="10" xfId="73" applyFont="1" applyBorder="1" applyAlignment="1">
      <alignment horizontal="right" vertical="top" wrapText="1"/>
    </xf>
    <xf numFmtId="0" fontId="3" fillId="0" borderId="0" xfId="73" applyFont="1" applyAlignment="1">
      <alignment horizontal="center" vertical="top"/>
    </xf>
    <xf numFmtId="49" fontId="3" fillId="0" borderId="0" xfId="73" applyNumberFormat="1" applyFont="1" applyAlignment="1">
      <alignment horizontal="left" vertical="top"/>
    </xf>
    <xf numFmtId="0" fontId="3" fillId="0" borderId="0" xfId="73" applyFont="1" applyAlignment="1">
      <alignment horizontal="left" vertical="top" wrapText="1"/>
    </xf>
    <xf numFmtId="0" fontId="5" fillId="0" borderId="0" xfId="73" applyFont="1" applyAlignment="1">
      <alignment horizontal="center" vertical="top" wrapText="1"/>
    </xf>
    <xf numFmtId="0" fontId="39" fillId="0" borderId="0" xfId="73" applyFont="1" applyAlignment="1">
      <alignment horizontal="right" vertical="top"/>
    </xf>
    <xf numFmtId="4" fontId="26" fillId="0" borderId="0" xfId="74" applyNumberFormat="1" applyFont="1" applyFill="1" applyAlignment="1">
      <alignment vertical="center" wrapText="1"/>
    </xf>
    <xf numFmtId="0" fontId="3" fillId="0" borderId="0" xfId="0" applyFont="1" applyAlignment="1">
      <alignment horizontal="center" vertical="top" wrapText="1"/>
    </xf>
    <xf numFmtId="49" fontId="6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 wrapText="1"/>
    </xf>
    <xf numFmtId="0" fontId="39" fillId="0" borderId="0" xfId="0" applyFont="1" applyAlignment="1">
      <alignment horizontal="right" vertical="top"/>
    </xf>
    <xf numFmtId="0" fontId="27" fillId="0" borderId="0" xfId="74" applyFont="1" applyFill="1" applyAlignment="1">
      <alignment vertical="center" wrapText="1"/>
    </xf>
    <xf numFmtId="4" fontId="26" fillId="0" borderId="0" xfId="74" applyNumberFormat="1" applyFont="1" applyFill="1" applyAlignment="1">
      <alignment horizontal="center" vertical="center" wrapText="1"/>
    </xf>
    <xf numFmtId="4" fontId="36" fillId="0" borderId="10" xfId="74" applyNumberFormat="1" applyFont="1" applyBorder="1" applyAlignment="1">
      <alignment horizontal="center" vertical="center"/>
    </xf>
    <xf numFmtId="4" fontId="35" fillId="0" borderId="0" xfId="74" applyNumberFormat="1" applyFont="1"/>
    <xf numFmtId="4" fontId="26" fillId="0" borderId="10" xfId="74" applyNumberFormat="1" applyFont="1" applyFill="1" applyBorder="1" applyAlignment="1">
      <alignment horizontal="center" vertical="center" wrapText="1"/>
    </xf>
    <xf numFmtId="4" fontId="51" fillId="0" borderId="19" xfId="74" applyNumberFormat="1" applyFont="1" applyFill="1" applyBorder="1" applyAlignment="1">
      <alignment horizontal="center" vertical="center" wrapText="1"/>
    </xf>
    <xf numFmtId="4" fontId="50" fillId="0" borderId="25" xfId="74" applyNumberFormat="1" applyFont="1" applyFill="1" applyBorder="1" applyAlignment="1">
      <alignment horizontal="center" vertical="center" wrapText="1"/>
    </xf>
    <xf numFmtId="4" fontId="28" fillId="0" borderId="25" xfId="74" applyNumberFormat="1" applyFont="1" applyFill="1" applyBorder="1" applyAlignment="1">
      <alignment horizontal="center" vertical="center" wrapText="1"/>
    </xf>
    <xf numFmtId="4" fontId="28" fillId="0" borderId="27" xfId="74" applyNumberFormat="1" applyFont="1" applyFill="1" applyBorder="1" applyAlignment="1">
      <alignment horizontal="center" vertical="center" wrapText="1"/>
    </xf>
    <xf numFmtId="4" fontId="50" fillId="0" borderId="29" xfId="74" applyNumberFormat="1" applyFont="1" applyFill="1" applyBorder="1" applyAlignment="1">
      <alignment horizontal="center" vertical="center" wrapText="1"/>
    </xf>
    <xf numFmtId="4" fontId="26" fillId="0" borderId="29" xfId="74" applyNumberFormat="1" applyFont="1" applyFill="1" applyBorder="1" applyAlignment="1">
      <alignment horizontal="center" vertical="center" wrapText="1"/>
    </xf>
    <xf numFmtId="4" fontId="28" fillId="0" borderId="29" xfId="74" applyNumberFormat="1" applyFont="1" applyFill="1" applyBorder="1" applyAlignment="1">
      <alignment horizontal="center" vertical="center" wrapText="1"/>
    </xf>
    <xf numFmtId="4" fontId="28" fillId="0" borderId="30" xfId="74" applyNumberFormat="1" applyFont="1" applyFill="1" applyBorder="1" applyAlignment="1">
      <alignment horizontal="center" vertical="center" wrapText="1"/>
    </xf>
    <xf numFmtId="2" fontId="50" fillId="0" borderId="29" xfId="74" applyNumberFormat="1" applyFont="1" applyFill="1" applyBorder="1" applyAlignment="1">
      <alignment horizontal="center" vertical="center" wrapText="1"/>
    </xf>
    <xf numFmtId="4" fontId="26" fillId="0" borderId="30" xfId="74" applyNumberFormat="1" applyFont="1" applyFill="1" applyBorder="1" applyAlignment="1">
      <alignment horizontal="center" vertical="center" wrapText="1"/>
    </xf>
    <xf numFmtId="4" fontId="51" fillId="0" borderId="25" xfId="74" applyNumberFormat="1" applyFont="1" applyFill="1" applyBorder="1" applyAlignment="1">
      <alignment horizontal="center" vertical="center" wrapText="1"/>
    </xf>
    <xf numFmtId="4" fontId="51" fillId="0" borderId="26" xfId="74" applyNumberFormat="1" applyFont="1" applyFill="1" applyBorder="1" applyAlignment="1">
      <alignment horizontal="center" vertical="center" wrapText="1"/>
    </xf>
    <xf numFmtId="43" fontId="28" fillId="0" borderId="32" xfId="88" applyFont="1" applyFill="1" applyBorder="1" applyAlignment="1">
      <alignment horizontal="center" vertical="center" wrapText="1"/>
    </xf>
    <xf numFmtId="4" fontId="28" fillId="0" borderId="34" xfId="74" applyNumberFormat="1" applyFont="1" applyFill="1" applyBorder="1" applyAlignment="1">
      <alignment horizontal="center" vertical="center" wrapText="1"/>
    </xf>
    <xf numFmtId="4" fontId="28" fillId="0" borderId="35" xfId="74" applyNumberFormat="1" applyFont="1" applyFill="1" applyBorder="1" applyAlignment="1">
      <alignment horizontal="center" vertical="center" wrapText="1"/>
    </xf>
    <xf numFmtId="43" fontId="28" fillId="0" borderId="29" xfId="88" applyFont="1" applyFill="1" applyBorder="1" applyAlignment="1">
      <alignment horizontal="center" vertical="center" wrapText="1"/>
    </xf>
    <xf numFmtId="4" fontId="28" fillId="0" borderId="37" xfId="74" applyNumberFormat="1" applyFont="1" applyFill="1" applyBorder="1" applyAlignment="1">
      <alignment horizontal="center" vertical="center" wrapText="1"/>
    </xf>
    <xf numFmtId="4" fontId="28" fillId="0" borderId="39" xfId="74" applyNumberFormat="1" applyFont="1" applyFill="1" applyBorder="1" applyAlignment="1">
      <alignment horizontal="center" vertical="center" wrapText="1"/>
    </xf>
    <xf numFmtId="43" fontId="28" fillId="0" borderId="39" xfId="88" applyFont="1" applyFill="1" applyBorder="1" applyAlignment="1">
      <alignment horizontal="center" vertical="center" wrapText="1"/>
    </xf>
    <xf numFmtId="4" fontId="28" fillId="0" borderId="40" xfId="74" applyNumberFormat="1" applyFont="1" applyFill="1" applyBorder="1" applyAlignment="1">
      <alignment horizontal="center" vertical="center" wrapText="1"/>
    </xf>
    <xf numFmtId="4" fontId="26" fillId="0" borderId="39" xfId="74" applyNumberFormat="1" applyFont="1" applyFill="1" applyBorder="1" applyAlignment="1">
      <alignment horizontal="center" vertical="center" wrapText="1"/>
    </xf>
    <xf numFmtId="43" fontId="26" fillId="0" borderId="39" xfId="88" applyFont="1" applyFill="1" applyBorder="1" applyAlignment="1">
      <alignment horizontal="center" vertical="center" wrapText="1"/>
    </xf>
    <xf numFmtId="43" fontId="26" fillId="0" borderId="40" xfId="88" applyFont="1" applyFill="1" applyBorder="1" applyAlignment="1">
      <alignment horizontal="center" vertical="center" wrapText="1"/>
    </xf>
    <xf numFmtId="43" fontId="28" fillId="0" borderId="40" xfId="88" applyFont="1" applyFill="1" applyBorder="1" applyAlignment="1">
      <alignment horizontal="center" vertical="center" wrapText="1"/>
    </xf>
    <xf numFmtId="4" fontId="26" fillId="0" borderId="25" xfId="74" applyNumberFormat="1" applyFont="1" applyFill="1" applyBorder="1" applyAlignment="1">
      <alignment horizontal="center" vertical="center" wrapText="1"/>
    </xf>
    <xf numFmtId="4" fontId="26" fillId="0" borderId="44" xfId="74" applyNumberFormat="1" applyFont="1" applyFill="1" applyBorder="1" applyAlignment="1">
      <alignment horizontal="center" vertical="center" wrapText="1"/>
    </xf>
    <xf numFmtId="4" fontId="28" fillId="0" borderId="46" xfId="74" applyNumberFormat="1" applyFont="1" applyFill="1" applyBorder="1" applyAlignment="1">
      <alignment horizontal="center" vertical="center" wrapText="1"/>
    </xf>
    <xf numFmtId="4" fontId="26" fillId="0" borderId="46" xfId="74" applyNumberFormat="1" applyFont="1" applyFill="1" applyBorder="1" applyAlignment="1">
      <alignment horizontal="center" vertical="center" wrapText="1"/>
    </xf>
    <xf numFmtId="4" fontId="26" fillId="0" borderId="23" xfId="74" applyNumberFormat="1" applyFont="1" applyFill="1" applyBorder="1" applyAlignment="1">
      <alignment horizontal="center" vertical="center" wrapText="1"/>
    </xf>
    <xf numFmtId="4" fontId="50" fillId="0" borderId="32" xfId="74" applyNumberFormat="1" applyFont="1" applyFill="1" applyBorder="1" applyAlignment="1">
      <alignment horizontal="center" vertical="center" wrapText="1"/>
    </xf>
    <xf numFmtId="4" fontId="26" fillId="0" borderId="36" xfId="74" applyNumberFormat="1" applyFont="1" applyFill="1" applyBorder="1" applyAlignment="1">
      <alignment horizontal="center" vertical="center" wrapText="1"/>
    </xf>
    <xf numFmtId="4" fontId="51" fillId="0" borderId="47" xfId="74" applyNumberFormat="1" applyFont="1" applyFill="1" applyBorder="1" applyAlignment="1">
      <alignment horizontal="center" vertical="center" wrapText="1"/>
    </xf>
    <xf numFmtId="4" fontId="28" fillId="0" borderId="48" xfId="74" applyNumberFormat="1" applyFont="1" applyFill="1" applyBorder="1" applyAlignment="1">
      <alignment horizontal="center" vertical="center" wrapText="1"/>
    </xf>
    <xf numFmtId="4" fontId="26" fillId="0" borderId="49" xfId="74" applyNumberFormat="1" applyFont="1" applyFill="1" applyBorder="1" applyAlignment="1">
      <alignment horizontal="center" vertical="center" wrapText="1"/>
    </xf>
    <xf numFmtId="4" fontId="26" fillId="0" borderId="41" xfId="74" applyNumberFormat="1" applyFont="1" applyFill="1" applyBorder="1" applyAlignment="1">
      <alignment horizontal="center" vertical="center" wrapText="1"/>
    </xf>
    <xf numFmtId="4" fontId="26" fillId="0" borderId="45" xfId="74" applyNumberFormat="1" applyFont="1" applyFill="1" applyBorder="1" applyAlignment="1">
      <alignment horizontal="center" vertical="center" wrapText="1"/>
    </xf>
    <xf numFmtId="4" fontId="28" fillId="0" borderId="27" xfId="74" applyNumberFormat="1" applyFont="1" applyFill="1" applyBorder="1" applyAlignment="1">
      <alignment vertical="center" wrapText="1"/>
    </xf>
    <xf numFmtId="4" fontId="28" fillId="0" borderId="30" xfId="74" applyNumberFormat="1" applyFont="1" applyFill="1" applyBorder="1" applyAlignment="1">
      <alignment vertical="center" wrapText="1"/>
    </xf>
    <xf numFmtId="43" fontId="28" fillId="0" borderId="27" xfId="88" applyFont="1" applyFill="1" applyBorder="1" applyAlignment="1">
      <alignment horizontal="center" vertical="center" wrapText="1"/>
    </xf>
    <xf numFmtId="43" fontId="28" fillId="0" borderId="30" xfId="88" applyFont="1" applyFill="1" applyBorder="1" applyAlignment="1">
      <alignment horizontal="center" vertical="center" wrapText="1"/>
    </xf>
    <xf numFmtId="4" fontId="50" fillId="0" borderId="19" xfId="74" applyNumberFormat="1" applyFont="1" applyFill="1" applyBorder="1" applyAlignment="1">
      <alignment horizontal="center" vertical="center" wrapText="1"/>
    </xf>
    <xf numFmtId="4" fontId="28" fillId="0" borderId="51" xfId="74" applyNumberFormat="1" applyFont="1" applyFill="1" applyBorder="1" applyAlignment="1">
      <alignment vertical="center" wrapText="1"/>
    </xf>
    <xf numFmtId="3" fontId="50" fillId="0" borderId="25" xfId="74" applyNumberFormat="1" applyFont="1" applyFill="1" applyBorder="1" applyAlignment="1">
      <alignment horizontal="center" vertical="center" wrapText="1"/>
    </xf>
    <xf numFmtId="4" fontId="28" fillId="0" borderId="52" xfId="74" applyNumberFormat="1" applyFont="1" applyFill="1" applyBorder="1" applyAlignment="1">
      <alignment horizontal="center" vertical="center" wrapText="1"/>
    </xf>
    <xf numFmtId="4" fontId="52" fillId="0" borderId="0" xfId="74" applyNumberFormat="1" applyFont="1" applyFill="1" applyAlignment="1">
      <alignment horizontal="left" vertical="center" wrapText="1"/>
    </xf>
    <xf numFmtId="0" fontId="52" fillId="0" borderId="0" xfId="74" applyFont="1" applyFill="1" applyAlignment="1">
      <alignment vertical="center" wrapText="1"/>
    </xf>
    <xf numFmtId="4" fontId="52" fillId="0" borderId="0" xfId="74" applyNumberFormat="1" applyFont="1" applyFill="1" applyAlignment="1">
      <alignment horizontal="center" vertical="center" wrapText="1"/>
    </xf>
    <xf numFmtId="4" fontId="52" fillId="0" borderId="0" xfId="74" applyNumberFormat="1" applyFont="1" applyFill="1" applyAlignment="1">
      <alignment horizontal="center" wrapText="1"/>
    </xf>
    <xf numFmtId="4" fontId="26" fillId="0" borderId="26" xfId="74" applyNumberFormat="1" applyFont="1" applyFill="1" applyBorder="1" applyAlignment="1">
      <alignment horizontal="center" vertical="center" wrapText="1"/>
    </xf>
    <xf numFmtId="4" fontId="26" fillId="0" borderId="24" xfId="74" applyNumberFormat="1" applyFont="1" applyFill="1" applyBorder="1" applyAlignment="1">
      <alignment horizontal="center" vertical="center" wrapText="1"/>
    </xf>
    <xf numFmtId="4" fontId="28" fillId="0" borderId="53" xfId="74" applyNumberFormat="1" applyFont="1" applyFill="1" applyBorder="1" applyAlignment="1">
      <alignment vertical="center" wrapText="1"/>
    </xf>
    <xf numFmtId="4" fontId="26" fillId="0" borderId="54" xfId="74" applyNumberFormat="1" applyFont="1" applyFill="1" applyBorder="1" applyAlignment="1">
      <alignment horizontal="center" vertical="center" wrapText="1"/>
    </xf>
    <xf numFmtId="4" fontId="28" fillId="0" borderId="53" xfId="74" applyNumberFormat="1" applyFont="1" applyFill="1" applyBorder="1" applyAlignment="1">
      <alignment horizontal="center" vertical="center" wrapText="1"/>
    </xf>
    <xf numFmtId="4" fontId="50" fillId="0" borderId="13" xfId="74" applyNumberFormat="1" applyFont="1" applyFill="1" applyBorder="1" applyAlignment="1">
      <alignment horizontal="center" vertical="center" wrapText="1"/>
    </xf>
    <xf numFmtId="4" fontId="50" fillId="0" borderId="23" xfId="74" applyNumberFormat="1" applyFont="1" applyFill="1" applyBorder="1" applyAlignment="1">
      <alignment horizontal="center" vertical="center" wrapText="1"/>
    </xf>
    <xf numFmtId="4" fontId="50" fillId="0" borderId="10" xfId="74" applyNumberFormat="1" applyFont="1" applyFill="1" applyBorder="1" applyAlignment="1">
      <alignment horizontal="center" vertical="center" wrapText="1"/>
    </xf>
    <xf numFmtId="4" fontId="50" fillId="0" borderId="26" xfId="74" applyNumberFormat="1" applyFont="1" applyFill="1" applyBorder="1" applyAlignment="1">
      <alignment horizontal="center" vertical="center" wrapText="1"/>
    </xf>
    <xf numFmtId="4" fontId="26" fillId="0" borderId="47" xfId="74" applyNumberFormat="1" applyFont="1" applyFill="1" applyBorder="1" applyAlignment="1">
      <alignment horizontal="center" vertical="center" wrapText="1"/>
    </xf>
    <xf numFmtId="4" fontId="28" fillId="0" borderId="55" xfId="74" applyNumberFormat="1" applyFont="1" applyFill="1" applyBorder="1" applyAlignment="1">
      <alignment horizontal="center" vertical="center" wrapText="1"/>
    </xf>
    <xf numFmtId="0" fontId="28" fillId="0" borderId="24" xfId="74" applyFont="1" applyFill="1" applyBorder="1" applyAlignment="1">
      <alignment horizontal="left" vertical="center" wrapText="1"/>
    </xf>
    <xf numFmtId="4" fontId="28" fillId="0" borderId="26" xfId="74" applyNumberFormat="1" applyFont="1" applyFill="1" applyBorder="1" applyAlignment="1">
      <alignment horizontal="center" vertical="center" wrapText="1"/>
    </xf>
    <xf numFmtId="1" fontId="26" fillId="0" borderId="57" xfId="74" applyNumberFormat="1" applyFont="1" applyFill="1" applyBorder="1" applyAlignment="1">
      <alignment horizontal="center" vertical="center" wrapText="1"/>
    </xf>
    <xf numFmtId="1" fontId="26" fillId="0" borderId="18" xfId="74" applyNumberFormat="1" applyFont="1" applyFill="1" applyBorder="1" applyAlignment="1">
      <alignment horizontal="center" vertical="center" wrapText="1"/>
    </xf>
    <xf numFmtId="1" fontId="26" fillId="0" borderId="14" xfId="74" applyNumberFormat="1" applyFont="1" applyFill="1" applyBorder="1" applyAlignment="1">
      <alignment horizontal="center" vertical="center" wrapText="1"/>
    </xf>
    <xf numFmtId="1" fontId="26" fillId="0" borderId="58" xfId="74" applyNumberFormat="1" applyFont="1" applyFill="1" applyBorder="1" applyAlignment="1">
      <alignment horizontal="center" vertical="center" wrapText="1"/>
    </xf>
    <xf numFmtId="1" fontId="26" fillId="0" borderId="20" xfId="74" applyNumberFormat="1" applyFont="1" applyFill="1" applyBorder="1" applyAlignment="1">
      <alignment horizontal="center" vertical="center" wrapText="1"/>
    </xf>
    <xf numFmtId="2" fontId="50" fillId="0" borderId="13" xfId="74" applyNumberFormat="1" applyFont="1" applyFill="1" applyBorder="1" applyAlignment="1">
      <alignment horizontal="center" vertical="center" wrapText="1"/>
    </xf>
    <xf numFmtId="1" fontId="28" fillId="0" borderId="41" xfId="74" applyNumberFormat="1" applyFont="1" applyFill="1" applyBorder="1" applyAlignment="1">
      <alignment vertical="center" wrapText="1"/>
    </xf>
    <xf numFmtId="1" fontId="28" fillId="0" borderId="25" xfId="74" applyNumberFormat="1" applyFont="1" applyFill="1" applyBorder="1" applyAlignment="1">
      <alignment vertical="center" wrapText="1"/>
    </xf>
    <xf numFmtId="1" fontId="28" fillId="0" borderId="27" xfId="74" applyNumberFormat="1" applyFont="1" applyFill="1" applyBorder="1" applyAlignment="1">
      <alignment vertical="center" wrapText="1"/>
    </xf>
    <xf numFmtId="1" fontId="28" fillId="0" borderId="31" xfId="74" applyNumberFormat="1" applyFont="1" applyFill="1" applyBorder="1" applyAlignment="1">
      <alignment vertical="center" wrapText="1"/>
    </xf>
    <xf numFmtId="1" fontId="28" fillId="0" borderId="32" xfId="74" applyNumberFormat="1" applyFont="1" applyFill="1" applyBorder="1" applyAlignment="1">
      <alignment vertical="center" wrapText="1"/>
    </xf>
    <xf numFmtId="0" fontId="49" fillId="0" borderId="38" xfId="74" applyFont="1" applyFill="1" applyBorder="1" applyAlignment="1">
      <alignment horizontal="right" vertical="center" wrapText="1"/>
    </xf>
    <xf numFmtId="0" fontId="27" fillId="0" borderId="38" xfId="74" applyFont="1" applyFill="1" applyBorder="1" applyAlignment="1">
      <alignment vertical="center" wrapText="1"/>
    </xf>
    <xf numFmtId="0" fontId="49" fillId="0" borderId="38" xfId="74" applyFont="1" applyFill="1" applyBorder="1" applyAlignment="1">
      <alignment vertical="center" wrapText="1"/>
    </xf>
    <xf numFmtId="4" fontId="51" fillId="0" borderId="29" xfId="74" applyNumberFormat="1" applyFont="1" applyFill="1" applyBorder="1" applyAlignment="1">
      <alignment horizontal="center" vertical="center" wrapText="1"/>
    </xf>
    <xf numFmtId="4" fontId="28" fillId="0" borderId="36" xfId="74" applyNumberFormat="1" applyFont="1" applyFill="1" applyBorder="1" applyAlignment="1">
      <alignment horizontal="center" vertical="center" wrapText="1"/>
    </xf>
    <xf numFmtId="4" fontId="28" fillId="0" borderId="45" xfId="74" applyNumberFormat="1" applyFont="1" applyFill="1" applyBorder="1" applyAlignment="1">
      <alignment horizontal="center" vertical="center" wrapText="1"/>
    </xf>
    <xf numFmtId="4" fontId="51" fillId="0" borderId="54" xfId="74" applyNumberFormat="1" applyFont="1" applyFill="1" applyBorder="1" applyAlignment="1">
      <alignment horizontal="center" vertical="center" wrapText="1"/>
    </xf>
    <xf numFmtId="4" fontId="51" fillId="0" borderId="41" xfId="74" applyNumberFormat="1" applyFont="1" applyFill="1" applyBorder="1" applyAlignment="1">
      <alignment horizontal="center" vertical="center" wrapText="1"/>
    </xf>
    <xf numFmtId="4" fontId="51" fillId="0" borderId="27" xfId="74" applyNumberFormat="1" applyFont="1" applyFill="1" applyBorder="1" applyAlignment="1">
      <alignment vertical="center" wrapText="1"/>
    </xf>
    <xf numFmtId="4" fontId="50" fillId="0" borderId="43" xfId="74" applyNumberFormat="1" applyFont="1" applyFill="1" applyBorder="1" applyAlignment="1">
      <alignment horizontal="center" vertical="center" wrapText="1"/>
    </xf>
    <xf numFmtId="4" fontId="51" fillId="0" borderId="59" xfId="74" applyNumberFormat="1" applyFont="1" applyFill="1" applyBorder="1" applyAlignment="1">
      <alignment vertical="center" wrapText="1"/>
    </xf>
    <xf numFmtId="4" fontId="50" fillId="0" borderId="17" xfId="74" applyNumberFormat="1" applyFont="1" applyFill="1" applyBorder="1" applyAlignment="1">
      <alignment horizontal="center" vertical="center" wrapText="1"/>
    </xf>
    <xf numFmtId="4" fontId="28" fillId="0" borderId="19" xfId="74" applyNumberFormat="1" applyFont="1" applyFill="1" applyBorder="1" applyAlignment="1">
      <alignment horizontal="center" vertical="center" wrapText="1"/>
    </xf>
    <xf numFmtId="4" fontId="28" fillId="0" borderId="50" xfId="74" applyNumberFormat="1" applyFont="1" applyFill="1" applyBorder="1" applyAlignment="1">
      <alignment horizontal="center" vertical="center" wrapText="1"/>
    </xf>
    <xf numFmtId="4" fontId="28" fillId="0" borderId="22" xfId="74" applyNumberFormat="1" applyFont="1" applyFill="1" applyBorder="1" applyAlignment="1">
      <alignment horizontal="center" vertical="center" wrapText="1"/>
    </xf>
    <xf numFmtId="4" fontId="51" fillId="0" borderId="0" xfId="74" applyNumberFormat="1" applyFont="1" applyFill="1" applyBorder="1" applyAlignment="1">
      <alignment horizontal="center" vertical="center" wrapText="1"/>
    </xf>
    <xf numFmtId="0" fontId="3" fillId="0" borderId="0" xfId="73" applyFont="1" applyAlignment="1">
      <alignment horizontal="center" vertical="top" wrapText="1"/>
    </xf>
    <xf numFmtId="0" fontId="3" fillId="0" borderId="10" xfId="73" applyFont="1" applyBorder="1" applyAlignment="1">
      <alignment horizontal="left" vertical="top" wrapText="1"/>
    </xf>
    <xf numFmtId="4" fontId="51" fillId="0" borderId="28" xfId="74" applyNumberFormat="1" applyFont="1" applyFill="1" applyBorder="1" applyAlignment="1">
      <alignment horizontal="center" vertical="center" wrapText="1"/>
    </xf>
    <xf numFmtId="4" fontId="51" fillId="0" borderId="37" xfId="74" applyNumberFormat="1" applyFont="1" applyFill="1" applyBorder="1" applyAlignment="1">
      <alignment horizontal="center" vertical="center" wrapText="1"/>
    </xf>
    <xf numFmtId="4" fontId="51" fillId="0" borderId="56" xfId="74" applyNumberFormat="1" applyFont="1" applyFill="1" applyBorder="1" applyAlignment="1">
      <alignment vertical="center" wrapText="1"/>
    </xf>
    <xf numFmtId="0" fontId="2" fillId="0" borderId="0" xfId="73" applyFont="1" applyAlignment="1">
      <alignment horizontal="left" vertical="top"/>
    </xf>
    <xf numFmtId="49" fontId="4" fillId="0" borderId="0" xfId="73" applyNumberFormat="1" applyFont="1" applyAlignment="1">
      <alignment horizontal="left" vertical="top"/>
    </xf>
    <xf numFmtId="0" fontId="4" fillId="0" borderId="0" xfId="73" applyFont="1" applyAlignment="1">
      <alignment horizontal="left" vertical="top" wrapText="1"/>
    </xf>
    <xf numFmtId="0" fontId="4" fillId="0" borderId="0" xfId="73" applyFont="1" applyAlignment="1">
      <alignment horizontal="center" vertical="top" wrapText="1"/>
    </xf>
    <xf numFmtId="0" fontId="4" fillId="0" borderId="0" xfId="73" applyFont="1" applyAlignment="1">
      <alignment horizontal="right" vertical="top"/>
    </xf>
    <xf numFmtId="0" fontId="4" fillId="0" borderId="0" xfId="73" applyFont="1"/>
    <xf numFmtId="0" fontId="4" fillId="0" borderId="0" xfId="73" applyFont="1" applyAlignment="1">
      <alignment horizontal="left" vertical="top"/>
    </xf>
    <xf numFmtId="0" fontId="4" fillId="0" borderId="0" xfId="73" applyFont="1" applyAlignment="1">
      <alignment horizontal="center" vertical="top"/>
    </xf>
    <xf numFmtId="0" fontId="4" fillId="0" borderId="12" xfId="73" applyFont="1" applyBorder="1" applyAlignment="1">
      <alignment horizontal="right" vertical="top"/>
    </xf>
    <xf numFmtId="0" fontId="4" fillId="0" borderId="0" xfId="73" applyFont="1" applyBorder="1"/>
    <xf numFmtId="0" fontId="4" fillId="0" borderId="11" xfId="73" applyFont="1" applyBorder="1" applyAlignment="1">
      <alignment horizontal="right" vertical="top"/>
    </xf>
    <xf numFmtId="0" fontId="30" fillId="0" borderId="11" xfId="73" applyFont="1" applyBorder="1" applyAlignment="1">
      <alignment horizontal="center" vertical="top"/>
    </xf>
    <xf numFmtId="0" fontId="30" fillId="0" borderId="0" xfId="73" applyFont="1" applyBorder="1" applyAlignment="1">
      <alignment horizontal="center" vertical="top"/>
    </xf>
    <xf numFmtId="0" fontId="4" fillId="0" borderId="0" xfId="73" applyFont="1" applyBorder="1" applyAlignment="1">
      <alignment horizontal="right" vertical="top"/>
    </xf>
    <xf numFmtId="0" fontId="2" fillId="0" borderId="0" xfId="73" applyFont="1" applyAlignment="1">
      <alignment horizontal="center" vertical="top"/>
    </xf>
    <xf numFmtId="0" fontId="4" fillId="0" borderId="0" xfId="73" applyFont="1" applyAlignment="1">
      <alignment horizontal="right" vertical="top" wrapText="1"/>
    </xf>
    <xf numFmtId="0" fontId="4" fillId="0" borderId="0" xfId="73" applyFont="1" applyAlignment="1">
      <alignment horizontal="left"/>
    </xf>
    <xf numFmtId="0" fontId="4" fillId="0" borderId="11" xfId="73" applyFont="1" applyBorder="1"/>
    <xf numFmtId="0" fontId="30" fillId="0" borderId="0" xfId="73" applyFont="1" applyAlignment="1">
      <alignment horizontal="center" vertical="top"/>
    </xf>
    <xf numFmtId="49" fontId="30" fillId="0" borderId="0" xfId="73" applyNumberFormat="1" applyFont="1" applyAlignment="1">
      <alignment horizontal="left" vertical="top"/>
    </xf>
    <xf numFmtId="0" fontId="4" fillId="0" borderId="0" xfId="73" applyFont="1" applyAlignment="1"/>
    <xf numFmtId="0" fontId="3" fillId="0" borderId="10" xfId="73" applyFont="1" applyBorder="1" applyAlignment="1">
      <alignment horizontal="center" vertical="center" wrapText="1"/>
    </xf>
    <xf numFmtId="49" fontId="3" fillId="0" borderId="10" xfId="73" applyNumberFormat="1" applyFont="1" applyBorder="1" applyAlignment="1">
      <alignment horizontal="center" vertical="center"/>
    </xf>
    <xf numFmtId="0" fontId="3" fillId="0" borderId="10" xfId="73" applyFont="1" applyBorder="1" applyAlignment="1">
      <alignment horizontal="center" vertical="center"/>
    </xf>
    <xf numFmtId="4" fontId="50" fillId="0" borderId="41" xfId="74" applyNumberFormat="1" applyFont="1" applyFill="1" applyBorder="1" applyAlignment="1">
      <alignment horizontal="center" vertical="center" wrapText="1"/>
    </xf>
    <xf numFmtId="4" fontId="51" fillId="0" borderId="24" xfId="74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" fontId="26" fillId="0" borderId="10" xfId="74" applyNumberFormat="1" applyFont="1" applyFill="1" applyBorder="1" applyAlignment="1">
      <alignment horizontal="center" vertical="center" wrapText="1"/>
    </xf>
    <xf numFmtId="4" fontId="26" fillId="0" borderId="25" xfId="74" applyNumberFormat="1" applyFont="1" applyFill="1" applyBorder="1" applyAlignment="1">
      <alignment horizontal="center" vertical="center" wrapText="1"/>
    </xf>
    <xf numFmtId="4" fontId="26" fillId="0" borderId="31" xfId="74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53" fillId="0" borderId="12" xfId="0" applyFont="1" applyBorder="1" applyAlignment="1">
      <alignment horizontal="center" vertical="top"/>
    </xf>
    <xf numFmtId="0" fontId="5" fillId="0" borderId="12" xfId="0" applyFont="1" applyBorder="1" applyAlignment="1">
      <alignment horizontal="right" vertical="top"/>
    </xf>
    <xf numFmtId="0" fontId="5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45" fillId="0" borderId="0" xfId="0" applyFont="1" applyBorder="1" applyAlignment="1">
      <alignment horizontal="center" vertical="top"/>
    </xf>
    <xf numFmtId="0" fontId="55" fillId="0" borderId="0" xfId="0" applyFont="1" applyAlignment="1">
      <alignment horizontal="center" vertical="top"/>
    </xf>
    <xf numFmtId="0" fontId="53" fillId="0" borderId="0" xfId="0" applyFont="1" applyAlignment="1">
      <alignment horizontal="center" vertical="top"/>
    </xf>
    <xf numFmtId="0" fontId="46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right" vertical="top"/>
    </xf>
    <xf numFmtId="0" fontId="53" fillId="0" borderId="0" xfId="0" applyFont="1" applyFill="1" applyBorder="1" applyAlignment="1">
      <alignment horizontal="right" vertical="top"/>
    </xf>
    <xf numFmtId="0" fontId="53" fillId="0" borderId="12" xfId="0" applyFont="1" applyBorder="1" applyAlignment="1">
      <alignment horizontal="left" vertical="top"/>
    </xf>
    <xf numFmtId="0" fontId="53" fillId="0" borderId="12" xfId="0" applyFont="1" applyFill="1" applyBorder="1" applyAlignment="1">
      <alignment horizontal="center" vertical="top"/>
    </xf>
    <xf numFmtId="0" fontId="53" fillId="0" borderId="12" xfId="0" applyFont="1" applyFill="1" applyBorder="1" applyAlignment="1">
      <alignment horizontal="right" vertical="top"/>
    </xf>
    <xf numFmtId="0" fontId="53" fillId="0" borderId="12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30" fillId="0" borderId="0" xfId="0" applyFont="1" applyBorder="1" applyAlignment="1">
      <alignment horizontal="center" vertical="top"/>
    </xf>
    <xf numFmtId="0" fontId="47" fillId="0" borderId="0" xfId="0" applyFont="1" applyAlignment="1">
      <alignment horizontal="center" vertical="top"/>
    </xf>
    <xf numFmtId="49" fontId="47" fillId="0" borderId="0" xfId="0" applyNumberFormat="1" applyFont="1" applyAlignment="1">
      <alignment horizontal="left" vertical="top"/>
    </xf>
    <xf numFmtId="0" fontId="5" fillId="0" borderId="0" xfId="0" applyFont="1" applyAlignment="1"/>
    <xf numFmtId="0" fontId="53" fillId="0" borderId="0" xfId="0" applyFont="1" applyAlignment="1">
      <alignment horizontal="left"/>
    </xf>
    <xf numFmtId="49" fontId="53" fillId="0" borderId="0" xfId="0" applyNumberFormat="1" applyFont="1" applyAlignment="1">
      <alignment horizontal="left" vertical="top"/>
    </xf>
    <xf numFmtId="0" fontId="53" fillId="0" borderId="0" xfId="0" applyFont="1" applyAlignment="1">
      <alignment horizontal="right" vertical="top"/>
    </xf>
    <xf numFmtId="0" fontId="53" fillId="0" borderId="0" xfId="0" applyFont="1" applyAlignment="1">
      <alignment horizontal="left" vertical="top"/>
    </xf>
    <xf numFmtId="0" fontId="53" fillId="0" borderId="0" xfId="0" applyFont="1" applyAlignment="1"/>
    <xf numFmtId="0" fontId="5" fillId="0" borderId="10" xfId="0" applyFont="1" applyBorder="1" applyAlignment="1">
      <alignment horizontal="right" vertical="top"/>
    </xf>
    <xf numFmtId="4" fontId="50" fillId="0" borderId="59" xfId="74" applyNumberFormat="1" applyFont="1" applyFill="1" applyBorder="1" applyAlignment="1">
      <alignment horizontal="center" vertical="center" wrapText="1"/>
    </xf>
    <xf numFmtId="4" fontId="51" fillId="0" borderId="27" xfId="74" applyNumberFormat="1" applyFont="1" applyFill="1" applyBorder="1" applyAlignment="1">
      <alignment horizontal="center" vertical="center" wrapText="1"/>
    </xf>
    <xf numFmtId="4" fontId="51" fillId="0" borderId="24" xfId="88" applyNumberFormat="1" applyFont="1" applyFill="1" applyBorder="1" applyAlignment="1">
      <alignment horizontal="center" vertical="center" wrapText="1"/>
    </xf>
    <xf numFmtId="4" fontId="28" fillId="0" borderId="28" xfId="88" applyNumberFormat="1" applyFont="1" applyFill="1" applyBorder="1" applyAlignment="1">
      <alignment horizontal="center" vertical="center" wrapText="1"/>
    </xf>
    <xf numFmtId="4" fontId="28" fillId="0" borderId="38" xfId="88" applyNumberFormat="1" applyFont="1" applyFill="1" applyBorder="1" applyAlignment="1">
      <alignment horizontal="center" vertical="center" wrapText="1"/>
    </xf>
    <xf numFmtId="4" fontId="26" fillId="0" borderId="38" xfId="88" applyNumberFormat="1" applyFont="1" applyFill="1" applyBorder="1" applyAlignment="1">
      <alignment horizontal="center" vertical="center" wrapText="1"/>
    </xf>
    <xf numFmtId="4" fontId="26" fillId="0" borderId="48" xfId="88" applyNumberFormat="1" applyFont="1" applyFill="1" applyBorder="1" applyAlignment="1">
      <alignment horizontal="center" vertical="center" wrapText="1"/>
    </xf>
    <xf numFmtId="4" fontId="26" fillId="0" borderId="39" xfId="88" applyNumberFormat="1" applyFont="1" applyFill="1" applyBorder="1" applyAlignment="1">
      <alignment horizontal="center" vertical="center" wrapText="1"/>
    </xf>
    <xf numFmtId="4" fontId="28" fillId="0" borderId="48" xfId="88" applyNumberFormat="1" applyFont="1" applyFill="1" applyBorder="1" applyAlignment="1">
      <alignment horizontal="center" vertical="center" wrapText="1"/>
    </xf>
    <xf numFmtId="4" fontId="28" fillId="0" borderId="39" xfId="88" applyNumberFormat="1" applyFont="1" applyFill="1" applyBorder="1" applyAlignment="1">
      <alignment horizontal="center" vertical="center" wrapText="1"/>
    </xf>
    <xf numFmtId="4" fontId="28" fillId="0" borderId="38" xfId="74" applyNumberFormat="1" applyFont="1" applyFill="1" applyBorder="1" applyAlignment="1">
      <alignment horizontal="center" vertical="center" wrapText="1"/>
    </xf>
    <xf numFmtId="4" fontId="26" fillId="0" borderId="35" xfId="74" applyNumberFormat="1" applyFont="1" applyFill="1" applyBorder="1" applyAlignment="1">
      <alignment horizontal="center" vertical="center" wrapText="1"/>
    </xf>
    <xf numFmtId="4" fontId="50" fillId="0" borderId="15" xfId="74" applyNumberFormat="1" applyFont="1" applyFill="1" applyBorder="1" applyAlignment="1">
      <alignment horizontal="center" vertical="center" wrapText="1"/>
    </xf>
    <xf numFmtId="4" fontId="51" fillId="0" borderId="21" xfId="74" applyNumberFormat="1" applyFont="1" applyFill="1" applyBorder="1" applyAlignment="1">
      <alignment horizontal="center" vertical="center" wrapText="1"/>
    </xf>
    <xf numFmtId="1" fontId="26" fillId="0" borderId="64" xfId="74" applyNumberFormat="1" applyFont="1" applyFill="1" applyBorder="1" applyAlignment="1">
      <alignment horizontal="center" vertical="center" wrapText="1"/>
    </xf>
    <xf numFmtId="1" fontId="28" fillId="0" borderId="62" xfId="74" applyNumberFormat="1" applyFont="1" applyFill="1" applyBorder="1" applyAlignment="1">
      <alignment vertical="center" wrapText="1"/>
    </xf>
    <xf numFmtId="1" fontId="28" fillId="0" borderId="67" xfId="74" applyNumberFormat="1" applyFont="1" applyFill="1" applyBorder="1" applyAlignment="1">
      <alignment horizontal="center" vertical="center" wrapText="1"/>
    </xf>
    <xf numFmtId="1" fontId="28" fillId="0" borderId="68" xfId="74" applyNumberFormat="1" applyFont="1" applyFill="1" applyBorder="1" applyAlignment="1">
      <alignment horizontal="center" vertical="center" wrapText="1"/>
    </xf>
    <xf numFmtId="1" fontId="26" fillId="0" borderId="67" xfId="74" applyNumberFormat="1" applyFont="1" applyFill="1" applyBorder="1" applyAlignment="1">
      <alignment horizontal="center" vertical="center" wrapText="1"/>
    </xf>
    <xf numFmtId="1" fontId="51" fillId="0" borderId="62" xfId="74" applyNumberFormat="1" applyFont="1" applyFill="1" applyBorder="1" applyAlignment="1">
      <alignment horizontal="center" vertical="center" wrapText="1"/>
    </xf>
    <xf numFmtId="1" fontId="26" fillId="0" borderId="65" xfId="74" applyNumberFormat="1" applyFont="1" applyFill="1" applyBorder="1" applyAlignment="1">
      <alignment horizontal="center" vertical="center" wrapText="1"/>
    </xf>
    <xf numFmtId="4" fontId="28" fillId="0" borderId="62" xfId="74" applyNumberFormat="1" applyFont="1" applyFill="1" applyBorder="1" applyAlignment="1">
      <alignment horizontal="center" vertical="center" wrapText="1"/>
    </xf>
    <xf numFmtId="4" fontId="28" fillId="0" borderId="68" xfId="74" applyNumberFormat="1" applyFont="1" applyFill="1" applyBorder="1" applyAlignment="1">
      <alignment horizontal="center" vertical="center" wrapText="1"/>
    </xf>
    <xf numFmtId="4" fontId="28" fillId="0" borderId="60" xfId="74" applyNumberFormat="1" applyFont="1" applyFill="1" applyBorder="1" applyAlignment="1">
      <alignment horizontal="center" vertical="center" wrapText="1"/>
    </xf>
    <xf numFmtId="4" fontId="26" fillId="0" borderId="60" xfId="74" applyNumberFormat="1" applyFont="1" applyFill="1" applyBorder="1" applyAlignment="1">
      <alignment horizontal="center" vertical="center" wrapText="1"/>
    </xf>
    <xf numFmtId="4" fontId="26" fillId="0" borderId="61" xfId="74" applyNumberFormat="1" applyFont="1" applyFill="1" applyBorder="1" applyAlignment="1">
      <alignment horizontal="center" vertical="center" wrapText="1"/>
    </xf>
    <xf numFmtId="4" fontId="28" fillId="0" borderId="33" xfId="74" applyNumberFormat="1" applyFont="1" applyFill="1" applyBorder="1" applyAlignment="1">
      <alignment horizontal="center" vertical="center" wrapText="1"/>
    </xf>
    <xf numFmtId="4" fontId="50" fillId="0" borderId="33" xfId="74" applyNumberFormat="1" applyFont="1" applyFill="1" applyBorder="1" applyAlignment="1">
      <alignment horizontal="center" vertical="center" wrapText="1"/>
    </xf>
    <xf numFmtId="4" fontId="50" fillId="0" borderId="35" xfId="74" applyNumberFormat="1" applyFont="1" applyFill="1" applyBorder="1" applyAlignment="1">
      <alignment horizontal="center" vertical="center" wrapText="1"/>
    </xf>
    <xf numFmtId="4" fontId="51" fillId="0" borderId="31" xfId="74" applyNumberFormat="1" applyFont="1" applyFill="1" applyBorder="1" applyAlignment="1">
      <alignment horizontal="center" vertical="center" wrapText="1"/>
    </xf>
    <xf numFmtId="4" fontId="50" fillId="0" borderId="21" xfId="74" applyNumberFormat="1" applyFont="1" applyFill="1" applyBorder="1" applyAlignment="1">
      <alignment horizontal="center" vertical="center" wrapText="1"/>
    </xf>
    <xf numFmtId="4" fontId="50" fillId="0" borderId="69" xfId="74" applyNumberFormat="1" applyFont="1" applyFill="1" applyBorder="1" applyAlignment="1">
      <alignment horizontal="center" vertical="center" wrapText="1"/>
    </xf>
    <xf numFmtId="4" fontId="26" fillId="0" borderId="68" xfId="74" applyNumberFormat="1" applyFont="1" applyFill="1" applyBorder="1" applyAlignment="1">
      <alignment horizontal="center" vertical="center" wrapText="1"/>
    </xf>
    <xf numFmtId="4" fontId="50" fillId="0" borderId="62" xfId="74" applyNumberFormat="1" applyFont="1" applyFill="1" applyBorder="1" applyAlignment="1">
      <alignment horizontal="center" vertical="center" wrapText="1"/>
    </xf>
    <xf numFmtId="4" fontId="51" fillId="0" borderId="67" xfId="74" applyNumberFormat="1" applyFont="1" applyFill="1" applyBorder="1" applyAlignment="1">
      <alignment horizontal="center" vertical="center" wrapText="1"/>
    </xf>
    <xf numFmtId="4" fontId="26" fillId="0" borderId="67" xfId="74" applyNumberFormat="1" applyFont="1" applyFill="1" applyBorder="1" applyAlignment="1">
      <alignment horizontal="center" vertical="center" wrapText="1"/>
    </xf>
    <xf numFmtId="4" fontId="50" fillId="0" borderId="63" xfId="74" applyNumberFormat="1" applyFont="1" applyFill="1" applyBorder="1" applyAlignment="1">
      <alignment horizontal="center" vertical="center" wrapText="1"/>
    </xf>
    <xf numFmtId="4" fontId="51" fillId="0" borderId="63" xfId="74" applyNumberFormat="1" applyFont="1" applyFill="1" applyBorder="1" applyAlignment="1">
      <alignment horizontal="center" vertical="center" wrapText="1"/>
    </xf>
    <xf numFmtId="4" fontId="28" fillId="0" borderId="63" xfId="74" applyNumberFormat="1" applyFont="1" applyFill="1" applyBorder="1" applyAlignment="1">
      <alignment horizontal="center" vertical="center" wrapText="1"/>
    </xf>
    <xf numFmtId="4" fontId="51" fillId="0" borderId="65" xfId="74" applyNumberFormat="1" applyFont="1" applyFill="1" applyBorder="1" applyAlignment="1">
      <alignment horizontal="center" vertical="center" wrapText="1"/>
    </xf>
    <xf numFmtId="4" fontId="28" fillId="0" borderId="65" xfId="74" applyNumberFormat="1" applyFont="1" applyFill="1" applyBorder="1" applyAlignment="1">
      <alignment horizontal="center" vertical="center" wrapText="1"/>
    </xf>
    <xf numFmtId="4" fontId="28" fillId="0" borderId="66" xfId="74" applyNumberFormat="1" applyFont="1" applyFill="1" applyBorder="1" applyAlignment="1">
      <alignment horizontal="center" vertical="center" wrapText="1"/>
    </xf>
    <xf numFmtId="0" fontId="3" fillId="0" borderId="10" xfId="73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6" fillId="0" borderId="10" xfId="73" applyFont="1" applyBorder="1" applyAlignment="1">
      <alignment horizontal="left" vertical="top" wrapText="1"/>
    </xf>
    <xf numFmtId="0" fontId="4" fillId="0" borderId="0" xfId="73" applyFont="1" applyAlignment="1">
      <alignment horizontal="right"/>
    </xf>
    <xf numFmtId="0" fontId="0" fillId="0" borderId="0" xfId="0" applyAlignment="1">
      <alignment horizontal="right"/>
    </xf>
    <xf numFmtId="0" fontId="2" fillId="0" borderId="10" xfId="73" applyFont="1" applyBorder="1" applyAlignment="1">
      <alignment horizontal="left" vertical="top" wrapText="1"/>
    </xf>
    <xf numFmtId="0" fontId="3" fillId="0" borderId="10" xfId="73" applyFont="1" applyBorder="1" applyAlignment="1">
      <alignment horizontal="center" vertical="center" wrapText="1"/>
    </xf>
    <xf numFmtId="0" fontId="4" fillId="0" borderId="10" xfId="73" applyFont="1" applyBorder="1" applyAlignment="1">
      <alignment horizontal="center" vertical="center"/>
    </xf>
    <xf numFmtId="0" fontId="5" fillId="0" borderId="10" xfId="73" applyFont="1" applyBorder="1" applyAlignment="1">
      <alignment horizontal="center" vertical="center" textRotation="90" wrapText="1" readingOrder="1"/>
    </xf>
    <xf numFmtId="0" fontId="3" fillId="0" borderId="10" xfId="73" applyFont="1" applyBorder="1" applyAlignment="1">
      <alignment horizontal="center" vertical="center"/>
    </xf>
    <xf numFmtId="0" fontId="4" fillId="0" borderId="10" xfId="73" applyFont="1" applyBorder="1" applyAlignment="1">
      <alignment horizontal="center" vertical="center" wrapText="1"/>
    </xf>
    <xf numFmtId="49" fontId="3" fillId="0" borderId="10" xfId="73" applyNumberFormat="1" applyFont="1" applyBorder="1" applyAlignment="1">
      <alignment horizontal="center" vertical="center" wrapText="1"/>
    </xf>
    <xf numFmtId="49" fontId="3" fillId="0" borderId="10" xfId="73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53" fillId="0" borderId="0" xfId="0" applyFont="1" applyAlignment="1">
      <alignment horizontal="right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/>
    </xf>
    <xf numFmtId="0" fontId="0" fillId="0" borderId="10" xfId="0" applyBorder="1" applyAlignment="1">
      <alignment vertical="top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7" fillId="0" borderId="0" xfId="0" applyFont="1" applyAlignment="1">
      <alignment horizontal="center" vertical="top" wrapText="1"/>
    </xf>
    <xf numFmtId="0" fontId="27" fillId="0" borderId="0" xfId="74" applyFont="1" applyFill="1" applyAlignment="1">
      <alignment vertical="center" wrapText="1"/>
    </xf>
    <xf numFmtId="1" fontId="26" fillId="0" borderId="67" xfId="74" applyNumberFormat="1" applyFont="1" applyFill="1" applyBorder="1" applyAlignment="1">
      <alignment horizontal="center" vertical="center" wrapText="1"/>
    </xf>
    <xf numFmtId="1" fontId="26" fillId="0" borderId="66" xfId="74" applyNumberFormat="1" applyFont="1" applyFill="1" applyBorder="1" applyAlignment="1">
      <alignment horizontal="center" vertical="center" wrapText="1"/>
    </xf>
    <xf numFmtId="4" fontId="26" fillId="0" borderId="62" xfId="74" applyNumberFormat="1" applyFont="1" applyFill="1" applyBorder="1" applyAlignment="1">
      <alignment horizontal="center" vertical="center" wrapText="1"/>
    </xf>
    <xf numFmtId="4" fontId="26" fillId="0" borderId="63" xfId="74" applyNumberFormat="1" applyFont="1" applyFill="1" applyBorder="1" applyAlignment="1">
      <alignment horizontal="center" vertical="center" wrapText="1"/>
    </xf>
    <xf numFmtId="0" fontId="26" fillId="0" borderId="41" xfId="74" applyFont="1" applyFill="1" applyBorder="1" applyAlignment="1">
      <alignment horizontal="center" vertical="center" wrapText="1"/>
    </xf>
    <xf numFmtId="0" fontId="26" fillId="0" borderId="25" xfId="74" applyFont="1" applyFill="1" applyBorder="1" applyAlignment="1">
      <alignment horizontal="center" vertical="center" wrapText="1"/>
    </xf>
    <xf numFmtId="0" fontId="26" fillId="0" borderId="27" xfId="74" applyFont="1" applyFill="1" applyBorder="1" applyAlignment="1">
      <alignment horizontal="center" vertical="center" wrapText="1"/>
    </xf>
    <xf numFmtId="0" fontId="27" fillId="0" borderId="0" xfId="74" applyFont="1" applyFill="1" applyAlignment="1">
      <alignment horizontal="left" vertical="center" wrapText="1"/>
    </xf>
    <xf numFmtId="1" fontId="26" fillId="0" borderId="65" xfId="74" applyNumberFormat="1" applyFont="1" applyFill="1" applyBorder="1" applyAlignment="1">
      <alignment horizontal="center" vertical="center" wrapText="1"/>
    </xf>
    <xf numFmtId="1" fontId="26" fillId="0" borderId="57" xfId="74" applyNumberFormat="1" applyFont="1" applyFill="1" applyBorder="1" applyAlignment="1">
      <alignment horizontal="center" vertical="center" wrapText="1"/>
    </xf>
    <xf numFmtId="1" fontId="26" fillId="0" borderId="28" xfId="74" applyNumberFormat="1" applyFont="1" applyFill="1" applyBorder="1" applyAlignment="1">
      <alignment horizontal="center" vertical="center" wrapText="1"/>
    </xf>
    <xf numFmtId="0" fontId="26" fillId="0" borderId="24" xfId="74" applyFont="1" applyFill="1" applyBorder="1" applyAlignment="1">
      <alignment horizontal="center" vertical="center" wrapText="1"/>
    </xf>
    <xf numFmtId="0" fontId="26" fillId="0" borderId="28" xfId="74" applyFont="1" applyFill="1" applyBorder="1" applyAlignment="1">
      <alignment horizontal="center" vertical="center" wrapText="1"/>
    </xf>
    <xf numFmtId="0" fontId="28" fillId="0" borderId="24" xfId="74" applyFont="1" applyFill="1" applyBorder="1" applyAlignment="1">
      <alignment horizontal="right" vertical="center" wrapText="1"/>
    </xf>
    <xf numFmtId="0" fontId="28" fillId="0" borderId="28" xfId="74" applyFont="1" applyFill="1" applyBorder="1" applyAlignment="1">
      <alignment horizontal="right" vertical="center" wrapText="1"/>
    </xf>
    <xf numFmtId="4" fontId="26" fillId="0" borderId="0" xfId="74" applyNumberFormat="1" applyFont="1" applyFill="1" applyAlignment="1">
      <alignment horizontal="center" vertical="center" wrapText="1"/>
    </xf>
    <xf numFmtId="0" fontId="52" fillId="0" borderId="0" xfId="74" applyFont="1" applyFill="1" applyAlignment="1">
      <alignment wrapText="1"/>
    </xf>
    <xf numFmtId="0" fontId="52" fillId="0" borderId="0" xfId="74" applyFont="1" applyFill="1" applyAlignment="1"/>
    <xf numFmtId="4" fontId="52" fillId="0" borderId="0" xfId="74" applyNumberFormat="1" applyFont="1" applyFill="1" applyAlignment="1">
      <alignment horizontal="left" wrapText="1"/>
    </xf>
    <xf numFmtId="0" fontId="26" fillId="0" borderId="57" xfId="74" applyFont="1" applyFill="1" applyBorder="1" applyAlignment="1">
      <alignment horizontal="left" vertical="center" wrapText="1"/>
    </xf>
    <xf numFmtId="0" fontId="26" fillId="0" borderId="28" xfId="74" applyFont="1" applyFill="1" applyBorder="1" applyAlignment="1">
      <alignment horizontal="left" vertical="center" wrapText="1"/>
    </xf>
    <xf numFmtId="0" fontId="52" fillId="0" borderId="0" xfId="74" applyFont="1" applyFill="1" applyAlignment="1">
      <alignment horizontal="center" vertical="center" wrapText="1"/>
    </xf>
    <xf numFmtId="0" fontId="49" fillId="0" borderId="24" xfId="74" applyFont="1" applyFill="1" applyBorder="1" applyAlignment="1">
      <alignment horizontal="right" vertical="top" wrapText="1"/>
    </xf>
    <xf numFmtId="0" fontId="49" fillId="0" borderId="28" xfId="74" applyFont="1" applyFill="1" applyBorder="1" applyAlignment="1">
      <alignment horizontal="right" vertical="top" wrapText="1"/>
    </xf>
    <xf numFmtId="0" fontId="26" fillId="0" borderId="32" xfId="74" applyFont="1" applyFill="1" applyBorder="1" applyAlignment="1">
      <alignment horizontal="center" vertical="center" wrapText="1"/>
    </xf>
    <xf numFmtId="0" fontId="27" fillId="0" borderId="0" xfId="74" applyFont="1" applyFill="1" applyAlignment="1">
      <alignment horizontal="center" wrapText="1"/>
    </xf>
    <xf numFmtId="0" fontId="26" fillId="0" borderId="43" xfId="74" applyFont="1" applyFill="1" applyBorder="1" applyAlignment="1">
      <alignment horizontal="center" vertical="center" wrapText="1"/>
    </xf>
    <xf numFmtId="4" fontId="26" fillId="0" borderId="31" xfId="74" applyNumberFormat="1" applyFont="1" applyFill="1" applyBorder="1" applyAlignment="1">
      <alignment horizontal="center" vertical="center" wrapText="1"/>
    </xf>
    <xf numFmtId="4" fontId="26" fillId="0" borderId="42" xfId="74" applyNumberFormat="1" applyFont="1" applyFill="1" applyBorder="1" applyAlignment="1">
      <alignment horizontal="center" vertical="center" wrapText="1"/>
    </xf>
    <xf numFmtId="4" fontId="26" fillId="0" borderId="32" xfId="74" applyNumberFormat="1" applyFont="1" applyFill="1" applyBorder="1" applyAlignment="1">
      <alignment horizontal="center" vertical="center" wrapText="1"/>
    </xf>
    <xf numFmtId="1" fontId="26" fillId="0" borderId="64" xfId="74" applyNumberFormat="1" applyFont="1" applyFill="1" applyBorder="1" applyAlignment="1">
      <alignment horizontal="center" vertical="center" wrapText="1"/>
    </xf>
    <xf numFmtId="0" fontId="27" fillId="0" borderId="0" xfId="74" applyFont="1" applyAlignment="1">
      <alignment horizontal="center" vertical="center" wrapText="1"/>
    </xf>
    <xf numFmtId="0" fontId="27" fillId="0" borderId="0" xfId="74" applyFont="1" applyAlignment="1">
      <alignment horizontal="center"/>
    </xf>
    <xf numFmtId="0" fontId="26" fillId="0" borderId="12" xfId="74" applyFont="1" applyBorder="1" applyAlignment="1">
      <alignment horizontal="right"/>
    </xf>
    <xf numFmtId="0" fontId="26" fillId="0" borderId="10" xfId="74" applyFont="1" applyBorder="1" applyAlignment="1">
      <alignment horizontal="center" vertical="center" wrapText="1"/>
    </xf>
    <xf numFmtId="0" fontId="26" fillId="0" borderId="10" xfId="74" applyFont="1" applyBorder="1" applyAlignment="1">
      <alignment horizontal="center" vertical="center"/>
    </xf>
    <xf numFmtId="0" fontId="37" fillId="0" borderId="0" xfId="74" applyFont="1" applyAlignment="1">
      <alignment horizontal="left" vertical="center" wrapText="1"/>
    </xf>
    <xf numFmtId="0" fontId="26" fillId="0" borderId="0" xfId="74" applyFont="1" applyAlignment="1">
      <alignment horizontal="center"/>
    </xf>
    <xf numFmtId="0" fontId="26" fillId="0" borderId="0" xfId="74" applyFont="1" applyAlignment="1">
      <alignment horizontal="left"/>
    </xf>
    <xf numFmtId="4" fontId="26" fillId="0" borderId="14" xfId="74" applyNumberFormat="1" applyFont="1" applyBorder="1" applyAlignment="1">
      <alignment horizontal="center" vertical="center"/>
    </xf>
    <xf numFmtId="4" fontId="26" fillId="0" borderId="20" xfId="74" applyNumberFormat="1" applyFont="1" applyBorder="1" applyAlignment="1">
      <alignment horizontal="center" vertical="center"/>
    </xf>
    <xf numFmtId="0" fontId="26" fillId="0" borderId="14" xfId="74" applyFont="1" applyBorder="1" applyAlignment="1">
      <alignment horizontal="center" vertical="center" wrapText="1"/>
    </xf>
    <xf numFmtId="0" fontId="26" fillId="0" borderId="20" xfId="74" applyFont="1" applyBorder="1" applyAlignment="1">
      <alignment horizontal="center" vertical="center" wrapText="1"/>
    </xf>
    <xf numFmtId="0" fontId="26" fillId="0" borderId="21" xfId="74" applyFont="1" applyBorder="1" applyAlignment="1">
      <alignment horizontal="center" vertical="center" wrapText="1"/>
    </xf>
    <xf numFmtId="0" fontId="26" fillId="0" borderId="22" xfId="74" applyFont="1" applyBorder="1" applyAlignment="1">
      <alignment horizontal="center" vertical="center" wrapText="1"/>
    </xf>
    <xf numFmtId="0" fontId="26" fillId="0" borderId="18" xfId="74" applyFont="1" applyBorder="1" applyAlignment="1">
      <alignment horizontal="center" vertical="center" wrapText="1"/>
    </xf>
    <xf numFmtId="0" fontId="26" fillId="0" borderId="19" xfId="74" applyFont="1" applyBorder="1" applyAlignment="1">
      <alignment horizontal="center" vertical="center" wrapText="1"/>
    </xf>
    <xf numFmtId="0" fontId="26" fillId="0" borderId="13" xfId="74" applyFont="1" applyBorder="1" applyAlignment="1">
      <alignment horizontal="center" vertical="center" wrapText="1"/>
    </xf>
    <xf numFmtId="0" fontId="26" fillId="0" borderId="15" xfId="74" applyFont="1" applyBorder="1" applyAlignment="1">
      <alignment horizontal="center" vertical="center"/>
    </xf>
    <xf numFmtId="0" fontId="26" fillId="0" borderId="17" xfId="74" applyFont="1" applyBorder="1" applyAlignment="1">
      <alignment horizontal="center" vertical="center"/>
    </xf>
    <xf numFmtId="0" fontId="26" fillId="0" borderId="15" xfId="74" applyFont="1" applyBorder="1" applyAlignment="1">
      <alignment horizontal="left" vertical="center"/>
    </xf>
    <xf numFmtId="0" fontId="26" fillId="0" borderId="16" xfId="74" applyFont="1" applyBorder="1" applyAlignment="1">
      <alignment horizontal="left" vertical="center"/>
    </xf>
    <xf numFmtId="0" fontId="27" fillId="0" borderId="0" xfId="74" applyFont="1" applyFill="1" applyAlignment="1">
      <alignment wrapText="1"/>
    </xf>
    <xf numFmtId="0" fontId="26" fillId="0" borderId="14" xfId="74" applyFont="1" applyBorder="1" applyAlignment="1">
      <alignment horizontal="center" vertical="center"/>
    </xf>
    <xf numFmtId="0" fontId="26" fillId="0" borderId="20" xfId="74" applyFont="1" applyBorder="1" applyAlignment="1">
      <alignment horizontal="center" vertical="center"/>
    </xf>
    <xf numFmtId="0" fontId="26" fillId="0" borderId="10" xfId="74" applyFont="1" applyBorder="1" applyAlignment="1">
      <alignment horizontal="left" vertical="center"/>
    </xf>
    <xf numFmtId="0" fontId="26" fillId="0" borderId="10" xfId="74" applyFont="1" applyBorder="1" applyAlignment="1">
      <alignment horizontal="left" vertical="center" wrapText="1"/>
    </xf>
    <xf numFmtId="4" fontId="26" fillId="0" borderId="10" xfId="74" applyNumberFormat="1" applyFont="1" applyBorder="1" applyAlignment="1">
      <alignment horizontal="center" vertical="center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Финансовый" xfId="88" builtinId="3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autoPageBreaks="0" fitToPage="1"/>
  </sheetPr>
  <dimension ref="A1:Q308"/>
  <sheetViews>
    <sheetView showGridLines="0" topLeftCell="A70" zoomScaleNormal="100" zoomScaleSheetLayoutView="75" workbookViewId="0">
      <selection activeCell="F100" sqref="F100"/>
    </sheetView>
  </sheetViews>
  <sheetFormatPr defaultRowHeight="13.2" outlineLevelRow="2" x14ac:dyDescent="0.25"/>
  <cols>
    <col min="1" max="1" width="4.6640625" style="6" customWidth="1"/>
    <col min="2" max="2" width="20.33203125" style="5" customWidth="1"/>
    <col min="3" max="3" width="37.109375" style="4" customWidth="1"/>
    <col min="4" max="4" width="12.6640625" style="3" customWidth="1"/>
    <col min="5" max="5" width="11.6640625" style="2" customWidth="1"/>
    <col min="6" max="6" width="10.5546875" style="1" customWidth="1"/>
    <col min="7" max="7" width="10.5546875" style="9" customWidth="1"/>
    <col min="8" max="8" width="11" style="1" customWidth="1"/>
    <col min="9" max="9" width="17.6640625" style="1" customWidth="1"/>
    <col min="10" max="10" width="8.33203125" style="1" customWidth="1"/>
    <col min="11" max="11" width="8.109375" style="1" customWidth="1"/>
    <col min="12" max="14" width="7.109375" style="1" customWidth="1"/>
    <col min="15" max="16" width="6.33203125" style="1" customWidth="1"/>
  </cols>
  <sheetData>
    <row r="1" spans="1:17" outlineLevel="2" x14ac:dyDescent="0.25">
      <c r="A1" s="183" t="s">
        <v>27</v>
      </c>
      <c r="B1" s="184"/>
      <c r="C1" s="185"/>
      <c r="D1" s="186"/>
      <c r="E1" s="186"/>
      <c r="F1" s="187"/>
      <c r="G1" s="187"/>
      <c r="H1" s="187"/>
      <c r="I1" s="187"/>
      <c r="J1" s="187"/>
      <c r="K1" s="187"/>
      <c r="L1" s="187"/>
      <c r="M1" s="183" t="s">
        <v>28</v>
      </c>
      <c r="N1" s="187"/>
      <c r="O1" s="187"/>
      <c r="P1" s="187"/>
      <c r="Q1" s="188"/>
    </row>
    <row r="2" spans="1:17" outlineLevel="1" x14ac:dyDescent="0.25">
      <c r="A2" s="189"/>
      <c r="B2" s="184"/>
      <c r="C2" s="185"/>
      <c r="D2" s="186"/>
      <c r="E2" s="186"/>
      <c r="F2" s="187"/>
      <c r="G2" s="187"/>
      <c r="H2" s="187"/>
      <c r="I2" s="187"/>
      <c r="J2" s="187"/>
      <c r="K2" s="187"/>
      <c r="L2" s="187"/>
      <c r="M2" s="189"/>
      <c r="N2" s="187"/>
      <c r="O2" s="187"/>
      <c r="P2" s="187"/>
      <c r="Q2" s="188"/>
    </row>
    <row r="3" spans="1:17" outlineLevel="1" x14ac:dyDescent="0.25">
      <c r="A3" s="189"/>
      <c r="B3" s="184"/>
      <c r="C3" s="185"/>
      <c r="D3" s="186"/>
      <c r="E3" s="186"/>
      <c r="F3" s="187"/>
      <c r="G3" s="187"/>
      <c r="H3" s="187"/>
      <c r="I3" s="187"/>
      <c r="J3" s="187"/>
      <c r="K3" s="187"/>
      <c r="L3" s="187"/>
      <c r="M3" s="189"/>
      <c r="N3" s="187"/>
      <c r="O3" s="187"/>
      <c r="P3" s="187"/>
      <c r="Q3" s="188"/>
    </row>
    <row r="4" spans="1:17" outlineLevel="1" x14ac:dyDescent="0.25">
      <c r="A4" s="189" t="s">
        <v>65</v>
      </c>
      <c r="B4" s="184"/>
      <c r="C4" s="185"/>
      <c r="D4" s="186"/>
      <c r="E4" s="186"/>
      <c r="F4" s="187"/>
      <c r="G4" s="187"/>
      <c r="H4" s="187"/>
      <c r="I4" s="187"/>
      <c r="J4" s="187"/>
      <c r="K4" s="187"/>
      <c r="L4" s="187"/>
      <c r="M4" s="189" t="s">
        <v>65</v>
      </c>
      <c r="N4" s="187"/>
      <c r="O4" s="187"/>
      <c r="P4" s="187"/>
      <c r="Q4" s="188"/>
    </row>
    <row r="5" spans="1:17" outlineLevel="1" x14ac:dyDescent="0.25">
      <c r="A5" s="189" t="s">
        <v>169</v>
      </c>
      <c r="B5" s="184"/>
      <c r="C5" s="185"/>
      <c r="D5" s="186"/>
      <c r="E5" s="186"/>
      <c r="F5" s="187"/>
      <c r="G5" s="187"/>
      <c r="H5" s="187"/>
      <c r="I5" s="187"/>
      <c r="J5" s="187"/>
      <c r="K5" s="187"/>
      <c r="L5" s="187"/>
      <c r="M5" s="189" t="s">
        <v>170</v>
      </c>
      <c r="N5" s="187"/>
      <c r="O5" s="187"/>
      <c r="P5" s="187"/>
      <c r="Q5" s="188"/>
    </row>
    <row r="6" spans="1:17" x14ac:dyDescent="0.25">
      <c r="A6" s="190"/>
      <c r="B6" s="184"/>
      <c r="C6" s="186"/>
      <c r="D6" s="188"/>
      <c r="E6" s="187"/>
      <c r="F6" s="187"/>
      <c r="G6" s="190"/>
      <c r="H6" s="187"/>
      <c r="I6" s="191"/>
      <c r="J6" s="187"/>
      <c r="K6" s="187"/>
      <c r="L6" s="187"/>
      <c r="M6" s="187"/>
      <c r="N6" s="187"/>
      <c r="O6" s="187"/>
      <c r="P6" s="187"/>
      <c r="Q6" s="188"/>
    </row>
    <row r="7" spans="1:17" x14ac:dyDescent="0.25">
      <c r="A7" s="190"/>
      <c r="B7" s="184"/>
      <c r="C7" s="186"/>
      <c r="D7" s="192"/>
      <c r="E7" s="193"/>
      <c r="F7" s="193"/>
      <c r="G7" s="194" t="s">
        <v>23</v>
      </c>
      <c r="H7" s="194"/>
      <c r="I7" s="195"/>
      <c r="J7" s="196"/>
      <c r="K7" s="187"/>
      <c r="L7" s="187"/>
      <c r="M7" s="187"/>
      <c r="N7" s="187"/>
      <c r="O7" s="187"/>
      <c r="P7" s="187"/>
      <c r="Q7" s="188"/>
    </row>
    <row r="8" spans="1:17" x14ac:dyDescent="0.25">
      <c r="A8" s="190"/>
      <c r="B8" s="184"/>
      <c r="C8" s="186"/>
      <c r="D8" s="188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8"/>
    </row>
    <row r="9" spans="1:17" x14ac:dyDescent="0.25">
      <c r="A9" s="190"/>
      <c r="B9" s="184"/>
      <c r="C9" s="186"/>
      <c r="D9" s="188"/>
      <c r="E9" s="187"/>
      <c r="F9" s="187"/>
      <c r="G9" s="197" t="s">
        <v>171</v>
      </c>
      <c r="H9" s="197"/>
      <c r="I9" s="197"/>
      <c r="J9" s="187"/>
      <c r="K9" s="187"/>
      <c r="L9" s="187"/>
      <c r="M9" s="187"/>
      <c r="N9" s="187"/>
      <c r="O9" s="187"/>
      <c r="P9" s="187"/>
      <c r="Q9" s="188"/>
    </row>
    <row r="10" spans="1:17" x14ac:dyDescent="0.25">
      <c r="A10" s="190"/>
      <c r="B10" s="184"/>
      <c r="C10" s="186"/>
      <c r="D10" s="188"/>
      <c r="E10" s="187"/>
      <c r="F10" s="187"/>
      <c r="G10" s="190" t="s">
        <v>53</v>
      </c>
      <c r="H10" s="190"/>
      <c r="I10" s="190"/>
      <c r="J10" s="187"/>
      <c r="K10" s="187"/>
      <c r="L10" s="187"/>
      <c r="M10" s="187"/>
      <c r="N10" s="187"/>
      <c r="O10" s="187"/>
      <c r="P10" s="187"/>
      <c r="Q10" s="188"/>
    </row>
    <row r="11" spans="1:17" x14ac:dyDescent="0.25">
      <c r="A11" s="190"/>
      <c r="B11" s="184"/>
      <c r="C11" s="186"/>
      <c r="D11" s="188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8"/>
    </row>
    <row r="12" spans="1:17" x14ac:dyDescent="0.25">
      <c r="A12" s="190"/>
      <c r="B12" s="184"/>
      <c r="C12" s="198" t="s">
        <v>24</v>
      </c>
      <c r="D12" s="199" t="s">
        <v>172</v>
      </c>
      <c r="E12" s="187"/>
      <c r="F12" s="187"/>
      <c r="G12" s="190"/>
      <c r="H12" s="187"/>
      <c r="I12" s="187"/>
      <c r="J12" s="187"/>
      <c r="K12" s="187"/>
      <c r="L12" s="187"/>
      <c r="M12" s="187"/>
      <c r="N12" s="187"/>
      <c r="O12" s="187"/>
      <c r="P12" s="187"/>
      <c r="Q12" s="188"/>
    </row>
    <row r="13" spans="1:17" x14ac:dyDescent="0.25">
      <c r="A13" s="190"/>
      <c r="B13" s="184"/>
      <c r="C13" s="186"/>
      <c r="D13" s="200"/>
      <c r="E13" s="193"/>
      <c r="F13" s="193"/>
      <c r="G13" s="194" t="s">
        <v>52</v>
      </c>
      <c r="H13" s="194"/>
      <c r="I13" s="194"/>
      <c r="J13" s="193"/>
      <c r="K13" s="196"/>
      <c r="L13" s="187"/>
      <c r="M13" s="187"/>
      <c r="N13" s="187"/>
      <c r="O13" s="187"/>
      <c r="P13" s="187"/>
      <c r="Q13" s="188"/>
    </row>
    <row r="14" spans="1:17" x14ac:dyDescent="0.25">
      <c r="A14" s="201"/>
      <c r="B14" s="202"/>
      <c r="C14" s="186"/>
      <c r="D14" s="188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8"/>
    </row>
    <row r="15" spans="1:17" x14ac:dyDescent="0.25">
      <c r="A15" s="190"/>
      <c r="B15" s="184"/>
      <c r="C15" s="186"/>
      <c r="D15" s="199" t="s">
        <v>173</v>
      </c>
      <c r="E15" s="187"/>
      <c r="F15" s="187"/>
      <c r="G15" s="187"/>
      <c r="H15" s="199"/>
      <c r="I15" s="199"/>
      <c r="J15" s="199"/>
      <c r="K15" s="187"/>
      <c r="L15" s="187"/>
      <c r="M15" s="187"/>
      <c r="N15" s="187"/>
      <c r="O15" s="187"/>
      <c r="P15" s="187"/>
      <c r="Q15" s="187"/>
    </row>
    <row r="16" spans="1:17" s="8" customFormat="1" ht="13.8" x14ac:dyDescent="0.25">
      <c r="A16" s="190"/>
      <c r="B16" s="184"/>
      <c r="C16" s="186"/>
      <c r="D16" s="199" t="s">
        <v>112</v>
      </c>
      <c r="E16" s="187"/>
      <c r="F16" s="187"/>
      <c r="G16" s="187"/>
      <c r="H16" s="199"/>
      <c r="I16" s="199"/>
      <c r="J16" s="292" t="s">
        <v>174</v>
      </c>
      <c r="K16" s="293"/>
      <c r="L16" s="189" t="s">
        <v>51</v>
      </c>
      <c r="M16" s="187"/>
      <c r="N16" s="187"/>
      <c r="O16" s="187"/>
      <c r="P16" s="187"/>
      <c r="Q16" s="188"/>
    </row>
    <row r="17" spans="1:17" s="8" customFormat="1" ht="13.8" x14ac:dyDescent="0.25">
      <c r="A17" s="190"/>
      <c r="B17" s="184"/>
      <c r="C17" s="186"/>
      <c r="D17" s="199" t="s">
        <v>175</v>
      </c>
      <c r="E17" s="187"/>
      <c r="F17" s="187"/>
      <c r="G17" s="187"/>
      <c r="H17" s="199"/>
      <c r="I17" s="199"/>
      <c r="J17" s="292" t="s">
        <v>176</v>
      </c>
      <c r="K17" s="293"/>
      <c r="L17" s="189" t="s">
        <v>51</v>
      </c>
      <c r="M17" s="187"/>
      <c r="N17" s="187"/>
      <c r="O17" s="187"/>
      <c r="P17" s="187"/>
      <c r="Q17" s="188"/>
    </row>
    <row r="18" spans="1:17" s="8" customFormat="1" ht="13.8" outlineLevel="1" x14ac:dyDescent="0.25">
      <c r="A18" s="190"/>
      <c r="B18" s="184"/>
      <c r="C18" s="186"/>
      <c r="D18" s="199" t="s">
        <v>41</v>
      </c>
      <c r="E18" s="187"/>
      <c r="F18" s="187"/>
      <c r="G18" s="187"/>
      <c r="H18" s="199"/>
      <c r="I18" s="199"/>
      <c r="J18" s="292" t="s">
        <v>177</v>
      </c>
      <c r="K18" s="293"/>
      <c r="L18" s="189" t="s">
        <v>42</v>
      </c>
      <c r="M18" s="187"/>
      <c r="N18" s="187"/>
      <c r="O18" s="187"/>
      <c r="P18" s="187"/>
      <c r="Q18" s="188"/>
    </row>
    <row r="19" spans="1:17" s="8" customFormat="1" ht="13.8" outlineLevel="2" x14ac:dyDescent="0.25">
      <c r="A19" s="190"/>
      <c r="B19" s="184"/>
      <c r="C19" s="186"/>
      <c r="D19" s="203" t="s">
        <v>88</v>
      </c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8"/>
    </row>
    <row r="20" spans="1:17" ht="12.75" customHeight="1" x14ac:dyDescent="0.25">
      <c r="A20" s="190"/>
      <c r="B20" s="184"/>
      <c r="C20" s="185"/>
      <c r="D20" s="186"/>
      <c r="E20" s="190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8"/>
    </row>
    <row r="21" spans="1:17" ht="12.75" customHeight="1" x14ac:dyDescent="0.25">
      <c r="A21" s="190"/>
      <c r="B21" s="184"/>
      <c r="C21" s="185"/>
      <c r="D21" s="186"/>
      <c r="E21" s="190"/>
      <c r="F21" s="187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8"/>
    </row>
    <row r="22" spans="1:17" ht="13.2" customHeight="1" x14ac:dyDescent="0.25">
      <c r="A22" s="295" t="s">
        <v>25</v>
      </c>
      <c r="B22" s="300" t="s">
        <v>89</v>
      </c>
      <c r="C22" s="295" t="s">
        <v>64</v>
      </c>
      <c r="D22" s="295" t="s">
        <v>63</v>
      </c>
      <c r="E22" s="295" t="s">
        <v>62</v>
      </c>
      <c r="F22" s="295" t="s">
        <v>50</v>
      </c>
      <c r="G22" s="298"/>
      <c r="H22" s="298"/>
      <c r="I22" s="298"/>
      <c r="J22" s="295" t="s">
        <v>49</v>
      </c>
      <c r="K22" s="296"/>
      <c r="L22" s="296"/>
      <c r="M22" s="296"/>
      <c r="N22" s="296"/>
      <c r="O22" s="295" t="s">
        <v>61</v>
      </c>
      <c r="P22" s="295" t="s">
        <v>60</v>
      </c>
      <c r="Q22" s="297" t="s">
        <v>178</v>
      </c>
    </row>
    <row r="23" spans="1:17" s="7" customFormat="1" ht="48" customHeight="1" x14ac:dyDescent="0.2">
      <c r="A23" s="298"/>
      <c r="B23" s="301"/>
      <c r="C23" s="299"/>
      <c r="D23" s="295"/>
      <c r="E23" s="295"/>
      <c r="F23" s="295" t="s">
        <v>26</v>
      </c>
      <c r="G23" s="295" t="s">
        <v>59</v>
      </c>
      <c r="H23" s="298"/>
      <c r="I23" s="298"/>
      <c r="J23" s="295" t="s">
        <v>179</v>
      </c>
      <c r="K23" s="295" t="s">
        <v>26</v>
      </c>
      <c r="L23" s="295" t="s">
        <v>59</v>
      </c>
      <c r="M23" s="298"/>
      <c r="N23" s="298"/>
      <c r="O23" s="295"/>
      <c r="P23" s="295"/>
      <c r="Q23" s="297"/>
    </row>
    <row r="24" spans="1:17" s="7" customFormat="1" ht="12.75" customHeight="1" x14ac:dyDescent="0.2">
      <c r="A24" s="298"/>
      <c r="B24" s="301"/>
      <c r="C24" s="299"/>
      <c r="D24" s="295"/>
      <c r="E24" s="295"/>
      <c r="F24" s="298"/>
      <c r="G24" s="204" t="s">
        <v>58</v>
      </c>
      <c r="H24" s="204" t="s">
        <v>57</v>
      </c>
      <c r="I24" s="204" t="s">
        <v>56</v>
      </c>
      <c r="J24" s="299"/>
      <c r="K24" s="298"/>
      <c r="L24" s="204" t="s">
        <v>58</v>
      </c>
      <c r="M24" s="204" t="s">
        <v>57</v>
      </c>
      <c r="N24" s="204" t="s">
        <v>56</v>
      </c>
      <c r="O24" s="295"/>
      <c r="P24" s="295"/>
      <c r="Q24" s="297"/>
    </row>
    <row r="25" spans="1:17" s="7" customFormat="1" ht="12.75" customHeight="1" x14ac:dyDescent="0.2">
      <c r="A25" s="66">
        <v>1</v>
      </c>
      <c r="B25" s="205">
        <v>2</v>
      </c>
      <c r="C25" s="204">
        <v>3</v>
      </c>
      <c r="D25" s="204">
        <v>4</v>
      </c>
      <c r="E25" s="67">
        <v>5</v>
      </c>
      <c r="F25" s="206">
        <v>6</v>
      </c>
      <c r="G25" s="206">
        <v>7</v>
      </c>
      <c r="H25" s="206">
        <v>8</v>
      </c>
      <c r="I25" s="206">
        <v>9</v>
      </c>
      <c r="J25" s="206">
        <v>10</v>
      </c>
      <c r="K25" s="206">
        <v>11</v>
      </c>
      <c r="L25" s="206">
        <v>12</v>
      </c>
      <c r="M25" s="206">
        <v>13</v>
      </c>
      <c r="N25" s="206">
        <v>14</v>
      </c>
      <c r="O25" s="206">
        <v>15</v>
      </c>
      <c r="P25" s="206">
        <v>16</v>
      </c>
      <c r="Q25" s="206">
        <v>17</v>
      </c>
    </row>
    <row r="26" spans="1:17" x14ac:dyDescent="0.25">
      <c r="A26" s="294" t="s">
        <v>180</v>
      </c>
      <c r="B26" s="290"/>
      <c r="C26" s="290"/>
      <c r="D26" s="290"/>
      <c r="E26" s="290"/>
      <c r="F26" s="290"/>
      <c r="G26" s="290"/>
      <c r="H26" s="290"/>
      <c r="I26" s="290"/>
      <c r="J26" s="290"/>
      <c r="K26" s="290"/>
      <c r="L26" s="290"/>
      <c r="M26" s="290"/>
      <c r="N26" s="290"/>
      <c r="O26" s="290"/>
      <c r="P26" s="290"/>
      <c r="Q26" s="290"/>
    </row>
    <row r="27" spans="1:17" ht="42" customHeight="1" x14ac:dyDescent="0.25">
      <c r="A27" s="66">
        <v>1</v>
      </c>
      <c r="B27" s="68" t="s">
        <v>181</v>
      </c>
      <c r="C27" s="179" t="s">
        <v>182</v>
      </c>
      <c r="D27" s="67" t="s">
        <v>111</v>
      </c>
      <c r="E27" s="72">
        <v>0.09</v>
      </c>
      <c r="F27" s="70">
        <v>888.16</v>
      </c>
      <c r="G27" s="70">
        <v>120.9</v>
      </c>
      <c r="H27" s="70">
        <v>22.48</v>
      </c>
      <c r="I27" s="70">
        <v>0.32</v>
      </c>
      <c r="J27" s="71"/>
      <c r="K27" s="71">
        <v>80</v>
      </c>
      <c r="L27" s="71">
        <v>11</v>
      </c>
      <c r="M27" s="71">
        <v>2</v>
      </c>
      <c r="N27" s="71"/>
      <c r="O27" s="71">
        <v>7.84</v>
      </c>
      <c r="P27" s="71">
        <v>0.71</v>
      </c>
      <c r="Q27" s="71"/>
    </row>
    <row r="28" spans="1:17" ht="39" customHeight="1" x14ac:dyDescent="0.25">
      <c r="A28" s="66">
        <v>2</v>
      </c>
      <c r="B28" s="68" t="s">
        <v>183</v>
      </c>
      <c r="C28" s="179" t="s">
        <v>184</v>
      </c>
      <c r="D28" s="67" t="s">
        <v>93</v>
      </c>
      <c r="E28" s="69">
        <v>-2.8999999999999998E-3</v>
      </c>
      <c r="F28" s="70">
        <v>17433.5</v>
      </c>
      <c r="G28" s="71"/>
      <c r="H28" s="71"/>
      <c r="I28" s="71"/>
      <c r="J28" s="71"/>
      <c r="K28" s="71">
        <v>-51</v>
      </c>
      <c r="L28" s="71"/>
      <c r="M28" s="71"/>
      <c r="N28" s="71"/>
      <c r="O28" s="71"/>
      <c r="P28" s="71"/>
      <c r="Q28" s="71"/>
    </row>
    <row r="29" spans="1:17" ht="19.2" customHeight="1" x14ac:dyDescent="0.25">
      <c r="A29" s="66">
        <v>3</v>
      </c>
      <c r="B29" s="68" t="s">
        <v>185</v>
      </c>
      <c r="C29" s="179" t="s">
        <v>186</v>
      </c>
      <c r="D29" s="67" t="s">
        <v>125</v>
      </c>
      <c r="E29" s="69">
        <v>2.9</v>
      </c>
      <c r="F29" s="70">
        <v>49.55</v>
      </c>
      <c r="G29" s="71"/>
      <c r="H29" s="71"/>
      <c r="I29" s="71"/>
      <c r="J29" s="71"/>
      <c r="K29" s="71">
        <v>144</v>
      </c>
      <c r="L29" s="71"/>
      <c r="M29" s="71"/>
      <c r="N29" s="71"/>
      <c r="O29" s="71"/>
      <c r="P29" s="71"/>
      <c r="Q29" s="71"/>
    </row>
    <row r="30" spans="1:17" ht="13.2" customHeight="1" x14ac:dyDescent="0.25">
      <c r="A30" s="66">
        <v>4</v>
      </c>
      <c r="B30" s="68" t="s">
        <v>187</v>
      </c>
      <c r="C30" s="179" t="s">
        <v>188</v>
      </c>
      <c r="D30" s="67" t="s">
        <v>111</v>
      </c>
      <c r="E30" s="72">
        <v>0.09</v>
      </c>
      <c r="F30" s="70">
        <v>961.56</v>
      </c>
      <c r="G30" s="70">
        <v>63.14</v>
      </c>
      <c r="H30" s="70">
        <v>20.3</v>
      </c>
      <c r="I30" s="70">
        <v>0.32</v>
      </c>
      <c r="J30" s="71"/>
      <c r="K30" s="71">
        <v>87</v>
      </c>
      <c r="L30" s="71">
        <v>6</v>
      </c>
      <c r="M30" s="71">
        <v>2</v>
      </c>
      <c r="N30" s="71"/>
      <c r="O30" s="71">
        <v>4.9400000000000004</v>
      </c>
      <c r="P30" s="71">
        <v>0.44</v>
      </c>
      <c r="Q30" s="71"/>
    </row>
    <row r="31" spans="1:17" ht="13.2" customHeight="1" x14ac:dyDescent="0.25">
      <c r="A31" s="66">
        <v>5</v>
      </c>
      <c r="B31" s="68" t="s">
        <v>189</v>
      </c>
      <c r="C31" s="179" t="s">
        <v>190</v>
      </c>
      <c r="D31" s="67" t="s">
        <v>93</v>
      </c>
      <c r="E31" s="69">
        <v>-1.8E-3</v>
      </c>
      <c r="F31" s="70">
        <v>39311.65</v>
      </c>
      <c r="G31" s="71"/>
      <c r="H31" s="71"/>
      <c r="I31" s="71"/>
      <c r="J31" s="71"/>
      <c r="K31" s="71">
        <v>-71</v>
      </c>
      <c r="L31" s="71"/>
      <c r="M31" s="71"/>
      <c r="N31" s="71"/>
      <c r="O31" s="71"/>
      <c r="P31" s="71"/>
      <c r="Q31" s="71"/>
    </row>
    <row r="32" spans="1:17" ht="12.75" customHeight="1" x14ac:dyDescent="0.25">
      <c r="A32" s="66">
        <v>6</v>
      </c>
      <c r="B32" s="68" t="s">
        <v>185</v>
      </c>
      <c r="C32" s="179" t="s">
        <v>191</v>
      </c>
      <c r="D32" s="67" t="s">
        <v>125</v>
      </c>
      <c r="E32" s="69">
        <v>1.8</v>
      </c>
      <c r="F32" s="70">
        <v>47.33</v>
      </c>
      <c r="G32" s="71"/>
      <c r="H32" s="71"/>
      <c r="I32" s="71"/>
      <c r="J32" s="71"/>
      <c r="K32" s="71">
        <v>85</v>
      </c>
      <c r="L32" s="71"/>
      <c r="M32" s="71"/>
      <c r="N32" s="71"/>
      <c r="O32" s="71"/>
      <c r="P32" s="71"/>
      <c r="Q32" s="71"/>
    </row>
    <row r="33" spans="1:17" ht="13.2" customHeight="1" x14ac:dyDescent="0.25">
      <c r="A33" s="66">
        <v>7</v>
      </c>
      <c r="B33" s="68" t="s">
        <v>192</v>
      </c>
      <c r="C33" s="179" t="s">
        <v>131</v>
      </c>
      <c r="D33" s="67" t="s">
        <v>111</v>
      </c>
      <c r="E33" s="72">
        <v>1.2999999999999999E-2</v>
      </c>
      <c r="F33" s="70">
        <v>417.46</v>
      </c>
      <c r="G33" s="70">
        <v>79.650000000000006</v>
      </c>
      <c r="H33" s="70">
        <v>10.15</v>
      </c>
      <c r="I33" s="70">
        <v>0.16</v>
      </c>
      <c r="J33" s="71"/>
      <c r="K33" s="71">
        <v>5</v>
      </c>
      <c r="L33" s="71">
        <v>1</v>
      </c>
      <c r="M33" s="71"/>
      <c r="N33" s="71"/>
      <c r="O33" s="71">
        <v>5.31</v>
      </c>
      <c r="P33" s="71">
        <v>7.0000000000000007E-2</v>
      </c>
      <c r="Q33" s="71"/>
    </row>
    <row r="34" spans="1:17" ht="12.75" customHeight="1" x14ac:dyDescent="0.25">
      <c r="A34" s="66">
        <v>8</v>
      </c>
      <c r="B34" s="68" t="s">
        <v>193</v>
      </c>
      <c r="C34" s="179" t="s">
        <v>147</v>
      </c>
      <c r="D34" s="67" t="s">
        <v>111</v>
      </c>
      <c r="E34" s="72">
        <v>1.2999999999999999E-2</v>
      </c>
      <c r="F34" s="70">
        <v>1261.82</v>
      </c>
      <c r="G34" s="70">
        <v>97.9</v>
      </c>
      <c r="H34" s="70">
        <v>13.36</v>
      </c>
      <c r="I34" s="70">
        <v>0.32</v>
      </c>
      <c r="J34" s="71"/>
      <c r="K34" s="71">
        <v>16</v>
      </c>
      <c r="L34" s="71">
        <v>1</v>
      </c>
      <c r="M34" s="71"/>
      <c r="N34" s="71"/>
      <c r="O34" s="71">
        <v>7.66</v>
      </c>
      <c r="P34" s="71">
        <v>0.1</v>
      </c>
      <c r="Q34" s="71"/>
    </row>
    <row r="35" spans="1:17" x14ac:dyDescent="0.25">
      <c r="A35" s="294" t="s">
        <v>194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</row>
    <row r="36" spans="1:17" ht="46.2" x14ac:dyDescent="0.25">
      <c r="A36" s="66">
        <v>9</v>
      </c>
      <c r="B36" s="68" t="s">
        <v>195</v>
      </c>
      <c r="C36" s="179" t="s">
        <v>196</v>
      </c>
      <c r="D36" s="67" t="s">
        <v>197</v>
      </c>
      <c r="E36" s="72">
        <v>1.0200000000000001E-2</v>
      </c>
      <c r="F36" s="70">
        <v>15207.66</v>
      </c>
      <c r="G36" s="70">
        <v>2018.76</v>
      </c>
      <c r="H36" s="70">
        <v>98</v>
      </c>
      <c r="I36" s="70">
        <v>6.37</v>
      </c>
      <c r="J36" s="71"/>
      <c r="K36" s="71">
        <v>155</v>
      </c>
      <c r="L36" s="71">
        <v>21</v>
      </c>
      <c r="M36" s="71">
        <v>1</v>
      </c>
      <c r="N36" s="71"/>
      <c r="O36" s="71">
        <v>165.88</v>
      </c>
      <c r="P36" s="71">
        <v>1.69</v>
      </c>
      <c r="Q36" s="71"/>
    </row>
    <row r="37" spans="1:17" ht="12.75" customHeight="1" x14ac:dyDescent="0.25">
      <c r="A37" s="66">
        <v>10</v>
      </c>
      <c r="B37" s="68" t="s">
        <v>198</v>
      </c>
      <c r="C37" s="179" t="s">
        <v>199</v>
      </c>
      <c r="D37" s="67" t="s">
        <v>145</v>
      </c>
      <c r="E37" s="72">
        <v>3.78E-2</v>
      </c>
      <c r="F37" s="70">
        <v>296.8</v>
      </c>
      <c r="G37" s="70">
        <v>102.84</v>
      </c>
      <c r="H37" s="70">
        <v>193.96</v>
      </c>
      <c r="I37" s="70">
        <v>17.96</v>
      </c>
      <c r="J37" s="71"/>
      <c r="K37" s="71">
        <v>11</v>
      </c>
      <c r="L37" s="71">
        <v>4</v>
      </c>
      <c r="M37" s="71">
        <v>7</v>
      </c>
      <c r="N37" s="71">
        <v>1</v>
      </c>
      <c r="O37" s="71">
        <v>8.24</v>
      </c>
      <c r="P37" s="71">
        <v>0.31</v>
      </c>
      <c r="Q37" s="71"/>
    </row>
    <row r="38" spans="1:17" ht="35.25" customHeight="1" x14ac:dyDescent="0.25">
      <c r="A38" s="66">
        <v>11</v>
      </c>
      <c r="B38" s="68" t="s">
        <v>200</v>
      </c>
      <c r="C38" s="179" t="s">
        <v>201</v>
      </c>
      <c r="D38" s="67" t="s">
        <v>102</v>
      </c>
      <c r="E38" s="72">
        <v>7.0000000000000007E-2</v>
      </c>
      <c r="F38" s="70">
        <v>47.28</v>
      </c>
      <c r="G38" s="70">
        <v>47.28</v>
      </c>
      <c r="H38" s="71"/>
      <c r="I38" s="71"/>
      <c r="J38" s="71"/>
      <c r="K38" s="71">
        <v>3</v>
      </c>
      <c r="L38" s="71">
        <v>3</v>
      </c>
      <c r="M38" s="71"/>
      <c r="N38" s="71"/>
      <c r="O38" s="71"/>
      <c r="P38" s="71"/>
      <c r="Q38" s="71"/>
    </row>
    <row r="39" spans="1:17" ht="111" x14ac:dyDescent="0.25">
      <c r="A39" s="66">
        <v>12</v>
      </c>
      <c r="B39" s="68" t="s">
        <v>202</v>
      </c>
      <c r="C39" s="179" t="s">
        <v>203</v>
      </c>
      <c r="D39" s="67" t="s">
        <v>102</v>
      </c>
      <c r="E39" s="72">
        <v>7.0000000000000007E-2</v>
      </c>
      <c r="F39" s="70">
        <v>26.85</v>
      </c>
      <c r="G39" s="71"/>
      <c r="H39" s="70">
        <v>26.85</v>
      </c>
      <c r="I39" s="71"/>
      <c r="J39" s="71"/>
      <c r="K39" s="71">
        <v>2</v>
      </c>
      <c r="L39" s="71"/>
      <c r="M39" s="71">
        <v>2</v>
      </c>
      <c r="N39" s="71"/>
      <c r="O39" s="71"/>
      <c r="P39" s="71"/>
      <c r="Q39" s="71"/>
    </row>
    <row r="40" spans="1:17" ht="46.2" x14ac:dyDescent="0.25">
      <c r="A40" s="66">
        <v>13</v>
      </c>
      <c r="B40" s="68" t="s">
        <v>204</v>
      </c>
      <c r="C40" s="179" t="s">
        <v>205</v>
      </c>
      <c r="D40" s="67" t="s">
        <v>206</v>
      </c>
      <c r="E40" s="72">
        <v>0.04</v>
      </c>
      <c r="F40" s="70">
        <v>83.02</v>
      </c>
      <c r="G40" s="70">
        <v>65.930000000000007</v>
      </c>
      <c r="H40" s="70">
        <v>17.09</v>
      </c>
      <c r="I40" s="71"/>
      <c r="J40" s="71"/>
      <c r="K40" s="71">
        <v>3</v>
      </c>
      <c r="L40" s="71">
        <v>3</v>
      </c>
      <c r="M40" s="71"/>
      <c r="N40" s="71"/>
      <c r="O40" s="71">
        <v>5.49</v>
      </c>
      <c r="P40" s="71">
        <v>0.22</v>
      </c>
      <c r="Q40" s="71"/>
    </row>
    <row r="41" spans="1:17" ht="59.4" x14ac:dyDescent="0.25">
      <c r="A41" s="66">
        <v>14</v>
      </c>
      <c r="B41" s="68" t="s">
        <v>207</v>
      </c>
      <c r="C41" s="179" t="s">
        <v>208</v>
      </c>
      <c r="D41" s="67" t="s">
        <v>96</v>
      </c>
      <c r="E41" s="72">
        <v>4.0000000000000002E-4</v>
      </c>
      <c r="F41" s="70">
        <v>14827.9</v>
      </c>
      <c r="G41" s="70">
        <v>3931.32</v>
      </c>
      <c r="H41" s="70">
        <v>72.260000000000005</v>
      </c>
      <c r="I41" s="70">
        <v>4.55</v>
      </c>
      <c r="J41" s="71"/>
      <c r="K41" s="71">
        <v>6</v>
      </c>
      <c r="L41" s="71">
        <v>2</v>
      </c>
      <c r="M41" s="71"/>
      <c r="N41" s="71"/>
      <c r="O41" s="71">
        <v>315.01</v>
      </c>
      <c r="P41" s="71">
        <v>0.13</v>
      </c>
      <c r="Q41" s="71"/>
    </row>
    <row r="42" spans="1:17" ht="46.2" x14ac:dyDescent="0.25">
      <c r="A42" s="66">
        <v>15</v>
      </c>
      <c r="B42" s="68" t="s">
        <v>209</v>
      </c>
      <c r="C42" s="179" t="s">
        <v>210</v>
      </c>
      <c r="D42" s="67" t="s">
        <v>145</v>
      </c>
      <c r="E42" s="69">
        <v>0.12</v>
      </c>
      <c r="F42" s="70">
        <v>729.34</v>
      </c>
      <c r="G42" s="70">
        <v>168.39</v>
      </c>
      <c r="H42" s="70">
        <v>2.31</v>
      </c>
      <c r="I42" s="71"/>
      <c r="J42" s="71"/>
      <c r="K42" s="71">
        <v>88</v>
      </c>
      <c r="L42" s="71">
        <v>20</v>
      </c>
      <c r="M42" s="71"/>
      <c r="N42" s="71"/>
      <c r="O42" s="71">
        <v>14.63</v>
      </c>
      <c r="P42" s="71">
        <v>1.76</v>
      </c>
      <c r="Q42" s="71"/>
    </row>
    <row r="43" spans="1:17" ht="22.5" customHeight="1" x14ac:dyDescent="0.25">
      <c r="A43" s="66">
        <v>16</v>
      </c>
      <c r="B43" s="68" t="s">
        <v>211</v>
      </c>
      <c r="C43" s="179" t="s">
        <v>212</v>
      </c>
      <c r="D43" s="67" t="s">
        <v>213</v>
      </c>
      <c r="E43" s="72">
        <v>1.4E-2</v>
      </c>
      <c r="F43" s="70">
        <v>2722.42</v>
      </c>
      <c r="G43" s="70">
        <v>1137.3800000000001</v>
      </c>
      <c r="H43" s="70">
        <v>182.31</v>
      </c>
      <c r="I43" s="70">
        <v>78.56</v>
      </c>
      <c r="J43" s="71"/>
      <c r="K43" s="71">
        <v>38</v>
      </c>
      <c r="L43" s="71">
        <v>16</v>
      </c>
      <c r="M43" s="71">
        <v>3</v>
      </c>
      <c r="N43" s="71">
        <v>1</v>
      </c>
      <c r="O43" s="71">
        <v>85.84</v>
      </c>
      <c r="P43" s="71">
        <v>1.2</v>
      </c>
      <c r="Q43" s="71"/>
    </row>
    <row r="44" spans="1:17" ht="12.75" customHeight="1" x14ac:dyDescent="0.25">
      <c r="A44" s="66">
        <v>17</v>
      </c>
      <c r="B44" s="68" t="s">
        <v>214</v>
      </c>
      <c r="C44" s="179" t="s">
        <v>215</v>
      </c>
      <c r="D44" s="67" t="s">
        <v>111</v>
      </c>
      <c r="E44" s="72">
        <v>1.4E-2</v>
      </c>
      <c r="F44" s="70">
        <v>2492.2199999999998</v>
      </c>
      <c r="G44" s="70">
        <v>541.83000000000004</v>
      </c>
      <c r="H44" s="70">
        <v>17.18</v>
      </c>
      <c r="I44" s="70">
        <v>0.31</v>
      </c>
      <c r="J44" s="71"/>
      <c r="K44" s="71">
        <v>35</v>
      </c>
      <c r="L44" s="71">
        <v>8</v>
      </c>
      <c r="M44" s="71"/>
      <c r="N44" s="71"/>
      <c r="O44" s="71">
        <v>42.9</v>
      </c>
      <c r="P44" s="71">
        <v>0.6</v>
      </c>
      <c r="Q44" s="71"/>
    </row>
    <row r="45" spans="1:17" ht="12.75" customHeight="1" x14ac:dyDescent="0.25">
      <c r="A45" s="66">
        <v>18</v>
      </c>
      <c r="B45" s="68" t="s">
        <v>216</v>
      </c>
      <c r="C45" s="179" t="s">
        <v>217</v>
      </c>
      <c r="D45" s="67" t="s">
        <v>116</v>
      </c>
      <c r="E45" s="72">
        <v>6.8000000000000005E-2</v>
      </c>
      <c r="F45" s="70">
        <v>4671.8999999999996</v>
      </c>
      <c r="G45" s="70">
        <v>2201.0300000000002</v>
      </c>
      <c r="H45" s="70">
        <v>339.3</v>
      </c>
      <c r="I45" s="70">
        <v>32.65</v>
      </c>
      <c r="J45" s="71"/>
      <c r="K45" s="71">
        <v>318</v>
      </c>
      <c r="L45" s="71">
        <v>150</v>
      </c>
      <c r="M45" s="71">
        <v>23</v>
      </c>
      <c r="N45" s="71">
        <v>2</v>
      </c>
      <c r="O45" s="71">
        <v>174.27</v>
      </c>
      <c r="P45" s="71">
        <v>11.85</v>
      </c>
      <c r="Q45" s="71"/>
    </row>
    <row r="46" spans="1:17" ht="12.75" customHeight="1" x14ac:dyDescent="0.25">
      <c r="A46" s="66">
        <v>19</v>
      </c>
      <c r="B46" s="68" t="s">
        <v>218</v>
      </c>
      <c r="C46" s="179" t="s">
        <v>219</v>
      </c>
      <c r="D46" s="67" t="s">
        <v>116</v>
      </c>
      <c r="E46" s="72">
        <v>6.8000000000000005E-2</v>
      </c>
      <c r="F46" s="70">
        <v>4306.92</v>
      </c>
      <c r="G46" s="70">
        <v>1321.62</v>
      </c>
      <c r="H46" s="70">
        <v>40.32</v>
      </c>
      <c r="I46" s="70">
        <v>4.68</v>
      </c>
      <c r="J46" s="71"/>
      <c r="K46" s="71">
        <v>293</v>
      </c>
      <c r="L46" s="71">
        <v>90</v>
      </c>
      <c r="M46" s="71">
        <v>3</v>
      </c>
      <c r="N46" s="71"/>
      <c r="O46" s="71">
        <v>104.64</v>
      </c>
      <c r="P46" s="71">
        <v>7.12</v>
      </c>
      <c r="Q46" s="71"/>
    </row>
    <row r="47" spans="1:17" ht="12.75" customHeight="1" x14ac:dyDescent="0.25">
      <c r="A47" s="289" t="s">
        <v>220</v>
      </c>
      <c r="B47" s="290"/>
      <c r="C47" s="290"/>
      <c r="D47" s="290"/>
      <c r="E47" s="290"/>
      <c r="F47" s="290"/>
      <c r="G47" s="290"/>
      <c r="H47" s="290"/>
      <c r="I47" s="290"/>
      <c r="J47" s="290"/>
      <c r="K47" s="290"/>
      <c r="L47" s="290"/>
      <c r="M47" s="290"/>
      <c r="N47" s="290"/>
      <c r="O47" s="290"/>
      <c r="P47" s="290"/>
      <c r="Q47" s="290"/>
    </row>
    <row r="48" spans="1:17" ht="12.75" customHeight="1" x14ac:dyDescent="0.25">
      <c r="A48" s="66">
        <v>20</v>
      </c>
      <c r="B48" s="68" t="s">
        <v>221</v>
      </c>
      <c r="C48" s="179" t="s">
        <v>222</v>
      </c>
      <c r="D48" s="67" t="s">
        <v>150</v>
      </c>
      <c r="E48" s="72">
        <v>0.108</v>
      </c>
      <c r="F48" s="70">
        <v>596.19000000000005</v>
      </c>
      <c r="G48" s="70">
        <v>361.22</v>
      </c>
      <c r="H48" s="70">
        <v>234.97</v>
      </c>
      <c r="I48" s="71"/>
      <c r="J48" s="71"/>
      <c r="K48" s="71">
        <v>64</v>
      </c>
      <c r="L48" s="71">
        <v>39</v>
      </c>
      <c r="M48" s="71">
        <v>25</v>
      </c>
      <c r="N48" s="71"/>
      <c r="O48" s="71">
        <v>25.12</v>
      </c>
      <c r="P48" s="71">
        <v>2.71</v>
      </c>
      <c r="Q48" s="71"/>
    </row>
    <row r="49" spans="1:17" ht="12.75" customHeight="1" x14ac:dyDescent="0.25">
      <c r="A49" s="66">
        <v>21</v>
      </c>
      <c r="B49" s="68" t="s">
        <v>223</v>
      </c>
      <c r="C49" s="179" t="s">
        <v>104</v>
      </c>
      <c r="D49" s="67" t="s">
        <v>105</v>
      </c>
      <c r="E49" s="72">
        <v>5.0000000000000001E-3</v>
      </c>
      <c r="F49" s="70">
        <v>2001.18</v>
      </c>
      <c r="G49" s="70">
        <v>578.20000000000005</v>
      </c>
      <c r="H49" s="70">
        <v>17.02</v>
      </c>
      <c r="I49" s="70">
        <v>1.46</v>
      </c>
      <c r="J49" s="71"/>
      <c r="K49" s="71">
        <v>10</v>
      </c>
      <c r="L49" s="71">
        <v>3</v>
      </c>
      <c r="M49" s="71"/>
      <c r="N49" s="71"/>
      <c r="O49" s="71">
        <v>45.78</v>
      </c>
      <c r="P49" s="71">
        <v>0.23</v>
      </c>
      <c r="Q49" s="71"/>
    </row>
    <row r="50" spans="1:17" ht="12.75" customHeight="1" x14ac:dyDescent="0.25">
      <c r="A50" s="66">
        <v>22</v>
      </c>
      <c r="B50" s="68" t="s">
        <v>224</v>
      </c>
      <c r="C50" s="179" t="s">
        <v>225</v>
      </c>
      <c r="D50" s="67" t="s">
        <v>74</v>
      </c>
      <c r="E50" s="69">
        <v>-1.0200000000000001E-2</v>
      </c>
      <c r="F50" s="70">
        <v>613.54999999999995</v>
      </c>
      <c r="G50" s="71"/>
      <c r="H50" s="71"/>
      <c r="I50" s="71"/>
      <c r="J50" s="71"/>
      <c r="K50" s="71">
        <v>-6</v>
      </c>
      <c r="L50" s="71"/>
      <c r="M50" s="71"/>
      <c r="N50" s="71"/>
      <c r="O50" s="71"/>
      <c r="P50" s="71"/>
      <c r="Q50" s="71"/>
    </row>
    <row r="51" spans="1:17" ht="12.75" customHeight="1" x14ac:dyDescent="0.25">
      <c r="A51" s="66">
        <v>23</v>
      </c>
      <c r="B51" s="68" t="s">
        <v>226</v>
      </c>
      <c r="C51" s="179" t="s">
        <v>227</v>
      </c>
      <c r="D51" s="67" t="s">
        <v>74</v>
      </c>
      <c r="E51" s="69">
        <v>1.0200000000000001E-2</v>
      </c>
      <c r="F51" s="70">
        <v>710.19</v>
      </c>
      <c r="G51" s="71"/>
      <c r="H51" s="71"/>
      <c r="I51" s="71"/>
      <c r="J51" s="71"/>
      <c r="K51" s="71">
        <v>7</v>
      </c>
      <c r="L51" s="71"/>
      <c r="M51" s="71"/>
      <c r="N51" s="71"/>
      <c r="O51" s="71"/>
      <c r="P51" s="71"/>
      <c r="Q51" s="71"/>
    </row>
    <row r="52" spans="1:17" ht="12.75" customHeight="1" x14ac:dyDescent="0.25">
      <c r="A52" s="66">
        <v>24</v>
      </c>
      <c r="B52" s="68" t="s">
        <v>228</v>
      </c>
      <c r="C52" s="179" t="s">
        <v>114</v>
      </c>
      <c r="D52" s="67" t="s">
        <v>113</v>
      </c>
      <c r="E52" s="72">
        <v>6.4000000000000001E-2</v>
      </c>
      <c r="F52" s="70">
        <v>1348.89</v>
      </c>
      <c r="G52" s="70">
        <v>262.44</v>
      </c>
      <c r="H52" s="70">
        <v>933.9</v>
      </c>
      <c r="I52" s="70">
        <v>51.76</v>
      </c>
      <c r="J52" s="71"/>
      <c r="K52" s="71">
        <v>86</v>
      </c>
      <c r="L52" s="71">
        <v>17</v>
      </c>
      <c r="M52" s="71">
        <v>60</v>
      </c>
      <c r="N52" s="71">
        <v>3</v>
      </c>
      <c r="O52" s="71">
        <v>18.25</v>
      </c>
      <c r="P52" s="71">
        <v>1.17</v>
      </c>
      <c r="Q52" s="71"/>
    </row>
    <row r="53" spans="1:17" ht="12.75" customHeight="1" x14ac:dyDescent="0.25">
      <c r="A53" s="66">
        <v>25</v>
      </c>
      <c r="B53" s="68" t="s">
        <v>229</v>
      </c>
      <c r="C53" s="179" t="s">
        <v>146</v>
      </c>
      <c r="D53" s="67" t="s">
        <v>93</v>
      </c>
      <c r="E53" s="69">
        <v>6.4000000000000001E-2</v>
      </c>
      <c r="F53" s="70">
        <v>12297.4</v>
      </c>
      <c r="G53" s="71"/>
      <c r="H53" s="71"/>
      <c r="I53" s="71"/>
      <c r="J53" s="71"/>
      <c r="K53" s="71">
        <v>787</v>
      </c>
      <c r="L53" s="71"/>
      <c r="M53" s="71"/>
      <c r="N53" s="71"/>
      <c r="O53" s="71"/>
      <c r="P53" s="71"/>
      <c r="Q53" s="71"/>
    </row>
    <row r="54" spans="1:17" ht="34.5" customHeight="1" x14ac:dyDescent="0.25">
      <c r="A54" s="66">
        <v>26</v>
      </c>
      <c r="B54" s="68" t="s">
        <v>230</v>
      </c>
      <c r="C54" s="179" t="s">
        <v>149</v>
      </c>
      <c r="D54" s="67" t="s">
        <v>150</v>
      </c>
      <c r="E54" s="72">
        <v>3.5999999999999997E-2</v>
      </c>
      <c r="F54" s="70">
        <v>13459.15</v>
      </c>
      <c r="G54" s="70">
        <v>451.53</v>
      </c>
      <c r="H54" s="70">
        <v>293.70999999999998</v>
      </c>
      <c r="I54" s="71"/>
      <c r="J54" s="71"/>
      <c r="K54" s="71">
        <v>485</v>
      </c>
      <c r="L54" s="71">
        <v>16</v>
      </c>
      <c r="M54" s="71">
        <v>11</v>
      </c>
      <c r="N54" s="71"/>
      <c r="O54" s="71">
        <v>31.4</v>
      </c>
      <c r="P54" s="71">
        <v>1.1299999999999999</v>
      </c>
      <c r="Q54" s="71"/>
    </row>
    <row r="55" spans="1:17" ht="50.25" customHeight="1" x14ac:dyDescent="0.25">
      <c r="A55" s="66">
        <v>27</v>
      </c>
      <c r="B55" s="68" t="s">
        <v>231</v>
      </c>
      <c r="C55" s="179" t="s">
        <v>232</v>
      </c>
      <c r="D55" s="67" t="s">
        <v>150</v>
      </c>
      <c r="E55" s="72">
        <v>2E-3</v>
      </c>
      <c r="F55" s="70">
        <v>13769.84</v>
      </c>
      <c r="G55" s="70">
        <v>614.03</v>
      </c>
      <c r="H55" s="70">
        <v>303.06</v>
      </c>
      <c r="I55" s="71"/>
      <c r="J55" s="71"/>
      <c r="K55" s="71">
        <v>28</v>
      </c>
      <c r="L55" s="71">
        <v>1</v>
      </c>
      <c r="M55" s="71">
        <v>1</v>
      </c>
      <c r="N55" s="71"/>
      <c r="O55" s="71">
        <v>42.7</v>
      </c>
      <c r="P55" s="71">
        <v>0.09</v>
      </c>
      <c r="Q55" s="71"/>
    </row>
    <row r="56" spans="1:17" ht="13.2" customHeight="1" x14ac:dyDescent="0.25">
      <c r="A56" s="66">
        <v>28</v>
      </c>
      <c r="B56" s="68" t="s">
        <v>233</v>
      </c>
      <c r="C56" s="179" t="s">
        <v>149</v>
      </c>
      <c r="D56" s="67" t="s">
        <v>150</v>
      </c>
      <c r="E56" s="72">
        <v>7.5999999999999998E-2</v>
      </c>
      <c r="F56" s="70">
        <v>13459.15</v>
      </c>
      <c r="G56" s="70">
        <v>451.53</v>
      </c>
      <c r="H56" s="70">
        <v>293.70999999999998</v>
      </c>
      <c r="I56" s="71"/>
      <c r="J56" s="71"/>
      <c r="K56" s="71">
        <v>1023</v>
      </c>
      <c r="L56" s="71">
        <v>34</v>
      </c>
      <c r="M56" s="71">
        <v>22</v>
      </c>
      <c r="N56" s="71"/>
      <c r="O56" s="71">
        <v>31.4</v>
      </c>
      <c r="P56" s="71">
        <v>2.39</v>
      </c>
      <c r="Q56" s="71"/>
    </row>
    <row r="57" spans="1:17" ht="13.2" customHeight="1" x14ac:dyDescent="0.25">
      <c r="A57" s="66">
        <v>29</v>
      </c>
      <c r="B57" s="68" t="s">
        <v>234</v>
      </c>
      <c r="C57" s="179" t="s">
        <v>235</v>
      </c>
      <c r="D57" s="67" t="s">
        <v>206</v>
      </c>
      <c r="E57" s="72">
        <v>0.04</v>
      </c>
      <c r="F57" s="70">
        <v>2712.24</v>
      </c>
      <c r="G57" s="70">
        <v>234.42</v>
      </c>
      <c r="H57" s="70">
        <v>872.51</v>
      </c>
      <c r="I57" s="70">
        <v>222.22</v>
      </c>
      <c r="J57" s="71"/>
      <c r="K57" s="71">
        <v>108</v>
      </c>
      <c r="L57" s="71">
        <v>9</v>
      </c>
      <c r="M57" s="71">
        <v>35</v>
      </c>
      <c r="N57" s="71">
        <v>9</v>
      </c>
      <c r="O57" s="71">
        <v>17.3</v>
      </c>
      <c r="P57" s="71">
        <v>0.69</v>
      </c>
      <c r="Q57" s="71"/>
    </row>
    <row r="58" spans="1:17" ht="13.2" customHeight="1" x14ac:dyDescent="0.25">
      <c r="A58" s="66">
        <v>30</v>
      </c>
      <c r="B58" s="68" t="s">
        <v>236</v>
      </c>
      <c r="C58" s="179" t="s">
        <v>237</v>
      </c>
      <c r="D58" s="67" t="s">
        <v>238</v>
      </c>
      <c r="E58" s="72">
        <v>0.04</v>
      </c>
      <c r="F58" s="70">
        <v>155.36000000000001</v>
      </c>
      <c r="G58" s="70">
        <v>152.08000000000001</v>
      </c>
      <c r="H58" s="70">
        <v>3.28</v>
      </c>
      <c r="I58" s="71"/>
      <c r="J58" s="71"/>
      <c r="K58" s="71">
        <v>6</v>
      </c>
      <c r="L58" s="71">
        <v>6</v>
      </c>
      <c r="M58" s="71"/>
      <c r="N58" s="71"/>
      <c r="O58" s="71">
        <v>11.9</v>
      </c>
      <c r="P58" s="71">
        <v>0.48</v>
      </c>
      <c r="Q58" s="71"/>
    </row>
    <row r="59" spans="1:17" ht="13.2" customHeight="1" x14ac:dyDescent="0.25">
      <c r="A59" s="66">
        <v>31</v>
      </c>
      <c r="B59" s="68" t="s">
        <v>239</v>
      </c>
      <c r="C59" s="179" t="s">
        <v>240</v>
      </c>
      <c r="D59" s="67" t="s">
        <v>93</v>
      </c>
      <c r="E59" s="72">
        <v>2E-3</v>
      </c>
      <c r="F59" s="70">
        <v>16800</v>
      </c>
      <c r="G59" s="71"/>
      <c r="H59" s="71"/>
      <c r="I59" s="71"/>
      <c r="J59" s="71"/>
      <c r="K59" s="71">
        <v>34</v>
      </c>
      <c r="L59" s="71"/>
      <c r="M59" s="71"/>
      <c r="N59" s="71"/>
      <c r="O59" s="71"/>
      <c r="P59" s="71"/>
      <c r="Q59" s="71"/>
    </row>
    <row r="60" spans="1:17" ht="13.2" customHeight="1" x14ac:dyDescent="0.25">
      <c r="A60" s="66">
        <v>32</v>
      </c>
      <c r="B60" s="68" t="s">
        <v>241</v>
      </c>
      <c r="C60" s="179" t="s">
        <v>242</v>
      </c>
      <c r="D60" s="67" t="s">
        <v>96</v>
      </c>
      <c r="E60" s="72">
        <v>1E-3</v>
      </c>
      <c r="F60" s="70">
        <v>9942.61</v>
      </c>
      <c r="G60" s="70">
        <v>2758.18</v>
      </c>
      <c r="H60" s="70">
        <v>42.05</v>
      </c>
      <c r="I60" s="70">
        <v>2.73</v>
      </c>
      <c r="J60" s="71"/>
      <c r="K60" s="71">
        <v>10</v>
      </c>
      <c r="L60" s="71">
        <v>3</v>
      </c>
      <c r="M60" s="71"/>
      <c r="N60" s="71"/>
      <c r="O60" s="71">
        <v>215.82</v>
      </c>
      <c r="P60" s="71">
        <v>0.22</v>
      </c>
      <c r="Q60" s="71"/>
    </row>
    <row r="61" spans="1:17" ht="13.2" customHeight="1" x14ac:dyDescent="0.25">
      <c r="A61" s="66">
        <v>33</v>
      </c>
      <c r="B61" s="68" t="s">
        <v>243</v>
      </c>
      <c r="C61" s="179" t="s">
        <v>232</v>
      </c>
      <c r="D61" s="67" t="s">
        <v>150</v>
      </c>
      <c r="E61" s="72">
        <v>2E-3</v>
      </c>
      <c r="F61" s="70">
        <v>13769.84</v>
      </c>
      <c r="G61" s="70">
        <v>614.03</v>
      </c>
      <c r="H61" s="70">
        <v>303.06</v>
      </c>
      <c r="I61" s="71"/>
      <c r="J61" s="71"/>
      <c r="K61" s="71">
        <v>28</v>
      </c>
      <c r="L61" s="71">
        <v>1</v>
      </c>
      <c r="M61" s="71">
        <v>1</v>
      </c>
      <c r="N61" s="71"/>
      <c r="O61" s="71">
        <v>42.7</v>
      </c>
      <c r="P61" s="71">
        <v>0.09</v>
      </c>
      <c r="Q61" s="71"/>
    </row>
    <row r="62" spans="1:17" ht="13.2" customHeight="1" x14ac:dyDescent="0.25">
      <c r="A62" s="66">
        <v>34</v>
      </c>
      <c r="B62" s="68" t="s">
        <v>244</v>
      </c>
      <c r="C62" s="179" t="s">
        <v>245</v>
      </c>
      <c r="D62" s="67" t="s">
        <v>116</v>
      </c>
      <c r="E62" s="72">
        <v>2.1000000000000001E-2</v>
      </c>
      <c r="F62" s="70">
        <v>15322.3</v>
      </c>
      <c r="G62" s="70">
        <v>1354.13</v>
      </c>
      <c r="H62" s="70">
        <v>58.83</v>
      </c>
      <c r="I62" s="70">
        <v>3.64</v>
      </c>
      <c r="J62" s="71"/>
      <c r="K62" s="71">
        <v>322</v>
      </c>
      <c r="L62" s="71">
        <v>28</v>
      </c>
      <c r="M62" s="71">
        <v>1</v>
      </c>
      <c r="N62" s="71"/>
      <c r="O62" s="71">
        <v>112.75</v>
      </c>
      <c r="P62" s="71">
        <v>2.37</v>
      </c>
      <c r="Q62" s="71"/>
    </row>
    <row r="63" spans="1:17" ht="12.75" customHeight="1" x14ac:dyDescent="0.25">
      <c r="A63" s="66">
        <v>35</v>
      </c>
      <c r="B63" s="68" t="s">
        <v>246</v>
      </c>
      <c r="C63" s="179" t="s">
        <v>109</v>
      </c>
      <c r="D63" s="67" t="s">
        <v>110</v>
      </c>
      <c r="E63" s="72">
        <v>0.02</v>
      </c>
      <c r="F63" s="70">
        <v>1496.69</v>
      </c>
      <c r="G63" s="70">
        <v>284.08</v>
      </c>
      <c r="H63" s="70">
        <v>104.01</v>
      </c>
      <c r="I63" s="71"/>
      <c r="J63" s="71"/>
      <c r="K63" s="71">
        <v>30</v>
      </c>
      <c r="L63" s="71">
        <v>6</v>
      </c>
      <c r="M63" s="71">
        <v>2</v>
      </c>
      <c r="N63" s="71"/>
      <c r="O63" s="71">
        <v>21.2</v>
      </c>
      <c r="P63" s="71">
        <v>0.42</v>
      </c>
      <c r="Q63" s="71"/>
    </row>
    <row r="64" spans="1:17" ht="13.2" customHeight="1" x14ac:dyDescent="0.25">
      <c r="A64" s="66">
        <v>36</v>
      </c>
      <c r="B64" s="68" t="s">
        <v>247</v>
      </c>
      <c r="C64" s="179" t="s">
        <v>248</v>
      </c>
      <c r="D64" s="67" t="s">
        <v>120</v>
      </c>
      <c r="E64" s="72">
        <v>1.2999999999999999E-2</v>
      </c>
      <c r="F64" s="70">
        <v>5496.68</v>
      </c>
      <c r="G64" s="70">
        <v>311.2</v>
      </c>
      <c r="H64" s="70">
        <v>49.21</v>
      </c>
      <c r="I64" s="70">
        <v>3.96</v>
      </c>
      <c r="J64" s="71"/>
      <c r="K64" s="71">
        <v>71</v>
      </c>
      <c r="L64" s="71">
        <v>4</v>
      </c>
      <c r="M64" s="71">
        <v>1</v>
      </c>
      <c r="N64" s="71"/>
      <c r="O64" s="71">
        <v>24.64</v>
      </c>
      <c r="P64" s="71">
        <v>0.32</v>
      </c>
      <c r="Q64" s="71"/>
    </row>
    <row r="65" spans="1:17" ht="13.2" customHeight="1" x14ac:dyDescent="0.25">
      <c r="A65" s="66">
        <v>37</v>
      </c>
      <c r="B65" s="68" t="s">
        <v>249</v>
      </c>
      <c r="C65" s="179" t="s">
        <v>250</v>
      </c>
      <c r="D65" s="67" t="s">
        <v>251</v>
      </c>
      <c r="E65" s="72">
        <v>1.2999999999999999E-2</v>
      </c>
      <c r="F65" s="70">
        <v>6675.62</v>
      </c>
      <c r="G65" s="70">
        <v>610.24</v>
      </c>
      <c r="H65" s="70">
        <v>223.19</v>
      </c>
      <c r="I65" s="70">
        <v>10.01</v>
      </c>
      <c r="J65" s="71"/>
      <c r="K65" s="71">
        <v>87</v>
      </c>
      <c r="L65" s="71">
        <v>8</v>
      </c>
      <c r="M65" s="71">
        <v>3</v>
      </c>
      <c r="N65" s="71"/>
      <c r="O65" s="71">
        <v>45.54</v>
      </c>
      <c r="P65" s="71">
        <v>0.59</v>
      </c>
      <c r="Q65" s="71"/>
    </row>
    <row r="66" spans="1:17" ht="22.5" customHeight="1" x14ac:dyDescent="0.25">
      <c r="A66" s="66">
        <v>38</v>
      </c>
      <c r="B66" s="68" t="s">
        <v>252</v>
      </c>
      <c r="C66" s="179" t="s">
        <v>253</v>
      </c>
      <c r="D66" s="67" t="s">
        <v>74</v>
      </c>
      <c r="E66" s="69">
        <v>-8.0299999999999996E-2</v>
      </c>
      <c r="F66" s="70">
        <v>739.08</v>
      </c>
      <c r="G66" s="71"/>
      <c r="H66" s="71"/>
      <c r="I66" s="71"/>
      <c r="J66" s="71"/>
      <c r="K66" s="71">
        <v>-59</v>
      </c>
      <c r="L66" s="71"/>
      <c r="M66" s="71"/>
      <c r="N66" s="71"/>
      <c r="O66" s="71"/>
      <c r="P66" s="71"/>
      <c r="Q66" s="71"/>
    </row>
    <row r="67" spans="1:17" ht="12.75" customHeight="1" x14ac:dyDescent="0.25">
      <c r="A67" s="66">
        <v>39</v>
      </c>
      <c r="B67" s="68" t="s">
        <v>254</v>
      </c>
      <c r="C67" s="179" t="s">
        <v>255</v>
      </c>
      <c r="D67" s="67" t="s">
        <v>251</v>
      </c>
      <c r="E67" s="72">
        <v>1.2999999999999999E-2</v>
      </c>
      <c r="F67" s="70">
        <v>11974.2</v>
      </c>
      <c r="G67" s="70">
        <v>944.96</v>
      </c>
      <c r="H67" s="70">
        <v>430.36</v>
      </c>
      <c r="I67" s="70">
        <v>20.02</v>
      </c>
      <c r="J67" s="71"/>
      <c r="K67" s="71">
        <v>156</v>
      </c>
      <c r="L67" s="71">
        <v>12</v>
      </c>
      <c r="M67" s="71">
        <v>6</v>
      </c>
      <c r="N67" s="71"/>
      <c r="O67" s="71">
        <v>70.52</v>
      </c>
      <c r="P67" s="71">
        <v>0.92</v>
      </c>
      <c r="Q67" s="71"/>
    </row>
    <row r="68" spans="1:17" ht="12.75" customHeight="1" x14ac:dyDescent="0.25">
      <c r="A68" s="66">
        <v>40</v>
      </c>
      <c r="B68" s="68" t="s">
        <v>252</v>
      </c>
      <c r="C68" s="179" t="s">
        <v>253</v>
      </c>
      <c r="D68" s="67" t="s">
        <v>74</v>
      </c>
      <c r="E68" s="69">
        <v>-0.16070000000000001</v>
      </c>
      <c r="F68" s="70">
        <v>739.08</v>
      </c>
      <c r="G68" s="71"/>
      <c r="H68" s="71"/>
      <c r="I68" s="71"/>
      <c r="J68" s="71"/>
      <c r="K68" s="71">
        <v>-119</v>
      </c>
      <c r="L68" s="71"/>
      <c r="M68" s="71"/>
      <c r="N68" s="71"/>
      <c r="O68" s="71"/>
      <c r="P68" s="71"/>
      <c r="Q68" s="71"/>
    </row>
    <row r="69" spans="1:17" ht="12.75" customHeight="1" x14ac:dyDescent="0.25">
      <c r="A69" s="66">
        <v>41</v>
      </c>
      <c r="B69" s="68" t="s">
        <v>256</v>
      </c>
      <c r="C69" s="179" t="s">
        <v>257</v>
      </c>
      <c r="D69" s="67" t="s">
        <v>74</v>
      </c>
      <c r="E69" s="72">
        <v>0.2</v>
      </c>
      <c r="F69" s="70">
        <v>1276.44</v>
      </c>
      <c r="G69" s="71"/>
      <c r="H69" s="71"/>
      <c r="I69" s="71"/>
      <c r="J69" s="71"/>
      <c r="K69" s="71">
        <v>255</v>
      </c>
      <c r="L69" s="71"/>
      <c r="M69" s="71"/>
      <c r="N69" s="71"/>
      <c r="O69" s="71"/>
      <c r="P69" s="71"/>
      <c r="Q69" s="71"/>
    </row>
    <row r="70" spans="1:17" ht="12.75" customHeight="1" x14ac:dyDescent="0.25">
      <c r="A70" s="66">
        <v>42</v>
      </c>
      <c r="B70" s="68" t="s">
        <v>258</v>
      </c>
      <c r="C70" s="179" t="s">
        <v>94</v>
      </c>
      <c r="D70" s="67" t="s">
        <v>95</v>
      </c>
      <c r="E70" s="72">
        <v>2.9999999999999997E-4</v>
      </c>
      <c r="F70" s="70">
        <v>64980.89</v>
      </c>
      <c r="G70" s="70">
        <v>1978.2</v>
      </c>
      <c r="H70" s="70">
        <v>4648.3500000000004</v>
      </c>
      <c r="I70" s="70">
        <v>327.60000000000002</v>
      </c>
      <c r="J70" s="71"/>
      <c r="K70" s="71">
        <v>19</v>
      </c>
      <c r="L70" s="71">
        <v>1</v>
      </c>
      <c r="M70" s="71">
        <v>1</v>
      </c>
      <c r="N70" s="71"/>
      <c r="O70" s="71">
        <v>180</v>
      </c>
      <c r="P70" s="71">
        <v>0.05</v>
      </c>
      <c r="Q70" s="71"/>
    </row>
    <row r="71" spans="1:17" ht="12.75" customHeight="1" x14ac:dyDescent="0.25">
      <c r="A71" s="66">
        <v>43</v>
      </c>
      <c r="B71" s="68" t="s">
        <v>259</v>
      </c>
      <c r="C71" s="179" t="s">
        <v>103</v>
      </c>
      <c r="D71" s="67" t="s">
        <v>74</v>
      </c>
      <c r="E71" s="69">
        <v>-3.0599999999999999E-2</v>
      </c>
      <c r="F71" s="70">
        <v>542.67999999999995</v>
      </c>
      <c r="G71" s="71"/>
      <c r="H71" s="71"/>
      <c r="I71" s="71"/>
      <c r="J71" s="71"/>
      <c r="K71" s="71">
        <v>-17</v>
      </c>
      <c r="L71" s="71"/>
      <c r="M71" s="71"/>
      <c r="N71" s="71"/>
      <c r="O71" s="71"/>
      <c r="P71" s="71"/>
      <c r="Q71" s="71"/>
    </row>
    <row r="72" spans="1:17" ht="12.75" customHeight="1" x14ac:dyDescent="0.25">
      <c r="A72" s="66">
        <v>44</v>
      </c>
      <c r="B72" s="68" t="s">
        <v>260</v>
      </c>
      <c r="C72" s="179" t="s">
        <v>261</v>
      </c>
      <c r="D72" s="67" t="s">
        <v>74</v>
      </c>
      <c r="E72" s="69">
        <v>3.0599999999999999E-2</v>
      </c>
      <c r="F72" s="70">
        <v>765.95</v>
      </c>
      <c r="G72" s="71"/>
      <c r="H72" s="71"/>
      <c r="I72" s="71"/>
      <c r="J72" s="71"/>
      <c r="K72" s="71">
        <v>23</v>
      </c>
      <c r="L72" s="71"/>
      <c r="M72" s="71"/>
      <c r="N72" s="71"/>
      <c r="O72" s="71"/>
      <c r="P72" s="71"/>
      <c r="Q72" s="71"/>
    </row>
    <row r="73" spans="1:17" ht="12.75" customHeight="1" x14ac:dyDescent="0.25">
      <c r="A73" s="66">
        <v>45</v>
      </c>
      <c r="B73" s="68" t="s">
        <v>262</v>
      </c>
      <c r="C73" s="179" t="s">
        <v>263</v>
      </c>
      <c r="D73" s="67" t="s">
        <v>264</v>
      </c>
      <c r="E73" s="72">
        <v>1.9E-2</v>
      </c>
      <c r="F73" s="70">
        <v>5814.99</v>
      </c>
      <c r="G73" s="70">
        <v>111.83</v>
      </c>
      <c r="H73" s="70">
        <v>40.22</v>
      </c>
      <c r="I73" s="70">
        <v>2</v>
      </c>
      <c r="J73" s="71"/>
      <c r="K73" s="71">
        <v>110</v>
      </c>
      <c r="L73" s="71">
        <v>2</v>
      </c>
      <c r="M73" s="71">
        <v>1</v>
      </c>
      <c r="N73" s="71"/>
      <c r="O73" s="71">
        <v>8.44</v>
      </c>
      <c r="P73" s="71">
        <v>0.16</v>
      </c>
      <c r="Q73" s="71"/>
    </row>
    <row r="74" spans="1:17" ht="12.75" customHeight="1" x14ac:dyDescent="0.25">
      <c r="A74" s="66">
        <v>46</v>
      </c>
      <c r="B74" s="68" t="s">
        <v>265</v>
      </c>
      <c r="C74" s="179" t="s">
        <v>266</v>
      </c>
      <c r="D74" s="67" t="s">
        <v>117</v>
      </c>
      <c r="E74" s="69">
        <v>-2.2040000000000002</v>
      </c>
      <c r="F74" s="70">
        <v>48.55</v>
      </c>
      <c r="G74" s="71"/>
      <c r="H74" s="71"/>
      <c r="I74" s="71"/>
      <c r="J74" s="71"/>
      <c r="K74" s="71">
        <v>-107</v>
      </c>
      <c r="L74" s="71"/>
      <c r="M74" s="71"/>
      <c r="N74" s="71"/>
      <c r="O74" s="71"/>
      <c r="P74" s="71"/>
      <c r="Q74" s="71"/>
    </row>
    <row r="75" spans="1:17" ht="12.75" customHeight="1" x14ac:dyDescent="0.25">
      <c r="A75" s="66">
        <v>47</v>
      </c>
      <c r="B75" s="68" t="s">
        <v>267</v>
      </c>
      <c r="C75" s="179" t="s">
        <v>268</v>
      </c>
      <c r="D75" s="67" t="s">
        <v>117</v>
      </c>
      <c r="E75" s="69">
        <v>2.2040000000000002</v>
      </c>
      <c r="F75" s="70">
        <v>36.28</v>
      </c>
      <c r="G75" s="71"/>
      <c r="H75" s="71"/>
      <c r="I75" s="71"/>
      <c r="J75" s="71"/>
      <c r="K75" s="71">
        <v>80</v>
      </c>
      <c r="L75" s="71"/>
      <c r="M75" s="71"/>
      <c r="N75" s="71"/>
      <c r="O75" s="71"/>
      <c r="P75" s="71"/>
      <c r="Q75" s="71"/>
    </row>
    <row r="76" spans="1:17" ht="12.75" customHeight="1" x14ac:dyDescent="0.25">
      <c r="A76" s="66">
        <v>48</v>
      </c>
      <c r="B76" s="68" t="s">
        <v>262</v>
      </c>
      <c r="C76" s="179" t="s">
        <v>263</v>
      </c>
      <c r="D76" s="67" t="s">
        <v>264</v>
      </c>
      <c r="E76" s="72">
        <v>5.7000000000000002E-2</v>
      </c>
      <c r="F76" s="70">
        <v>5814.99</v>
      </c>
      <c r="G76" s="70">
        <v>111.83</v>
      </c>
      <c r="H76" s="70">
        <v>40.22</v>
      </c>
      <c r="I76" s="70">
        <v>2</v>
      </c>
      <c r="J76" s="71"/>
      <c r="K76" s="71">
        <v>331</v>
      </c>
      <c r="L76" s="71">
        <v>6</v>
      </c>
      <c r="M76" s="71">
        <v>2</v>
      </c>
      <c r="N76" s="71"/>
      <c r="O76" s="71">
        <v>8.44</v>
      </c>
      <c r="P76" s="71">
        <v>0.48</v>
      </c>
      <c r="Q76" s="71"/>
    </row>
    <row r="77" spans="1:17" ht="12.75" customHeight="1" x14ac:dyDescent="0.25">
      <c r="A77" s="66">
        <v>49</v>
      </c>
      <c r="B77" s="68" t="s">
        <v>265</v>
      </c>
      <c r="C77" s="179" t="s">
        <v>266</v>
      </c>
      <c r="D77" s="67" t="s">
        <v>117</v>
      </c>
      <c r="E77" s="69">
        <v>-6.6120000000000001</v>
      </c>
      <c r="F77" s="70">
        <v>48.55</v>
      </c>
      <c r="G77" s="71"/>
      <c r="H77" s="71"/>
      <c r="I77" s="71"/>
      <c r="J77" s="71"/>
      <c r="K77" s="71">
        <v>-321</v>
      </c>
      <c r="L77" s="71"/>
      <c r="M77" s="71"/>
      <c r="N77" s="71"/>
      <c r="O77" s="71"/>
      <c r="P77" s="71"/>
      <c r="Q77" s="71"/>
    </row>
    <row r="78" spans="1:17" ht="12.75" customHeight="1" x14ac:dyDescent="0.25">
      <c r="A78" s="66">
        <v>50</v>
      </c>
      <c r="B78" s="68" t="s">
        <v>269</v>
      </c>
      <c r="C78" s="179" t="s">
        <v>270</v>
      </c>
      <c r="D78" s="67" t="s">
        <v>117</v>
      </c>
      <c r="E78" s="69">
        <v>6.6120000000000001</v>
      </c>
      <c r="F78" s="70">
        <v>66.319999999999993</v>
      </c>
      <c r="G78" s="71"/>
      <c r="H78" s="71"/>
      <c r="I78" s="71"/>
      <c r="J78" s="71"/>
      <c r="K78" s="71">
        <v>439</v>
      </c>
      <c r="L78" s="71"/>
      <c r="M78" s="71"/>
      <c r="N78" s="71"/>
      <c r="O78" s="71"/>
      <c r="P78" s="71"/>
      <c r="Q78" s="71"/>
    </row>
    <row r="79" spans="1:17" ht="12.75" customHeight="1" x14ac:dyDescent="0.25">
      <c r="A79" s="66">
        <v>51</v>
      </c>
      <c r="B79" s="68" t="s">
        <v>271</v>
      </c>
      <c r="C79" s="179" t="s">
        <v>272</v>
      </c>
      <c r="D79" s="67" t="s">
        <v>119</v>
      </c>
      <c r="E79" s="72">
        <v>2.5000000000000001E-2</v>
      </c>
      <c r="F79" s="70">
        <v>2765.26</v>
      </c>
      <c r="G79" s="70">
        <v>270.42</v>
      </c>
      <c r="H79" s="70">
        <v>1164.01</v>
      </c>
      <c r="I79" s="70">
        <v>86.07</v>
      </c>
      <c r="J79" s="71"/>
      <c r="K79" s="71">
        <v>69</v>
      </c>
      <c r="L79" s="71">
        <v>7</v>
      </c>
      <c r="M79" s="71">
        <v>29</v>
      </c>
      <c r="N79" s="71">
        <v>2</v>
      </c>
      <c r="O79" s="71">
        <v>21.16</v>
      </c>
      <c r="P79" s="71">
        <v>0.53</v>
      </c>
      <c r="Q79" s="71"/>
    </row>
    <row r="80" spans="1:17" ht="12.75" customHeight="1" x14ac:dyDescent="0.25">
      <c r="A80" s="66">
        <v>52</v>
      </c>
      <c r="B80" s="68" t="s">
        <v>273</v>
      </c>
      <c r="C80" s="179" t="s">
        <v>274</v>
      </c>
      <c r="D80" s="67" t="s">
        <v>108</v>
      </c>
      <c r="E80" s="69">
        <v>-0.14000000000000001</v>
      </c>
      <c r="F80" s="70">
        <v>103.34</v>
      </c>
      <c r="G80" s="71"/>
      <c r="H80" s="70">
        <v>103.34</v>
      </c>
      <c r="I80" s="70">
        <v>15.62</v>
      </c>
      <c r="J80" s="71"/>
      <c r="K80" s="71">
        <v>-14</v>
      </c>
      <c r="L80" s="71"/>
      <c r="M80" s="71">
        <v>-14</v>
      </c>
      <c r="N80" s="71">
        <v>-2</v>
      </c>
      <c r="O80" s="71"/>
      <c r="P80" s="71"/>
      <c r="Q80" s="71"/>
    </row>
    <row r="81" spans="1:17" ht="12.75" customHeight="1" x14ac:dyDescent="0.25">
      <c r="A81" s="66">
        <v>53</v>
      </c>
      <c r="B81" s="68" t="s">
        <v>275</v>
      </c>
      <c r="C81" s="179" t="s">
        <v>276</v>
      </c>
      <c r="D81" s="67" t="s">
        <v>108</v>
      </c>
      <c r="E81" s="69">
        <v>-0.24</v>
      </c>
      <c r="F81" s="70">
        <v>58.04</v>
      </c>
      <c r="G81" s="71"/>
      <c r="H81" s="70">
        <v>58.04</v>
      </c>
      <c r="I81" s="71"/>
      <c r="J81" s="71"/>
      <c r="K81" s="71">
        <v>-14</v>
      </c>
      <c r="L81" s="71"/>
      <c r="M81" s="71">
        <v>-14</v>
      </c>
      <c r="N81" s="71"/>
      <c r="O81" s="71"/>
      <c r="P81" s="71"/>
      <c r="Q81" s="71"/>
    </row>
    <row r="82" spans="1:17" ht="19.2" customHeight="1" x14ac:dyDescent="0.25">
      <c r="A82" s="294" t="s">
        <v>277</v>
      </c>
      <c r="B82" s="290"/>
      <c r="C82" s="290"/>
      <c r="D82" s="290"/>
      <c r="E82" s="290"/>
      <c r="F82" s="290"/>
      <c r="G82" s="290"/>
      <c r="H82" s="290"/>
      <c r="I82" s="290"/>
      <c r="J82" s="290"/>
      <c r="K82" s="290"/>
      <c r="L82" s="290"/>
      <c r="M82" s="290"/>
      <c r="N82" s="290"/>
      <c r="O82" s="290"/>
      <c r="P82" s="290"/>
      <c r="Q82" s="290"/>
    </row>
    <row r="83" spans="1:17" ht="35.4" customHeight="1" x14ac:dyDescent="0.25">
      <c r="A83" s="66">
        <v>54</v>
      </c>
      <c r="B83" s="68" t="s">
        <v>278</v>
      </c>
      <c r="C83" s="179" t="s">
        <v>279</v>
      </c>
      <c r="D83" s="67" t="s">
        <v>145</v>
      </c>
      <c r="E83" s="72">
        <v>8.6400000000000005E-2</v>
      </c>
      <c r="F83" s="70">
        <v>797.72</v>
      </c>
      <c r="G83" s="70">
        <v>151.76</v>
      </c>
      <c r="H83" s="70">
        <v>600.08000000000004</v>
      </c>
      <c r="I83" s="70">
        <v>55.29</v>
      </c>
      <c r="J83" s="71"/>
      <c r="K83" s="71">
        <v>69</v>
      </c>
      <c r="L83" s="71">
        <v>13</v>
      </c>
      <c r="M83" s="71">
        <v>52</v>
      </c>
      <c r="N83" s="71">
        <v>5</v>
      </c>
      <c r="O83" s="71">
        <v>12.16</v>
      </c>
      <c r="P83" s="71">
        <v>1.05</v>
      </c>
      <c r="Q83" s="71"/>
    </row>
    <row r="84" spans="1:17" ht="12.75" customHeight="1" x14ac:dyDescent="0.25">
      <c r="A84" s="66">
        <v>55</v>
      </c>
      <c r="B84" s="68" t="s">
        <v>200</v>
      </c>
      <c r="C84" s="179" t="s">
        <v>201</v>
      </c>
      <c r="D84" s="67" t="s">
        <v>102</v>
      </c>
      <c r="E84" s="72">
        <v>0.22</v>
      </c>
      <c r="F84" s="70">
        <v>47.28</v>
      </c>
      <c r="G84" s="70">
        <v>47.28</v>
      </c>
      <c r="H84" s="71"/>
      <c r="I84" s="71"/>
      <c r="J84" s="71"/>
      <c r="K84" s="71">
        <v>10</v>
      </c>
      <c r="L84" s="71">
        <v>10</v>
      </c>
      <c r="M84" s="71"/>
      <c r="N84" s="71"/>
      <c r="O84" s="71"/>
      <c r="P84" s="71"/>
      <c r="Q84" s="71"/>
    </row>
    <row r="85" spans="1:17" ht="12.75" customHeight="1" x14ac:dyDescent="0.25">
      <c r="A85" s="66">
        <v>56</v>
      </c>
      <c r="B85" s="68" t="s">
        <v>202</v>
      </c>
      <c r="C85" s="179" t="s">
        <v>203</v>
      </c>
      <c r="D85" s="67" t="s">
        <v>102</v>
      </c>
      <c r="E85" s="72">
        <v>0.22</v>
      </c>
      <c r="F85" s="70">
        <v>26.85</v>
      </c>
      <c r="G85" s="71"/>
      <c r="H85" s="70">
        <v>26.85</v>
      </c>
      <c r="I85" s="71"/>
      <c r="J85" s="71"/>
      <c r="K85" s="71">
        <v>6</v>
      </c>
      <c r="L85" s="71"/>
      <c r="M85" s="71">
        <v>6</v>
      </c>
      <c r="N85" s="71"/>
      <c r="O85" s="71"/>
      <c r="P85" s="71"/>
      <c r="Q85" s="71"/>
    </row>
    <row r="86" spans="1:17" ht="12.75" customHeight="1" x14ac:dyDescent="0.25">
      <c r="A86" s="289" t="s">
        <v>280</v>
      </c>
      <c r="B86" s="290"/>
      <c r="C86" s="290"/>
      <c r="D86" s="290"/>
      <c r="E86" s="290"/>
      <c r="F86" s="290"/>
      <c r="G86" s="290"/>
      <c r="H86" s="290"/>
      <c r="I86" s="290"/>
      <c r="J86" s="290"/>
      <c r="K86" s="290"/>
      <c r="L86" s="290"/>
      <c r="M86" s="290"/>
      <c r="N86" s="290"/>
      <c r="O86" s="290"/>
      <c r="P86" s="290"/>
      <c r="Q86" s="290"/>
    </row>
    <row r="87" spans="1:17" ht="22.5" customHeight="1" x14ac:dyDescent="0.25">
      <c r="A87" s="66">
        <v>57</v>
      </c>
      <c r="B87" s="68" t="s">
        <v>281</v>
      </c>
      <c r="C87" s="179" t="s">
        <v>282</v>
      </c>
      <c r="D87" s="67" t="s">
        <v>213</v>
      </c>
      <c r="E87" s="72">
        <v>1.4999999999999999E-2</v>
      </c>
      <c r="F87" s="70">
        <v>552.46</v>
      </c>
      <c r="G87" s="70">
        <v>552.46</v>
      </c>
      <c r="H87" s="71"/>
      <c r="I87" s="71"/>
      <c r="J87" s="71"/>
      <c r="K87" s="71">
        <v>8</v>
      </c>
      <c r="L87" s="71">
        <v>8</v>
      </c>
      <c r="M87" s="71"/>
      <c r="N87" s="71"/>
      <c r="O87" s="71">
        <v>46</v>
      </c>
      <c r="P87" s="71">
        <v>0.69</v>
      </c>
      <c r="Q87" s="71"/>
    </row>
    <row r="88" spans="1:17" ht="12.75" customHeight="1" x14ac:dyDescent="0.25">
      <c r="A88" s="66">
        <v>58</v>
      </c>
      <c r="B88" s="68" t="s">
        <v>283</v>
      </c>
      <c r="C88" s="179" t="s">
        <v>284</v>
      </c>
      <c r="D88" s="67" t="s">
        <v>285</v>
      </c>
      <c r="E88" s="69">
        <v>1.5</v>
      </c>
      <c r="F88" s="70">
        <v>10.81</v>
      </c>
      <c r="G88" s="70">
        <v>10.81</v>
      </c>
      <c r="H88" s="71"/>
      <c r="I88" s="71"/>
      <c r="J88" s="71"/>
      <c r="K88" s="71">
        <v>16</v>
      </c>
      <c r="L88" s="71">
        <v>16</v>
      </c>
      <c r="M88" s="71"/>
      <c r="N88" s="71"/>
      <c r="O88" s="71">
        <v>0.9</v>
      </c>
      <c r="P88" s="71">
        <v>1.35</v>
      </c>
      <c r="Q88" s="71"/>
    </row>
    <row r="89" spans="1:17" ht="12.75" customHeight="1" x14ac:dyDescent="0.25">
      <c r="A89" s="66">
        <v>59</v>
      </c>
      <c r="B89" s="68" t="s">
        <v>286</v>
      </c>
      <c r="C89" s="179" t="s">
        <v>287</v>
      </c>
      <c r="D89" s="67" t="s">
        <v>288</v>
      </c>
      <c r="E89" s="69">
        <v>1.5</v>
      </c>
      <c r="F89" s="70">
        <v>2.59</v>
      </c>
      <c r="G89" s="70">
        <v>1.2</v>
      </c>
      <c r="H89" s="70">
        <v>1.39</v>
      </c>
      <c r="I89" s="71"/>
      <c r="J89" s="71"/>
      <c r="K89" s="71">
        <v>4</v>
      </c>
      <c r="L89" s="71">
        <v>2</v>
      </c>
      <c r="M89" s="71">
        <v>2</v>
      </c>
      <c r="N89" s="71"/>
      <c r="O89" s="71">
        <v>0.1</v>
      </c>
      <c r="P89" s="71">
        <v>0.15</v>
      </c>
      <c r="Q89" s="71"/>
    </row>
    <row r="90" spans="1:17" ht="12.75" customHeight="1" x14ac:dyDescent="0.25">
      <c r="A90" s="66">
        <v>60</v>
      </c>
      <c r="B90" s="68" t="s">
        <v>289</v>
      </c>
      <c r="C90" s="179" t="s">
        <v>290</v>
      </c>
      <c r="D90" s="67" t="s">
        <v>291</v>
      </c>
      <c r="E90" s="72">
        <v>1.4999999999999999E-2</v>
      </c>
      <c r="F90" s="70">
        <v>96.68</v>
      </c>
      <c r="G90" s="70">
        <v>85.49</v>
      </c>
      <c r="H90" s="71"/>
      <c r="I90" s="71"/>
      <c r="J90" s="71"/>
      <c r="K90" s="71">
        <v>1</v>
      </c>
      <c r="L90" s="71">
        <v>1</v>
      </c>
      <c r="M90" s="71"/>
      <c r="N90" s="71"/>
      <c r="O90" s="71">
        <v>7.64</v>
      </c>
      <c r="P90" s="71">
        <v>0.11</v>
      </c>
      <c r="Q90" s="71"/>
    </row>
    <row r="91" spans="1:17" ht="12.75" customHeight="1" x14ac:dyDescent="0.25">
      <c r="A91" s="289" t="s">
        <v>292</v>
      </c>
      <c r="B91" s="290"/>
      <c r="C91" s="290"/>
      <c r="D91" s="290"/>
      <c r="E91" s="290"/>
      <c r="F91" s="290"/>
      <c r="G91" s="290"/>
      <c r="H91" s="290"/>
      <c r="I91" s="290"/>
      <c r="J91" s="290"/>
      <c r="K91" s="290"/>
      <c r="L91" s="290"/>
      <c r="M91" s="290"/>
      <c r="N91" s="290"/>
      <c r="O91" s="290"/>
      <c r="P91" s="290"/>
      <c r="Q91" s="290"/>
    </row>
    <row r="92" spans="1:17" ht="12.75" customHeight="1" x14ac:dyDescent="0.25">
      <c r="A92" s="66">
        <v>61</v>
      </c>
      <c r="B92" s="68" t="s">
        <v>293</v>
      </c>
      <c r="C92" s="179" t="s">
        <v>294</v>
      </c>
      <c r="D92" s="67" t="s">
        <v>295</v>
      </c>
      <c r="E92" s="72">
        <v>4.0000000000000001E-3</v>
      </c>
      <c r="F92" s="70">
        <v>6415.27</v>
      </c>
      <c r="G92" s="70">
        <v>262.54000000000002</v>
      </c>
      <c r="H92" s="70">
        <v>175.1</v>
      </c>
      <c r="I92" s="70">
        <v>22.39</v>
      </c>
      <c r="J92" s="71"/>
      <c r="K92" s="71">
        <v>26</v>
      </c>
      <c r="L92" s="71">
        <v>1</v>
      </c>
      <c r="M92" s="71">
        <v>1</v>
      </c>
      <c r="N92" s="71"/>
      <c r="O92" s="71">
        <v>22.42</v>
      </c>
      <c r="P92" s="71">
        <v>0.09</v>
      </c>
      <c r="Q92" s="71"/>
    </row>
    <row r="93" spans="1:17" ht="12.75" customHeight="1" x14ac:dyDescent="0.25">
      <c r="A93" s="66">
        <v>62</v>
      </c>
      <c r="B93" s="68" t="s">
        <v>296</v>
      </c>
      <c r="C93" s="179" t="s">
        <v>297</v>
      </c>
      <c r="D93" s="67" t="s">
        <v>74</v>
      </c>
      <c r="E93" s="69">
        <v>-4.0800000000000003E-2</v>
      </c>
      <c r="F93" s="70">
        <v>577.75</v>
      </c>
      <c r="G93" s="71"/>
      <c r="H93" s="71"/>
      <c r="I93" s="71"/>
      <c r="J93" s="71"/>
      <c r="K93" s="71">
        <v>-24</v>
      </c>
      <c r="L93" s="71"/>
      <c r="M93" s="71"/>
      <c r="N93" s="71"/>
      <c r="O93" s="71"/>
      <c r="P93" s="71"/>
      <c r="Q93" s="71"/>
    </row>
    <row r="94" spans="1:17" ht="12.75" customHeight="1" x14ac:dyDescent="0.25">
      <c r="A94" s="66">
        <v>63</v>
      </c>
      <c r="B94" s="68" t="s">
        <v>224</v>
      </c>
      <c r="C94" s="179" t="s">
        <v>225</v>
      </c>
      <c r="D94" s="67" t="s">
        <v>74</v>
      </c>
      <c r="E94" s="69">
        <v>4.0800000000000003E-2</v>
      </c>
      <c r="F94" s="70">
        <v>613.54999999999995</v>
      </c>
      <c r="G94" s="71"/>
      <c r="H94" s="71"/>
      <c r="I94" s="71"/>
      <c r="J94" s="71"/>
      <c r="K94" s="71">
        <v>25</v>
      </c>
      <c r="L94" s="71"/>
      <c r="M94" s="71"/>
      <c r="N94" s="71"/>
      <c r="O94" s="71"/>
      <c r="P94" s="71"/>
      <c r="Q94" s="71"/>
    </row>
    <row r="95" spans="1:17" ht="36" customHeight="1" x14ac:dyDescent="0.25">
      <c r="A95" s="66">
        <v>64</v>
      </c>
      <c r="B95" s="68" t="s">
        <v>298</v>
      </c>
      <c r="C95" s="179" t="s">
        <v>299</v>
      </c>
      <c r="D95" s="67" t="s">
        <v>295</v>
      </c>
      <c r="E95" s="72">
        <v>-4.0000000000000001E-3</v>
      </c>
      <c r="F95" s="70">
        <v>3157.35</v>
      </c>
      <c r="G95" s="70">
        <v>83.75</v>
      </c>
      <c r="H95" s="70">
        <v>86.25</v>
      </c>
      <c r="I95" s="70">
        <v>10.9</v>
      </c>
      <c r="J95" s="71"/>
      <c r="K95" s="71">
        <v>-13</v>
      </c>
      <c r="L95" s="71"/>
      <c r="M95" s="71"/>
      <c r="N95" s="71"/>
      <c r="O95" s="71">
        <v>7.15</v>
      </c>
      <c r="P95" s="71">
        <v>-0.03</v>
      </c>
      <c r="Q95" s="71"/>
    </row>
    <row r="96" spans="1:17" ht="12.75" customHeight="1" x14ac:dyDescent="0.25">
      <c r="A96" s="66">
        <v>65</v>
      </c>
      <c r="B96" s="68" t="s">
        <v>296</v>
      </c>
      <c r="C96" s="179" t="s">
        <v>297</v>
      </c>
      <c r="D96" s="67" t="s">
        <v>74</v>
      </c>
      <c r="E96" s="69">
        <v>2.0400000000000001E-2</v>
      </c>
      <c r="F96" s="70">
        <v>577.75</v>
      </c>
      <c r="G96" s="71"/>
      <c r="H96" s="71"/>
      <c r="I96" s="71"/>
      <c r="J96" s="71"/>
      <c r="K96" s="71">
        <v>12</v>
      </c>
      <c r="L96" s="71"/>
      <c r="M96" s="71"/>
      <c r="N96" s="71"/>
      <c r="O96" s="71"/>
      <c r="P96" s="71"/>
      <c r="Q96" s="71"/>
    </row>
    <row r="97" spans="1:17" ht="12.75" customHeight="1" x14ac:dyDescent="0.25">
      <c r="A97" s="66">
        <v>66</v>
      </c>
      <c r="B97" s="68" t="s">
        <v>224</v>
      </c>
      <c r="C97" s="179" t="s">
        <v>225</v>
      </c>
      <c r="D97" s="67" t="s">
        <v>74</v>
      </c>
      <c r="E97" s="69">
        <v>-2.0400000000000001E-2</v>
      </c>
      <c r="F97" s="70">
        <v>613.54999999999995</v>
      </c>
      <c r="G97" s="71"/>
      <c r="H97" s="71"/>
      <c r="I97" s="71"/>
      <c r="J97" s="71"/>
      <c r="K97" s="71">
        <v>-13</v>
      </c>
      <c r="L97" s="71"/>
      <c r="M97" s="71"/>
      <c r="N97" s="71"/>
      <c r="O97" s="71"/>
      <c r="P97" s="71"/>
      <c r="Q97" s="71"/>
    </row>
    <row r="98" spans="1:17" ht="22.5" customHeight="1" x14ac:dyDescent="0.25">
      <c r="A98" s="66">
        <v>67</v>
      </c>
      <c r="B98" s="68" t="s">
        <v>300</v>
      </c>
      <c r="C98" s="179" t="s">
        <v>122</v>
      </c>
      <c r="D98" s="67" t="s">
        <v>96</v>
      </c>
      <c r="E98" s="72">
        <v>3.0000000000000001E-3</v>
      </c>
      <c r="F98" s="70">
        <v>438.07</v>
      </c>
      <c r="G98" s="70">
        <v>157.75</v>
      </c>
      <c r="H98" s="70">
        <v>44.41</v>
      </c>
      <c r="I98" s="70">
        <v>2.91</v>
      </c>
      <c r="J98" s="71"/>
      <c r="K98" s="71">
        <v>1</v>
      </c>
      <c r="L98" s="71"/>
      <c r="M98" s="71"/>
      <c r="N98" s="71"/>
      <c r="O98" s="71">
        <v>12.64</v>
      </c>
      <c r="P98" s="71">
        <v>0.04</v>
      </c>
      <c r="Q98" s="71"/>
    </row>
    <row r="99" spans="1:17" ht="12.75" customHeight="1" x14ac:dyDescent="0.25">
      <c r="A99" s="66">
        <v>68</v>
      </c>
      <c r="B99" s="68" t="s">
        <v>301</v>
      </c>
      <c r="C99" s="179" t="s">
        <v>302</v>
      </c>
      <c r="D99" s="67" t="s">
        <v>93</v>
      </c>
      <c r="E99" s="69">
        <v>3.0000000000000001E-3</v>
      </c>
      <c r="F99" s="70">
        <v>7601.69</v>
      </c>
      <c r="G99" s="71"/>
      <c r="H99" s="71"/>
      <c r="I99" s="71"/>
      <c r="J99" s="71"/>
      <c r="K99" s="71">
        <v>23</v>
      </c>
      <c r="L99" s="71"/>
      <c r="M99" s="71"/>
      <c r="N99" s="71"/>
      <c r="O99" s="71"/>
      <c r="P99" s="71"/>
      <c r="Q99" s="71"/>
    </row>
    <row r="100" spans="1:17" ht="12.75" customHeight="1" x14ac:dyDescent="0.25">
      <c r="A100" s="66">
        <v>69</v>
      </c>
      <c r="B100" s="68" t="s">
        <v>303</v>
      </c>
      <c r="C100" s="179" t="s">
        <v>101</v>
      </c>
      <c r="D100" s="67" t="s">
        <v>93</v>
      </c>
      <c r="E100" s="69">
        <v>3.0000000000000001E-3</v>
      </c>
      <c r="F100" s="70">
        <v>2208.6</v>
      </c>
      <c r="G100" s="71"/>
      <c r="H100" s="71"/>
      <c r="I100" s="71"/>
      <c r="J100" s="71"/>
      <c r="K100" s="71">
        <v>7</v>
      </c>
      <c r="L100" s="71"/>
      <c r="M100" s="71"/>
      <c r="N100" s="71"/>
      <c r="O100" s="71"/>
      <c r="P100" s="71"/>
      <c r="Q100" s="71"/>
    </row>
    <row r="101" spans="1:17" ht="12.75" customHeight="1" x14ac:dyDescent="0.25">
      <c r="A101" s="66">
        <v>70</v>
      </c>
      <c r="B101" s="68" t="s">
        <v>304</v>
      </c>
      <c r="C101" s="179" t="s">
        <v>217</v>
      </c>
      <c r="D101" s="67" t="s">
        <v>116</v>
      </c>
      <c r="E101" s="72">
        <v>4.0000000000000001E-3</v>
      </c>
      <c r="F101" s="70">
        <v>4671.8999999999996</v>
      </c>
      <c r="G101" s="70">
        <v>2201.0300000000002</v>
      </c>
      <c r="H101" s="70">
        <v>339.3</v>
      </c>
      <c r="I101" s="70">
        <v>32.65</v>
      </c>
      <c r="J101" s="71"/>
      <c r="K101" s="71">
        <v>19</v>
      </c>
      <c r="L101" s="71">
        <v>9</v>
      </c>
      <c r="M101" s="71">
        <v>1</v>
      </c>
      <c r="N101" s="71"/>
      <c r="O101" s="71">
        <v>174.27</v>
      </c>
      <c r="P101" s="71">
        <v>0.7</v>
      </c>
      <c r="Q101" s="71"/>
    </row>
    <row r="102" spans="1:17" ht="12.75" customHeight="1" x14ac:dyDescent="0.25">
      <c r="A102" s="66">
        <v>71</v>
      </c>
      <c r="B102" s="68" t="s">
        <v>218</v>
      </c>
      <c r="C102" s="179" t="s">
        <v>219</v>
      </c>
      <c r="D102" s="67" t="s">
        <v>116</v>
      </c>
      <c r="E102" s="72">
        <v>4.0000000000000001E-3</v>
      </c>
      <c r="F102" s="70">
        <v>4306.92</v>
      </c>
      <c r="G102" s="70">
        <v>1321.62</v>
      </c>
      <c r="H102" s="70">
        <v>40.32</v>
      </c>
      <c r="I102" s="70">
        <v>4.68</v>
      </c>
      <c r="J102" s="71"/>
      <c r="K102" s="71">
        <v>17</v>
      </c>
      <c r="L102" s="71">
        <v>5</v>
      </c>
      <c r="M102" s="71"/>
      <c r="N102" s="71"/>
      <c r="O102" s="71">
        <v>104.64</v>
      </c>
      <c r="P102" s="71">
        <v>0.42</v>
      </c>
      <c r="Q102" s="71"/>
    </row>
    <row r="103" spans="1:17" ht="12.75" customHeight="1" x14ac:dyDescent="0.25">
      <c r="A103" s="289" t="s">
        <v>305</v>
      </c>
      <c r="B103" s="290"/>
      <c r="C103" s="290"/>
      <c r="D103" s="290"/>
      <c r="E103" s="290"/>
      <c r="F103" s="290"/>
      <c r="G103" s="290"/>
      <c r="H103" s="290"/>
      <c r="I103" s="290"/>
      <c r="J103" s="290"/>
      <c r="K103" s="290"/>
      <c r="L103" s="290"/>
      <c r="M103" s="290"/>
      <c r="N103" s="290"/>
      <c r="O103" s="290"/>
      <c r="P103" s="290"/>
      <c r="Q103" s="290"/>
    </row>
    <row r="104" spans="1:17" ht="12.75" customHeight="1" x14ac:dyDescent="0.25">
      <c r="A104" s="66">
        <v>72</v>
      </c>
      <c r="B104" s="68" t="s">
        <v>293</v>
      </c>
      <c r="C104" s="179" t="s">
        <v>294</v>
      </c>
      <c r="D104" s="67" t="s">
        <v>295</v>
      </c>
      <c r="E104" s="72">
        <v>4.0000000000000001E-3</v>
      </c>
      <c r="F104" s="70">
        <v>6415.27</v>
      </c>
      <c r="G104" s="70">
        <v>262.54000000000002</v>
      </c>
      <c r="H104" s="70">
        <v>175.1</v>
      </c>
      <c r="I104" s="70">
        <v>22.39</v>
      </c>
      <c r="J104" s="71"/>
      <c r="K104" s="71">
        <v>26</v>
      </c>
      <c r="L104" s="71">
        <v>1</v>
      </c>
      <c r="M104" s="71">
        <v>1</v>
      </c>
      <c r="N104" s="71"/>
      <c r="O104" s="71">
        <v>22.42</v>
      </c>
      <c r="P104" s="71">
        <v>0.09</v>
      </c>
      <c r="Q104" s="71"/>
    </row>
    <row r="105" spans="1:17" ht="12.75" customHeight="1" x14ac:dyDescent="0.25">
      <c r="A105" s="66">
        <v>73</v>
      </c>
      <c r="B105" s="68" t="s">
        <v>296</v>
      </c>
      <c r="C105" s="179" t="s">
        <v>297</v>
      </c>
      <c r="D105" s="67" t="s">
        <v>74</v>
      </c>
      <c r="E105" s="69">
        <v>-4.0800000000000003E-2</v>
      </c>
      <c r="F105" s="70">
        <v>577.75</v>
      </c>
      <c r="G105" s="71"/>
      <c r="H105" s="71"/>
      <c r="I105" s="71"/>
      <c r="J105" s="71"/>
      <c r="K105" s="71">
        <v>-24</v>
      </c>
      <c r="L105" s="71"/>
      <c r="M105" s="71"/>
      <c r="N105" s="71"/>
      <c r="O105" s="71"/>
      <c r="P105" s="71"/>
      <c r="Q105" s="71"/>
    </row>
    <row r="106" spans="1:17" ht="12.75" customHeight="1" x14ac:dyDescent="0.25">
      <c r="A106" s="66">
        <v>74</v>
      </c>
      <c r="B106" s="68" t="s">
        <v>224</v>
      </c>
      <c r="C106" s="179" t="s">
        <v>225</v>
      </c>
      <c r="D106" s="67" t="s">
        <v>74</v>
      </c>
      <c r="E106" s="69">
        <v>4.0800000000000003E-2</v>
      </c>
      <c r="F106" s="70">
        <v>613.54999999999995</v>
      </c>
      <c r="G106" s="71"/>
      <c r="H106" s="71"/>
      <c r="I106" s="71"/>
      <c r="J106" s="71"/>
      <c r="K106" s="71">
        <v>25</v>
      </c>
      <c r="L106" s="71"/>
      <c r="M106" s="71"/>
      <c r="N106" s="71"/>
      <c r="O106" s="71"/>
      <c r="P106" s="71"/>
      <c r="Q106" s="71"/>
    </row>
    <row r="107" spans="1:17" ht="22.5" customHeight="1" x14ac:dyDescent="0.25">
      <c r="A107" s="66">
        <v>75</v>
      </c>
      <c r="B107" s="68" t="s">
        <v>298</v>
      </c>
      <c r="C107" s="179" t="s">
        <v>299</v>
      </c>
      <c r="D107" s="67" t="s">
        <v>295</v>
      </c>
      <c r="E107" s="72">
        <v>-4.0000000000000001E-3</v>
      </c>
      <c r="F107" s="70">
        <v>3157.35</v>
      </c>
      <c r="G107" s="70">
        <v>83.75</v>
      </c>
      <c r="H107" s="70">
        <v>86.25</v>
      </c>
      <c r="I107" s="70">
        <v>10.9</v>
      </c>
      <c r="J107" s="71"/>
      <c r="K107" s="71">
        <v>-13</v>
      </c>
      <c r="L107" s="71"/>
      <c r="M107" s="71"/>
      <c r="N107" s="71"/>
      <c r="O107" s="71">
        <v>7.15</v>
      </c>
      <c r="P107" s="71">
        <v>-0.03</v>
      </c>
      <c r="Q107" s="71"/>
    </row>
    <row r="108" spans="1:17" ht="12.75" customHeight="1" x14ac:dyDescent="0.25">
      <c r="A108" s="66">
        <v>76</v>
      </c>
      <c r="B108" s="68" t="s">
        <v>296</v>
      </c>
      <c r="C108" s="179" t="s">
        <v>297</v>
      </c>
      <c r="D108" s="67" t="s">
        <v>74</v>
      </c>
      <c r="E108" s="69">
        <v>2.0400000000000001E-2</v>
      </c>
      <c r="F108" s="70">
        <v>577.75</v>
      </c>
      <c r="G108" s="71"/>
      <c r="H108" s="71"/>
      <c r="I108" s="71"/>
      <c r="J108" s="71"/>
      <c r="K108" s="71">
        <v>12</v>
      </c>
      <c r="L108" s="71"/>
      <c r="M108" s="71"/>
      <c r="N108" s="71"/>
      <c r="O108" s="71"/>
      <c r="P108" s="71"/>
      <c r="Q108" s="71"/>
    </row>
    <row r="109" spans="1:17" ht="12.75" customHeight="1" x14ac:dyDescent="0.25">
      <c r="A109" s="66">
        <v>77</v>
      </c>
      <c r="B109" s="68" t="s">
        <v>224</v>
      </c>
      <c r="C109" s="179" t="s">
        <v>225</v>
      </c>
      <c r="D109" s="67" t="s">
        <v>74</v>
      </c>
      <c r="E109" s="69">
        <v>-2.0400000000000001E-2</v>
      </c>
      <c r="F109" s="70">
        <v>613.54999999999995</v>
      </c>
      <c r="G109" s="71"/>
      <c r="H109" s="71"/>
      <c r="I109" s="71"/>
      <c r="J109" s="71"/>
      <c r="K109" s="71">
        <v>-13</v>
      </c>
      <c r="L109" s="71"/>
      <c r="M109" s="71"/>
      <c r="N109" s="71"/>
      <c r="O109" s="71"/>
      <c r="P109" s="71"/>
      <c r="Q109" s="71"/>
    </row>
    <row r="110" spans="1:17" ht="12.75" customHeight="1" x14ac:dyDescent="0.25">
      <c r="A110" s="66">
        <v>78</v>
      </c>
      <c r="B110" s="68" t="s">
        <v>300</v>
      </c>
      <c r="C110" s="179" t="s">
        <v>122</v>
      </c>
      <c r="D110" s="67" t="s">
        <v>96</v>
      </c>
      <c r="E110" s="72">
        <v>3.0000000000000001E-3</v>
      </c>
      <c r="F110" s="70">
        <v>438.07</v>
      </c>
      <c r="G110" s="70">
        <v>157.75</v>
      </c>
      <c r="H110" s="70">
        <v>44.41</v>
      </c>
      <c r="I110" s="70">
        <v>2.91</v>
      </c>
      <c r="J110" s="71"/>
      <c r="K110" s="71">
        <v>1</v>
      </c>
      <c r="L110" s="71"/>
      <c r="M110" s="71"/>
      <c r="N110" s="71"/>
      <c r="O110" s="71">
        <v>12.64</v>
      </c>
      <c r="P110" s="71">
        <v>0.04</v>
      </c>
      <c r="Q110" s="71"/>
    </row>
    <row r="111" spans="1:17" ht="12.75" customHeight="1" x14ac:dyDescent="0.25">
      <c r="A111" s="66">
        <v>79</v>
      </c>
      <c r="B111" s="68" t="s">
        <v>301</v>
      </c>
      <c r="C111" s="179" t="s">
        <v>302</v>
      </c>
      <c r="D111" s="67" t="s">
        <v>93</v>
      </c>
      <c r="E111" s="69">
        <v>3.0000000000000001E-3</v>
      </c>
      <c r="F111" s="70">
        <v>7601.69</v>
      </c>
      <c r="G111" s="71"/>
      <c r="H111" s="71"/>
      <c r="I111" s="71"/>
      <c r="J111" s="71"/>
      <c r="K111" s="71">
        <v>23</v>
      </c>
      <c r="L111" s="71"/>
      <c r="M111" s="71"/>
      <c r="N111" s="71"/>
      <c r="O111" s="71"/>
      <c r="P111" s="71"/>
      <c r="Q111" s="71"/>
    </row>
    <row r="112" spans="1:17" ht="12.75" customHeight="1" x14ac:dyDescent="0.25">
      <c r="A112" s="66">
        <v>80</v>
      </c>
      <c r="B112" s="68" t="s">
        <v>303</v>
      </c>
      <c r="C112" s="179" t="s">
        <v>101</v>
      </c>
      <c r="D112" s="67" t="s">
        <v>93</v>
      </c>
      <c r="E112" s="69">
        <v>3.0000000000000001E-3</v>
      </c>
      <c r="F112" s="70">
        <v>2208.6</v>
      </c>
      <c r="G112" s="71"/>
      <c r="H112" s="71"/>
      <c r="I112" s="71"/>
      <c r="J112" s="71"/>
      <c r="K112" s="71">
        <v>7</v>
      </c>
      <c r="L112" s="71"/>
      <c r="M112" s="71"/>
      <c r="N112" s="71"/>
      <c r="O112" s="71"/>
      <c r="P112" s="71"/>
      <c r="Q112" s="71"/>
    </row>
    <row r="113" spans="1:17" ht="12.75" customHeight="1" x14ac:dyDescent="0.25">
      <c r="A113" s="66">
        <v>81</v>
      </c>
      <c r="B113" s="68" t="s">
        <v>304</v>
      </c>
      <c r="C113" s="179" t="s">
        <v>217</v>
      </c>
      <c r="D113" s="67" t="s">
        <v>116</v>
      </c>
      <c r="E113" s="72">
        <v>4.0000000000000001E-3</v>
      </c>
      <c r="F113" s="70">
        <v>4671.8999999999996</v>
      </c>
      <c r="G113" s="70">
        <v>2201.0300000000002</v>
      </c>
      <c r="H113" s="70">
        <v>339.3</v>
      </c>
      <c r="I113" s="70">
        <v>32.65</v>
      </c>
      <c r="J113" s="71"/>
      <c r="K113" s="71">
        <v>19</v>
      </c>
      <c r="L113" s="71">
        <v>9</v>
      </c>
      <c r="M113" s="71">
        <v>1</v>
      </c>
      <c r="N113" s="71"/>
      <c r="O113" s="71">
        <v>174.27</v>
      </c>
      <c r="P113" s="71">
        <v>0.7</v>
      </c>
      <c r="Q113" s="71"/>
    </row>
    <row r="114" spans="1:17" ht="12.75" customHeight="1" x14ac:dyDescent="0.25">
      <c r="A114" s="66">
        <v>82</v>
      </c>
      <c r="B114" s="68" t="s">
        <v>218</v>
      </c>
      <c r="C114" s="179" t="s">
        <v>219</v>
      </c>
      <c r="D114" s="67" t="s">
        <v>116</v>
      </c>
      <c r="E114" s="72">
        <v>4.0000000000000001E-3</v>
      </c>
      <c r="F114" s="70">
        <v>4306.92</v>
      </c>
      <c r="G114" s="70">
        <v>1321.62</v>
      </c>
      <c r="H114" s="70">
        <v>40.32</v>
      </c>
      <c r="I114" s="70">
        <v>4.68</v>
      </c>
      <c r="J114" s="71"/>
      <c r="K114" s="71">
        <v>17</v>
      </c>
      <c r="L114" s="71">
        <v>5</v>
      </c>
      <c r="M114" s="71"/>
      <c r="N114" s="71"/>
      <c r="O114" s="71">
        <v>104.64</v>
      </c>
      <c r="P114" s="71">
        <v>0.42</v>
      </c>
      <c r="Q114" s="71"/>
    </row>
    <row r="115" spans="1:17" ht="12.75" customHeight="1" x14ac:dyDescent="0.25">
      <c r="A115" s="289" t="s">
        <v>306</v>
      </c>
      <c r="B115" s="290"/>
      <c r="C115" s="290"/>
      <c r="D115" s="290"/>
      <c r="E115" s="290"/>
      <c r="F115" s="290"/>
      <c r="G115" s="290"/>
      <c r="H115" s="290"/>
      <c r="I115" s="290"/>
      <c r="J115" s="290"/>
      <c r="K115" s="290"/>
      <c r="L115" s="290"/>
      <c r="M115" s="290"/>
      <c r="N115" s="290"/>
      <c r="O115" s="290"/>
      <c r="P115" s="290"/>
      <c r="Q115" s="290"/>
    </row>
    <row r="116" spans="1:17" ht="12.75" customHeight="1" x14ac:dyDescent="0.25">
      <c r="A116" s="289" t="s">
        <v>280</v>
      </c>
      <c r="B116" s="290"/>
      <c r="C116" s="290"/>
      <c r="D116" s="290"/>
      <c r="E116" s="290"/>
      <c r="F116" s="290"/>
      <c r="G116" s="290"/>
      <c r="H116" s="290"/>
      <c r="I116" s="290"/>
      <c r="J116" s="290"/>
      <c r="K116" s="290"/>
      <c r="L116" s="290"/>
      <c r="M116" s="290"/>
      <c r="N116" s="290"/>
      <c r="O116" s="290"/>
      <c r="P116" s="290"/>
      <c r="Q116" s="290"/>
    </row>
    <row r="117" spans="1:17" ht="12.75" customHeight="1" x14ac:dyDescent="0.25">
      <c r="A117" s="66">
        <v>83</v>
      </c>
      <c r="B117" s="68" t="s">
        <v>281</v>
      </c>
      <c r="C117" s="179" t="s">
        <v>282</v>
      </c>
      <c r="D117" s="67" t="s">
        <v>213</v>
      </c>
      <c r="E117" s="72">
        <v>1.9E-2</v>
      </c>
      <c r="F117" s="70">
        <v>552.46</v>
      </c>
      <c r="G117" s="70">
        <v>552.46</v>
      </c>
      <c r="H117" s="71"/>
      <c r="I117" s="71"/>
      <c r="J117" s="71"/>
      <c r="K117" s="71">
        <v>10</v>
      </c>
      <c r="L117" s="71">
        <v>10</v>
      </c>
      <c r="M117" s="71"/>
      <c r="N117" s="71"/>
      <c r="O117" s="71">
        <v>46</v>
      </c>
      <c r="P117" s="71">
        <v>0.87</v>
      </c>
      <c r="Q117" s="71"/>
    </row>
    <row r="118" spans="1:17" ht="12.75" customHeight="1" x14ac:dyDescent="0.25">
      <c r="A118" s="66">
        <v>84</v>
      </c>
      <c r="B118" s="68" t="s">
        <v>283</v>
      </c>
      <c r="C118" s="179" t="s">
        <v>284</v>
      </c>
      <c r="D118" s="67" t="s">
        <v>285</v>
      </c>
      <c r="E118" s="69">
        <v>1.9</v>
      </c>
      <c r="F118" s="70">
        <v>10.81</v>
      </c>
      <c r="G118" s="70">
        <v>10.81</v>
      </c>
      <c r="H118" s="71"/>
      <c r="I118" s="71"/>
      <c r="J118" s="71"/>
      <c r="K118" s="71">
        <v>21</v>
      </c>
      <c r="L118" s="71">
        <v>21</v>
      </c>
      <c r="M118" s="71"/>
      <c r="N118" s="71"/>
      <c r="O118" s="71">
        <v>0.9</v>
      </c>
      <c r="P118" s="71">
        <v>1.71</v>
      </c>
      <c r="Q118" s="71"/>
    </row>
    <row r="119" spans="1:17" ht="12.75" customHeight="1" x14ac:dyDescent="0.25">
      <c r="A119" s="66">
        <v>85</v>
      </c>
      <c r="B119" s="68" t="s">
        <v>286</v>
      </c>
      <c r="C119" s="179" t="s">
        <v>287</v>
      </c>
      <c r="D119" s="67" t="s">
        <v>288</v>
      </c>
      <c r="E119" s="69">
        <v>1.9</v>
      </c>
      <c r="F119" s="70">
        <v>2.59</v>
      </c>
      <c r="G119" s="70">
        <v>1.2</v>
      </c>
      <c r="H119" s="70">
        <v>1.39</v>
      </c>
      <c r="I119" s="71"/>
      <c r="J119" s="71"/>
      <c r="K119" s="71">
        <v>5</v>
      </c>
      <c r="L119" s="71">
        <v>2</v>
      </c>
      <c r="M119" s="71">
        <v>3</v>
      </c>
      <c r="N119" s="71"/>
      <c r="O119" s="71">
        <v>0.1</v>
      </c>
      <c r="P119" s="71">
        <v>0.19</v>
      </c>
      <c r="Q119" s="71"/>
    </row>
    <row r="120" spans="1:17" ht="12.75" customHeight="1" x14ac:dyDescent="0.25">
      <c r="A120" s="66">
        <v>86</v>
      </c>
      <c r="B120" s="68" t="s">
        <v>289</v>
      </c>
      <c r="C120" s="179" t="s">
        <v>290</v>
      </c>
      <c r="D120" s="67" t="s">
        <v>291</v>
      </c>
      <c r="E120" s="72">
        <v>1.9E-2</v>
      </c>
      <c r="F120" s="70">
        <v>96.68</v>
      </c>
      <c r="G120" s="70">
        <v>85.49</v>
      </c>
      <c r="H120" s="71"/>
      <c r="I120" s="71"/>
      <c r="J120" s="71"/>
      <c r="K120" s="71">
        <v>2</v>
      </c>
      <c r="L120" s="71">
        <v>2</v>
      </c>
      <c r="M120" s="71"/>
      <c r="N120" s="71"/>
      <c r="O120" s="71">
        <v>7.64</v>
      </c>
      <c r="P120" s="71">
        <v>0.15</v>
      </c>
      <c r="Q120" s="71"/>
    </row>
    <row r="121" spans="1:17" ht="12.75" customHeight="1" x14ac:dyDescent="0.25">
      <c r="A121" s="289" t="s">
        <v>126</v>
      </c>
      <c r="B121" s="290"/>
      <c r="C121" s="290"/>
      <c r="D121" s="290"/>
      <c r="E121" s="290"/>
      <c r="F121" s="290"/>
      <c r="G121" s="290"/>
      <c r="H121" s="290"/>
      <c r="I121" s="290"/>
      <c r="J121" s="290"/>
      <c r="K121" s="290"/>
      <c r="L121" s="290"/>
      <c r="M121" s="290"/>
      <c r="N121" s="290"/>
      <c r="O121" s="290"/>
      <c r="P121" s="290"/>
      <c r="Q121" s="290"/>
    </row>
    <row r="122" spans="1:17" ht="12.75" customHeight="1" x14ac:dyDescent="0.25">
      <c r="A122" s="66">
        <v>87</v>
      </c>
      <c r="B122" s="68" t="s">
        <v>307</v>
      </c>
      <c r="C122" s="179" t="s">
        <v>308</v>
      </c>
      <c r="D122" s="67" t="s">
        <v>107</v>
      </c>
      <c r="E122" s="72">
        <v>2.5999999999999999E-3</v>
      </c>
      <c r="F122" s="70">
        <v>92622.81</v>
      </c>
      <c r="G122" s="70">
        <v>11790.05</v>
      </c>
      <c r="H122" s="70">
        <v>11226.27</v>
      </c>
      <c r="I122" s="70">
        <v>735.2</v>
      </c>
      <c r="J122" s="71"/>
      <c r="K122" s="71">
        <v>241</v>
      </c>
      <c r="L122" s="71">
        <v>31</v>
      </c>
      <c r="M122" s="71">
        <v>29</v>
      </c>
      <c r="N122" s="71">
        <v>2</v>
      </c>
      <c r="O122" s="71">
        <v>968.78</v>
      </c>
      <c r="P122" s="71">
        <v>2.52</v>
      </c>
      <c r="Q122" s="71"/>
    </row>
    <row r="123" spans="1:17" ht="12.75" customHeight="1" x14ac:dyDescent="0.25">
      <c r="A123" s="66">
        <v>88</v>
      </c>
      <c r="B123" s="68" t="s">
        <v>301</v>
      </c>
      <c r="C123" s="179" t="s">
        <v>302</v>
      </c>
      <c r="D123" s="67" t="s">
        <v>93</v>
      </c>
      <c r="E123" s="72">
        <v>1.2999999999999999E-2</v>
      </c>
      <c r="F123" s="70">
        <v>7601.69</v>
      </c>
      <c r="G123" s="71"/>
      <c r="H123" s="71"/>
      <c r="I123" s="71"/>
      <c r="J123" s="71"/>
      <c r="K123" s="71">
        <v>99</v>
      </c>
      <c r="L123" s="71"/>
      <c r="M123" s="71"/>
      <c r="N123" s="71"/>
      <c r="O123" s="71"/>
      <c r="P123" s="71"/>
      <c r="Q123" s="71"/>
    </row>
    <row r="124" spans="1:17" ht="12.75" customHeight="1" x14ac:dyDescent="0.25">
      <c r="A124" s="66">
        <v>89</v>
      </c>
      <c r="B124" s="68" t="s">
        <v>309</v>
      </c>
      <c r="C124" s="179" t="s">
        <v>106</v>
      </c>
      <c r="D124" s="67" t="s">
        <v>93</v>
      </c>
      <c r="E124" s="69">
        <v>1.2999999999999999E-2</v>
      </c>
      <c r="F124" s="70">
        <v>2484.5</v>
      </c>
      <c r="G124" s="71"/>
      <c r="H124" s="71"/>
      <c r="I124" s="71"/>
      <c r="J124" s="71"/>
      <c r="K124" s="71">
        <v>32</v>
      </c>
      <c r="L124" s="71"/>
      <c r="M124" s="71"/>
      <c r="N124" s="71"/>
      <c r="O124" s="71"/>
      <c r="P124" s="71"/>
      <c r="Q124" s="71"/>
    </row>
    <row r="125" spans="1:17" ht="13.2" customHeight="1" x14ac:dyDescent="0.25">
      <c r="A125" s="66">
        <v>90</v>
      </c>
      <c r="B125" s="68" t="s">
        <v>304</v>
      </c>
      <c r="C125" s="179" t="s">
        <v>217</v>
      </c>
      <c r="D125" s="67" t="s">
        <v>116</v>
      </c>
      <c r="E125" s="72">
        <v>1.6E-2</v>
      </c>
      <c r="F125" s="70">
        <v>4671.8999999999996</v>
      </c>
      <c r="G125" s="70">
        <v>2201.0300000000002</v>
      </c>
      <c r="H125" s="70">
        <v>339.3</v>
      </c>
      <c r="I125" s="70">
        <v>32.65</v>
      </c>
      <c r="J125" s="71"/>
      <c r="K125" s="71">
        <v>75</v>
      </c>
      <c r="L125" s="71">
        <v>35</v>
      </c>
      <c r="M125" s="71">
        <v>5</v>
      </c>
      <c r="N125" s="71">
        <v>1</v>
      </c>
      <c r="O125" s="71">
        <v>174.27</v>
      </c>
      <c r="P125" s="71">
        <v>2.79</v>
      </c>
      <c r="Q125" s="71"/>
    </row>
    <row r="126" spans="1:17" ht="13.2" customHeight="1" x14ac:dyDescent="0.25">
      <c r="A126" s="66">
        <v>91</v>
      </c>
      <c r="B126" s="68" t="s">
        <v>218</v>
      </c>
      <c r="C126" s="179" t="s">
        <v>219</v>
      </c>
      <c r="D126" s="67" t="s">
        <v>116</v>
      </c>
      <c r="E126" s="72">
        <v>1.6E-2</v>
      </c>
      <c r="F126" s="70">
        <v>4306.92</v>
      </c>
      <c r="G126" s="70">
        <v>1321.62</v>
      </c>
      <c r="H126" s="70">
        <v>40.32</v>
      </c>
      <c r="I126" s="70">
        <v>4.68</v>
      </c>
      <c r="J126" s="71"/>
      <c r="K126" s="71">
        <v>69</v>
      </c>
      <c r="L126" s="71">
        <v>21</v>
      </c>
      <c r="M126" s="71">
        <v>1</v>
      </c>
      <c r="N126" s="71"/>
      <c r="O126" s="71">
        <v>104.64</v>
      </c>
      <c r="P126" s="71">
        <v>1.67</v>
      </c>
      <c r="Q126" s="71"/>
    </row>
    <row r="127" spans="1:17" x14ac:dyDescent="0.25">
      <c r="A127" s="289" t="s">
        <v>29</v>
      </c>
      <c r="B127" s="290"/>
      <c r="C127" s="290"/>
      <c r="D127" s="290"/>
      <c r="E127" s="290"/>
      <c r="F127" s="290"/>
      <c r="G127" s="290"/>
      <c r="H127" s="290"/>
      <c r="I127" s="290"/>
      <c r="J127" s="290"/>
      <c r="K127" s="70">
        <v>6086</v>
      </c>
      <c r="L127" s="70">
        <v>741</v>
      </c>
      <c r="M127" s="70">
        <v>318</v>
      </c>
      <c r="N127" s="70">
        <v>24</v>
      </c>
      <c r="O127" s="71"/>
      <c r="P127" s="70">
        <v>56.93</v>
      </c>
      <c r="Q127" s="71"/>
    </row>
    <row r="128" spans="1:17" ht="13.2" customHeight="1" x14ac:dyDescent="0.25">
      <c r="A128" s="289" t="s">
        <v>310</v>
      </c>
      <c r="B128" s="290"/>
      <c r="C128" s="290"/>
      <c r="D128" s="290"/>
      <c r="E128" s="290"/>
      <c r="F128" s="290"/>
      <c r="G128" s="290"/>
      <c r="H128" s="290"/>
      <c r="I128" s="290"/>
      <c r="J128" s="290"/>
      <c r="K128" s="70">
        <v>6737</v>
      </c>
      <c r="L128" s="70">
        <v>1224</v>
      </c>
      <c r="M128" s="70">
        <v>486</v>
      </c>
      <c r="N128" s="70">
        <v>36</v>
      </c>
      <c r="O128" s="71"/>
      <c r="P128" s="70">
        <v>90.79</v>
      </c>
      <c r="Q128" s="71"/>
    </row>
    <row r="129" spans="1:17" ht="13.2" customHeight="1" x14ac:dyDescent="0.25">
      <c r="A129" s="289" t="s">
        <v>30</v>
      </c>
      <c r="B129" s="290"/>
      <c r="C129" s="290"/>
      <c r="D129" s="290"/>
      <c r="E129" s="290"/>
      <c r="F129" s="290"/>
      <c r="G129" s="290"/>
      <c r="H129" s="290"/>
      <c r="I129" s="290"/>
      <c r="J129" s="290"/>
      <c r="K129" s="70">
        <v>1445</v>
      </c>
      <c r="L129" s="71"/>
      <c r="M129" s="71"/>
      <c r="N129" s="71"/>
      <c r="O129" s="71"/>
      <c r="P129" s="71"/>
      <c r="Q129" s="71"/>
    </row>
    <row r="130" spans="1:17" ht="13.2" customHeight="1" x14ac:dyDescent="0.25">
      <c r="A130" s="289" t="s">
        <v>31</v>
      </c>
      <c r="B130" s="290"/>
      <c r="C130" s="290"/>
      <c r="D130" s="290"/>
      <c r="E130" s="290"/>
      <c r="F130" s="290"/>
      <c r="G130" s="290"/>
      <c r="H130" s="290"/>
      <c r="I130" s="290"/>
      <c r="J130" s="290"/>
      <c r="K130" s="70">
        <v>913</v>
      </c>
      <c r="L130" s="71"/>
      <c r="M130" s="71"/>
      <c r="N130" s="71"/>
      <c r="O130" s="71"/>
      <c r="P130" s="71"/>
      <c r="Q130" s="71"/>
    </row>
    <row r="131" spans="1:17" ht="13.2" customHeight="1" x14ac:dyDescent="0.25">
      <c r="A131" s="291" t="s">
        <v>86</v>
      </c>
      <c r="B131" s="290"/>
      <c r="C131" s="290"/>
      <c r="D131" s="290"/>
      <c r="E131" s="290"/>
      <c r="F131" s="290"/>
      <c r="G131" s="290"/>
      <c r="H131" s="290"/>
      <c r="I131" s="290"/>
      <c r="J131" s="290"/>
      <c r="K131" s="73">
        <v>9095</v>
      </c>
      <c r="L131" s="71"/>
      <c r="M131" s="71"/>
      <c r="N131" s="71"/>
      <c r="O131" s="71"/>
      <c r="P131" s="73">
        <v>90.79</v>
      </c>
      <c r="Q131" s="71"/>
    </row>
    <row r="132" spans="1:17" x14ac:dyDescent="0.25">
      <c r="A132" s="289" t="s">
        <v>311</v>
      </c>
      <c r="B132" s="290"/>
      <c r="C132" s="290"/>
      <c r="D132" s="290"/>
      <c r="E132" s="290"/>
      <c r="F132" s="290"/>
      <c r="G132" s="290"/>
      <c r="H132" s="290"/>
      <c r="I132" s="290"/>
      <c r="J132" s="290"/>
      <c r="K132" s="71"/>
      <c r="L132" s="71"/>
      <c r="M132" s="71"/>
      <c r="N132" s="71"/>
      <c r="O132" s="71"/>
      <c r="P132" s="71"/>
      <c r="Q132" s="71"/>
    </row>
    <row r="133" spans="1:17" ht="13.2" customHeight="1" x14ac:dyDescent="0.25">
      <c r="A133" s="289" t="s">
        <v>312</v>
      </c>
      <c r="B133" s="290"/>
      <c r="C133" s="290"/>
      <c r="D133" s="290"/>
      <c r="E133" s="290"/>
      <c r="F133" s="290"/>
      <c r="G133" s="290"/>
      <c r="H133" s="290"/>
      <c r="I133" s="290"/>
      <c r="J133" s="290"/>
      <c r="K133" s="71"/>
      <c r="L133" s="71"/>
      <c r="M133" s="71"/>
      <c r="N133" s="71"/>
      <c r="O133" s="71"/>
      <c r="P133" s="71"/>
      <c r="Q133" s="71"/>
    </row>
    <row r="134" spans="1:17" ht="13.2" customHeight="1" x14ac:dyDescent="0.25">
      <c r="A134" s="289" t="s">
        <v>313</v>
      </c>
      <c r="B134" s="290"/>
      <c r="C134" s="290"/>
      <c r="D134" s="290"/>
      <c r="E134" s="290"/>
      <c r="F134" s="290"/>
      <c r="G134" s="290"/>
      <c r="H134" s="290"/>
      <c r="I134" s="290"/>
      <c r="J134" s="290"/>
      <c r="K134" s="70">
        <v>66</v>
      </c>
      <c r="L134" s="70">
        <v>19</v>
      </c>
      <c r="M134" s="70">
        <v>4</v>
      </c>
      <c r="N134" s="71"/>
      <c r="O134" s="71"/>
      <c r="P134" s="70">
        <v>1.32</v>
      </c>
      <c r="Q134" s="71"/>
    </row>
    <row r="135" spans="1:17" x14ac:dyDescent="0.25">
      <c r="A135" s="289" t="s">
        <v>314</v>
      </c>
      <c r="B135" s="290"/>
      <c r="C135" s="290"/>
      <c r="D135" s="290"/>
      <c r="E135" s="290"/>
      <c r="F135" s="290"/>
      <c r="G135" s="290"/>
      <c r="H135" s="290"/>
      <c r="I135" s="290"/>
      <c r="J135" s="290"/>
      <c r="K135" s="70">
        <v>67</v>
      </c>
      <c r="L135" s="70">
        <v>20</v>
      </c>
      <c r="M135" s="70">
        <v>4</v>
      </c>
      <c r="N135" s="71"/>
      <c r="O135" s="71"/>
      <c r="P135" s="70">
        <v>1.32</v>
      </c>
      <c r="Q135" s="71"/>
    </row>
    <row r="136" spans="1:17" x14ac:dyDescent="0.25">
      <c r="A136" s="289" t="s">
        <v>315</v>
      </c>
      <c r="B136" s="290"/>
      <c r="C136" s="290"/>
      <c r="D136" s="290"/>
      <c r="E136" s="290"/>
      <c r="F136" s="290"/>
      <c r="G136" s="290"/>
      <c r="H136" s="290"/>
      <c r="I136" s="290"/>
      <c r="J136" s="290"/>
      <c r="K136" s="70">
        <v>75</v>
      </c>
      <c r="L136" s="70">
        <v>27</v>
      </c>
      <c r="M136" s="70">
        <v>5</v>
      </c>
      <c r="N136" s="71"/>
      <c r="O136" s="71"/>
      <c r="P136" s="70">
        <v>1.78</v>
      </c>
      <c r="Q136" s="71"/>
    </row>
    <row r="137" spans="1:17" x14ac:dyDescent="0.25">
      <c r="A137" s="289" t="s">
        <v>316</v>
      </c>
      <c r="B137" s="290"/>
      <c r="C137" s="290"/>
      <c r="D137" s="290"/>
      <c r="E137" s="290"/>
      <c r="F137" s="290"/>
      <c r="G137" s="290"/>
      <c r="H137" s="290"/>
      <c r="I137" s="290"/>
      <c r="J137" s="290"/>
      <c r="K137" s="70">
        <v>81</v>
      </c>
      <c r="L137" s="70">
        <v>32</v>
      </c>
      <c r="M137" s="70">
        <v>6</v>
      </c>
      <c r="N137" s="71"/>
      <c r="O137" s="71"/>
      <c r="P137" s="70">
        <v>2.14</v>
      </c>
      <c r="Q137" s="71"/>
    </row>
    <row r="138" spans="1:17" x14ac:dyDescent="0.25">
      <c r="A138" s="289" t="s">
        <v>317</v>
      </c>
      <c r="B138" s="290"/>
      <c r="C138" s="290"/>
      <c r="D138" s="290"/>
      <c r="E138" s="290"/>
      <c r="F138" s="290"/>
      <c r="G138" s="290"/>
      <c r="H138" s="290"/>
      <c r="I138" s="290"/>
      <c r="J138" s="290"/>
      <c r="K138" s="70">
        <v>29</v>
      </c>
      <c r="L138" s="71"/>
      <c r="M138" s="71"/>
      <c r="N138" s="71"/>
      <c r="O138" s="71"/>
      <c r="P138" s="71"/>
      <c r="Q138" s="71"/>
    </row>
    <row r="139" spans="1:17" x14ac:dyDescent="0.25">
      <c r="A139" s="289" t="s">
        <v>318</v>
      </c>
      <c r="B139" s="290"/>
      <c r="C139" s="290"/>
      <c r="D139" s="290"/>
      <c r="E139" s="290"/>
      <c r="F139" s="290"/>
      <c r="G139" s="290"/>
      <c r="H139" s="290"/>
      <c r="I139" s="290"/>
      <c r="J139" s="290"/>
      <c r="K139" s="70">
        <v>22</v>
      </c>
      <c r="L139" s="71"/>
      <c r="M139" s="71"/>
      <c r="N139" s="71"/>
      <c r="O139" s="71"/>
      <c r="P139" s="71"/>
      <c r="Q139" s="71"/>
    </row>
    <row r="140" spans="1:17" x14ac:dyDescent="0.25">
      <c r="A140" s="289" t="s">
        <v>80</v>
      </c>
      <c r="B140" s="290"/>
      <c r="C140" s="290"/>
      <c r="D140" s="290"/>
      <c r="E140" s="290"/>
      <c r="F140" s="290"/>
      <c r="G140" s="290"/>
      <c r="H140" s="290"/>
      <c r="I140" s="290"/>
      <c r="J140" s="290"/>
      <c r="K140" s="70">
        <v>132</v>
      </c>
      <c r="L140" s="71"/>
      <c r="M140" s="71"/>
      <c r="N140" s="71"/>
      <c r="O140" s="71"/>
      <c r="P140" s="70">
        <v>2.14</v>
      </c>
      <c r="Q140" s="71"/>
    </row>
    <row r="141" spans="1:17" x14ac:dyDescent="0.25">
      <c r="A141" s="289" t="s">
        <v>319</v>
      </c>
      <c r="B141" s="290"/>
      <c r="C141" s="290"/>
      <c r="D141" s="290"/>
      <c r="E141" s="290"/>
      <c r="F141" s="290"/>
      <c r="G141" s="290"/>
      <c r="H141" s="290"/>
      <c r="I141" s="290"/>
      <c r="J141" s="290"/>
      <c r="K141" s="71"/>
      <c r="L141" s="71"/>
      <c r="M141" s="71"/>
      <c r="N141" s="71"/>
      <c r="O141" s="71"/>
      <c r="P141" s="71"/>
      <c r="Q141" s="71"/>
    </row>
    <row r="142" spans="1:17" x14ac:dyDescent="0.25">
      <c r="A142" s="289" t="s">
        <v>320</v>
      </c>
      <c r="B142" s="290"/>
      <c r="C142" s="290"/>
      <c r="D142" s="290"/>
      <c r="E142" s="290"/>
      <c r="F142" s="290"/>
      <c r="G142" s="290"/>
      <c r="H142" s="290"/>
      <c r="I142" s="290"/>
      <c r="J142" s="290"/>
      <c r="K142" s="70">
        <v>229</v>
      </c>
      <c r="L142" s="71"/>
      <c r="M142" s="71"/>
      <c r="N142" s="71"/>
      <c r="O142" s="71"/>
      <c r="P142" s="71"/>
      <c r="Q142" s="71"/>
    </row>
    <row r="143" spans="1:17" x14ac:dyDescent="0.25">
      <c r="A143" s="289" t="s">
        <v>314</v>
      </c>
      <c r="B143" s="290"/>
      <c r="C143" s="290"/>
      <c r="D143" s="290"/>
      <c r="E143" s="290"/>
      <c r="F143" s="290"/>
      <c r="G143" s="290"/>
      <c r="H143" s="290"/>
      <c r="I143" s="290"/>
      <c r="J143" s="290"/>
      <c r="K143" s="70">
        <v>229</v>
      </c>
      <c r="L143" s="71"/>
      <c r="M143" s="71"/>
      <c r="N143" s="71"/>
      <c r="O143" s="71"/>
      <c r="P143" s="71"/>
      <c r="Q143" s="71"/>
    </row>
    <row r="144" spans="1:17" x14ac:dyDescent="0.25">
      <c r="A144" s="289" t="s">
        <v>81</v>
      </c>
      <c r="B144" s="290"/>
      <c r="C144" s="290"/>
      <c r="D144" s="290"/>
      <c r="E144" s="290"/>
      <c r="F144" s="290"/>
      <c r="G144" s="290"/>
      <c r="H144" s="290"/>
      <c r="I144" s="290"/>
      <c r="J144" s="290"/>
      <c r="K144" s="70">
        <v>361</v>
      </c>
      <c r="L144" s="71"/>
      <c r="M144" s="71"/>
      <c r="N144" s="71"/>
      <c r="O144" s="71"/>
      <c r="P144" s="70">
        <v>2.14</v>
      </c>
      <c r="Q144" s="71"/>
    </row>
    <row r="145" spans="1:17" x14ac:dyDescent="0.25">
      <c r="A145" s="291" t="s">
        <v>321</v>
      </c>
      <c r="B145" s="290"/>
      <c r="C145" s="290"/>
      <c r="D145" s="290"/>
      <c r="E145" s="290"/>
      <c r="F145" s="290"/>
      <c r="G145" s="290"/>
      <c r="H145" s="290"/>
      <c r="I145" s="290"/>
      <c r="J145" s="290"/>
      <c r="K145" s="73">
        <v>361</v>
      </c>
      <c r="L145" s="71"/>
      <c r="M145" s="71"/>
      <c r="N145" s="71"/>
      <c r="O145" s="71"/>
      <c r="P145" s="73">
        <v>2.14</v>
      </c>
      <c r="Q145" s="71"/>
    </row>
    <row r="146" spans="1:17" x14ac:dyDescent="0.25">
      <c r="A146" s="289" t="s">
        <v>322</v>
      </c>
      <c r="B146" s="290"/>
      <c r="C146" s="290"/>
      <c r="D146" s="290"/>
      <c r="E146" s="290"/>
      <c r="F146" s="290"/>
      <c r="G146" s="290"/>
      <c r="H146" s="290"/>
      <c r="I146" s="290"/>
      <c r="J146" s="290"/>
      <c r="K146" s="71"/>
      <c r="L146" s="71"/>
      <c r="M146" s="71"/>
      <c r="N146" s="71"/>
      <c r="O146" s="71"/>
      <c r="P146" s="71"/>
      <c r="Q146" s="71"/>
    </row>
    <row r="147" spans="1:17" x14ac:dyDescent="0.25">
      <c r="A147" s="289" t="s">
        <v>323</v>
      </c>
      <c r="B147" s="290"/>
      <c r="C147" s="290"/>
      <c r="D147" s="290"/>
      <c r="E147" s="290"/>
      <c r="F147" s="290"/>
      <c r="G147" s="290"/>
      <c r="H147" s="290"/>
      <c r="I147" s="290"/>
      <c r="J147" s="290"/>
      <c r="K147" s="71"/>
      <c r="L147" s="71"/>
      <c r="M147" s="71"/>
      <c r="N147" s="71"/>
      <c r="O147" s="71"/>
      <c r="P147" s="71"/>
      <c r="Q147" s="71"/>
    </row>
    <row r="148" spans="1:17" x14ac:dyDescent="0.25">
      <c r="A148" s="289" t="s">
        <v>324</v>
      </c>
      <c r="B148" s="290"/>
      <c r="C148" s="290"/>
      <c r="D148" s="290"/>
      <c r="E148" s="290"/>
      <c r="F148" s="290"/>
      <c r="G148" s="290"/>
      <c r="H148" s="290"/>
      <c r="I148" s="290"/>
      <c r="J148" s="290"/>
      <c r="K148" s="70">
        <v>155</v>
      </c>
      <c r="L148" s="70">
        <v>21</v>
      </c>
      <c r="M148" s="70">
        <v>1</v>
      </c>
      <c r="N148" s="71"/>
      <c r="O148" s="71"/>
      <c r="P148" s="70">
        <v>1.69</v>
      </c>
      <c r="Q148" s="71"/>
    </row>
    <row r="149" spans="1:17" x14ac:dyDescent="0.25">
      <c r="A149" s="289" t="s">
        <v>314</v>
      </c>
      <c r="B149" s="290"/>
      <c r="C149" s="290"/>
      <c r="D149" s="290"/>
      <c r="E149" s="290"/>
      <c r="F149" s="290"/>
      <c r="G149" s="290"/>
      <c r="H149" s="290"/>
      <c r="I149" s="290"/>
      <c r="J149" s="290"/>
      <c r="K149" s="70">
        <v>156</v>
      </c>
      <c r="L149" s="70">
        <v>22</v>
      </c>
      <c r="M149" s="70">
        <v>1</v>
      </c>
      <c r="N149" s="71"/>
      <c r="O149" s="71"/>
      <c r="P149" s="70">
        <v>1.69</v>
      </c>
      <c r="Q149" s="71"/>
    </row>
    <row r="150" spans="1:17" x14ac:dyDescent="0.25">
      <c r="A150" s="289" t="s">
        <v>325</v>
      </c>
      <c r="B150" s="290"/>
      <c r="C150" s="290"/>
      <c r="D150" s="290"/>
      <c r="E150" s="290"/>
      <c r="F150" s="290"/>
      <c r="G150" s="290"/>
      <c r="H150" s="290"/>
      <c r="I150" s="290"/>
      <c r="J150" s="290"/>
      <c r="K150" s="70">
        <v>159</v>
      </c>
      <c r="L150" s="70">
        <v>25</v>
      </c>
      <c r="M150" s="70">
        <v>1</v>
      </c>
      <c r="N150" s="71"/>
      <c r="O150" s="71"/>
      <c r="P150" s="70">
        <v>1.94</v>
      </c>
      <c r="Q150" s="71"/>
    </row>
    <row r="151" spans="1:17" x14ac:dyDescent="0.25">
      <c r="A151" s="289" t="s">
        <v>316</v>
      </c>
      <c r="B151" s="290"/>
      <c r="C151" s="290"/>
      <c r="D151" s="290"/>
      <c r="E151" s="290"/>
      <c r="F151" s="290"/>
      <c r="G151" s="290"/>
      <c r="H151" s="290"/>
      <c r="I151" s="290"/>
      <c r="J151" s="290"/>
      <c r="K151" s="70">
        <v>164</v>
      </c>
      <c r="L151" s="70">
        <v>30</v>
      </c>
      <c r="M151" s="70">
        <v>1</v>
      </c>
      <c r="N151" s="71"/>
      <c r="O151" s="71"/>
      <c r="P151" s="70">
        <v>2.33</v>
      </c>
      <c r="Q151" s="71"/>
    </row>
    <row r="152" spans="1:17" x14ac:dyDescent="0.25">
      <c r="A152" s="289" t="s">
        <v>326</v>
      </c>
      <c r="B152" s="290"/>
      <c r="C152" s="290"/>
      <c r="D152" s="290"/>
      <c r="E152" s="290"/>
      <c r="F152" s="290"/>
      <c r="G152" s="290"/>
      <c r="H152" s="290"/>
      <c r="I152" s="290"/>
      <c r="J152" s="290"/>
      <c r="K152" s="70">
        <v>26</v>
      </c>
      <c r="L152" s="71"/>
      <c r="M152" s="71"/>
      <c r="N152" s="71"/>
      <c r="O152" s="71"/>
      <c r="P152" s="71"/>
      <c r="Q152" s="71"/>
    </row>
    <row r="153" spans="1:17" x14ac:dyDescent="0.25">
      <c r="A153" s="289" t="s">
        <v>327</v>
      </c>
      <c r="B153" s="290"/>
      <c r="C153" s="290"/>
      <c r="D153" s="290"/>
      <c r="E153" s="290"/>
      <c r="F153" s="290"/>
      <c r="G153" s="290"/>
      <c r="H153" s="290"/>
      <c r="I153" s="290"/>
      <c r="J153" s="290"/>
      <c r="K153" s="70">
        <v>21</v>
      </c>
      <c r="L153" s="71"/>
      <c r="M153" s="71"/>
      <c r="N153" s="71"/>
      <c r="O153" s="71"/>
      <c r="P153" s="71"/>
      <c r="Q153" s="71"/>
    </row>
    <row r="154" spans="1:17" x14ac:dyDescent="0.25">
      <c r="A154" s="289" t="s">
        <v>80</v>
      </c>
      <c r="B154" s="290"/>
      <c r="C154" s="290"/>
      <c r="D154" s="290"/>
      <c r="E154" s="290"/>
      <c r="F154" s="290"/>
      <c r="G154" s="290"/>
      <c r="H154" s="290"/>
      <c r="I154" s="290"/>
      <c r="J154" s="290"/>
      <c r="K154" s="70">
        <v>211</v>
      </c>
      <c r="L154" s="71"/>
      <c r="M154" s="71"/>
      <c r="N154" s="71"/>
      <c r="O154" s="71"/>
      <c r="P154" s="70">
        <v>2.33</v>
      </c>
      <c r="Q154" s="71"/>
    </row>
    <row r="155" spans="1:17" x14ac:dyDescent="0.25">
      <c r="A155" s="289" t="s">
        <v>328</v>
      </c>
      <c r="B155" s="290"/>
      <c r="C155" s="290"/>
      <c r="D155" s="290"/>
      <c r="E155" s="290"/>
      <c r="F155" s="290"/>
      <c r="G155" s="290"/>
      <c r="H155" s="290"/>
      <c r="I155" s="290"/>
      <c r="J155" s="290"/>
      <c r="K155" s="71"/>
      <c r="L155" s="71"/>
      <c r="M155" s="71"/>
      <c r="N155" s="71"/>
      <c r="O155" s="71"/>
      <c r="P155" s="71"/>
      <c r="Q155" s="71"/>
    </row>
    <row r="156" spans="1:17" x14ac:dyDescent="0.25">
      <c r="A156" s="289" t="s">
        <v>329</v>
      </c>
      <c r="B156" s="290"/>
      <c r="C156" s="290"/>
      <c r="D156" s="290"/>
      <c r="E156" s="290"/>
      <c r="F156" s="290"/>
      <c r="G156" s="290"/>
      <c r="H156" s="290"/>
      <c r="I156" s="290"/>
      <c r="J156" s="290"/>
      <c r="K156" s="70">
        <v>207</v>
      </c>
      <c r="L156" s="70">
        <v>33</v>
      </c>
      <c r="M156" s="70">
        <v>42</v>
      </c>
      <c r="N156" s="70">
        <v>10</v>
      </c>
      <c r="O156" s="71"/>
      <c r="P156" s="70">
        <v>2.76</v>
      </c>
      <c r="Q156" s="71"/>
    </row>
    <row r="157" spans="1:17" x14ac:dyDescent="0.25">
      <c r="A157" s="289" t="s">
        <v>314</v>
      </c>
      <c r="B157" s="290"/>
      <c r="C157" s="290"/>
      <c r="D157" s="290"/>
      <c r="E157" s="290"/>
      <c r="F157" s="290"/>
      <c r="G157" s="290"/>
      <c r="H157" s="290"/>
      <c r="I157" s="290"/>
      <c r="J157" s="290"/>
      <c r="K157" s="70">
        <v>208</v>
      </c>
      <c r="L157" s="70">
        <v>34</v>
      </c>
      <c r="M157" s="70">
        <v>42</v>
      </c>
      <c r="N157" s="70">
        <v>10</v>
      </c>
      <c r="O157" s="71"/>
      <c r="P157" s="70">
        <v>2.76</v>
      </c>
      <c r="Q157" s="71"/>
    </row>
    <row r="158" spans="1:17" x14ac:dyDescent="0.25">
      <c r="A158" s="289" t="s">
        <v>325</v>
      </c>
      <c r="B158" s="290"/>
      <c r="C158" s="290"/>
      <c r="D158" s="290"/>
      <c r="E158" s="290"/>
      <c r="F158" s="290"/>
      <c r="G158" s="290"/>
      <c r="H158" s="290"/>
      <c r="I158" s="290"/>
      <c r="J158" s="290"/>
      <c r="K158" s="70">
        <v>219</v>
      </c>
      <c r="L158" s="70">
        <v>39</v>
      </c>
      <c r="M158" s="70">
        <v>48</v>
      </c>
      <c r="N158" s="70">
        <v>12</v>
      </c>
      <c r="O158" s="71"/>
      <c r="P158" s="70">
        <v>3.17</v>
      </c>
      <c r="Q158" s="71"/>
    </row>
    <row r="159" spans="1:17" x14ac:dyDescent="0.25">
      <c r="A159" s="289" t="s">
        <v>316</v>
      </c>
      <c r="B159" s="290"/>
      <c r="C159" s="290"/>
      <c r="D159" s="290"/>
      <c r="E159" s="290"/>
      <c r="F159" s="290"/>
      <c r="G159" s="290"/>
      <c r="H159" s="290"/>
      <c r="I159" s="290"/>
      <c r="J159" s="290"/>
      <c r="K159" s="70">
        <v>237</v>
      </c>
      <c r="L159" s="70">
        <v>47</v>
      </c>
      <c r="M159" s="70">
        <v>58</v>
      </c>
      <c r="N159" s="70">
        <v>14</v>
      </c>
      <c r="O159" s="71"/>
      <c r="P159" s="70">
        <v>3.8</v>
      </c>
      <c r="Q159" s="71"/>
    </row>
    <row r="160" spans="1:17" x14ac:dyDescent="0.25">
      <c r="A160" s="289" t="s">
        <v>330</v>
      </c>
      <c r="B160" s="290"/>
      <c r="C160" s="290"/>
      <c r="D160" s="290"/>
      <c r="E160" s="290"/>
      <c r="F160" s="290"/>
      <c r="G160" s="290"/>
      <c r="H160" s="290"/>
      <c r="I160" s="290"/>
      <c r="J160" s="290"/>
      <c r="K160" s="70">
        <v>67</v>
      </c>
      <c r="L160" s="71"/>
      <c r="M160" s="71"/>
      <c r="N160" s="71"/>
      <c r="O160" s="71"/>
      <c r="P160" s="71"/>
      <c r="Q160" s="71"/>
    </row>
    <row r="161" spans="1:17" x14ac:dyDescent="0.25">
      <c r="A161" s="289" t="s">
        <v>331</v>
      </c>
      <c r="B161" s="290"/>
      <c r="C161" s="290"/>
      <c r="D161" s="290"/>
      <c r="E161" s="290"/>
      <c r="F161" s="290"/>
      <c r="G161" s="290"/>
      <c r="H161" s="290"/>
      <c r="I161" s="290"/>
      <c r="J161" s="290"/>
      <c r="K161" s="70">
        <v>43</v>
      </c>
      <c r="L161" s="71"/>
      <c r="M161" s="71"/>
      <c r="N161" s="71"/>
      <c r="O161" s="71"/>
      <c r="P161" s="71"/>
      <c r="Q161" s="71"/>
    </row>
    <row r="162" spans="1:17" x14ac:dyDescent="0.25">
      <c r="A162" s="289" t="s">
        <v>80</v>
      </c>
      <c r="B162" s="290"/>
      <c r="C162" s="290"/>
      <c r="D162" s="290"/>
      <c r="E162" s="290"/>
      <c r="F162" s="290"/>
      <c r="G162" s="290"/>
      <c r="H162" s="290"/>
      <c r="I162" s="290"/>
      <c r="J162" s="290"/>
      <c r="K162" s="70">
        <v>347</v>
      </c>
      <c r="L162" s="71"/>
      <c r="M162" s="71"/>
      <c r="N162" s="71"/>
      <c r="O162" s="71"/>
      <c r="P162" s="70">
        <v>3.8</v>
      </c>
      <c r="Q162" s="71"/>
    </row>
    <row r="163" spans="1:17" x14ac:dyDescent="0.25">
      <c r="A163" s="289" t="s">
        <v>332</v>
      </c>
      <c r="B163" s="290"/>
      <c r="C163" s="290"/>
      <c r="D163" s="290"/>
      <c r="E163" s="290"/>
      <c r="F163" s="290"/>
      <c r="G163" s="290"/>
      <c r="H163" s="290"/>
      <c r="I163" s="290"/>
      <c r="J163" s="290"/>
      <c r="K163" s="71"/>
      <c r="L163" s="71"/>
      <c r="M163" s="71"/>
      <c r="N163" s="71"/>
      <c r="O163" s="71"/>
      <c r="P163" s="71"/>
      <c r="Q163" s="71"/>
    </row>
    <row r="164" spans="1:17" x14ac:dyDescent="0.25">
      <c r="A164" s="289" t="s">
        <v>333</v>
      </c>
      <c r="B164" s="290"/>
      <c r="C164" s="290"/>
      <c r="D164" s="290"/>
      <c r="E164" s="290"/>
      <c r="F164" s="290"/>
      <c r="G164" s="290"/>
      <c r="H164" s="290"/>
      <c r="I164" s="290"/>
      <c r="J164" s="290"/>
      <c r="K164" s="70">
        <v>3</v>
      </c>
      <c r="L164" s="70">
        <v>3</v>
      </c>
      <c r="M164" s="71"/>
      <c r="N164" s="71"/>
      <c r="O164" s="71"/>
      <c r="P164" s="71"/>
      <c r="Q164" s="71"/>
    </row>
    <row r="165" spans="1:17" x14ac:dyDescent="0.25">
      <c r="A165" s="289" t="s">
        <v>314</v>
      </c>
      <c r="B165" s="290"/>
      <c r="C165" s="290"/>
      <c r="D165" s="290"/>
      <c r="E165" s="290"/>
      <c r="F165" s="290"/>
      <c r="G165" s="290"/>
      <c r="H165" s="290"/>
      <c r="I165" s="290"/>
      <c r="J165" s="290"/>
      <c r="K165" s="70">
        <v>3</v>
      </c>
      <c r="L165" s="70">
        <v>3</v>
      </c>
      <c r="M165" s="71"/>
      <c r="N165" s="71"/>
      <c r="O165" s="71"/>
      <c r="P165" s="71"/>
      <c r="Q165" s="71"/>
    </row>
    <row r="166" spans="1:17" x14ac:dyDescent="0.25">
      <c r="A166" s="289" t="s">
        <v>334</v>
      </c>
      <c r="B166" s="290"/>
      <c r="C166" s="290"/>
      <c r="D166" s="290"/>
      <c r="E166" s="290"/>
      <c r="F166" s="290"/>
      <c r="G166" s="290"/>
      <c r="H166" s="290"/>
      <c r="I166" s="290"/>
      <c r="J166" s="290"/>
      <c r="K166" s="71"/>
      <c r="L166" s="71"/>
      <c r="M166" s="71"/>
      <c r="N166" s="71"/>
      <c r="O166" s="71"/>
      <c r="P166" s="71"/>
      <c r="Q166" s="71"/>
    </row>
    <row r="167" spans="1:17" x14ac:dyDescent="0.25">
      <c r="A167" s="289" t="s">
        <v>335</v>
      </c>
      <c r="B167" s="290"/>
      <c r="C167" s="290"/>
      <c r="D167" s="290"/>
      <c r="E167" s="290"/>
      <c r="F167" s="290"/>
      <c r="G167" s="290"/>
      <c r="H167" s="290"/>
      <c r="I167" s="290"/>
      <c r="J167" s="290"/>
      <c r="K167" s="70">
        <v>2</v>
      </c>
      <c r="L167" s="71"/>
      <c r="M167" s="70">
        <v>2</v>
      </c>
      <c r="N167" s="71"/>
      <c r="O167" s="71"/>
      <c r="P167" s="71"/>
      <c r="Q167" s="71"/>
    </row>
    <row r="168" spans="1:17" x14ac:dyDescent="0.25">
      <c r="A168" s="289" t="s">
        <v>314</v>
      </c>
      <c r="B168" s="290"/>
      <c r="C168" s="290"/>
      <c r="D168" s="290"/>
      <c r="E168" s="290"/>
      <c r="F168" s="290"/>
      <c r="G168" s="290"/>
      <c r="H168" s="290"/>
      <c r="I168" s="290"/>
      <c r="J168" s="290"/>
      <c r="K168" s="70">
        <v>2</v>
      </c>
      <c r="L168" s="71"/>
      <c r="M168" s="70">
        <v>2</v>
      </c>
      <c r="N168" s="71"/>
      <c r="O168" s="71"/>
      <c r="P168" s="71"/>
      <c r="Q168" s="71"/>
    </row>
    <row r="169" spans="1:17" x14ac:dyDescent="0.25">
      <c r="A169" s="289" t="s">
        <v>336</v>
      </c>
      <c r="B169" s="290"/>
      <c r="C169" s="290"/>
      <c r="D169" s="290"/>
      <c r="E169" s="290"/>
      <c r="F169" s="290"/>
      <c r="G169" s="290"/>
      <c r="H169" s="290"/>
      <c r="I169" s="290"/>
      <c r="J169" s="290"/>
      <c r="K169" s="71"/>
      <c r="L169" s="71"/>
      <c r="M169" s="71"/>
      <c r="N169" s="71"/>
      <c r="O169" s="71"/>
      <c r="P169" s="71"/>
      <c r="Q169" s="71"/>
    </row>
    <row r="170" spans="1:17" x14ac:dyDescent="0.25">
      <c r="A170" s="289" t="s">
        <v>337</v>
      </c>
      <c r="B170" s="290"/>
      <c r="C170" s="290"/>
      <c r="D170" s="290"/>
      <c r="E170" s="290"/>
      <c r="F170" s="290"/>
      <c r="G170" s="290"/>
      <c r="H170" s="290"/>
      <c r="I170" s="290"/>
      <c r="J170" s="290"/>
      <c r="K170" s="70">
        <v>3</v>
      </c>
      <c r="L170" s="70">
        <v>3</v>
      </c>
      <c r="M170" s="71"/>
      <c r="N170" s="71"/>
      <c r="O170" s="71"/>
      <c r="P170" s="70">
        <v>0.22</v>
      </c>
      <c r="Q170" s="71"/>
    </row>
    <row r="171" spans="1:17" x14ac:dyDescent="0.25">
      <c r="A171" s="289" t="s">
        <v>314</v>
      </c>
      <c r="B171" s="290"/>
      <c r="C171" s="290"/>
      <c r="D171" s="290"/>
      <c r="E171" s="290"/>
      <c r="F171" s="290"/>
      <c r="G171" s="290"/>
      <c r="H171" s="290"/>
      <c r="I171" s="290"/>
      <c r="J171" s="290"/>
      <c r="K171" s="70">
        <v>3</v>
      </c>
      <c r="L171" s="70">
        <v>3</v>
      </c>
      <c r="M171" s="71"/>
      <c r="N171" s="71"/>
      <c r="O171" s="71"/>
      <c r="P171" s="70">
        <v>0.22</v>
      </c>
      <c r="Q171" s="71"/>
    </row>
    <row r="172" spans="1:17" x14ac:dyDescent="0.25">
      <c r="A172" s="289" t="s">
        <v>325</v>
      </c>
      <c r="B172" s="290"/>
      <c r="C172" s="290"/>
      <c r="D172" s="290"/>
      <c r="E172" s="290"/>
      <c r="F172" s="290"/>
      <c r="G172" s="290"/>
      <c r="H172" s="290"/>
      <c r="I172" s="290"/>
      <c r="J172" s="290"/>
      <c r="K172" s="70">
        <v>3</v>
      </c>
      <c r="L172" s="70">
        <v>3</v>
      </c>
      <c r="M172" s="71"/>
      <c r="N172" s="71"/>
      <c r="O172" s="71"/>
      <c r="P172" s="70">
        <v>0.25</v>
      </c>
      <c r="Q172" s="71"/>
    </row>
    <row r="173" spans="1:17" x14ac:dyDescent="0.25">
      <c r="A173" s="289" t="s">
        <v>316</v>
      </c>
      <c r="B173" s="290"/>
      <c r="C173" s="290"/>
      <c r="D173" s="290"/>
      <c r="E173" s="290"/>
      <c r="F173" s="290"/>
      <c r="G173" s="290"/>
      <c r="H173" s="290"/>
      <c r="I173" s="290"/>
      <c r="J173" s="290"/>
      <c r="K173" s="70">
        <v>4</v>
      </c>
      <c r="L173" s="70">
        <v>4</v>
      </c>
      <c r="M173" s="71"/>
      <c r="N173" s="71"/>
      <c r="O173" s="71"/>
      <c r="P173" s="70">
        <v>0.3</v>
      </c>
      <c r="Q173" s="71"/>
    </row>
    <row r="174" spans="1:17" x14ac:dyDescent="0.25">
      <c r="A174" s="289" t="s">
        <v>338</v>
      </c>
      <c r="B174" s="290"/>
      <c r="C174" s="290"/>
      <c r="D174" s="290"/>
      <c r="E174" s="290"/>
      <c r="F174" s="290"/>
      <c r="G174" s="290"/>
      <c r="H174" s="290"/>
      <c r="I174" s="290"/>
      <c r="J174" s="290"/>
      <c r="K174" s="70">
        <v>3</v>
      </c>
      <c r="L174" s="71"/>
      <c r="M174" s="71"/>
      <c r="N174" s="71"/>
      <c r="O174" s="71"/>
      <c r="P174" s="71"/>
      <c r="Q174" s="71"/>
    </row>
    <row r="175" spans="1:17" x14ac:dyDescent="0.25">
      <c r="A175" s="289" t="s">
        <v>339</v>
      </c>
      <c r="B175" s="290"/>
      <c r="C175" s="290"/>
      <c r="D175" s="290"/>
      <c r="E175" s="290"/>
      <c r="F175" s="290"/>
      <c r="G175" s="290"/>
      <c r="H175" s="290"/>
      <c r="I175" s="290"/>
      <c r="J175" s="290"/>
      <c r="K175" s="70">
        <v>2</v>
      </c>
      <c r="L175" s="71"/>
      <c r="M175" s="71"/>
      <c r="N175" s="71"/>
      <c r="O175" s="71"/>
      <c r="P175" s="71"/>
      <c r="Q175" s="71"/>
    </row>
    <row r="176" spans="1:17" x14ac:dyDescent="0.25">
      <c r="A176" s="289" t="s">
        <v>80</v>
      </c>
      <c r="B176" s="290"/>
      <c r="C176" s="290"/>
      <c r="D176" s="290"/>
      <c r="E176" s="290"/>
      <c r="F176" s="290"/>
      <c r="G176" s="290"/>
      <c r="H176" s="290"/>
      <c r="I176" s="290"/>
      <c r="J176" s="290"/>
      <c r="K176" s="70">
        <v>9</v>
      </c>
      <c r="L176" s="71"/>
      <c r="M176" s="71"/>
      <c r="N176" s="71"/>
      <c r="O176" s="71"/>
      <c r="P176" s="70">
        <v>0.3</v>
      </c>
      <c r="Q176" s="71"/>
    </row>
    <row r="177" spans="1:17" x14ac:dyDescent="0.25">
      <c r="A177" s="289" t="s">
        <v>340</v>
      </c>
      <c r="B177" s="290"/>
      <c r="C177" s="290"/>
      <c r="D177" s="290"/>
      <c r="E177" s="290"/>
      <c r="F177" s="290"/>
      <c r="G177" s="290"/>
      <c r="H177" s="290"/>
      <c r="I177" s="290"/>
      <c r="J177" s="290"/>
      <c r="K177" s="71"/>
      <c r="L177" s="71"/>
      <c r="M177" s="71"/>
      <c r="N177" s="71"/>
      <c r="O177" s="71"/>
      <c r="P177" s="71"/>
      <c r="Q177" s="71"/>
    </row>
    <row r="178" spans="1:17" x14ac:dyDescent="0.25">
      <c r="A178" s="289" t="s">
        <v>341</v>
      </c>
      <c r="B178" s="290"/>
      <c r="C178" s="290"/>
      <c r="D178" s="290"/>
      <c r="E178" s="290"/>
      <c r="F178" s="290"/>
      <c r="G178" s="290"/>
      <c r="H178" s="290"/>
      <c r="I178" s="290"/>
      <c r="J178" s="290"/>
      <c r="K178" s="70">
        <v>52</v>
      </c>
      <c r="L178" s="70">
        <v>9</v>
      </c>
      <c r="M178" s="70">
        <v>1</v>
      </c>
      <c r="N178" s="71"/>
      <c r="O178" s="71"/>
      <c r="P178" s="70">
        <v>0.63</v>
      </c>
      <c r="Q178" s="71"/>
    </row>
    <row r="179" spans="1:17" x14ac:dyDescent="0.25">
      <c r="A179" s="289" t="s">
        <v>314</v>
      </c>
      <c r="B179" s="290"/>
      <c r="C179" s="290"/>
      <c r="D179" s="290"/>
      <c r="E179" s="290"/>
      <c r="F179" s="290"/>
      <c r="G179" s="290"/>
      <c r="H179" s="290"/>
      <c r="I179" s="290"/>
      <c r="J179" s="290"/>
      <c r="K179" s="70">
        <v>52</v>
      </c>
      <c r="L179" s="70">
        <v>9</v>
      </c>
      <c r="M179" s="70">
        <v>1</v>
      </c>
      <c r="N179" s="71"/>
      <c r="O179" s="71"/>
      <c r="P179" s="70">
        <v>0.63</v>
      </c>
      <c r="Q179" s="71"/>
    </row>
    <row r="180" spans="1:17" x14ac:dyDescent="0.25">
      <c r="A180" s="289" t="s">
        <v>315</v>
      </c>
      <c r="B180" s="290"/>
      <c r="C180" s="290"/>
      <c r="D180" s="290"/>
      <c r="E180" s="290"/>
      <c r="F180" s="290"/>
      <c r="G180" s="290"/>
      <c r="H180" s="290"/>
      <c r="I180" s="290"/>
      <c r="J180" s="290"/>
      <c r="K180" s="70">
        <v>55</v>
      </c>
      <c r="L180" s="70">
        <v>12</v>
      </c>
      <c r="M180" s="70">
        <v>1</v>
      </c>
      <c r="N180" s="71"/>
      <c r="O180" s="71"/>
      <c r="P180" s="70">
        <v>0.85</v>
      </c>
      <c r="Q180" s="71"/>
    </row>
    <row r="181" spans="1:17" x14ac:dyDescent="0.25">
      <c r="A181" s="289" t="s">
        <v>316</v>
      </c>
      <c r="B181" s="290"/>
      <c r="C181" s="290"/>
      <c r="D181" s="290"/>
      <c r="E181" s="290"/>
      <c r="F181" s="290"/>
      <c r="G181" s="290"/>
      <c r="H181" s="290"/>
      <c r="I181" s="290"/>
      <c r="J181" s="290"/>
      <c r="K181" s="70">
        <v>57</v>
      </c>
      <c r="L181" s="70">
        <v>14</v>
      </c>
      <c r="M181" s="70">
        <v>1</v>
      </c>
      <c r="N181" s="71"/>
      <c r="O181" s="71"/>
      <c r="P181" s="70">
        <v>1.02</v>
      </c>
      <c r="Q181" s="71"/>
    </row>
    <row r="182" spans="1:17" x14ac:dyDescent="0.25">
      <c r="A182" s="289" t="s">
        <v>342</v>
      </c>
      <c r="B182" s="290"/>
      <c r="C182" s="290"/>
      <c r="D182" s="290"/>
      <c r="E182" s="290"/>
      <c r="F182" s="290"/>
      <c r="G182" s="290"/>
      <c r="H182" s="290"/>
      <c r="I182" s="290"/>
      <c r="J182" s="290"/>
      <c r="K182" s="70">
        <v>15</v>
      </c>
      <c r="L182" s="71"/>
      <c r="M182" s="71"/>
      <c r="N182" s="71"/>
      <c r="O182" s="71"/>
      <c r="P182" s="71"/>
      <c r="Q182" s="71"/>
    </row>
    <row r="183" spans="1:17" x14ac:dyDescent="0.25">
      <c r="A183" s="289" t="s">
        <v>87</v>
      </c>
      <c r="B183" s="290"/>
      <c r="C183" s="290"/>
      <c r="D183" s="290"/>
      <c r="E183" s="290"/>
      <c r="F183" s="290"/>
      <c r="G183" s="290"/>
      <c r="H183" s="290"/>
      <c r="I183" s="290"/>
      <c r="J183" s="290"/>
      <c r="K183" s="70">
        <v>9</v>
      </c>
      <c r="L183" s="71"/>
      <c r="M183" s="71"/>
      <c r="N183" s="71"/>
      <c r="O183" s="71"/>
      <c r="P183" s="71"/>
      <c r="Q183" s="71"/>
    </row>
    <row r="184" spans="1:17" x14ac:dyDescent="0.25">
      <c r="A184" s="289" t="s">
        <v>80</v>
      </c>
      <c r="B184" s="290"/>
      <c r="C184" s="290"/>
      <c r="D184" s="290"/>
      <c r="E184" s="290"/>
      <c r="F184" s="290"/>
      <c r="G184" s="290"/>
      <c r="H184" s="290"/>
      <c r="I184" s="290"/>
      <c r="J184" s="290"/>
      <c r="K184" s="70">
        <v>81</v>
      </c>
      <c r="L184" s="71"/>
      <c r="M184" s="71"/>
      <c r="N184" s="71"/>
      <c r="O184" s="71"/>
      <c r="P184" s="70">
        <v>1.02</v>
      </c>
      <c r="Q184" s="71"/>
    </row>
    <row r="185" spans="1:17" x14ac:dyDescent="0.25">
      <c r="A185" s="289" t="s">
        <v>343</v>
      </c>
      <c r="B185" s="290"/>
      <c r="C185" s="290"/>
      <c r="D185" s="290"/>
      <c r="E185" s="290"/>
      <c r="F185" s="290"/>
      <c r="G185" s="290"/>
      <c r="H185" s="290"/>
      <c r="I185" s="290"/>
      <c r="J185" s="290"/>
      <c r="K185" s="71"/>
      <c r="L185" s="71"/>
      <c r="M185" s="71"/>
      <c r="N185" s="71"/>
      <c r="O185" s="71"/>
      <c r="P185" s="71"/>
      <c r="Q185" s="71"/>
    </row>
    <row r="186" spans="1:17" x14ac:dyDescent="0.25">
      <c r="A186" s="289" t="s">
        <v>344</v>
      </c>
      <c r="B186" s="290"/>
      <c r="C186" s="290"/>
      <c r="D186" s="290"/>
      <c r="E186" s="290"/>
      <c r="F186" s="290"/>
      <c r="G186" s="290"/>
      <c r="H186" s="290"/>
      <c r="I186" s="290"/>
      <c r="J186" s="290"/>
      <c r="K186" s="70">
        <v>73</v>
      </c>
      <c r="L186" s="70">
        <v>24</v>
      </c>
      <c r="M186" s="70">
        <v>3</v>
      </c>
      <c r="N186" s="70">
        <v>1</v>
      </c>
      <c r="O186" s="71"/>
      <c r="P186" s="70">
        <v>1.8</v>
      </c>
      <c r="Q186" s="71"/>
    </row>
    <row r="187" spans="1:17" x14ac:dyDescent="0.25">
      <c r="A187" s="289" t="s">
        <v>314</v>
      </c>
      <c r="B187" s="290"/>
      <c r="C187" s="290"/>
      <c r="D187" s="290"/>
      <c r="E187" s="290"/>
      <c r="F187" s="290"/>
      <c r="G187" s="290"/>
      <c r="H187" s="290"/>
      <c r="I187" s="290"/>
      <c r="J187" s="290"/>
      <c r="K187" s="70">
        <v>74</v>
      </c>
      <c r="L187" s="70">
        <v>25</v>
      </c>
      <c r="M187" s="70">
        <v>3</v>
      </c>
      <c r="N187" s="70">
        <v>1</v>
      </c>
      <c r="O187" s="71"/>
      <c r="P187" s="70">
        <v>1.8</v>
      </c>
      <c r="Q187" s="71"/>
    </row>
    <row r="188" spans="1:17" x14ac:dyDescent="0.25">
      <c r="A188" s="289" t="s">
        <v>315</v>
      </c>
      <c r="B188" s="290"/>
      <c r="C188" s="290"/>
      <c r="D188" s="290"/>
      <c r="E188" s="290"/>
      <c r="F188" s="290"/>
      <c r="G188" s="290"/>
      <c r="H188" s="290"/>
      <c r="I188" s="290"/>
      <c r="J188" s="290"/>
      <c r="K188" s="70">
        <v>84</v>
      </c>
      <c r="L188" s="70">
        <v>34</v>
      </c>
      <c r="M188" s="70">
        <v>4</v>
      </c>
      <c r="N188" s="70">
        <v>1</v>
      </c>
      <c r="O188" s="71"/>
      <c r="P188" s="70">
        <v>2.4300000000000002</v>
      </c>
      <c r="Q188" s="71"/>
    </row>
    <row r="189" spans="1:17" x14ac:dyDescent="0.25">
      <c r="A189" s="289" t="s">
        <v>316</v>
      </c>
      <c r="B189" s="290"/>
      <c r="C189" s="290"/>
      <c r="D189" s="290"/>
      <c r="E189" s="290"/>
      <c r="F189" s="290"/>
      <c r="G189" s="290"/>
      <c r="H189" s="290"/>
      <c r="I189" s="290"/>
      <c r="J189" s="290"/>
      <c r="K189" s="70">
        <v>92</v>
      </c>
      <c r="L189" s="70">
        <v>41</v>
      </c>
      <c r="M189" s="70">
        <v>5</v>
      </c>
      <c r="N189" s="70">
        <v>1</v>
      </c>
      <c r="O189" s="71"/>
      <c r="P189" s="70">
        <v>2.92</v>
      </c>
      <c r="Q189" s="71"/>
    </row>
    <row r="190" spans="1:17" x14ac:dyDescent="0.25">
      <c r="A190" s="289" t="s">
        <v>345</v>
      </c>
      <c r="B190" s="290"/>
      <c r="C190" s="290"/>
      <c r="D190" s="290"/>
      <c r="E190" s="290"/>
      <c r="F190" s="290"/>
      <c r="G190" s="290"/>
      <c r="H190" s="290"/>
      <c r="I190" s="290"/>
      <c r="J190" s="290"/>
      <c r="K190" s="70">
        <v>44</v>
      </c>
      <c r="L190" s="71"/>
      <c r="M190" s="71"/>
      <c r="N190" s="71"/>
      <c r="O190" s="71"/>
      <c r="P190" s="71"/>
      <c r="Q190" s="71"/>
    </row>
    <row r="191" spans="1:17" x14ac:dyDescent="0.25">
      <c r="A191" s="289" t="s">
        <v>346</v>
      </c>
      <c r="B191" s="290"/>
      <c r="C191" s="290"/>
      <c r="D191" s="290"/>
      <c r="E191" s="290"/>
      <c r="F191" s="290"/>
      <c r="G191" s="290"/>
      <c r="H191" s="290"/>
      <c r="I191" s="290"/>
      <c r="J191" s="290"/>
      <c r="K191" s="70">
        <v>23</v>
      </c>
      <c r="L191" s="71"/>
      <c r="M191" s="71"/>
      <c r="N191" s="71"/>
      <c r="O191" s="71"/>
      <c r="P191" s="71"/>
      <c r="Q191" s="71"/>
    </row>
    <row r="192" spans="1:17" x14ac:dyDescent="0.25">
      <c r="A192" s="289" t="s">
        <v>80</v>
      </c>
      <c r="B192" s="290"/>
      <c r="C192" s="290"/>
      <c r="D192" s="290"/>
      <c r="E192" s="290"/>
      <c r="F192" s="290"/>
      <c r="G192" s="290"/>
      <c r="H192" s="290"/>
      <c r="I192" s="290"/>
      <c r="J192" s="290"/>
      <c r="K192" s="70">
        <v>159</v>
      </c>
      <c r="L192" s="71"/>
      <c r="M192" s="71"/>
      <c r="N192" s="71"/>
      <c r="O192" s="71"/>
      <c r="P192" s="70">
        <v>2.92</v>
      </c>
      <c r="Q192" s="71"/>
    </row>
    <row r="193" spans="1:17" x14ac:dyDescent="0.25">
      <c r="A193" s="289" t="s">
        <v>347</v>
      </c>
      <c r="B193" s="290"/>
      <c r="C193" s="290"/>
      <c r="D193" s="290"/>
      <c r="E193" s="290"/>
      <c r="F193" s="290"/>
      <c r="G193" s="290"/>
      <c r="H193" s="290"/>
      <c r="I193" s="290"/>
      <c r="J193" s="290"/>
      <c r="K193" s="71"/>
      <c r="L193" s="71"/>
      <c r="M193" s="71"/>
      <c r="N193" s="71"/>
      <c r="O193" s="71"/>
      <c r="P193" s="71"/>
      <c r="Q193" s="71"/>
    </row>
    <row r="194" spans="1:17" x14ac:dyDescent="0.25">
      <c r="A194" s="289" t="s">
        <v>348</v>
      </c>
      <c r="B194" s="290"/>
      <c r="C194" s="290"/>
      <c r="D194" s="290"/>
      <c r="E194" s="290"/>
      <c r="F194" s="290"/>
      <c r="G194" s="290"/>
      <c r="H194" s="290"/>
      <c r="I194" s="290"/>
      <c r="J194" s="290"/>
      <c r="K194" s="70">
        <v>611</v>
      </c>
      <c r="L194" s="70">
        <v>240</v>
      </c>
      <c r="M194" s="70">
        <v>26</v>
      </c>
      <c r="N194" s="70">
        <v>2</v>
      </c>
      <c r="O194" s="71"/>
      <c r="P194" s="70">
        <v>18.97</v>
      </c>
      <c r="Q194" s="71"/>
    </row>
    <row r="195" spans="1:17" x14ac:dyDescent="0.25">
      <c r="A195" s="289" t="s">
        <v>314</v>
      </c>
      <c r="B195" s="290"/>
      <c r="C195" s="290"/>
      <c r="D195" s="290"/>
      <c r="E195" s="290"/>
      <c r="F195" s="290"/>
      <c r="G195" s="290"/>
      <c r="H195" s="290"/>
      <c r="I195" s="290"/>
      <c r="J195" s="290"/>
      <c r="K195" s="70">
        <v>621</v>
      </c>
      <c r="L195" s="70">
        <v>250</v>
      </c>
      <c r="M195" s="70">
        <v>26</v>
      </c>
      <c r="N195" s="70">
        <v>2</v>
      </c>
      <c r="O195" s="71"/>
      <c r="P195" s="70">
        <v>18.97</v>
      </c>
      <c r="Q195" s="71"/>
    </row>
    <row r="196" spans="1:17" x14ac:dyDescent="0.25">
      <c r="A196" s="289" t="s">
        <v>315</v>
      </c>
      <c r="B196" s="290"/>
      <c r="C196" s="290"/>
      <c r="D196" s="290"/>
      <c r="E196" s="290"/>
      <c r="F196" s="290"/>
      <c r="G196" s="290"/>
      <c r="H196" s="290"/>
      <c r="I196" s="290"/>
      <c r="J196" s="290"/>
      <c r="K196" s="70">
        <v>718</v>
      </c>
      <c r="L196" s="70">
        <v>338</v>
      </c>
      <c r="M196" s="70">
        <v>35</v>
      </c>
      <c r="N196" s="70">
        <v>3</v>
      </c>
      <c r="O196" s="71"/>
      <c r="P196" s="70">
        <v>25.61</v>
      </c>
      <c r="Q196" s="71"/>
    </row>
    <row r="197" spans="1:17" x14ac:dyDescent="0.25">
      <c r="A197" s="289" t="s">
        <v>316</v>
      </c>
      <c r="B197" s="290"/>
      <c r="C197" s="290"/>
      <c r="D197" s="290"/>
      <c r="E197" s="290"/>
      <c r="F197" s="290"/>
      <c r="G197" s="290"/>
      <c r="H197" s="290"/>
      <c r="I197" s="290"/>
      <c r="J197" s="290"/>
      <c r="K197" s="70">
        <v>793</v>
      </c>
      <c r="L197" s="70">
        <v>406</v>
      </c>
      <c r="M197" s="70">
        <v>42</v>
      </c>
      <c r="N197" s="70">
        <v>4</v>
      </c>
      <c r="O197" s="71"/>
      <c r="P197" s="70">
        <v>30.73</v>
      </c>
      <c r="Q197" s="71"/>
    </row>
    <row r="198" spans="1:17" x14ac:dyDescent="0.25">
      <c r="A198" s="289" t="s">
        <v>349</v>
      </c>
      <c r="B198" s="290"/>
      <c r="C198" s="290"/>
      <c r="D198" s="290"/>
      <c r="E198" s="290"/>
      <c r="F198" s="290"/>
      <c r="G198" s="290"/>
      <c r="H198" s="290"/>
      <c r="I198" s="290"/>
      <c r="J198" s="290"/>
      <c r="K198" s="70">
        <v>504</v>
      </c>
      <c r="L198" s="71"/>
      <c r="M198" s="71"/>
      <c r="N198" s="71"/>
      <c r="O198" s="71"/>
      <c r="P198" s="71"/>
      <c r="Q198" s="71"/>
    </row>
    <row r="199" spans="1:17" x14ac:dyDescent="0.25">
      <c r="A199" s="289" t="s">
        <v>350</v>
      </c>
      <c r="B199" s="290"/>
      <c r="C199" s="290"/>
      <c r="D199" s="290"/>
      <c r="E199" s="290"/>
      <c r="F199" s="290"/>
      <c r="G199" s="290"/>
      <c r="H199" s="290"/>
      <c r="I199" s="290"/>
      <c r="J199" s="290"/>
      <c r="K199" s="70">
        <v>308</v>
      </c>
      <c r="L199" s="71"/>
      <c r="M199" s="71"/>
      <c r="N199" s="71"/>
      <c r="O199" s="71"/>
      <c r="P199" s="71"/>
      <c r="Q199" s="71"/>
    </row>
    <row r="200" spans="1:17" x14ac:dyDescent="0.25">
      <c r="A200" s="289" t="s">
        <v>80</v>
      </c>
      <c r="B200" s="290"/>
      <c r="C200" s="290"/>
      <c r="D200" s="290"/>
      <c r="E200" s="290"/>
      <c r="F200" s="290"/>
      <c r="G200" s="290"/>
      <c r="H200" s="290"/>
      <c r="I200" s="290"/>
      <c r="J200" s="290"/>
      <c r="K200" s="70">
        <v>1605</v>
      </c>
      <c r="L200" s="71"/>
      <c r="M200" s="71"/>
      <c r="N200" s="71"/>
      <c r="O200" s="71"/>
      <c r="P200" s="70">
        <v>30.73</v>
      </c>
      <c r="Q200" s="71"/>
    </row>
    <row r="201" spans="1:17" x14ac:dyDescent="0.25">
      <c r="A201" s="289" t="s">
        <v>351</v>
      </c>
      <c r="B201" s="290"/>
      <c r="C201" s="290"/>
      <c r="D201" s="290"/>
      <c r="E201" s="290"/>
      <c r="F201" s="290"/>
      <c r="G201" s="290"/>
      <c r="H201" s="290"/>
      <c r="I201" s="290"/>
      <c r="J201" s="290"/>
      <c r="K201" s="71"/>
      <c r="L201" s="71"/>
      <c r="M201" s="71"/>
      <c r="N201" s="71"/>
      <c r="O201" s="71"/>
      <c r="P201" s="71"/>
      <c r="Q201" s="71"/>
    </row>
    <row r="202" spans="1:17" x14ac:dyDescent="0.25">
      <c r="A202" s="289" t="s">
        <v>352</v>
      </c>
      <c r="B202" s="290"/>
      <c r="C202" s="290"/>
      <c r="D202" s="290"/>
      <c r="E202" s="290"/>
      <c r="F202" s="290"/>
      <c r="G202" s="290"/>
      <c r="H202" s="290"/>
      <c r="I202" s="290"/>
      <c r="J202" s="290"/>
      <c r="K202" s="70">
        <v>1628</v>
      </c>
      <c r="L202" s="70">
        <v>91</v>
      </c>
      <c r="M202" s="70">
        <v>60</v>
      </c>
      <c r="N202" s="71"/>
      <c r="O202" s="71"/>
      <c r="P202" s="70">
        <v>6.41</v>
      </c>
      <c r="Q202" s="71"/>
    </row>
    <row r="203" spans="1:17" x14ac:dyDescent="0.25">
      <c r="A203" s="289" t="s">
        <v>314</v>
      </c>
      <c r="B203" s="290"/>
      <c r="C203" s="290"/>
      <c r="D203" s="290"/>
      <c r="E203" s="290"/>
      <c r="F203" s="290"/>
      <c r="G203" s="290"/>
      <c r="H203" s="290"/>
      <c r="I203" s="290"/>
      <c r="J203" s="290"/>
      <c r="K203" s="70">
        <v>1632</v>
      </c>
      <c r="L203" s="70">
        <v>95</v>
      </c>
      <c r="M203" s="70">
        <v>60</v>
      </c>
      <c r="N203" s="71"/>
      <c r="O203" s="71"/>
      <c r="P203" s="70">
        <v>6.41</v>
      </c>
      <c r="Q203" s="71"/>
    </row>
    <row r="204" spans="1:17" x14ac:dyDescent="0.25">
      <c r="A204" s="289" t="s">
        <v>315</v>
      </c>
      <c r="B204" s="290"/>
      <c r="C204" s="290"/>
      <c r="D204" s="290"/>
      <c r="E204" s="290"/>
      <c r="F204" s="290"/>
      <c r="G204" s="290"/>
      <c r="H204" s="290"/>
      <c r="I204" s="290"/>
      <c r="J204" s="290"/>
      <c r="K204" s="70">
        <v>1686</v>
      </c>
      <c r="L204" s="70">
        <v>128</v>
      </c>
      <c r="M204" s="70">
        <v>81</v>
      </c>
      <c r="N204" s="71"/>
      <c r="O204" s="71"/>
      <c r="P204" s="70">
        <v>8.65</v>
      </c>
      <c r="Q204" s="71"/>
    </row>
    <row r="205" spans="1:17" x14ac:dyDescent="0.25">
      <c r="A205" s="289" t="s">
        <v>316</v>
      </c>
      <c r="B205" s="290"/>
      <c r="C205" s="290"/>
      <c r="D205" s="290"/>
      <c r="E205" s="290"/>
      <c r="F205" s="290"/>
      <c r="G205" s="290"/>
      <c r="H205" s="290"/>
      <c r="I205" s="290"/>
      <c r="J205" s="290"/>
      <c r="K205" s="70">
        <v>1728</v>
      </c>
      <c r="L205" s="70">
        <v>154</v>
      </c>
      <c r="M205" s="70">
        <v>97</v>
      </c>
      <c r="N205" s="71"/>
      <c r="O205" s="71"/>
      <c r="P205" s="70">
        <v>10.38</v>
      </c>
      <c r="Q205" s="71"/>
    </row>
    <row r="206" spans="1:17" x14ac:dyDescent="0.25">
      <c r="A206" s="289" t="s">
        <v>353</v>
      </c>
      <c r="B206" s="290"/>
      <c r="C206" s="290"/>
      <c r="D206" s="290"/>
      <c r="E206" s="290"/>
      <c r="F206" s="290"/>
      <c r="G206" s="290"/>
      <c r="H206" s="290"/>
      <c r="I206" s="290"/>
      <c r="J206" s="290"/>
      <c r="K206" s="70">
        <v>200</v>
      </c>
      <c r="L206" s="71"/>
      <c r="M206" s="71"/>
      <c r="N206" s="71"/>
      <c r="O206" s="71"/>
      <c r="P206" s="71"/>
      <c r="Q206" s="71"/>
    </row>
    <row r="207" spans="1:17" x14ac:dyDescent="0.25">
      <c r="A207" s="289" t="s">
        <v>354</v>
      </c>
      <c r="B207" s="290"/>
      <c r="C207" s="290"/>
      <c r="D207" s="290"/>
      <c r="E207" s="290"/>
      <c r="F207" s="290"/>
      <c r="G207" s="290"/>
      <c r="H207" s="290"/>
      <c r="I207" s="290"/>
      <c r="J207" s="290"/>
      <c r="K207" s="70">
        <v>131</v>
      </c>
      <c r="L207" s="71"/>
      <c r="M207" s="71"/>
      <c r="N207" s="71"/>
      <c r="O207" s="71"/>
      <c r="P207" s="71"/>
      <c r="Q207" s="71"/>
    </row>
    <row r="208" spans="1:17" x14ac:dyDescent="0.25">
      <c r="A208" s="289" t="s">
        <v>80</v>
      </c>
      <c r="B208" s="290"/>
      <c r="C208" s="290"/>
      <c r="D208" s="290"/>
      <c r="E208" s="290"/>
      <c r="F208" s="290"/>
      <c r="G208" s="290"/>
      <c r="H208" s="290"/>
      <c r="I208" s="290"/>
      <c r="J208" s="290"/>
      <c r="K208" s="70">
        <v>2059</v>
      </c>
      <c r="L208" s="71"/>
      <c r="M208" s="71"/>
      <c r="N208" s="71"/>
      <c r="O208" s="71"/>
      <c r="P208" s="70">
        <v>10.38</v>
      </c>
      <c r="Q208" s="71"/>
    </row>
    <row r="209" spans="1:17" x14ac:dyDescent="0.25">
      <c r="A209" s="289" t="s">
        <v>355</v>
      </c>
      <c r="B209" s="290"/>
      <c r="C209" s="290"/>
      <c r="D209" s="290"/>
      <c r="E209" s="290"/>
      <c r="F209" s="290"/>
      <c r="G209" s="290"/>
      <c r="H209" s="290"/>
      <c r="I209" s="290"/>
      <c r="J209" s="290"/>
      <c r="K209" s="71"/>
      <c r="L209" s="71"/>
      <c r="M209" s="71"/>
      <c r="N209" s="71"/>
      <c r="O209" s="71"/>
      <c r="P209" s="71"/>
      <c r="Q209" s="71"/>
    </row>
    <row r="210" spans="1:17" x14ac:dyDescent="0.25">
      <c r="A210" s="289" t="s">
        <v>356</v>
      </c>
      <c r="B210" s="290"/>
      <c r="C210" s="290"/>
      <c r="D210" s="290"/>
      <c r="E210" s="290"/>
      <c r="F210" s="290"/>
      <c r="G210" s="290"/>
      <c r="H210" s="290"/>
      <c r="I210" s="290"/>
      <c r="J210" s="290"/>
      <c r="K210" s="70">
        <v>913</v>
      </c>
      <c r="L210" s="70">
        <v>23</v>
      </c>
      <c r="M210" s="70">
        <v>60</v>
      </c>
      <c r="N210" s="70">
        <v>3</v>
      </c>
      <c r="O210" s="71"/>
      <c r="P210" s="70">
        <v>1.65</v>
      </c>
      <c r="Q210" s="71"/>
    </row>
    <row r="211" spans="1:17" x14ac:dyDescent="0.25">
      <c r="A211" s="289" t="s">
        <v>314</v>
      </c>
      <c r="B211" s="290"/>
      <c r="C211" s="290"/>
      <c r="D211" s="290"/>
      <c r="E211" s="290"/>
      <c r="F211" s="290"/>
      <c r="G211" s="290"/>
      <c r="H211" s="290"/>
      <c r="I211" s="290"/>
      <c r="J211" s="290"/>
      <c r="K211" s="70">
        <v>914</v>
      </c>
      <c r="L211" s="70">
        <v>24</v>
      </c>
      <c r="M211" s="70">
        <v>60</v>
      </c>
      <c r="N211" s="70">
        <v>3</v>
      </c>
      <c r="O211" s="71"/>
      <c r="P211" s="70">
        <v>1.65</v>
      </c>
      <c r="Q211" s="71"/>
    </row>
    <row r="212" spans="1:17" x14ac:dyDescent="0.25">
      <c r="A212" s="289" t="s">
        <v>315</v>
      </c>
      <c r="B212" s="290"/>
      <c r="C212" s="290"/>
      <c r="D212" s="290"/>
      <c r="E212" s="290"/>
      <c r="F212" s="290"/>
      <c r="G212" s="290"/>
      <c r="H212" s="290"/>
      <c r="I212" s="290"/>
      <c r="J212" s="290"/>
      <c r="K212" s="70">
        <v>943</v>
      </c>
      <c r="L212" s="70">
        <v>32</v>
      </c>
      <c r="M212" s="70">
        <v>81</v>
      </c>
      <c r="N212" s="70">
        <v>4</v>
      </c>
      <c r="O212" s="71"/>
      <c r="P212" s="70">
        <v>2.23</v>
      </c>
      <c r="Q212" s="71"/>
    </row>
    <row r="213" spans="1:17" x14ac:dyDescent="0.25">
      <c r="A213" s="289" t="s">
        <v>316</v>
      </c>
      <c r="B213" s="290"/>
      <c r="C213" s="290"/>
      <c r="D213" s="290"/>
      <c r="E213" s="290"/>
      <c r="F213" s="290"/>
      <c r="G213" s="290"/>
      <c r="H213" s="290"/>
      <c r="I213" s="290"/>
      <c r="J213" s="290"/>
      <c r="K213" s="70">
        <v>965</v>
      </c>
      <c r="L213" s="70">
        <v>38</v>
      </c>
      <c r="M213" s="70">
        <v>97</v>
      </c>
      <c r="N213" s="70">
        <v>5</v>
      </c>
      <c r="O213" s="71"/>
      <c r="P213" s="70">
        <v>2.68</v>
      </c>
      <c r="Q213" s="71"/>
    </row>
    <row r="214" spans="1:17" x14ac:dyDescent="0.25">
      <c r="A214" s="289" t="s">
        <v>357</v>
      </c>
      <c r="B214" s="290"/>
      <c r="C214" s="290"/>
      <c r="D214" s="290"/>
      <c r="E214" s="290"/>
      <c r="F214" s="290"/>
      <c r="G214" s="290"/>
      <c r="H214" s="290"/>
      <c r="I214" s="290"/>
      <c r="J214" s="290"/>
      <c r="K214" s="70">
        <v>39</v>
      </c>
      <c r="L214" s="71"/>
      <c r="M214" s="71"/>
      <c r="N214" s="71"/>
      <c r="O214" s="71"/>
      <c r="P214" s="71"/>
      <c r="Q214" s="71"/>
    </row>
    <row r="215" spans="1:17" x14ac:dyDescent="0.25">
      <c r="A215" s="289" t="s">
        <v>358</v>
      </c>
      <c r="B215" s="290"/>
      <c r="C215" s="290"/>
      <c r="D215" s="290"/>
      <c r="E215" s="290"/>
      <c r="F215" s="290"/>
      <c r="G215" s="290"/>
      <c r="H215" s="290"/>
      <c r="I215" s="290"/>
      <c r="J215" s="290"/>
      <c r="K215" s="70">
        <v>37</v>
      </c>
      <c r="L215" s="71"/>
      <c r="M215" s="71"/>
      <c r="N215" s="71"/>
      <c r="O215" s="71"/>
      <c r="P215" s="71"/>
      <c r="Q215" s="71"/>
    </row>
    <row r="216" spans="1:17" x14ac:dyDescent="0.25">
      <c r="A216" s="289" t="s">
        <v>80</v>
      </c>
      <c r="B216" s="290"/>
      <c r="C216" s="290"/>
      <c r="D216" s="290"/>
      <c r="E216" s="290"/>
      <c r="F216" s="290"/>
      <c r="G216" s="290"/>
      <c r="H216" s="290"/>
      <c r="I216" s="290"/>
      <c r="J216" s="290"/>
      <c r="K216" s="70">
        <v>1041</v>
      </c>
      <c r="L216" s="71"/>
      <c r="M216" s="71"/>
      <c r="N216" s="71"/>
      <c r="O216" s="71"/>
      <c r="P216" s="70">
        <v>2.68</v>
      </c>
      <c r="Q216" s="71"/>
    </row>
    <row r="217" spans="1:17" x14ac:dyDescent="0.25">
      <c r="A217" s="289" t="s">
        <v>359</v>
      </c>
      <c r="B217" s="290"/>
      <c r="C217" s="290"/>
      <c r="D217" s="290"/>
      <c r="E217" s="290"/>
      <c r="F217" s="290"/>
      <c r="G217" s="290"/>
      <c r="H217" s="290"/>
      <c r="I217" s="290"/>
      <c r="J217" s="290"/>
      <c r="K217" s="71"/>
      <c r="L217" s="71"/>
      <c r="M217" s="71"/>
      <c r="N217" s="71"/>
      <c r="O217" s="71"/>
      <c r="P217" s="71"/>
      <c r="Q217" s="71"/>
    </row>
    <row r="218" spans="1:17" x14ac:dyDescent="0.25">
      <c r="A218" s="289" t="s">
        <v>360</v>
      </c>
      <c r="B218" s="290"/>
      <c r="C218" s="290"/>
      <c r="D218" s="290"/>
      <c r="E218" s="290"/>
      <c r="F218" s="290"/>
      <c r="G218" s="290"/>
      <c r="H218" s="290"/>
      <c r="I218" s="290"/>
      <c r="J218" s="290"/>
      <c r="K218" s="70">
        <v>1245</v>
      </c>
      <c r="L218" s="70">
        <v>60</v>
      </c>
      <c r="M218" s="70">
        <v>14</v>
      </c>
      <c r="N218" s="71"/>
      <c r="O218" s="71"/>
      <c r="P218" s="70">
        <v>4.84</v>
      </c>
      <c r="Q218" s="71"/>
    </row>
    <row r="219" spans="1:17" x14ac:dyDescent="0.25">
      <c r="A219" s="289" t="s">
        <v>314</v>
      </c>
      <c r="B219" s="290"/>
      <c r="C219" s="290"/>
      <c r="D219" s="290"/>
      <c r="E219" s="290"/>
      <c r="F219" s="290"/>
      <c r="G219" s="290"/>
      <c r="H219" s="290"/>
      <c r="I219" s="290"/>
      <c r="J219" s="290"/>
      <c r="K219" s="70">
        <v>1248</v>
      </c>
      <c r="L219" s="70">
        <v>63</v>
      </c>
      <c r="M219" s="70">
        <v>14</v>
      </c>
      <c r="N219" s="71"/>
      <c r="O219" s="71"/>
      <c r="P219" s="70">
        <v>4.84</v>
      </c>
      <c r="Q219" s="71"/>
    </row>
    <row r="220" spans="1:17" x14ac:dyDescent="0.25">
      <c r="A220" s="289" t="s">
        <v>315</v>
      </c>
      <c r="B220" s="290"/>
      <c r="C220" s="290"/>
      <c r="D220" s="290"/>
      <c r="E220" s="290"/>
      <c r="F220" s="290"/>
      <c r="G220" s="290"/>
      <c r="H220" s="290"/>
      <c r="I220" s="290"/>
      <c r="J220" s="290"/>
      <c r="K220" s="70">
        <v>1275</v>
      </c>
      <c r="L220" s="70">
        <v>85</v>
      </c>
      <c r="M220" s="70">
        <v>19</v>
      </c>
      <c r="N220" s="71"/>
      <c r="O220" s="71"/>
      <c r="P220" s="70">
        <v>6.53</v>
      </c>
      <c r="Q220" s="71"/>
    </row>
    <row r="221" spans="1:17" x14ac:dyDescent="0.25">
      <c r="A221" s="289" t="s">
        <v>316</v>
      </c>
      <c r="B221" s="290"/>
      <c r="C221" s="290"/>
      <c r="D221" s="290"/>
      <c r="E221" s="290"/>
      <c r="F221" s="290"/>
      <c r="G221" s="290"/>
      <c r="H221" s="290"/>
      <c r="I221" s="290"/>
      <c r="J221" s="290"/>
      <c r="K221" s="70">
        <v>1296</v>
      </c>
      <c r="L221" s="70">
        <v>102</v>
      </c>
      <c r="M221" s="70">
        <v>23</v>
      </c>
      <c r="N221" s="71"/>
      <c r="O221" s="71"/>
      <c r="P221" s="70">
        <v>7.84</v>
      </c>
      <c r="Q221" s="71"/>
    </row>
    <row r="222" spans="1:17" x14ac:dyDescent="0.25">
      <c r="A222" s="289" t="s">
        <v>361</v>
      </c>
      <c r="B222" s="290"/>
      <c r="C222" s="290"/>
      <c r="D222" s="290"/>
      <c r="E222" s="290"/>
      <c r="F222" s="290"/>
      <c r="G222" s="290"/>
      <c r="H222" s="290"/>
      <c r="I222" s="290"/>
      <c r="J222" s="290"/>
      <c r="K222" s="70">
        <v>122</v>
      </c>
      <c r="L222" s="71"/>
      <c r="M222" s="71"/>
      <c r="N222" s="71"/>
      <c r="O222" s="71"/>
      <c r="P222" s="71"/>
      <c r="Q222" s="71"/>
    </row>
    <row r="223" spans="1:17" x14ac:dyDescent="0.25">
      <c r="A223" s="289" t="s">
        <v>362</v>
      </c>
      <c r="B223" s="290"/>
      <c r="C223" s="290"/>
      <c r="D223" s="290"/>
      <c r="E223" s="290"/>
      <c r="F223" s="290"/>
      <c r="G223" s="290"/>
      <c r="H223" s="290"/>
      <c r="I223" s="290"/>
      <c r="J223" s="290"/>
      <c r="K223" s="70">
        <v>66</v>
      </c>
      <c r="L223" s="71"/>
      <c r="M223" s="71"/>
      <c r="N223" s="71"/>
      <c r="O223" s="71"/>
      <c r="P223" s="71"/>
      <c r="Q223" s="71"/>
    </row>
    <row r="224" spans="1:17" x14ac:dyDescent="0.25">
      <c r="A224" s="289" t="s">
        <v>80</v>
      </c>
      <c r="B224" s="290"/>
      <c r="C224" s="290"/>
      <c r="D224" s="290"/>
      <c r="E224" s="290"/>
      <c r="F224" s="290"/>
      <c r="G224" s="290"/>
      <c r="H224" s="290"/>
      <c r="I224" s="290"/>
      <c r="J224" s="290"/>
      <c r="K224" s="70">
        <v>1484</v>
      </c>
      <c r="L224" s="71"/>
      <c r="M224" s="71"/>
      <c r="N224" s="71"/>
      <c r="O224" s="71"/>
      <c r="P224" s="70">
        <v>7.84</v>
      </c>
      <c r="Q224" s="71"/>
    </row>
    <row r="225" spans="1:17" x14ac:dyDescent="0.25">
      <c r="A225" s="289" t="s">
        <v>363</v>
      </c>
      <c r="B225" s="290"/>
      <c r="C225" s="290"/>
      <c r="D225" s="290"/>
      <c r="E225" s="290"/>
      <c r="F225" s="290"/>
      <c r="G225" s="290"/>
      <c r="H225" s="290"/>
      <c r="I225" s="290"/>
      <c r="J225" s="290"/>
      <c r="K225" s="71"/>
      <c r="L225" s="71"/>
      <c r="M225" s="71"/>
      <c r="N225" s="71"/>
      <c r="O225" s="71"/>
      <c r="P225" s="71"/>
      <c r="Q225" s="71"/>
    </row>
    <row r="226" spans="1:17" x14ac:dyDescent="0.25">
      <c r="A226" s="289" t="s">
        <v>364</v>
      </c>
      <c r="B226" s="290"/>
      <c r="C226" s="290"/>
      <c r="D226" s="290"/>
      <c r="E226" s="290"/>
      <c r="F226" s="290"/>
      <c r="G226" s="290"/>
      <c r="H226" s="290"/>
      <c r="I226" s="290"/>
      <c r="J226" s="290"/>
      <c r="K226" s="70">
        <v>30</v>
      </c>
      <c r="L226" s="70">
        <v>6</v>
      </c>
      <c r="M226" s="70">
        <v>2</v>
      </c>
      <c r="N226" s="71"/>
      <c r="O226" s="71"/>
      <c r="P226" s="70">
        <v>0.42</v>
      </c>
      <c r="Q226" s="71"/>
    </row>
    <row r="227" spans="1:17" x14ac:dyDescent="0.25">
      <c r="A227" s="289" t="s">
        <v>314</v>
      </c>
      <c r="B227" s="290"/>
      <c r="C227" s="290"/>
      <c r="D227" s="290"/>
      <c r="E227" s="290"/>
      <c r="F227" s="290"/>
      <c r="G227" s="290"/>
      <c r="H227" s="290"/>
      <c r="I227" s="290"/>
      <c r="J227" s="290"/>
      <c r="K227" s="70">
        <v>30</v>
      </c>
      <c r="L227" s="70">
        <v>6</v>
      </c>
      <c r="M227" s="70">
        <v>2</v>
      </c>
      <c r="N227" s="71"/>
      <c r="O227" s="71"/>
      <c r="P227" s="70">
        <v>0.42</v>
      </c>
      <c r="Q227" s="71"/>
    </row>
    <row r="228" spans="1:17" x14ac:dyDescent="0.25">
      <c r="A228" s="289" t="s">
        <v>315</v>
      </c>
      <c r="B228" s="290"/>
      <c r="C228" s="290"/>
      <c r="D228" s="290"/>
      <c r="E228" s="290"/>
      <c r="F228" s="290"/>
      <c r="G228" s="290"/>
      <c r="H228" s="290"/>
      <c r="I228" s="290"/>
      <c r="J228" s="290"/>
      <c r="K228" s="70">
        <v>33</v>
      </c>
      <c r="L228" s="70">
        <v>8</v>
      </c>
      <c r="M228" s="70">
        <v>3</v>
      </c>
      <c r="N228" s="71"/>
      <c r="O228" s="71"/>
      <c r="P228" s="70">
        <v>0.56999999999999995</v>
      </c>
      <c r="Q228" s="71"/>
    </row>
    <row r="229" spans="1:17" x14ac:dyDescent="0.25">
      <c r="A229" s="289" t="s">
        <v>316</v>
      </c>
      <c r="B229" s="290"/>
      <c r="C229" s="290"/>
      <c r="D229" s="290"/>
      <c r="E229" s="290"/>
      <c r="F229" s="290"/>
      <c r="G229" s="290"/>
      <c r="H229" s="290"/>
      <c r="I229" s="290"/>
      <c r="J229" s="290"/>
      <c r="K229" s="70">
        <v>36</v>
      </c>
      <c r="L229" s="70">
        <v>10</v>
      </c>
      <c r="M229" s="70">
        <v>4</v>
      </c>
      <c r="N229" s="71"/>
      <c r="O229" s="71"/>
      <c r="P229" s="70">
        <v>0.68</v>
      </c>
      <c r="Q229" s="71"/>
    </row>
    <row r="230" spans="1:17" x14ac:dyDescent="0.25">
      <c r="A230" s="289" t="s">
        <v>365</v>
      </c>
      <c r="B230" s="290"/>
      <c r="C230" s="290"/>
      <c r="D230" s="290"/>
      <c r="E230" s="290"/>
      <c r="F230" s="290"/>
      <c r="G230" s="290"/>
      <c r="H230" s="290"/>
      <c r="I230" s="290"/>
      <c r="J230" s="290"/>
      <c r="K230" s="70">
        <v>12</v>
      </c>
      <c r="L230" s="71"/>
      <c r="M230" s="71"/>
      <c r="N230" s="71"/>
      <c r="O230" s="71"/>
      <c r="P230" s="71"/>
      <c r="Q230" s="71"/>
    </row>
    <row r="231" spans="1:17" x14ac:dyDescent="0.25">
      <c r="A231" s="289" t="s">
        <v>366</v>
      </c>
      <c r="B231" s="290"/>
      <c r="C231" s="290"/>
      <c r="D231" s="290"/>
      <c r="E231" s="290"/>
      <c r="F231" s="290"/>
      <c r="G231" s="290"/>
      <c r="H231" s="290"/>
      <c r="I231" s="290"/>
      <c r="J231" s="290"/>
      <c r="K231" s="70">
        <v>8</v>
      </c>
      <c r="L231" s="71"/>
      <c r="M231" s="71"/>
      <c r="N231" s="71"/>
      <c r="O231" s="71"/>
      <c r="P231" s="71"/>
      <c r="Q231" s="71"/>
    </row>
    <row r="232" spans="1:17" x14ac:dyDescent="0.25">
      <c r="A232" s="289" t="s">
        <v>80</v>
      </c>
      <c r="B232" s="290"/>
      <c r="C232" s="290"/>
      <c r="D232" s="290"/>
      <c r="E232" s="290"/>
      <c r="F232" s="290"/>
      <c r="G232" s="290"/>
      <c r="H232" s="290"/>
      <c r="I232" s="290"/>
      <c r="J232" s="290"/>
      <c r="K232" s="70">
        <v>56</v>
      </c>
      <c r="L232" s="71"/>
      <c r="M232" s="71"/>
      <c r="N232" s="71"/>
      <c r="O232" s="71"/>
      <c r="P232" s="70">
        <v>0.68</v>
      </c>
      <c r="Q232" s="71"/>
    </row>
    <row r="233" spans="1:17" x14ac:dyDescent="0.25">
      <c r="A233" s="289" t="s">
        <v>367</v>
      </c>
      <c r="B233" s="290"/>
      <c r="C233" s="290"/>
      <c r="D233" s="290"/>
      <c r="E233" s="290"/>
      <c r="F233" s="290"/>
      <c r="G233" s="290"/>
      <c r="H233" s="290"/>
      <c r="I233" s="290"/>
      <c r="J233" s="290"/>
      <c r="K233" s="71"/>
      <c r="L233" s="71"/>
      <c r="M233" s="71"/>
      <c r="N233" s="71"/>
      <c r="O233" s="71"/>
      <c r="P233" s="71"/>
      <c r="Q233" s="71"/>
    </row>
    <row r="234" spans="1:17" x14ac:dyDescent="0.25">
      <c r="A234" s="289" t="s">
        <v>368</v>
      </c>
      <c r="B234" s="290"/>
      <c r="C234" s="290"/>
      <c r="D234" s="290"/>
      <c r="E234" s="290"/>
      <c r="F234" s="290"/>
      <c r="G234" s="290"/>
      <c r="H234" s="290"/>
      <c r="I234" s="290"/>
      <c r="J234" s="290"/>
      <c r="K234" s="70">
        <v>41</v>
      </c>
      <c r="L234" s="70">
        <v>7</v>
      </c>
      <c r="M234" s="70">
        <v>1</v>
      </c>
      <c r="N234" s="71"/>
      <c r="O234" s="71"/>
      <c r="P234" s="70">
        <v>0.53</v>
      </c>
      <c r="Q234" s="71"/>
    </row>
    <row r="235" spans="1:17" x14ac:dyDescent="0.25">
      <c r="A235" s="289" t="s">
        <v>314</v>
      </c>
      <c r="B235" s="290"/>
      <c r="C235" s="290"/>
      <c r="D235" s="290"/>
      <c r="E235" s="290"/>
      <c r="F235" s="290"/>
      <c r="G235" s="290"/>
      <c r="H235" s="290"/>
      <c r="I235" s="290"/>
      <c r="J235" s="290"/>
      <c r="K235" s="70">
        <v>41</v>
      </c>
      <c r="L235" s="70">
        <v>7</v>
      </c>
      <c r="M235" s="70">
        <v>1</v>
      </c>
      <c r="N235" s="71"/>
      <c r="O235" s="71"/>
      <c r="P235" s="70">
        <v>0.53</v>
      </c>
      <c r="Q235" s="71"/>
    </row>
    <row r="236" spans="1:17" x14ac:dyDescent="0.25">
      <c r="A236" s="289" t="s">
        <v>315</v>
      </c>
      <c r="B236" s="290"/>
      <c r="C236" s="290"/>
      <c r="D236" s="290"/>
      <c r="E236" s="290"/>
      <c r="F236" s="290"/>
      <c r="G236" s="290"/>
      <c r="H236" s="290"/>
      <c r="I236" s="290"/>
      <c r="J236" s="290"/>
      <c r="K236" s="70">
        <v>43</v>
      </c>
      <c r="L236" s="70">
        <v>9</v>
      </c>
      <c r="M236" s="70">
        <v>1</v>
      </c>
      <c r="N236" s="71"/>
      <c r="O236" s="71"/>
      <c r="P236" s="70">
        <v>0.72</v>
      </c>
      <c r="Q236" s="71"/>
    </row>
    <row r="237" spans="1:17" x14ac:dyDescent="0.25">
      <c r="A237" s="289" t="s">
        <v>316</v>
      </c>
      <c r="B237" s="290"/>
      <c r="C237" s="290"/>
      <c r="D237" s="290"/>
      <c r="E237" s="290"/>
      <c r="F237" s="290"/>
      <c r="G237" s="290"/>
      <c r="H237" s="290"/>
      <c r="I237" s="290"/>
      <c r="J237" s="290"/>
      <c r="K237" s="70">
        <v>45</v>
      </c>
      <c r="L237" s="70">
        <v>11</v>
      </c>
      <c r="M237" s="70">
        <v>1</v>
      </c>
      <c r="N237" s="71"/>
      <c r="O237" s="71"/>
      <c r="P237" s="70">
        <v>0.86</v>
      </c>
      <c r="Q237" s="71"/>
    </row>
    <row r="238" spans="1:17" x14ac:dyDescent="0.25">
      <c r="A238" s="289" t="s">
        <v>369</v>
      </c>
      <c r="B238" s="290"/>
      <c r="C238" s="290"/>
      <c r="D238" s="290"/>
      <c r="E238" s="290"/>
      <c r="F238" s="290"/>
      <c r="G238" s="290"/>
      <c r="H238" s="290"/>
      <c r="I238" s="290"/>
      <c r="J238" s="290"/>
      <c r="K238" s="70">
        <v>17</v>
      </c>
      <c r="L238" s="71"/>
      <c r="M238" s="71"/>
      <c r="N238" s="71"/>
      <c r="O238" s="71"/>
      <c r="P238" s="71"/>
      <c r="Q238" s="71"/>
    </row>
    <row r="239" spans="1:17" x14ac:dyDescent="0.25">
      <c r="A239" s="289" t="s">
        <v>370</v>
      </c>
      <c r="B239" s="290"/>
      <c r="C239" s="290"/>
      <c r="D239" s="290"/>
      <c r="E239" s="290"/>
      <c r="F239" s="290"/>
      <c r="G239" s="290"/>
      <c r="H239" s="290"/>
      <c r="I239" s="290"/>
      <c r="J239" s="290"/>
      <c r="K239" s="70">
        <v>11</v>
      </c>
      <c r="L239" s="71"/>
      <c r="M239" s="71"/>
      <c r="N239" s="71"/>
      <c r="O239" s="71"/>
      <c r="P239" s="71"/>
      <c r="Q239" s="71"/>
    </row>
    <row r="240" spans="1:17" x14ac:dyDescent="0.25">
      <c r="A240" s="289" t="s">
        <v>80</v>
      </c>
      <c r="B240" s="290"/>
      <c r="C240" s="290"/>
      <c r="D240" s="290"/>
      <c r="E240" s="290"/>
      <c r="F240" s="290"/>
      <c r="G240" s="290"/>
      <c r="H240" s="290"/>
      <c r="I240" s="290"/>
      <c r="J240" s="290"/>
      <c r="K240" s="70">
        <v>73</v>
      </c>
      <c r="L240" s="71"/>
      <c r="M240" s="71"/>
      <c r="N240" s="71"/>
      <c r="O240" s="71"/>
      <c r="P240" s="70">
        <v>0.86</v>
      </c>
      <c r="Q240" s="71"/>
    </row>
    <row r="241" spans="1:17" x14ac:dyDescent="0.25">
      <c r="A241" s="289" t="s">
        <v>81</v>
      </c>
      <c r="B241" s="290"/>
      <c r="C241" s="290"/>
      <c r="D241" s="290"/>
      <c r="E241" s="290"/>
      <c r="F241" s="290"/>
      <c r="G241" s="290"/>
      <c r="H241" s="290"/>
      <c r="I241" s="290"/>
      <c r="J241" s="290"/>
      <c r="K241" s="70">
        <v>7130</v>
      </c>
      <c r="L241" s="71"/>
      <c r="M241" s="71"/>
      <c r="N241" s="71"/>
      <c r="O241" s="71"/>
      <c r="P241" s="70">
        <v>63.54</v>
      </c>
      <c r="Q241" s="71"/>
    </row>
    <row r="242" spans="1:17" x14ac:dyDescent="0.25">
      <c r="A242" s="291" t="s">
        <v>371</v>
      </c>
      <c r="B242" s="290"/>
      <c r="C242" s="290"/>
      <c r="D242" s="290"/>
      <c r="E242" s="290"/>
      <c r="F242" s="290"/>
      <c r="G242" s="290"/>
      <c r="H242" s="290"/>
      <c r="I242" s="290"/>
      <c r="J242" s="290"/>
      <c r="K242" s="73">
        <v>7130</v>
      </c>
      <c r="L242" s="71"/>
      <c r="M242" s="71"/>
      <c r="N242" s="71"/>
      <c r="O242" s="71"/>
      <c r="P242" s="73">
        <v>63.54</v>
      </c>
      <c r="Q242" s="71"/>
    </row>
    <row r="243" spans="1:17" x14ac:dyDescent="0.25">
      <c r="A243" s="289" t="s">
        <v>372</v>
      </c>
      <c r="B243" s="290"/>
      <c r="C243" s="290"/>
      <c r="D243" s="290"/>
      <c r="E243" s="290"/>
      <c r="F243" s="290"/>
      <c r="G243" s="290"/>
      <c r="H243" s="290"/>
      <c r="I243" s="290"/>
      <c r="J243" s="290"/>
      <c r="K243" s="71"/>
      <c r="L243" s="71"/>
      <c r="M243" s="71"/>
      <c r="N243" s="71"/>
      <c r="O243" s="71"/>
      <c r="P243" s="71"/>
      <c r="Q243" s="71"/>
    </row>
    <row r="244" spans="1:17" x14ac:dyDescent="0.25">
      <c r="A244" s="289" t="s">
        <v>328</v>
      </c>
      <c r="B244" s="290"/>
      <c r="C244" s="290"/>
      <c r="D244" s="290"/>
      <c r="E244" s="290"/>
      <c r="F244" s="290"/>
      <c r="G244" s="290"/>
      <c r="H244" s="290"/>
      <c r="I244" s="290"/>
      <c r="J244" s="290"/>
      <c r="K244" s="71"/>
      <c r="L244" s="71"/>
      <c r="M244" s="71"/>
      <c r="N244" s="71"/>
      <c r="O244" s="71"/>
      <c r="P244" s="71"/>
      <c r="Q244" s="71"/>
    </row>
    <row r="245" spans="1:17" x14ac:dyDescent="0.25">
      <c r="A245" s="289" t="s">
        <v>373</v>
      </c>
      <c r="B245" s="290"/>
      <c r="C245" s="290"/>
      <c r="D245" s="290"/>
      <c r="E245" s="290"/>
      <c r="F245" s="290"/>
      <c r="G245" s="290"/>
      <c r="H245" s="290"/>
      <c r="I245" s="290"/>
      <c r="J245" s="290"/>
      <c r="K245" s="70">
        <v>69</v>
      </c>
      <c r="L245" s="70">
        <v>13</v>
      </c>
      <c r="M245" s="70">
        <v>52</v>
      </c>
      <c r="N245" s="70">
        <v>5</v>
      </c>
      <c r="O245" s="71"/>
      <c r="P245" s="70">
        <v>1.05</v>
      </c>
      <c r="Q245" s="71"/>
    </row>
    <row r="246" spans="1:17" x14ac:dyDescent="0.25">
      <c r="A246" s="289" t="s">
        <v>314</v>
      </c>
      <c r="B246" s="290"/>
      <c r="C246" s="290"/>
      <c r="D246" s="290"/>
      <c r="E246" s="290"/>
      <c r="F246" s="290"/>
      <c r="G246" s="290"/>
      <c r="H246" s="290"/>
      <c r="I246" s="290"/>
      <c r="J246" s="290"/>
      <c r="K246" s="70">
        <v>70</v>
      </c>
      <c r="L246" s="70">
        <v>14</v>
      </c>
      <c r="M246" s="70">
        <v>52</v>
      </c>
      <c r="N246" s="70">
        <v>5</v>
      </c>
      <c r="O246" s="71"/>
      <c r="P246" s="70">
        <v>1.05</v>
      </c>
      <c r="Q246" s="71"/>
    </row>
    <row r="247" spans="1:17" x14ac:dyDescent="0.25">
      <c r="A247" s="289" t="s">
        <v>325</v>
      </c>
      <c r="B247" s="290"/>
      <c r="C247" s="290"/>
      <c r="D247" s="290"/>
      <c r="E247" s="290"/>
      <c r="F247" s="290"/>
      <c r="G247" s="290"/>
      <c r="H247" s="290"/>
      <c r="I247" s="290"/>
      <c r="J247" s="290"/>
      <c r="K247" s="70">
        <v>80</v>
      </c>
      <c r="L247" s="70">
        <v>16</v>
      </c>
      <c r="M247" s="70">
        <v>60</v>
      </c>
      <c r="N247" s="70">
        <v>6</v>
      </c>
      <c r="O247" s="71"/>
      <c r="P247" s="70">
        <v>1.21</v>
      </c>
      <c r="Q247" s="71"/>
    </row>
    <row r="248" spans="1:17" x14ac:dyDescent="0.25">
      <c r="A248" s="289" t="s">
        <v>316</v>
      </c>
      <c r="B248" s="290"/>
      <c r="C248" s="290"/>
      <c r="D248" s="290"/>
      <c r="E248" s="290"/>
      <c r="F248" s="290"/>
      <c r="G248" s="290"/>
      <c r="H248" s="290"/>
      <c r="I248" s="290"/>
      <c r="J248" s="290"/>
      <c r="K248" s="70">
        <v>95</v>
      </c>
      <c r="L248" s="70">
        <v>19</v>
      </c>
      <c r="M248" s="70">
        <v>72</v>
      </c>
      <c r="N248" s="70">
        <v>7</v>
      </c>
      <c r="O248" s="71"/>
      <c r="P248" s="70">
        <v>1.45</v>
      </c>
      <c r="Q248" s="71"/>
    </row>
    <row r="249" spans="1:17" x14ac:dyDescent="0.25">
      <c r="A249" s="289" t="s">
        <v>374</v>
      </c>
      <c r="B249" s="290"/>
      <c r="C249" s="290"/>
      <c r="D249" s="290"/>
      <c r="E249" s="290"/>
      <c r="F249" s="290"/>
      <c r="G249" s="290"/>
      <c r="H249" s="290"/>
      <c r="I249" s="290"/>
      <c r="J249" s="290"/>
      <c r="K249" s="70">
        <v>29</v>
      </c>
      <c r="L249" s="71"/>
      <c r="M249" s="71"/>
      <c r="N249" s="71"/>
      <c r="O249" s="71"/>
      <c r="P249" s="71"/>
      <c r="Q249" s="71"/>
    </row>
    <row r="250" spans="1:17" x14ac:dyDescent="0.25">
      <c r="A250" s="289" t="s">
        <v>375</v>
      </c>
      <c r="B250" s="290"/>
      <c r="C250" s="290"/>
      <c r="D250" s="290"/>
      <c r="E250" s="290"/>
      <c r="F250" s="290"/>
      <c r="G250" s="290"/>
      <c r="H250" s="290"/>
      <c r="I250" s="290"/>
      <c r="J250" s="290"/>
      <c r="K250" s="70">
        <v>18</v>
      </c>
      <c r="L250" s="71"/>
      <c r="M250" s="71"/>
      <c r="N250" s="71"/>
      <c r="O250" s="71"/>
      <c r="P250" s="71"/>
      <c r="Q250" s="71"/>
    </row>
    <row r="251" spans="1:17" x14ac:dyDescent="0.25">
      <c r="A251" s="289" t="s">
        <v>80</v>
      </c>
      <c r="B251" s="290"/>
      <c r="C251" s="290"/>
      <c r="D251" s="290"/>
      <c r="E251" s="290"/>
      <c r="F251" s="290"/>
      <c r="G251" s="290"/>
      <c r="H251" s="290"/>
      <c r="I251" s="290"/>
      <c r="J251" s="290"/>
      <c r="K251" s="70">
        <v>142</v>
      </c>
      <c r="L251" s="71"/>
      <c r="M251" s="71"/>
      <c r="N251" s="71"/>
      <c r="O251" s="71"/>
      <c r="P251" s="70">
        <v>1.45</v>
      </c>
      <c r="Q251" s="71"/>
    </row>
    <row r="252" spans="1:17" x14ac:dyDescent="0.25">
      <c r="A252" s="289" t="s">
        <v>332</v>
      </c>
      <c r="B252" s="290"/>
      <c r="C252" s="290"/>
      <c r="D252" s="290"/>
      <c r="E252" s="290"/>
      <c r="F252" s="290"/>
      <c r="G252" s="290"/>
      <c r="H252" s="290"/>
      <c r="I252" s="290"/>
      <c r="J252" s="290"/>
      <c r="K252" s="71"/>
      <c r="L252" s="71"/>
      <c r="M252" s="71"/>
      <c r="N252" s="71"/>
      <c r="O252" s="71"/>
      <c r="P252" s="71"/>
      <c r="Q252" s="71"/>
    </row>
    <row r="253" spans="1:17" x14ac:dyDescent="0.25">
      <c r="A253" s="289" t="s">
        <v>376</v>
      </c>
      <c r="B253" s="290"/>
      <c r="C253" s="290"/>
      <c r="D253" s="290"/>
      <c r="E253" s="290"/>
      <c r="F253" s="290"/>
      <c r="G253" s="290"/>
      <c r="H253" s="290"/>
      <c r="I253" s="290"/>
      <c r="J253" s="290"/>
      <c r="K253" s="70">
        <v>10</v>
      </c>
      <c r="L253" s="70">
        <v>10</v>
      </c>
      <c r="M253" s="71"/>
      <c r="N253" s="71"/>
      <c r="O253" s="71"/>
      <c r="P253" s="71"/>
      <c r="Q253" s="71"/>
    </row>
    <row r="254" spans="1:17" x14ac:dyDescent="0.25">
      <c r="A254" s="289" t="s">
        <v>314</v>
      </c>
      <c r="B254" s="290"/>
      <c r="C254" s="290"/>
      <c r="D254" s="290"/>
      <c r="E254" s="290"/>
      <c r="F254" s="290"/>
      <c r="G254" s="290"/>
      <c r="H254" s="290"/>
      <c r="I254" s="290"/>
      <c r="J254" s="290"/>
      <c r="K254" s="70">
        <v>10</v>
      </c>
      <c r="L254" s="70">
        <v>10</v>
      </c>
      <c r="M254" s="71"/>
      <c r="N254" s="71"/>
      <c r="O254" s="71"/>
      <c r="P254" s="71"/>
      <c r="Q254" s="71"/>
    </row>
    <row r="255" spans="1:17" x14ac:dyDescent="0.25">
      <c r="A255" s="289" t="s">
        <v>334</v>
      </c>
      <c r="B255" s="290"/>
      <c r="C255" s="290"/>
      <c r="D255" s="290"/>
      <c r="E255" s="290"/>
      <c r="F255" s="290"/>
      <c r="G255" s="290"/>
      <c r="H255" s="290"/>
      <c r="I255" s="290"/>
      <c r="J255" s="290"/>
      <c r="K255" s="71"/>
      <c r="L255" s="71"/>
      <c r="M255" s="71"/>
      <c r="N255" s="71"/>
      <c r="O255" s="71"/>
      <c r="P255" s="71"/>
      <c r="Q255" s="71"/>
    </row>
    <row r="256" spans="1:17" x14ac:dyDescent="0.25">
      <c r="A256" s="289" t="s">
        <v>377</v>
      </c>
      <c r="B256" s="290"/>
      <c r="C256" s="290"/>
      <c r="D256" s="290"/>
      <c r="E256" s="290"/>
      <c r="F256" s="290"/>
      <c r="G256" s="290"/>
      <c r="H256" s="290"/>
      <c r="I256" s="290"/>
      <c r="J256" s="290"/>
      <c r="K256" s="70">
        <v>6</v>
      </c>
      <c r="L256" s="71"/>
      <c r="M256" s="70">
        <v>6</v>
      </c>
      <c r="N256" s="71"/>
      <c r="O256" s="71"/>
      <c r="P256" s="71"/>
      <c r="Q256" s="71"/>
    </row>
    <row r="257" spans="1:17" x14ac:dyDescent="0.25">
      <c r="A257" s="289" t="s">
        <v>314</v>
      </c>
      <c r="B257" s="290"/>
      <c r="C257" s="290"/>
      <c r="D257" s="290"/>
      <c r="E257" s="290"/>
      <c r="F257" s="290"/>
      <c r="G257" s="290"/>
      <c r="H257" s="290"/>
      <c r="I257" s="290"/>
      <c r="J257" s="290"/>
      <c r="K257" s="70">
        <v>6</v>
      </c>
      <c r="L257" s="71"/>
      <c r="M257" s="70">
        <v>6</v>
      </c>
      <c r="N257" s="71"/>
      <c r="O257" s="71"/>
      <c r="P257" s="71"/>
      <c r="Q257" s="71"/>
    </row>
    <row r="258" spans="1:17" x14ac:dyDescent="0.25">
      <c r="A258" s="289" t="s">
        <v>343</v>
      </c>
      <c r="B258" s="290"/>
      <c r="C258" s="290"/>
      <c r="D258" s="290"/>
      <c r="E258" s="290"/>
      <c r="F258" s="290"/>
      <c r="G258" s="290"/>
      <c r="H258" s="290"/>
      <c r="I258" s="290"/>
      <c r="J258" s="290"/>
      <c r="K258" s="71"/>
      <c r="L258" s="71"/>
      <c r="M258" s="71"/>
      <c r="N258" s="71"/>
      <c r="O258" s="71"/>
      <c r="P258" s="71"/>
      <c r="Q258" s="71"/>
    </row>
    <row r="259" spans="1:17" x14ac:dyDescent="0.25">
      <c r="A259" s="289" t="s">
        <v>378</v>
      </c>
      <c r="B259" s="290"/>
      <c r="C259" s="290"/>
      <c r="D259" s="290"/>
      <c r="E259" s="290"/>
      <c r="F259" s="290"/>
      <c r="G259" s="290"/>
      <c r="H259" s="290"/>
      <c r="I259" s="290"/>
      <c r="J259" s="290"/>
      <c r="K259" s="70">
        <v>18</v>
      </c>
      <c r="L259" s="70">
        <v>18</v>
      </c>
      <c r="M259" s="71"/>
      <c r="N259" s="71"/>
      <c r="O259" s="71"/>
      <c r="P259" s="70">
        <v>1.56</v>
      </c>
      <c r="Q259" s="71"/>
    </row>
    <row r="260" spans="1:17" x14ac:dyDescent="0.25">
      <c r="A260" s="289" t="s">
        <v>314</v>
      </c>
      <c r="B260" s="290"/>
      <c r="C260" s="290"/>
      <c r="D260" s="290"/>
      <c r="E260" s="290"/>
      <c r="F260" s="290"/>
      <c r="G260" s="290"/>
      <c r="H260" s="290"/>
      <c r="I260" s="290"/>
      <c r="J260" s="290"/>
      <c r="K260" s="70">
        <v>19</v>
      </c>
      <c r="L260" s="70">
        <v>19</v>
      </c>
      <c r="M260" s="71"/>
      <c r="N260" s="71"/>
      <c r="O260" s="71"/>
      <c r="P260" s="70">
        <v>1.56</v>
      </c>
      <c r="Q260" s="71"/>
    </row>
    <row r="261" spans="1:17" x14ac:dyDescent="0.25">
      <c r="A261" s="289" t="s">
        <v>315</v>
      </c>
      <c r="B261" s="290"/>
      <c r="C261" s="290"/>
      <c r="D261" s="290"/>
      <c r="E261" s="290"/>
      <c r="F261" s="290"/>
      <c r="G261" s="290"/>
      <c r="H261" s="290"/>
      <c r="I261" s="290"/>
      <c r="J261" s="290"/>
      <c r="K261" s="70">
        <v>26</v>
      </c>
      <c r="L261" s="70">
        <v>26</v>
      </c>
      <c r="M261" s="71"/>
      <c r="N261" s="71"/>
      <c r="O261" s="71"/>
      <c r="P261" s="70">
        <v>2.11</v>
      </c>
      <c r="Q261" s="71"/>
    </row>
    <row r="262" spans="1:17" x14ac:dyDescent="0.25">
      <c r="A262" s="289" t="s">
        <v>316</v>
      </c>
      <c r="B262" s="290"/>
      <c r="C262" s="290"/>
      <c r="D262" s="290"/>
      <c r="E262" s="290"/>
      <c r="F262" s="290"/>
      <c r="G262" s="290"/>
      <c r="H262" s="290"/>
      <c r="I262" s="290"/>
      <c r="J262" s="290"/>
      <c r="K262" s="70">
        <v>31</v>
      </c>
      <c r="L262" s="70">
        <v>31</v>
      </c>
      <c r="M262" s="71"/>
      <c r="N262" s="71"/>
      <c r="O262" s="71"/>
      <c r="P262" s="70">
        <v>2.5299999999999998</v>
      </c>
      <c r="Q262" s="71"/>
    </row>
    <row r="263" spans="1:17" x14ac:dyDescent="0.25">
      <c r="A263" s="289" t="s">
        <v>379</v>
      </c>
      <c r="B263" s="290"/>
      <c r="C263" s="290"/>
      <c r="D263" s="290"/>
      <c r="E263" s="290"/>
      <c r="F263" s="290"/>
      <c r="G263" s="290"/>
      <c r="H263" s="290"/>
      <c r="I263" s="290"/>
      <c r="J263" s="290"/>
      <c r="K263" s="70">
        <v>33</v>
      </c>
      <c r="L263" s="71"/>
      <c r="M263" s="71"/>
      <c r="N263" s="71"/>
      <c r="O263" s="71"/>
      <c r="P263" s="71"/>
      <c r="Q263" s="71"/>
    </row>
    <row r="264" spans="1:17" x14ac:dyDescent="0.25">
      <c r="A264" s="289" t="s">
        <v>380</v>
      </c>
      <c r="B264" s="290"/>
      <c r="C264" s="290"/>
      <c r="D264" s="290"/>
      <c r="E264" s="290"/>
      <c r="F264" s="290"/>
      <c r="G264" s="290"/>
      <c r="H264" s="290"/>
      <c r="I264" s="290"/>
      <c r="J264" s="290"/>
      <c r="K264" s="70">
        <v>17</v>
      </c>
      <c r="L264" s="71"/>
      <c r="M264" s="71"/>
      <c r="N264" s="71"/>
      <c r="O264" s="71"/>
      <c r="P264" s="71"/>
      <c r="Q264" s="71"/>
    </row>
    <row r="265" spans="1:17" x14ac:dyDescent="0.25">
      <c r="A265" s="289" t="s">
        <v>80</v>
      </c>
      <c r="B265" s="290"/>
      <c r="C265" s="290"/>
      <c r="D265" s="290"/>
      <c r="E265" s="290"/>
      <c r="F265" s="290"/>
      <c r="G265" s="290"/>
      <c r="H265" s="290"/>
      <c r="I265" s="290"/>
      <c r="J265" s="290"/>
      <c r="K265" s="70">
        <v>81</v>
      </c>
      <c r="L265" s="71"/>
      <c r="M265" s="71"/>
      <c r="N265" s="71"/>
      <c r="O265" s="71"/>
      <c r="P265" s="70">
        <v>2.5299999999999998</v>
      </c>
      <c r="Q265" s="71"/>
    </row>
    <row r="266" spans="1:17" x14ac:dyDescent="0.25">
      <c r="A266" s="289" t="s">
        <v>312</v>
      </c>
      <c r="B266" s="290"/>
      <c r="C266" s="290"/>
      <c r="D266" s="290"/>
      <c r="E266" s="290"/>
      <c r="F266" s="290"/>
      <c r="G266" s="290"/>
      <c r="H266" s="290"/>
      <c r="I266" s="290"/>
      <c r="J266" s="290"/>
      <c r="K266" s="71"/>
      <c r="L266" s="71"/>
      <c r="M266" s="71"/>
      <c r="N266" s="71"/>
      <c r="O266" s="71"/>
      <c r="P266" s="71"/>
      <c r="Q266" s="71"/>
    </row>
    <row r="267" spans="1:17" x14ac:dyDescent="0.25">
      <c r="A267" s="289" t="s">
        <v>381</v>
      </c>
      <c r="B267" s="290"/>
      <c r="C267" s="290"/>
      <c r="D267" s="290"/>
      <c r="E267" s="290"/>
      <c r="F267" s="290"/>
      <c r="G267" s="290"/>
      <c r="H267" s="290"/>
      <c r="I267" s="290"/>
      <c r="J267" s="290"/>
      <c r="K267" s="70">
        <v>46</v>
      </c>
      <c r="L267" s="70">
        <v>41</v>
      </c>
      <c r="M267" s="70">
        <v>5</v>
      </c>
      <c r="N267" s="71"/>
      <c r="O267" s="71"/>
      <c r="P267" s="70">
        <v>3.4</v>
      </c>
      <c r="Q267" s="71"/>
    </row>
    <row r="268" spans="1:17" x14ac:dyDescent="0.25">
      <c r="A268" s="289" t="s">
        <v>314</v>
      </c>
      <c r="B268" s="290"/>
      <c r="C268" s="290"/>
      <c r="D268" s="290"/>
      <c r="E268" s="290"/>
      <c r="F268" s="290"/>
      <c r="G268" s="290"/>
      <c r="H268" s="290"/>
      <c r="I268" s="290"/>
      <c r="J268" s="290"/>
      <c r="K268" s="70">
        <v>48</v>
      </c>
      <c r="L268" s="70">
        <v>43</v>
      </c>
      <c r="M268" s="70">
        <v>5</v>
      </c>
      <c r="N268" s="71"/>
      <c r="O268" s="71"/>
      <c r="P268" s="70">
        <v>3.4</v>
      </c>
      <c r="Q268" s="71"/>
    </row>
    <row r="269" spans="1:17" x14ac:dyDescent="0.25">
      <c r="A269" s="289" t="s">
        <v>315</v>
      </c>
      <c r="B269" s="290"/>
      <c r="C269" s="290"/>
      <c r="D269" s="290"/>
      <c r="E269" s="290"/>
      <c r="F269" s="290"/>
      <c r="G269" s="290"/>
      <c r="H269" s="290"/>
      <c r="I269" s="290"/>
      <c r="J269" s="290"/>
      <c r="K269" s="70">
        <v>65</v>
      </c>
      <c r="L269" s="70">
        <v>58</v>
      </c>
      <c r="M269" s="70">
        <v>7</v>
      </c>
      <c r="N269" s="71"/>
      <c r="O269" s="71"/>
      <c r="P269" s="70">
        <v>4.59</v>
      </c>
      <c r="Q269" s="71"/>
    </row>
    <row r="270" spans="1:17" x14ac:dyDescent="0.25">
      <c r="A270" s="289" t="s">
        <v>316</v>
      </c>
      <c r="B270" s="290"/>
      <c r="C270" s="290"/>
      <c r="D270" s="290"/>
      <c r="E270" s="290"/>
      <c r="F270" s="290"/>
      <c r="G270" s="290"/>
      <c r="H270" s="290"/>
      <c r="I270" s="290"/>
      <c r="J270" s="290"/>
      <c r="K270" s="70">
        <v>78</v>
      </c>
      <c r="L270" s="70">
        <v>70</v>
      </c>
      <c r="M270" s="70">
        <v>8</v>
      </c>
      <c r="N270" s="71"/>
      <c r="O270" s="71"/>
      <c r="P270" s="70">
        <v>5.51</v>
      </c>
      <c r="Q270" s="71"/>
    </row>
    <row r="271" spans="1:17" x14ac:dyDescent="0.25">
      <c r="A271" s="289" t="s">
        <v>382</v>
      </c>
      <c r="B271" s="290"/>
      <c r="C271" s="290"/>
      <c r="D271" s="290"/>
      <c r="E271" s="290"/>
      <c r="F271" s="290"/>
      <c r="G271" s="290"/>
      <c r="H271" s="290"/>
      <c r="I271" s="290"/>
      <c r="J271" s="290"/>
      <c r="K271" s="70">
        <v>63</v>
      </c>
      <c r="L271" s="71"/>
      <c r="M271" s="71"/>
      <c r="N271" s="71"/>
      <c r="O271" s="71"/>
      <c r="P271" s="71"/>
      <c r="Q271" s="71"/>
    </row>
    <row r="272" spans="1:17" x14ac:dyDescent="0.25">
      <c r="A272" s="289" t="s">
        <v>383</v>
      </c>
      <c r="B272" s="290"/>
      <c r="C272" s="290"/>
      <c r="D272" s="290"/>
      <c r="E272" s="290"/>
      <c r="F272" s="290"/>
      <c r="G272" s="290"/>
      <c r="H272" s="290"/>
      <c r="I272" s="290"/>
      <c r="J272" s="290"/>
      <c r="K272" s="70">
        <v>49</v>
      </c>
      <c r="L272" s="71"/>
      <c r="M272" s="71"/>
      <c r="N272" s="71"/>
      <c r="O272" s="71"/>
      <c r="P272" s="71"/>
      <c r="Q272" s="71"/>
    </row>
    <row r="273" spans="1:17" x14ac:dyDescent="0.25">
      <c r="A273" s="289" t="s">
        <v>80</v>
      </c>
      <c r="B273" s="290"/>
      <c r="C273" s="290"/>
      <c r="D273" s="290"/>
      <c r="E273" s="290"/>
      <c r="F273" s="290"/>
      <c r="G273" s="290"/>
      <c r="H273" s="290"/>
      <c r="I273" s="290"/>
      <c r="J273" s="290"/>
      <c r="K273" s="70">
        <v>190</v>
      </c>
      <c r="L273" s="71"/>
      <c r="M273" s="71"/>
      <c r="N273" s="71"/>
      <c r="O273" s="71"/>
      <c r="P273" s="70">
        <v>5.51</v>
      </c>
      <c r="Q273" s="71"/>
    </row>
    <row r="274" spans="1:17" x14ac:dyDescent="0.25">
      <c r="A274" s="289" t="s">
        <v>384</v>
      </c>
      <c r="B274" s="290"/>
      <c r="C274" s="290"/>
      <c r="D274" s="290"/>
      <c r="E274" s="290"/>
      <c r="F274" s="290"/>
      <c r="G274" s="290"/>
      <c r="H274" s="290"/>
      <c r="I274" s="290"/>
      <c r="J274" s="290"/>
      <c r="K274" s="71"/>
      <c r="L274" s="71"/>
      <c r="M274" s="71"/>
      <c r="N274" s="71"/>
      <c r="O274" s="71"/>
      <c r="P274" s="71"/>
      <c r="Q274" s="71"/>
    </row>
    <row r="275" spans="1:17" x14ac:dyDescent="0.25">
      <c r="A275" s="289" t="s">
        <v>385</v>
      </c>
      <c r="B275" s="290"/>
      <c r="C275" s="290"/>
      <c r="D275" s="290"/>
      <c r="E275" s="290"/>
      <c r="F275" s="290"/>
      <c r="G275" s="290"/>
      <c r="H275" s="290"/>
      <c r="I275" s="290"/>
      <c r="J275" s="290"/>
      <c r="K275" s="70">
        <v>3</v>
      </c>
      <c r="L275" s="70">
        <v>3</v>
      </c>
      <c r="M275" s="71"/>
      <c r="N275" s="71"/>
      <c r="O275" s="71"/>
      <c r="P275" s="70">
        <v>0.26</v>
      </c>
      <c r="Q275" s="71"/>
    </row>
    <row r="276" spans="1:17" x14ac:dyDescent="0.25">
      <c r="A276" s="289" t="s">
        <v>314</v>
      </c>
      <c r="B276" s="290"/>
      <c r="C276" s="290"/>
      <c r="D276" s="290"/>
      <c r="E276" s="290"/>
      <c r="F276" s="290"/>
      <c r="G276" s="290"/>
      <c r="H276" s="290"/>
      <c r="I276" s="290"/>
      <c r="J276" s="290"/>
      <c r="K276" s="70">
        <v>3</v>
      </c>
      <c r="L276" s="70">
        <v>3</v>
      </c>
      <c r="M276" s="71"/>
      <c r="N276" s="71"/>
      <c r="O276" s="71"/>
      <c r="P276" s="70">
        <v>0.26</v>
      </c>
      <c r="Q276" s="71"/>
    </row>
    <row r="277" spans="1:17" x14ac:dyDescent="0.25">
      <c r="A277" s="289" t="s">
        <v>325</v>
      </c>
      <c r="B277" s="290"/>
      <c r="C277" s="290"/>
      <c r="D277" s="290"/>
      <c r="E277" s="290"/>
      <c r="F277" s="290"/>
      <c r="G277" s="290"/>
      <c r="H277" s="290"/>
      <c r="I277" s="290"/>
      <c r="J277" s="290"/>
      <c r="K277" s="70">
        <v>3</v>
      </c>
      <c r="L277" s="70">
        <v>3</v>
      </c>
      <c r="M277" s="71"/>
      <c r="N277" s="71"/>
      <c r="O277" s="71"/>
      <c r="P277" s="70">
        <v>0.3</v>
      </c>
      <c r="Q277" s="71"/>
    </row>
    <row r="278" spans="1:17" x14ac:dyDescent="0.25">
      <c r="A278" s="289" t="s">
        <v>316</v>
      </c>
      <c r="B278" s="290"/>
      <c r="C278" s="290"/>
      <c r="D278" s="290"/>
      <c r="E278" s="290"/>
      <c r="F278" s="290"/>
      <c r="G278" s="290"/>
      <c r="H278" s="290"/>
      <c r="I278" s="290"/>
      <c r="J278" s="290"/>
      <c r="K278" s="70">
        <v>4</v>
      </c>
      <c r="L278" s="70">
        <v>4</v>
      </c>
      <c r="M278" s="71"/>
      <c r="N278" s="71"/>
      <c r="O278" s="71"/>
      <c r="P278" s="70">
        <v>0.36</v>
      </c>
      <c r="Q278" s="71"/>
    </row>
    <row r="279" spans="1:17" x14ac:dyDescent="0.25">
      <c r="A279" s="289" t="s">
        <v>386</v>
      </c>
      <c r="B279" s="290"/>
      <c r="C279" s="290"/>
      <c r="D279" s="290"/>
      <c r="E279" s="290"/>
      <c r="F279" s="290"/>
      <c r="G279" s="290"/>
      <c r="H279" s="290"/>
      <c r="I279" s="290"/>
      <c r="J279" s="290"/>
      <c r="K279" s="70">
        <v>3</v>
      </c>
      <c r="L279" s="71"/>
      <c r="M279" s="71"/>
      <c r="N279" s="71"/>
      <c r="O279" s="71"/>
      <c r="P279" s="71"/>
      <c r="Q279" s="71"/>
    </row>
    <row r="280" spans="1:17" x14ac:dyDescent="0.25">
      <c r="A280" s="289" t="s">
        <v>339</v>
      </c>
      <c r="B280" s="290"/>
      <c r="C280" s="290"/>
      <c r="D280" s="290"/>
      <c r="E280" s="290"/>
      <c r="F280" s="290"/>
      <c r="G280" s="290"/>
      <c r="H280" s="290"/>
      <c r="I280" s="290"/>
      <c r="J280" s="290"/>
      <c r="K280" s="70">
        <v>2</v>
      </c>
      <c r="L280" s="71"/>
      <c r="M280" s="71"/>
      <c r="N280" s="71"/>
      <c r="O280" s="71"/>
      <c r="P280" s="71"/>
      <c r="Q280" s="71"/>
    </row>
    <row r="281" spans="1:17" x14ac:dyDescent="0.25">
      <c r="A281" s="289" t="s">
        <v>80</v>
      </c>
      <c r="B281" s="290"/>
      <c r="C281" s="290"/>
      <c r="D281" s="290"/>
      <c r="E281" s="290"/>
      <c r="F281" s="290"/>
      <c r="G281" s="290"/>
      <c r="H281" s="290"/>
      <c r="I281" s="290"/>
      <c r="J281" s="290"/>
      <c r="K281" s="70">
        <v>9</v>
      </c>
      <c r="L281" s="71"/>
      <c r="M281" s="71"/>
      <c r="N281" s="71"/>
      <c r="O281" s="71"/>
      <c r="P281" s="70">
        <v>0.36</v>
      </c>
      <c r="Q281" s="71"/>
    </row>
    <row r="282" spans="1:17" x14ac:dyDescent="0.25">
      <c r="A282" s="289" t="s">
        <v>340</v>
      </c>
      <c r="B282" s="290"/>
      <c r="C282" s="290"/>
      <c r="D282" s="290"/>
      <c r="E282" s="290"/>
      <c r="F282" s="290"/>
      <c r="G282" s="290"/>
      <c r="H282" s="290"/>
      <c r="I282" s="290"/>
      <c r="J282" s="290"/>
      <c r="K282" s="71"/>
      <c r="L282" s="71"/>
      <c r="M282" s="71"/>
      <c r="N282" s="71"/>
      <c r="O282" s="71"/>
      <c r="P282" s="71"/>
      <c r="Q282" s="71"/>
    </row>
    <row r="283" spans="1:17" x14ac:dyDescent="0.25">
      <c r="A283" s="289" t="s">
        <v>387</v>
      </c>
      <c r="B283" s="290"/>
      <c r="C283" s="290"/>
      <c r="D283" s="290"/>
      <c r="E283" s="290"/>
      <c r="F283" s="290"/>
      <c r="G283" s="290"/>
      <c r="H283" s="290"/>
      <c r="I283" s="290"/>
      <c r="J283" s="290"/>
      <c r="K283" s="70">
        <v>460</v>
      </c>
      <c r="L283" s="70">
        <v>33</v>
      </c>
      <c r="M283" s="70">
        <v>31</v>
      </c>
      <c r="N283" s="70">
        <v>2</v>
      </c>
      <c r="O283" s="71"/>
      <c r="P283" s="70">
        <v>2.72</v>
      </c>
      <c r="Q283" s="71"/>
    </row>
    <row r="284" spans="1:17" x14ac:dyDescent="0.25">
      <c r="A284" s="289" t="s">
        <v>314</v>
      </c>
      <c r="B284" s="290"/>
      <c r="C284" s="290"/>
      <c r="D284" s="290"/>
      <c r="E284" s="290"/>
      <c r="F284" s="290"/>
      <c r="G284" s="290"/>
      <c r="H284" s="290"/>
      <c r="I284" s="290"/>
      <c r="J284" s="290"/>
      <c r="K284" s="70">
        <v>461</v>
      </c>
      <c r="L284" s="70">
        <v>34</v>
      </c>
      <c r="M284" s="70">
        <v>31</v>
      </c>
      <c r="N284" s="70">
        <v>2</v>
      </c>
      <c r="O284" s="71"/>
      <c r="P284" s="70">
        <v>2.72</v>
      </c>
      <c r="Q284" s="71"/>
    </row>
    <row r="285" spans="1:17" x14ac:dyDescent="0.25">
      <c r="A285" s="289" t="s">
        <v>315</v>
      </c>
      <c r="B285" s="290"/>
      <c r="C285" s="290"/>
      <c r="D285" s="290"/>
      <c r="E285" s="290"/>
      <c r="F285" s="290"/>
      <c r="G285" s="290"/>
      <c r="H285" s="290"/>
      <c r="I285" s="290"/>
      <c r="J285" s="290"/>
      <c r="K285" s="70">
        <v>484</v>
      </c>
      <c r="L285" s="70">
        <v>46</v>
      </c>
      <c r="M285" s="70">
        <v>42</v>
      </c>
      <c r="N285" s="70">
        <v>3</v>
      </c>
      <c r="O285" s="71"/>
      <c r="P285" s="70">
        <v>3.67</v>
      </c>
      <c r="Q285" s="71"/>
    </row>
    <row r="286" spans="1:17" x14ac:dyDescent="0.25">
      <c r="A286" s="289" t="s">
        <v>316</v>
      </c>
      <c r="B286" s="290"/>
      <c r="C286" s="290"/>
      <c r="D286" s="290"/>
      <c r="E286" s="290"/>
      <c r="F286" s="290"/>
      <c r="G286" s="290"/>
      <c r="H286" s="290"/>
      <c r="I286" s="290"/>
      <c r="J286" s="290"/>
      <c r="K286" s="70">
        <v>501</v>
      </c>
      <c r="L286" s="70">
        <v>55</v>
      </c>
      <c r="M286" s="70">
        <v>50</v>
      </c>
      <c r="N286" s="70">
        <v>4</v>
      </c>
      <c r="O286" s="71"/>
      <c r="P286" s="70">
        <v>4.4000000000000004</v>
      </c>
      <c r="Q286" s="71"/>
    </row>
    <row r="287" spans="1:17" x14ac:dyDescent="0.25">
      <c r="A287" s="289" t="s">
        <v>388</v>
      </c>
      <c r="B287" s="290"/>
      <c r="C287" s="290"/>
      <c r="D287" s="290"/>
      <c r="E287" s="290"/>
      <c r="F287" s="290"/>
      <c r="G287" s="290"/>
      <c r="H287" s="290"/>
      <c r="I287" s="290"/>
      <c r="J287" s="290"/>
      <c r="K287" s="70">
        <v>62</v>
      </c>
      <c r="L287" s="71"/>
      <c r="M287" s="71"/>
      <c r="N287" s="71"/>
      <c r="O287" s="71"/>
      <c r="P287" s="71"/>
      <c r="Q287" s="71"/>
    </row>
    <row r="288" spans="1:17" x14ac:dyDescent="0.25">
      <c r="A288" s="289" t="s">
        <v>389</v>
      </c>
      <c r="B288" s="290"/>
      <c r="C288" s="290"/>
      <c r="D288" s="290"/>
      <c r="E288" s="290"/>
      <c r="F288" s="290"/>
      <c r="G288" s="290"/>
      <c r="H288" s="290"/>
      <c r="I288" s="290"/>
      <c r="J288" s="290"/>
      <c r="K288" s="70">
        <v>38</v>
      </c>
      <c r="L288" s="71"/>
      <c r="M288" s="71"/>
      <c r="N288" s="71"/>
      <c r="O288" s="71"/>
      <c r="P288" s="71"/>
      <c r="Q288" s="71"/>
    </row>
    <row r="289" spans="1:17" x14ac:dyDescent="0.25">
      <c r="A289" s="289" t="s">
        <v>80</v>
      </c>
      <c r="B289" s="290"/>
      <c r="C289" s="290"/>
      <c r="D289" s="290"/>
      <c r="E289" s="290"/>
      <c r="F289" s="290"/>
      <c r="G289" s="290"/>
      <c r="H289" s="290"/>
      <c r="I289" s="290"/>
      <c r="J289" s="290"/>
      <c r="K289" s="70">
        <v>601</v>
      </c>
      <c r="L289" s="71"/>
      <c r="M289" s="71"/>
      <c r="N289" s="71"/>
      <c r="O289" s="71"/>
      <c r="P289" s="70">
        <v>4.4000000000000004</v>
      </c>
      <c r="Q289" s="71"/>
    </row>
    <row r="290" spans="1:17" x14ac:dyDescent="0.25">
      <c r="A290" s="289" t="s">
        <v>347</v>
      </c>
      <c r="B290" s="290"/>
      <c r="C290" s="290"/>
      <c r="D290" s="290"/>
      <c r="E290" s="290"/>
      <c r="F290" s="290"/>
      <c r="G290" s="290"/>
      <c r="H290" s="290"/>
      <c r="I290" s="290"/>
      <c r="J290" s="290"/>
      <c r="K290" s="71"/>
      <c r="L290" s="71"/>
      <c r="M290" s="71"/>
      <c r="N290" s="71"/>
      <c r="O290" s="71"/>
      <c r="P290" s="71"/>
      <c r="Q290" s="71"/>
    </row>
    <row r="291" spans="1:17" x14ac:dyDescent="0.25">
      <c r="A291" s="289" t="s">
        <v>390</v>
      </c>
      <c r="B291" s="290"/>
      <c r="C291" s="290"/>
      <c r="D291" s="290"/>
      <c r="E291" s="290"/>
      <c r="F291" s="290"/>
      <c r="G291" s="290"/>
      <c r="H291" s="290"/>
      <c r="I291" s="290"/>
      <c r="J291" s="290"/>
      <c r="K291" s="70">
        <v>216</v>
      </c>
      <c r="L291" s="70">
        <v>84</v>
      </c>
      <c r="M291" s="70">
        <v>8</v>
      </c>
      <c r="N291" s="70">
        <v>1</v>
      </c>
      <c r="O291" s="71"/>
      <c r="P291" s="70">
        <v>6.7</v>
      </c>
      <c r="Q291" s="71"/>
    </row>
    <row r="292" spans="1:17" x14ac:dyDescent="0.25">
      <c r="A292" s="289" t="s">
        <v>314</v>
      </c>
      <c r="B292" s="290"/>
      <c r="C292" s="290"/>
      <c r="D292" s="290"/>
      <c r="E292" s="290"/>
      <c r="F292" s="290"/>
      <c r="G292" s="290"/>
      <c r="H292" s="290"/>
      <c r="I292" s="290"/>
      <c r="J292" s="290"/>
      <c r="K292" s="70">
        <v>220</v>
      </c>
      <c r="L292" s="70">
        <v>88</v>
      </c>
      <c r="M292" s="70">
        <v>8</v>
      </c>
      <c r="N292" s="70">
        <v>1</v>
      </c>
      <c r="O292" s="71"/>
      <c r="P292" s="70">
        <v>6.7</v>
      </c>
      <c r="Q292" s="71"/>
    </row>
    <row r="293" spans="1:17" x14ac:dyDescent="0.25">
      <c r="A293" s="289" t="s">
        <v>315</v>
      </c>
      <c r="B293" s="290"/>
      <c r="C293" s="290"/>
      <c r="D293" s="290"/>
      <c r="E293" s="290"/>
      <c r="F293" s="290"/>
      <c r="G293" s="290"/>
      <c r="H293" s="290"/>
      <c r="I293" s="290"/>
      <c r="J293" s="290"/>
      <c r="K293" s="70">
        <v>254</v>
      </c>
      <c r="L293" s="70">
        <v>119</v>
      </c>
      <c r="M293" s="70">
        <v>11</v>
      </c>
      <c r="N293" s="70">
        <v>1</v>
      </c>
      <c r="O293" s="71"/>
      <c r="P293" s="70">
        <v>9.0500000000000007</v>
      </c>
      <c r="Q293" s="71"/>
    </row>
    <row r="294" spans="1:17" x14ac:dyDescent="0.25">
      <c r="A294" s="289" t="s">
        <v>316</v>
      </c>
      <c r="B294" s="290"/>
      <c r="C294" s="290"/>
      <c r="D294" s="290"/>
      <c r="E294" s="290"/>
      <c r="F294" s="290"/>
      <c r="G294" s="290"/>
      <c r="H294" s="290"/>
      <c r="I294" s="290"/>
      <c r="J294" s="290"/>
      <c r="K294" s="70">
        <v>280</v>
      </c>
      <c r="L294" s="70">
        <v>143</v>
      </c>
      <c r="M294" s="70">
        <v>13</v>
      </c>
      <c r="N294" s="70">
        <v>1</v>
      </c>
      <c r="O294" s="71"/>
      <c r="P294" s="70">
        <v>10.86</v>
      </c>
      <c r="Q294" s="71"/>
    </row>
    <row r="295" spans="1:17" x14ac:dyDescent="0.25">
      <c r="A295" s="289" t="s">
        <v>391</v>
      </c>
      <c r="B295" s="290"/>
      <c r="C295" s="290"/>
      <c r="D295" s="290"/>
      <c r="E295" s="290"/>
      <c r="F295" s="290"/>
      <c r="G295" s="290"/>
      <c r="H295" s="290"/>
      <c r="I295" s="290"/>
      <c r="J295" s="290"/>
      <c r="K295" s="70">
        <v>177</v>
      </c>
      <c r="L295" s="71"/>
      <c r="M295" s="71"/>
      <c r="N295" s="71"/>
      <c r="O295" s="71"/>
      <c r="P295" s="71"/>
      <c r="Q295" s="71"/>
    </row>
    <row r="296" spans="1:17" x14ac:dyDescent="0.25">
      <c r="A296" s="289" t="s">
        <v>392</v>
      </c>
      <c r="B296" s="290"/>
      <c r="C296" s="290"/>
      <c r="D296" s="290"/>
      <c r="E296" s="290"/>
      <c r="F296" s="290"/>
      <c r="G296" s="290"/>
      <c r="H296" s="290"/>
      <c r="I296" s="290"/>
      <c r="J296" s="290"/>
      <c r="K296" s="70">
        <v>108</v>
      </c>
      <c r="L296" s="71"/>
      <c r="M296" s="71"/>
      <c r="N296" s="71"/>
      <c r="O296" s="71"/>
      <c r="P296" s="71"/>
      <c r="Q296" s="71"/>
    </row>
    <row r="297" spans="1:17" x14ac:dyDescent="0.25">
      <c r="A297" s="289" t="s">
        <v>80</v>
      </c>
      <c r="B297" s="290"/>
      <c r="C297" s="290"/>
      <c r="D297" s="290"/>
      <c r="E297" s="290"/>
      <c r="F297" s="290"/>
      <c r="G297" s="290"/>
      <c r="H297" s="290"/>
      <c r="I297" s="290"/>
      <c r="J297" s="290"/>
      <c r="K297" s="70">
        <v>565</v>
      </c>
      <c r="L297" s="71"/>
      <c r="M297" s="71"/>
      <c r="N297" s="71"/>
      <c r="O297" s="71"/>
      <c r="P297" s="70">
        <v>10.86</v>
      </c>
      <c r="Q297" s="71"/>
    </row>
    <row r="298" spans="1:17" x14ac:dyDescent="0.25">
      <c r="A298" s="289" t="s">
        <v>81</v>
      </c>
      <c r="B298" s="290"/>
      <c r="C298" s="290"/>
      <c r="D298" s="290"/>
      <c r="E298" s="290"/>
      <c r="F298" s="290"/>
      <c r="G298" s="290"/>
      <c r="H298" s="290"/>
      <c r="I298" s="290"/>
      <c r="J298" s="290"/>
      <c r="K298" s="70">
        <v>1604</v>
      </c>
      <c r="L298" s="71"/>
      <c r="M298" s="71"/>
      <c r="N298" s="71"/>
      <c r="O298" s="71"/>
      <c r="P298" s="70">
        <v>25.11</v>
      </c>
      <c r="Q298" s="71"/>
    </row>
    <row r="299" spans="1:17" x14ac:dyDescent="0.25">
      <c r="A299" s="291" t="s">
        <v>393</v>
      </c>
      <c r="B299" s="290"/>
      <c r="C299" s="290"/>
      <c r="D299" s="290"/>
      <c r="E299" s="290"/>
      <c r="F299" s="290"/>
      <c r="G299" s="290"/>
      <c r="H299" s="290"/>
      <c r="I299" s="290"/>
      <c r="J299" s="290"/>
      <c r="K299" s="73">
        <v>1604</v>
      </c>
      <c r="L299" s="71"/>
      <c r="M299" s="71"/>
      <c r="N299" s="71"/>
      <c r="O299" s="71"/>
      <c r="P299" s="73">
        <v>25.11</v>
      </c>
      <c r="Q299" s="71"/>
    </row>
    <row r="300" spans="1:17" x14ac:dyDescent="0.25">
      <c r="A300" s="289" t="s">
        <v>33</v>
      </c>
      <c r="B300" s="290"/>
      <c r="C300" s="290"/>
      <c r="D300" s="290"/>
      <c r="E300" s="290"/>
      <c r="F300" s="290"/>
      <c r="G300" s="290"/>
      <c r="H300" s="290"/>
      <c r="I300" s="290"/>
      <c r="J300" s="290"/>
      <c r="K300" s="70">
        <v>9095</v>
      </c>
      <c r="L300" s="71"/>
      <c r="M300" s="71"/>
      <c r="N300" s="71"/>
      <c r="O300" s="71"/>
      <c r="P300" s="70">
        <v>90.79</v>
      </c>
      <c r="Q300" s="71"/>
    </row>
    <row r="301" spans="1:17" x14ac:dyDescent="0.25">
      <c r="A301" s="289" t="s">
        <v>34</v>
      </c>
      <c r="B301" s="290"/>
      <c r="C301" s="290"/>
      <c r="D301" s="290"/>
      <c r="E301" s="290"/>
      <c r="F301" s="290"/>
      <c r="G301" s="290"/>
      <c r="H301" s="290"/>
      <c r="I301" s="290"/>
      <c r="J301" s="290"/>
      <c r="K301" s="71"/>
      <c r="L301" s="71"/>
      <c r="M301" s="71"/>
      <c r="N301" s="71"/>
      <c r="O301" s="71"/>
      <c r="P301" s="71"/>
      <c r="Q301" s="71"/>
    </row>
    <row r="302" spans="1:17" x14ac:dyDescent="0.25">
      <c r="A302" s="289" t="s">
        <v>35</v>
      </c>
      <c r="B302" s="290"/>
      <c r="C302" s="290"/>
      <c r="D302" s="290"/>
      <c r="E302" s="290"/>
      <c r="F302" s="290"/>
      <c r="G302" s="290"/>
      <c r="H302" s="290"/>
      <c r="I302" s="290"/>
      <c r="J302" s="290"/>
      <c r="K302" s="70">
        <v>5027</v>
      </c>
      <c r="L302" s="71"/>
      <c r="M302" s="71"/>
      <c r="N302" s="71"/>
      <c r="O302" s="71"/>
      <c r="P302" s="71"/>
      <c r="Q302" s="71"/>
    </row>
    <row r="303" spans="1:17" x14ac:dyDescent="0.25">
      <c r="A303" s="289" t="s">
        <v>36</v>
      </c>
      <c r="B303" s="290"/>
      <c r="C303" s="290"/>
      <c r="D303" s="290"/>
      <c r="E303" s="290"/>
      <c r="F303" s="290"/>
      <c r="G303" s="290"/>
      <c r="H303" s="290"/>
      <c r="I303" s="290"/>
      <c r="J303" s="290"/>
      <c r="K303" s="70">
        <v>486</v>
      </c>
      <c r="L303" s="71"/>
      <c r="M303" s="71"/>
      <c r="N303" s="71"/>
      <c r="O303" s="71"/>
      <c r="P303" s="71"/>
      <c r="Q303" s="71"/>
    </row>
    <row r="304" spans="1:17" x14ac:dyDescent="0.25">
      <c r="A304" s="289" t="s">
        <v>37</v>
      </c>
      <c r="B304" s="290"/>
      <c r="C304" s="290"/>
      <c r="D304" s="290"/>
      <c r="E304" s="290"/>
      <c r="F304" s="290"/>
      <c r="G304" s="290"/>
      <c r="H304" s="290"/>
      <c r="I304" s="290"/>
      <c r="J304" s="290"/>
      <c r="K304" s="70">
        <v>1260</v>
      </c>
      <c r="L304" s="71"/>
      <c r="M304" s="71"/>
      <c r="N304" s="71"/>
      <c r="O304" s="71"/>
      <c r="P304" s="71"/>
      <c r="Q304" s="71"/>
    </row>
    <row r="305" spans="1:17" x14ac:dyDescent="0.25">
      <c r="A305" s="289" t="s">
        <v>38</v>
      </c>
      <c r="B305" s="290"/>
      <c r="C305" s="290"/>
      <c r="D305" s="290"/>
      <c r="E305" s="290"/>
      <c r="F305" s="290"/>
      <c r="G305" s="290"/>
      <c r="H305" s="290"/>
      <c r="I305" s="290"/>
      <c r="J305" s="290"/>
      <c r="K305" s="70">
        <v>1445</v>
      </c>
      <c r="L305" s="71"/>
      <c r="M305" s="71"/>
      <c r="N305" s="71"/>
      <c r="O305" s="71"/>
      <c r="P305" s="71"/>
      <c r="Q305" s="71"/>
    </row>
    <row r="306" spans="1:17" x14ac:dyDescent="0.25">
      <c r="A306" s="289" t="s">
        <v>39</v>
      </c>
      <c r="B306" s="290"/>
      <c r="C306" s="290"/>
      <c r="D306" s="290"/>
      <c r="E306" s="290"/>
      <c r="F306" s="290"/>
      <c r="G306" s="290"/>
      <c r="H306" s="290"/>
      <c r="I306" s="290"/>
      <c r="J306" s="290"/>
      <c r="K306" s="70">
        <v>913</v>
      </c>
      <c r="L306" s="71"/>
      <c r="M306" s="71"/>
      <c r="N306" s="71"/>
      <c r="O306" s="71"/>
      <c r="P306" s="71"/>
      <c r="Q306" s="71"/>
    </row>
    <row r="307" spans="1:17" x14ac:dyDescent="0.25">
      <c r="A307" s="291" t="s">
        <v>40</v>
      </c>
      <c r="B307" s="290"/>
      <c r="C307" s="290"/>
      <c r="D307" s="290"/>
      <c r="E307" s="290"/>
      <c r="F307" s="290"/>
      <c r="G307" s="290"/>
      <c r="H307" s="290"/>
      <c r="I307" s="290"/>
      <c r="J307" s="290"/>
      <c r="K307" s="73">
        <v>9095</v>
      </c>
      <c r="L307" s="71"/>
      <c r="M307" s="71"/>
      <c r="N307" s="71"/>
      <c r="O307" s="71"/>
      <c r="P307" s="73">
        <v>90.79</v>
      </c>
      <c r="Q307" s="71"/>
    </row>
    <row r="308" spans="1:17" x14ac:dyDescent="0.25">
      <c r="A308" s="74"/>
      <c r="B308" s="75"/>
      <c r="C308" s="76"/>
      <c r="D308" s="178"/>
      <c r="E308" s="77"/>
      <c r="F308" s="78"/>
      <c r="G308" s="78"/>
      <c r="H308" s="78"/>
      <c r="I308" s="78"/>
      <c r="J308" s="78"/>
      <c r="K308" s="78"/>
      <c r="L308" s="78"/>
      <c r="M308" s="78"/>
      <c r="N308" s="78"/>
      <c r="O308" s="78"/>
      <c r="P308" s="78"/>
      <c r="Q308" s="78"/>
    </row>
  </sheetData>
  <mergeCells count="209">
    <mergeCell ref="A127:J127"/>
    <mergeCell ref="A128:J128"/>
    <mergeCell ref="A129:J129"/>
    <mergeCell ref="A130:J130"/>
    <mergeCell ref="A131:J131"/>
    <mergeCell ref="A132:J132"/>
    <mergeCell ref="A133:J133"/>
    <mergeCell ref="A134:J134"/>
    <mergeCell ref="A22:A24"/>
    <mergeCell ref="B22:B24"/>
    <mergeCell ref="C22:C24"/>
    <mergeCell ref="D22:D24"/>
    <mergeCell ref="E22:E24"/>
    <mergeCell ref="F22:I22"/>
    <mergeCell ref="A26:Q26"/>
    <mergeCell ref="J16:K16"/>
    <mergeCell ref="J17:K17"/>
    <mergeCell ref="J18:K18"/>
    <mergeCell ref="A121:Q121"/>
    <mergeCell ref="A115:Q115"/>
    <mergeCell ref="A116:Q116"/>
    <mergeCell ref="A35:Q35"/>
    <mergeCell ref="A47:Q47"/>
    <mergeCell ref="A82:Q82"/>
    <mergeCell ref="A86:Q86"/>
    <mergeCell ref="A91:Q91"/>
    <mergeCell ref="A103:Q103"/>
    <mergeCell ref="J22:N22"/>
    <mergeCell ref="O22:O24"/>
    <mergeCell ref="P22:P24"/>
    <mergeCell ref="Q22:Q24"/>
    <mergeCell ref="F23:F24"/>
    <mergeCell ref="G23:I23"/>
    <mergeCell ref="J23:J24"/>
    <mergeCell ref="K23:K24"/>
    <mergeCell ref="L23:N23"/>
    <mergeCell ref="A140:J140"/>
    <mergeCell ref="A141:J141"/>
    <mergeCell ref="A142:J142"/>
    <mergeCell ref="A143:J143"/>
    <mergeCell ref="A144:J144"/>
    <mergeCell ref="A135:J135"/>
    <mergeCell ref="A136:J136"/>
    <mergeCell ref="A137:J137"/>
    <mergeCell ref="A138:J138"/>
    <mergeCell ref="A139:J139"/>
    <mergeCell ref="A150:J150"/>
    <mergeCell ref="A151:J151"/>
    <mergeCell ref="A152:J152"/>
    <mergeCell ref="A153:J153"/>
    <mergeCell ref="A154:J154"/>
    <mergeCell ref="A145:J145"/>
    <mergeCell ref="A146:J146"/>
    <mergeCell ref="A147:J147"/>
    <mergeCell ref="A148:J148"/>
    <mergeCell ref="A149:J149"/>
    <mergeCell ref="A160:J160"/>
    <mergeCell ref="A161:J161"/>
    <mergeCell ref="A162:J162"/>
    <mergeCell ref="A163:J163"/>
    <mergeCell ref="A164:J164"/>
    <mergeCell ref="A155:J155"/>
    <mergeCell ref="A156:J156"/>
    <mergeCell ref="A157:J157"/>
    <mergeCell ref="A158:J158"/>
    <mergeCell ref="A159:J159"/>
    <mergeCell ref="A170:J170"/>
    <mergeCell ref="A171:J171"/>
    <mergeCell ref="A172:J172"/>
    <mergeCell ref="A173:J173"/>
    <mergeCell ref="A174:J174"/>
    <mergeCell ref="A165:J165"/>
    <mergeCell ref="A166:J166"/>
    <mergeCell ref="A167:J167"/>
    <mergeCell ref="A168:J168"/>
    <mergeCell ref="A169:J169"/>
    <mergeCell ref="A180:J180"/>
    <mergeCell ref="A181:J181"/>
    <mergeCell ref="A182:J182"/>
    <mergeCell ref="A183:J183"/>
    <mergeCell ref="A184:J184"/>
    <mergeCell ref="A175:J175"/>
    <mergeCell ref="A176:J176"/>
    <mergeCell ref="A177:J177"/>
    <mergeCell ref="A178:J178"/>
    <mergeCell ref="A179:J179"/>
    <mergeCell ref="A190:J190"/>
    <mergeCell ref="A191:J191"/>
    <mergeCell ref="A192:J192"/>
    <mergeCell ref="A193:J193"/>
    <mergeCell ref="A194:J194"/>
    <mergeCell ref="A185:J185"/>
    <mergeCell ref="A186:J186"/>
    <mergeCell ref="A187:J187"/>
    <mergeCell ref="A188:J188"/>
    <mergeCell ref="A189:J189"/>
    <mergeCell ref="A200:J200"/>
    <mergeCell ref="A201:J201"/>
    <mergeCell ref="A202:J202"/>
    <mergeCell ref="A203:J203"/>
    <mergeCell ref="A204:J204"/>
    <mergeCell ref="A195:J195"/>
    <mergeCell ref="A196:J196"/>
    <mergeCell ref="A197:J197"/>
    <mergeCell ref="A198:J198"/>
    <mergeCell ref="A199:J199"/>
    <mergeCell ref="A210:J210"/>
    <mergeCell ref="A211:J211"/>
    <mergeCell ref="A212:J212"/>
    <mergeCell ref="A213:J213"/>
    <mergeCell ref="A214:J214"/>
    <mergeCell ref="A205:J205"/>
    <mergeCell ref="A206:J206"/>
    <mergeCell ref="A207:J207"/>
    <mergeCell ref="A208:J208"/>
    <mergeCell ref="A209:J209"/>
    <mergeCell ref="A220:J220"/>
    <mergeCell ref="A221:J221"/>
    <mergeCell ref="A222:J222"/>
    <mergeCell ref="A223:J223"/>
    <mergeCell ref="A224:J224"/>
    <mergeCell ref="A215:J215"/>
    <mergeCell ref="A216:J216"/>
    <mergeCell ref="A217:J217"/>
    <mergeCell ref="A218:J218"/>
    <mergeCell ref="A219:J219"/>
    <mergeCell ref="A230:J230"/>
    <mergeCell ref="A231:J231"/>
    <mergeCell ref="A232:J232"/>
    <mergeCell ref="A233:J233"/>
    <mergeCell ref="A234:J234"/>
    <mergeCell ref="A225:J225"/>
    <mergeCell ref="A226:J226"/>
    <mergeCell ref="A227:J227"/>
    <mergeCell ref="A228:J228"/>
    <mergeCell ref="A229:J229"/>
    <mergeCell ref="A240:J240"/>
    <mergeCell ref="A241:J241"/>
    <mergeCell ref="A242:J242"/>
    <mergeCell ref="A243:J243"/>
    <mergeCell ref="A244:J244"/>
    <mergeCell ref="A235:J235"/>
    <mergeCell ref="A236:J236"/>
    <mergeCell ref="A237:J237"/>
    <mergeCell ref="A238:J238"/>
    <mergeCell ref="A239:J239"/>
    <mergeCell ref="A250:J250"/>
    <mergeCell ref="A251:J251"/>
    <mergeCell ref="A252:J252"/>
    <mergeCell ref="A253:J253"/>
    <mergeCell ref="A254:J254"/>
    <mergeCell ref="A245:J245"/>
    <mergeCell ref="A246:J246"/>
    <mergeCell ref="A247:J247"/>
    <mergeCell ref="A248:J248"/>
    <mergeCell ref="A249:J249"/>
    <mergeCell ref="A260:J260"/>
    <mergeCell ref="A261:J261"/>
    <mergeCell ref="A262:J262"/>
    <mergeCell ref="A263:J263"/>
    <mergeCell ref="A264:J264"/>
    <mergeCell ref="A255:J255"/>
    <mergeCell ref="A256:J256"/>
    <mergeCell ref="A257:J257"/>
    <mergeCell ref="A258:J258"/>
    <mergeCell ref="A259:J259"/>
    <mergeCell ref="A270:J270"/>
    <mergeCell ref="A271:J271"/>
    <mergeCell ref="A272:J272"/>
    <mergeCell ref="A273:J273"/>
    <mergeCell ref="A274:J274"/>
    <mergeCell ref="A265:J265"/>
    <mergeCell ref="A266:J266"/>
    <mergeCell ref="A267:J267"/>
    <mergeCell ref="A268:J268"/>
    <mergeCell ref="A269:J269"/>
    <mergeCell ref="A280:J280"/>
    <mergeCell ref="A281:J281"/>
    <mergeCell ref="A282:J282"/>
    <mergeCell ref="A283:J283"/>
    <mergeCell ref="A284:J284"/>
    <mergeCell ref="A275:J275"/>
    <mergeCell ref="A276:J276"/>
    <mergeCell ref="A277:J277"/>
    <mergeCell ref="A278:J278"/>
    <mergeCell ref="A279:J279"/>
    <mergeCell ref="A290:J290"/>
    <mergeCell ref="A291:J291"/>
    <mergeCell ref="A292:J292"/>
    <mergeCell ref="A293:J293"/>
    <mergeCell ref="A294:J294"/>
    <mergeCell ref="A285:J285"/>
    <mergeCell ref="A286:J286"/>
    <mergeCell ref="A287:J287"/>
    <mergeCell ref="A288:J288"/>
    <mergeCell ref="A289:J289"/>
    <mergeCell ref="A305:J305"/>
    <mergeCell ref="A306:J306"/>
    <mergeCell ref="A307:J307"/>
    <mergeCell ref="A300:J300"/>
    <mergeCell ref="A301:J301"/>
    <mergeCell ref="A302:J302"/>
    <mergeCell ref="A303:J303"/>
    <mergeCell ref="A304:J304"/>
    <mergeCell ref="A295:J295"/>
    <mergeCell ref="A296:J296"/>
    <mergeCell ref="A297:J297"/>
    <mergeCell ref="A298:J298"/>
    <mergeCell ref="A299:J299"/>
  </mergeCells>
  <phoneticPr fontId="41" type="noConversion"/>
  <pageMargins left="0.23622047244094491" right="0.19685039370078741" top="0.51181102362204722" bottom="0.62992125984251968" header="0.31496062992125984" footer="0.23622047244094491"/>
  <pageSetup paperSize="9" scale="75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autoPageBreaks="0" fitToPage="1"/>
  </sheetPr>
  <dimension ref="A1:Q336"/>
  <sheetViews>
    <sheetView showGridLines="0" topLeftCell="A136" zoomScaleNormal="100" zoomScaleSheetLayoutView="75" workbookViewId="0">
      <selection activeCell="D9" sqref="D9"/>
    </sheetView>
  </sheetViews>
  <sheetFormatPr defaultRowHeight="13.2" outlineLevelRow="2" x14ac:dyDescent="0.25"/>
  <cols>
    <col min="1" max="1" width="4.6640625" style="6" customWidth="1"/>
    <col min="2" max="2" width="20.33203125" style="5" customWidth="1"/>
    <col min="3" max="3" width="37.109375" style="4" customWidth="1"/>
    <col min="4" max="4" width="12.6640625" style="3" customWidth="1"/>
    <col min="5" max="5" width="11.6640625" style="2" customWidth="1"/>
    <col min="6" max="6" width="10.5546875" style="1" customWidth="1"/>
    <col min="7" max="7" width="10.5546875" style="9" customWidth="1"/>
    <col min="8" max="8" width="11" style="1" customWidth="1"/>
    <col min="9" max="9" width="10.6640625" style="1" customWidth="1"/>
    <col min="10" max="10" width="8.33203125" style="1" customWidth="1"/>
    <col min="11" max="11" width="8.109375" style="1" customWidth="1"/>
    <col min="12" max="14" width="7.109375" style="1" customWidth="1"/>
    <col min="15" max="16" width="6.33203125" style="1" customWidth="1"/>
  </cols>
  <sheetData>
    <row r="1" spans="1:17" outlineLevel="2" x14ac:dyDescent="0.25">
      <c r="A1" s="189" t="s">
        <v>65</v>
      </c>
      <c r="B1" s="184"/>
      <c r="C1" s="185"/>
      <c r="D1" s="186"/>
      <c r="E1" s="186"/>
      <c r="F1" s="187"/>
      <c r="G1" s="187"/>
      <c r="H1" s="187"/>
      <c r="I1" s="187"/>
      <c r="J1" s="187"/>
      <c r="K1" s="187"/>
      <c r="L1" s="187"/>
      <c r="M1" s="189" t="s">
        <v>65</v>
      </c>
      <c r="N1" s="187"/>
      <c r="O1" s="187"/>
      <c r="P1" s="187"/>
      <c r="Q1" s="188"/>
    </row>
    <row r="2" spans="1:17" outlineLevel="1" x14ac:dyDescent="0.25">
      <c r="A2" s="189" t="s">
        <v>169</v>
      </c>
      <c r="B2" s="184"/>
      <c r="C2" s="185"/>
      <c r="D2" s="186"/>
      <c r="E2" s="186"/>
      <c r="F2" s="187"/>
      <c r="G2" s="187"/>
      <c r="H2" s="187"/>
      <c r="I2" s="187"/>
      <c r="J2" s="187"/>
      <c r="K2" s="187"/>
      <c r="L2" s="187"/>
      <c r="M2" s="189" t="s">
        <v>170</v>
      </c>
      <c r="N2" s="187"/>
      <c r="O2" s="187"/>
      <c r="P2" s="187"/>
      <c r="Q2" s="188"/>
    </row>
    <row r="3" spans="1:17" outlineLevel="1" x14ac:dyDescent="0.25">
      <c r="A3" s="190"/>
      <c r="B3" s="184"/>
      <c r="C3" s="186"/>
      <c r="D3" s="188"/>
      <c r="E3" s="187"/>
      <c r="F3" s="187"/>
      <c r="G3" s="190"/>
      <c r="H3" s="187"/>
      <c r="I3" s="191"/>
      <c r="J3" s="187"/>
      <c r="K3" s="187"/>
      <c r="L3" s="187"/>
      <c r="M3" s="187"/>
      <c r="N3" s="187"/>
      <c r="O3" s="187"/>
      <c r="P3" s="187"/>
      <c r="Q3" s="188"/>
    </row>
    <row r="4" spans="1:17" outlineLevel="1" x14ac:dyDescent="0.25">
      <c r="A4" s="190"/>
      <c r="B4" s="184"/>
      <c r="C4" s="186"/>
      <c r="D4" s="192"/>
      <c r="E4" s="193"/>
      <c r="F4" s="193"/>
      <c r="G4" s="194" t="s">
        <v>23</v>
      </c>
      <c r="H4" s="194"/>
      <c r="I4" s="195"/>
      <c r="J4" s="196"/>
      <c r="K4" s="187"/>
      <c r="L4" s="187"/>
      <c r="M4" s="187"/>
      <c r="N4" s="187"/>
      <c r="O4" s="187"/>
      <c r="P4" s="187"/>
      <c r="Q4" s="188"/>
    </row>
    <row r="5" spans="1:17" outlineLevel="1" x14ac:dyDescent="0.25">
      <c r="A5" s="190"/>
      <c r="B5" s="184"/>
      <c r="C5" s="186"/>
      <c r="D5" s="188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8"/>
    </row>
    <row r="6" spans="1:17" x14ac:dyDescent="0.25">
      <c r="A6" s="190"/>
      <c r="B6" s="184"/>
      <c r="C6" s="186"/>
      <c r="D6" s="188"/>
      <c r="E6" s="187"/>
      <c r="F6" s="187"/>
      <c r="G6" s="197" t="s">
        <v>394</v>
      </c>
      <c r="H6" s="197"/>
      <c r="I6" s="197"/>
      <c r="J6" s="187"/>
      <c r="K6" s="187"/>
      <c r="L6" s="187"/>
      <c r="M6" s="187"/>
      <c r="N6" s="187"/>
      <c r="O6" s="187"/>
      <c r="P6" s="187"/>
      <c r="Q6" s="188"/>
    </row>
    <row r="7" spans="1:17" x14ac:dyDescent="0.25">
      <c r="A7" s="190"/>
      <c r="B7" s="184"/>
      <c r="C7" s="186"/>
      <c r="D7" s="188"/>
      <c r="E7" s="187"/>
      <c r="F7" s="187"/>
      <c r="G7" s="190" t="s">
        <v>53</v>
      </c>
      <c r="H7" s="190"/>
      <c r="I7" s="190"/>
      <c r="J7" s="187"/>
      <c r="K7" s="187"/>
      <c r="L7" s="187"/>
      <c r="M7" s="187"/>
      <c r="N7" s="187"/>
      <c r="O7" s="187"/>
      <c r="P7" s="187"/>
      <c r="Q7" s="188"/>
    </row>
    <row r="8" spans="1:17" x14ac:dyDescent="0.25">
      <c r="A8" s="190"/>
      <c r="B8" s="184"/>
      <c r="C8" s="186"/>
      <c r="D8" s="188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8"/>
    </row>
    <row r="9" spans="1:17" x14ac:dyDescent="0.25">
      <c r="A9" s="190"/>
      <c r="B9" s="184"/>
      <c r="C9" s="198" t="s">
        <v>24</v>
      </c>
      <c r="D9" s="199" t="s">
        <v>395</v>
      </c>
      <c r="E9" s="187"/>
      <c r="F9" s="187"/>
      <c r="G9" s="190"/>
      <c r="H9" s="187"/>
      <c r="I9" s="187"/>
      <c r="J9" s="187"/>
      <c r="K9" s="187"/>
      <c r="L9" s="187"/>
      <c r="M9" s="187"/>
      <c r="N9" s="187"/>
      <c r="O9" s="187"/>
      <c r="P9" s="187"/>
      <c r="Q9" s="188"/>
    </row>
    <row r="10" spans="1:17" x14ac:dyDescent="0.25">
      <c r="A10" s="190"/>
      <c r="B10" s="184"/>
      <c r="C10" s="186"/>
      <c r="D10" s="200"/>
      <c r="E10" s="193"/>
      <c r="F10" s="193"/>
      <c r="G10" s="194" t="s">
        <v>52</v>
      </c>
      <c r="H10" s="194"/>
      <c r="I10" s="194"/>
      <c r="J10" s="193"/>
      <c r="K10" s="196"/>
      <c r="L10" s="187"/>
      <c r="M10" s="187"/>
      <c r="N10" s="187"/>
      <c r="O10" s="187"/>
      <c r="P10" s="187"/>
      <c r="Q10" s="188"/>
    </row>
    <row r="11" spans="1:17" x14ac:dyDescent="0.25">
      <c r="A11" s="201"/>
      <c r="B11" s="202"/>
      <c r="C11" s="186"/>
      <c r="D11" s="188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8"/>
    </row>
    <row r="12" spans="1:17" x14ac:dyDescent="0.25">
      <c r="A12" s="190"/>
      <c r="B12" s="184"/>
      <c r="C12" s="186"/>
      <c r="D12" s="199" t="s">
        <v>396</v>
      </c>
      <c r="E12" s="187"/>
      <c r="F12" s="187"/>
      <c r="G12" s="187"/>
      <c r="H12" s="199"/>
      <c r="I12" s="199"/>
      <c r="J12" s="199"/>
      <c r="K12" s="187"/>
      <c r="L12" s="187"/>
      <c r="M12" s="187"/>
      <c r="N12" s="187"/>
      <c r="O12" s="187"/>
      <c r="P12" s="187"/>
      <c r="Q12" s="187"/>
    </row>
    <row r="13" spans="1:17" x14ac:dyDescent="0.25">
      <c r="A13" s="190"/>
      <c r="B13" s="184"/>
      <c r="C13" s="186"/>
      <c r="D13" s="199" t="s">
        <v>43</v>
      </c>
      <c r="E13" s="187"/>
      <c r="F13" s="187"/>
      <c r="G13" s="187"/>
      <c r="H13" s="199"/>
      <c r="I13" s="199"/>
      <c r="J13" s="292" t="s">
        <v>397</v>
      </c>
      <c r="K13" s="293"/>
      <c r="L13" s="189" t="s">
        <v>51</v>
      </c>
      <c r="M13" s="187"/>
      <c r="N13" s="187"/>
      <c r="O13" s="187"/>
      <c r="P13" s="187"/>
      <c r="Q13" s="188"/>
    </row>
    <row r="14" spans="1:17" x14ac:dyDescent="0.25">
      <c r="A14" s="190"/>
      <c r="B14" s="184"/>
      <c r="C14" s="186"/>
      <c r="D14" s="199" t="s">
        <v>54</v>
      </c>
      <c r="E14" s="187"/>
      <c r="F14" s="187"/>
      <c r="G14" s="187"/>
      <c r="H14" s="199"/>
      <c r="I14" s="199"/>
      <c r="J14" s="292" t="s">
        <v>398</v>
      </c>
      <c r="K14" s="293"/>
      <c r="L14" s="189" t="s">
        <v>51</v>
      </c>
      <c r="M14" s="187"/>
      <c r="N14" s="187"/>
      <c r="O14" s="187"/>
      <c r="P14" s="187"/>
      <c r="Q14" s="188"/>
    </row>
    <row r="15" spans="1:17" x14ac:dyDescent="0.25">
      <c r="A15" s="190"/>
      <c r="B15" s="184"/>
      <c r="C15" s="186"/>
      <c r="D15" s="199" t="s">
        <v>44</v>
      </c>
      <c r="E15" s="187"/>
      <c r="F15" s="187"/>
      <c r="G15" s="187"/>
      <c r="H15" s="199"/>
      <c r="I15" s="199"/>
      <c r="J15" s="292" t="s">
        <v>399</v>
      </c>
      <c r="K15" s="293"/>
      <c r="L15" s="189" t="s">
        <v>51</v>
      </c>
      <c r="M15" s="187"/>
      <c r="N15" s="187"/>
      <c r="O15" s="187"/>
      <c r="P15" s="187"/>
      <c r="Q15" s="188"/>
    </row>
    <row r="16" spans="1:17" s="8" customFormat="1" ht="13.8" x14ac:dyDescent="0.25">
      <c r="A16" s="190"/>
      <c r="B16" s="184"/>
      <c r="C16" s="186"/>
      <c r="D16" s="199" t="s">
        <v>175</v>
      </c>
      <c r="E16" s="187"/>
      <c r="F16" s="187"/>
      <c r="G16" s="187"/>
      <c r="H16" s="199"/>
      <c r="I16" s="199"/>
      <c r="J16" s="292" t="s">
        <v>400</v>
      </c>
      <c r="K16" s="293"/>
      <c r="L16" s="189" t="s">
        <v>51</v>
      </c>
      <c r="M16" s="187"/>
      <c r="N16" s="187"/>
      <c r="O16" s="187"/>
      <c r="P16" s="187"/>
      <c r="Q16" s="188"/>
    </row>
    <row r="17" spans="1:17" s="8" customFormat="1" ht="13.8" outlineLevel="1" x14ac:dyDescent="0.25">
      <c r="A17" s="190"/>
      <c r="B17" s="184"/>
      <c r="C17" s="186"/>
      <c r="D17" s="199" t="s">
        <v>41</v>
      </c>
      <c r="E17" s="187"/>
      <c r="F17" s="187"/>
      <c r="G17" s="187"/>
      <c r="H17" s="199"/>
      <c r="I17" s="199"/>
      <c r="J17" s="292" t="s">
        <v>401</v>
      </c>
      <c r="K17" s="293"/>
      <c r="L17" s="189" t="s">
        <v>42</v>
      </c>
      <c r="M17" s="187"/>
      <c r="N17" s="187"/>
      <c r="O17" s="187"/>
      <c r="P17" s="187"/>
      <c r="Q17" s="188"/>
    </row>
    <row r="18" spans="1:17" s="8" customFormat="1" ht="13.8" outlineLevel="1" x14ac:dyDescent="0.25">
      <c r="A18" s="190"/>
      <c r="B18" s="184"/>
      <c r="C18" s="186"/>
      <c r="D18" s="203" t="s">
        <v>88</v>
      </c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8"/>
    </row>
    <row r="19" spans="1:17" s="8" customFormat="1" ht="13.8" outlineLevel="1" x14ac:dyDescent="0.25">
      <c r="A19" s="190"/>
      <c r="B19" s="184"/>
      <c r="C19" s="185"/>
      <c r="D19" s="186"/>
      <c r="E19" s="190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8"/>
    </row>
    <row r="20" spans="1:17" s="8" customFormat="1" ht="13.8" x14ac:dyDescent="0.25">
      <c r="A20" s="190"/>
      <c r="B20" s="184"/>
      <c r="C20" s="185"/>
      <c r="D20" s="186"/>
      <c r="E20" s="190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8"/>
    </row>
    <row r="21" spans="1:17" s="8" customFormat="1" ht="13.8" outlineLevel="1" x14ac:dyDescent="0.25">
      <c r="A21" s="295" t="s">
        <v>25</v>
      </c>
      <c r="B21" s="300" t="s">
        <v>89</v>
      </c>
      <c r="C21" s="295" t="s">
        <v>64</v>
      </c>
      <c r="D21" s="295" t="s">
        <v>63</v>
      </c>
      <c r="E21" s="295" t="s">
        <v>62</v>
      </c>
      <c r="F21" s="295" t="s">
        <v>50</v>
      </c>
      <c r="G21" s="298"/>
      <c r="H21" s="298"/>
      <c r="I21" s="298"/>
      <c r="J21" s="295" t="s">
        <v>49</v>
      </c>
      <c r="K21" s="296"/>
      <c r="L21" s="296"/>
      <c r="M21" s="296"/>
      <c r="N21" s="296"/>
      <c r="O21" s="295" t="s">
        <v>61</v>
      </c>
      <c r="P21" s="295" t="s">
        <v>60</v>
      </c>
      <c r="Q21" s="297" t="s">
        <v>178</v>
      </c>
    </row>
    <row r="22" spans="1:17" s="8" customFormat="1" ht="14.25" customHeight="1" outlineLevel="2" x14ac:dyDescent="0.25">
      <c r="A22" s="298"/>
      <c r="B22" s="301"/>
      <c r="C22" s="299"/>
      <c r="D22" s="295"/>
      <c r="E22" s="295"/>
      <c r="F22" s="295" t="s">
        <v>26</v>
      </c>
      <c r="G22" s="295" t="s">
        <v>59</v>
      </c>
      <c r="H22" s="298"/>
      <c r="I22" s="298"/>
      <c r="J22" s="295" t="s">
        <v>179</v>
      </c>
      <c r="K22" s="295" t="s">
        <v>26</v>
      </c>
      <c r="L22" s="295" t="s">
        <v>59</v>
      </c>
      <c r="M22" s="298"/>
      <c r="N22" s="298"/>
      <c r="O22" s="295"/>
      <c r="P22" s="295"/>
      <c r="Q22" s="297"/>
    </row>
    <row r="23" spans="1:17" ht="12.75" customHeight="1" x14ac:dyDescent="0.25">
      <c r="A23" s="298"/>
      <c r="B23" s="301"/>
      <c r="C23" s="299"/>
      <c r="D23" s="295"/>
      <c r="E23" s="295"/>
      <c r="F23" s="298"/>
      <c r="G23" s="204" t="s">
        <v>58</v>
      </c>
      <c r="H23" s="204" t="s">
        <v>57</v>
      </c>
      <c r="I23" s="204" t="s">
        <v>56</v>
      </c>
      <c r="J23" s="299"/>
      <c r="K23" s="298"/>
      <c r="L23" s="204" t="s">
        <v>58</v>
      </c>
      <c r="M23" s="204" t="s">
        <v>57</v>
      </c>
      <c r="N23" s="204" t="s">
        <v>56</v>
      </c>
      <c r="O23" s="295"/>
      <c r="P23" s="295"/>
      <c r="Q23" s="297"/>
    </row>
    <row r="24" spans="1:17" ht="12.75" customHeight="1" x14ac:dyDescent="0.25">
      <c r="A24" s="66">
        <v>1</v>
      </c>
      <c r="B24" s="205">
        <v>2</v>
      </c>
      <c r="C24" s="204">
        <v>3</v>
      </c>
      <c r="D24" s="204">
        <v>4</v>
      </c>
      <c r="E24" s="67">
        <v>5</v>
      </c>
      <c r="F24" s="206">
        <v>6</v>
      </c>
      <c r="G24" s="206">
        <v>7</v>
      </c>
      <c r="H24" s="206">
        <v>8</v>
      </c>
      <c r="I24" s="206">
        <v>9</v>
      </c>
      <c r="J24" s="206">
        <v>10</v>
      </c>
      <c r="K24" s="206">
        <v>11</v>
      </c>
      <c r="L24" s="206">
        <v>12</v>
      </c>
      <c r="M24" s="206">
        <v>13</v>
      </c>
      <c r="N24" s="206">
        <v>14</v>
      </c>
      <c r="O24" s="206">
        <v>15</v>
      </c>
      <c r="P24" s="206">
        <v>16</v>
      </c>
      <c r="Q24" s="206">
        <v>17</v>
      </c>
    </row>
    <row r="25" spans="1:17" ht="12.75" customHeight="1" x14ac:dyDescent="0.25">
      <c r="A25" s="294" t="s">
        <v>402</v>
      </c>
      <c r="B25" s="290"/>
      <c r="C25" s="290"/>
      <c r="D25" s="290"/>
      <c r="E25" s="290"/>
      <c r="F25" s="290"/>
      <c r="G25" s="290"/>
      <c r="H25" s="290"/>
      <c r="I25" s="290"/>
      <c r="J25" s="290"/>
      <c r="K25" s="290"/>
      <c r="L25" s="290"/>
      <c r="M25" s="290"/>
      <c r="N25" s="290"/>
      <c r="O25" s="290"/>
      <c r="P25" s="290"/>
      <c r="Q25" s="290"/>
    </row>
    <row r="26" spans="1:17" s="7" customFormat="1" ht="48" customHeight="1" x14ac:dyDescent="0.2">
      <c r="A26" s="66">
        <v>1</v>
      </c>
      <c r="B26" s="68" t="s">
        <v>403</v>
      </c>
      <c r="C26" s="179" t="s">
        <v>404</v>
      </c>
      <c r="D26" s="67" t="s">
        <v>127</v>
      </c>
      <c r="E26" s="69">
        <v>2</v>
      </c>
      <c r="F26" s="70">
        <v>74</v>
      </c>
      <c r="G26" s="70">
        <v>56.02</v>
      </c>
      <c r="H26" s="70">
        <v>17.98</v>
      </c>
      <c r="I26" s="70">
        <v>0.95</v>
      </c>
      <c r="J26" s="71"/>
      <c r="K26" s="71">
        <v>148</v>
      </c>
      <c r="L26" s="71">
        <v>112</v>
      </c>
      <c r="M26" s="71">
        <v>36</v>
      </c>
      <c r="N26" s="71">
        <v>2</v>
      </c>
      <c r="O26" s="71">
        <v>4.66</v>
      </c>
      <c r="P26" s="71">
        <v>9.32</v>
      </c>
      <c r="Q26" s="71"/>
    </row>
    <row r="27" spans="1:17" s="7" customFormat="1" ht="93.6" x14ac:dyDescent="0.2">
      <c r="A27" s="66">
        <v>2</v>
      </c>
      <c r="B27" s="68" t="s">
        <v>405</v>
      </c>
      <c r="C27" s="179" t="s">
        <v>406</v>
      </c>
      <c r="D27" s="67" t="s">
        <v>130</v>
      </c>
      <c r="E27" s="72">
        <v>0.84</v>
      </c>
      <c r="F27" s="70">
        <v>418.98</v>
      </c>
      <c r="G27" s="70">
        <v>366.89</v>
      </c>
      <c r="H27" s="70">
        <v>52.09</v>
      </c>
      <c r="I27" s="70">
        <v>2.2599999999999998</v>
      </c>
      <c r="J27" s="71"/>
      <c r="K27" s="71">
        <v>352</v>
      </c>
      <c r="L27" s="71">
        <v>308</v>
      </c>
      <c r="M27" s="71">
        <v>44</v>
      </c>
      <c r="N27" s="71">
        <v>2</v>
      </c>
      <c r="O27" s="71">
        <v>29.78</v>
      </c>
      <c r="P27" s="71">
        <v>25.02</v>
      </c>
      <c r="Q27" s="71"/>
    </row>
    <row r="28" spans="1:17" s="7" customFormat="1" ht="12.75" customHeight="1" x14ac:dyDescent="0.2">
      <c r="A28" s="66">
        <v>3</v>
      </c>
      <c r="B28" s="68" t="s">
        <v>407</v>
      </c>
      <c r="C28" s="179" t="s">
        <v>408</v>
      </c>
      <c r="D28" s="67" t="s">
        <v>128</v>
      </c>
      <c r="E28" s="69">
        <v>2</v>
      </c>
      <c r="F28" s="70">
        <v>11.88</v>
      </c>
      <c r="G28" s="70">
        <v>10.38</v>
      </c>
      <c r="H28" s="70">
        <v>1.5</v>
      </c>
      <c r="I28" s="70">
        <v>7.0000000000000007E-2</v>
      </c>
      <c r="J28" s="71"/>
      <c r="K28" s="71">
        <v>24</v>
      </c>
      <c r="L28" s="71">
        <v>21</v>
      </c>
      <c r="M28" s="71">
        <v>3</v>
      </c>
      <c r="N28" s="71"/>
      <c r="O28" s="71">
        <v>0.83</v>
      </c>
      <c r="P28" s="71">
        <v>1.66</v>
      </c>
      <c r="Q28" s="71"/>
    </row>
    <row r="29" spans="1:17" ht="13.2" customHeight="1" x14ac:dyDescent="0.25">
      <c r="A29" s="66">
        <v>4</v>
      </c>
      <c r="B29" s="68" t="s">
        <v>409</v>
      </c>
      <c r="C29" s="179" t="s">
        <v>410</v>
      </c>
      <c r="D29" s="67" t="s">
        <v>129</v>
      </c>
      <c r="E29" s="72">
        <v>0.1</v>
      </c>
      <c r="F29" s="70">
        <v>230.11</v>
      </c>
      <c r="G29" s="70">
        <v>222.04</v>
      </c>
      <c r="H29" s="70">
        <v>8.07</v>
      </c>
      <c r="I29" s="70">
        <v>0.22</v>
      </c>
      <c r="J29" s="71"/>
      <c r="K29" s="71">
        <v>23</v>
      </c>
      <c r="L29" s="71">
        <v>22</v>
      </c>
      <c r="M29" s="71">
        <v>1</v>
      </c>
      <c r="N29" s="71"/>
      <c r="O29" s="71">
        <v>18.489999999999998</v>
      </c>
      <c r="P29" s="71">
        <v>1.85</v>
      </c>
      <c r="Q29" s="71"/>
    </row>
    <row r="30" spans="1:17" ht="19.2" customHeight="1" x14ac:dyDescent="0.25">
      <c r="A30" s="66">
        <v>5</v>
      </c>
      <c r="B30" s="68" t="s">
        <v>411</v>
      </c>
      <c r="C30" s="179" t="s">
        <v>412</v>
      </c>
      <c r="D30" s="67" t="s">
        <v>130</v>
      </c>
      <c r="E30" s="72">
        <v>0.05</v>
      </c>
      <c r="F30" s="70">
        <v>663.8</v>
      </c>
      <c r="G30" s="70">
        <v>601.58000000000004</v>
      </c>
      <c r="H30" s="70">
        <v>62.22</v>
      </c>
      <c r="I30" s="70">
        <v>2.62</v>
      </c>
      <c r="J30" s="71"/>
      <c r="K30" s="71">
        <v>33</v>
      </c>
      <c r="L30" s="71">
        <v>30</v>
      </c>
      <c r="M30" s="71">
        <v>3</v>
      </c>
      <c r="N30" s="71"/>
      <c r="O30" s="71">
        <v>48.82</v>
      </c>
      <c r="P30" s="71">
        <v>2.44</v>
      </c>
      <c r="Q30" s="71"/>
    </row>
    <row r="31" spans="1:17" ht="19.2" customHeight="1" x14ac:dyDescent="0.25">
      <c r="A31" s="294" t="s">
        <v>413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</row>
    <row r="32" spans="1:17" ht="19.2" customHeight="1" x14ac:dyDescent="0.25">
      <c r="A32" s="66">
        <v>6</v>
      </c>
      <c r="B32" s="68" t="s">
        <v>414</v>
      </c>
      <c r="C32" s="179" t="s">
        <v>415</v>
      </c>
      <c r="D32" s="67" t="s">
        <v>416</v>
      </c>
      <c r="E32" s="69">
        <v>9.6000000000000002E-2</v>
      </c>
      <c r="F32" s="70">
        <v>378.69</v>
      </c>
      <c r="G32" s="70">
        <v>40.770000000000003</v>
      </c>
      <c r="H32" s="70">
        <v>18.66</v>
      </c>
      <c r="I32" s="71"/>
      <c r="J32" s="71"/>
      <c r="K32" s="71">
        <v>36</v>
      </c>
      <c r="L32" s="71">
        <v>4</v>
      </c>
      <c r="M32" s="71">
        <v>2</v>
      </c>
      <c r="N32" s="71"/>
      <c r="O32" s="71">
        <v>3.19</v>
      </c>
      <c r="P32" s="71">
        <v>0.31</v>
      </c>
      <c r="Q32" s="71"/>
    </row>
    <row r="33" spans="1:17" ht="19.2" customHeight="1" x14ac:dyDescent="0.25">
      <c r="A33" s="66">
        <v>7</v>
      </c>
      <c r="B33" s="68" t="s">
        <v>417</v>
      </c>
      <c r="C33" s="179" t="s">
        <v>418</v>
      </c>
      <c r="D33" s="67" t="s">
        <v>21</v>
      </c>
      <c r="E33" s="69">
        <v>1</v>
      </c>
      <c r="F33" s="70">
        <v>5999.05</v>
      </c>
      <c r="G33" s="71"/>
      <c r="H33" s="71"/>
      <c r="I33" s="71"/>
      <c r="J33" s="71"/>
      <c r="K33" s="71">
        <v>5999</v>
      </c>
      <c r="L33" s="71"/>
      <c r="M33" s="71"/>
      <c r="N33" s="71"/>
      <c r="O33" s="71"/>
      <c r="P33" s="71"/>
      <c r="Q33" s="71"/>
    </row>
    <row r="34" spans="1:17" ht="59.4" x14ac:dyDescent="0.25">
      <c r="A34" s="66">
        <v>8</v>
      </c>
      <c r="B34" s="68" t="s">
        <v>419</v>
      </c>
      <c r="C34" s="179" t="s">
        <v>133</v>
      </c>
      <c r="D34" s="67" t="s">
        <v>68</v>
      </c>
      <c r="E34" s="72">
        <v>0.02</v>
      </c>
      <c r="F34" s="70">
        <v>3444.75</v>
      </c>
      <c r="G34" s="70">
        <v>886.17</v>
      </c>
      <c r="H34" s="70">
        <v>492.2</v>
      </c>
      <c r="I34" s="71"/>
      <c r="J34" s="71"/>
      <c r="K34" s="71">
        <v>69</v>
      </c>
      <c r="L34" s="71">
        <v>18</v>
      </c>
      <c r="M34" s="71">
        <v>10</v>
      </c>
      <c r="N34" s="71"/>
      <c r="O34" s="71">
        <v>65.400000000000006</v>
      </c>
      <c r="P34" s="71">
        <v>1.31</v>
      </c>
      <c r="Q34" s="71"/>
    </row>
    <row r="35" spans="1:17" ht="59.4" x14ac:dyDescent="0.25">
      <c r="A35" s="66">
        <v>9</v>
      </c>
      <c r="B35" s="68" t="s">
        <v>420</v>
      </c>
      <c r="C35" s="179" t="s">
        <v>421</v>
      </c>
      <c r="D35" s="67" t="s">
        <v>21</v>
      </c>
      <c r="E35" s="69">
        <v>-2</v>
      </c>
      <c r="F35" s="70">
        <v>9.4</v>
      </c>
      <c r="G35" s="71"/>
      <c r="H35" s="71"/>
      <c r="I35" s="71"/>
      <c r="J35" s="71"/>
      <c r="K35" s="71">
        <v>-19</v>
      </c>
      <c r="L35" s="71"/>
      <c r="M35" s="71"/>
      <c r="N35" s="71"/>
      <c r="O35" s="71"/>
      <c r="P35" s="71"/>
      <c r="Q35" s="71"/>
    </row>
    <row r="36" spans="1:17" ht="59.4" x14ac:dyDescent="0.25">
      <c r="A36" s="66">
        <v>10</v>
      </c>
      <c r="B36" s="68" t="s">
        <v>422</v>
      </c>
      <c r="C36" s="179" t="s">
        <v>423</v>
      </c>
      <c r="D36" s="67" t="s">
        <v>21</v>
      </c>
      <c r="E36" s="69">
        <v>-2</v>
      </c>
      <c r="F36" s="70">
        <v>3.57</v>
      </c>
      <c r="G36" s="71"/>
      <c r="H36" s="71"/>
      <c r="I36" s="71"/>
      <c r="J36" s="71"/>
      <c r="K36" s="71">
        <v>-7</v>
      </c>
      <c r="L36" s="71"/>
      <c r="M36" s="71"/>
      <c r="N36" s="71"/>
      <c r="O36" s="71"/>
      <c r="P36" s="71"/>
      <c r="Q36" s="71"/>
    </row>
    <row r="37" spans="1:17" ht="12.75" customHeight="1" x14ac:dyDescent="0.25">
      <c r="A37" s="66">
        <v>11</v>
      </c>
      <c r="B37" s="68" t="s">
        <v>424</v>
      </c>
      <c r="C37" s="179" t="s">
        <v>425</v>
      </c>
      <c r="D37" s="67" t="s">
        <v>21</v>
      </c>
      <c r="E37" s="69">
        <v>-2</v>
      </c>
      <c r="F37" s="70">
        <v>5.4</v>
      </c>
      <c r="G37" s="71"/>
      <c r="H37" s="71"/>
      <c r="I37" s="71"/>
      <c r="J37" s="71"/>
      <c r="K37" s="71">
        <v>-11</v>
      </c>
      <c r="L37" s="71"/>
      <c r="M37" s="71"/>
      <c r="N37" s="71"/>
      <c r="O37" s="71"/>
      <c r="P37" s="71"/>
      <c r="Q37" s="71"/>
    </row>
    <row r="38" spans="1:17" ht="12.75" customHeight="1" x14ac:dyDescent="0.25">
      <c r="A38" s="66">
        <v>12</v>
      </c>
      <c r="B38" s="68" t="s">
        <v>426</v>
      </c>
      <c r="C38" s="179" t="s">
        <v>427</v>
      </c>
      <c r="D38" s="67" t="s">
        <v>21</v>
      </c>
      <c r="E38" s="69">
        <v>2</v>
      </c>
      <c r="F38" s="70">
        <v>4200.3100000000004</v>
      </c>
      <c r="G38" s="71"/>
      <c r="H38" s="71"/>
      <c r="I38" s="71"/>
      <c r="J38" s="71"/>
      <c r="K38" s="71">
        <v>8401</v>
      </c>
      <c r="L38" s="71"/>
      <c r="M38" s="71"/>
      <c r="N38" s="71"/>
      <c r="O38" s="71"/>
      <c r="P38" s="71"/>
      <c r="Q38" s="71"/>
    </row>
    <row r="39" spans="1:17" ht="12.75" customHeight="1" x14ac:dyDescent="0.25">
      <c r="A39" s="66">
        <v>13</v>
      </c>
      <c r="B39" s="68" t="s">
        <v>428</v>
      </c>
      <c r="C39" s="179" t="s">
        <v>429</v>
      </c>
      <c r="D39" s="67" t="s">
        <v>430</v>
      </c>
      <c r="E39" s="72">
        <v>0.74460000000000004</v>
      </c>
      <c r="F39" s="70">
        <v>124.84</v>
      </c>
      <c r="G39" s="70">
        <v>45.18</v>
      </c>
      <c r="H39" s="70">
        <v>15.28</v>
      </c>
      <c r="I39" s="71"/>
      <c r="J39" s="71"/>
      <c r="K39" s="71">
        <v>93</v>
      </c>
      <c r="L39" s="71">
        <v>34</v>
      </c>
      <c r="M39" s="71">
        <v>11</v>
      </c>
      <c r="N39" s="71"/>
      <c r="O39" s="71">
        <v>3.41</v>
      </c>
      <c r="P39" s="71">
        <v>2.54</v>
      </c>
      <c r="Q39" s="71"/>
    </row>
    <row r="40" spans="1:17" ht="12.75" customHeight="1" x14ac:dyDescent="0.25">
      <c r="A40" s="66">
        <v>14</v>
      </c>
      <c r="B40" s="68" t="s">
        <v>431</v>
      </c>
      <c r="C40" s="179" t="s">
        <v>432</v>
      </c>
      <c r="D40" s="67" t="s">
        <v>21</v>
      </c>
      <c r="E40" s="69">
        <v>6</v>
      </c>
      <c r="F40" s="70">
        <v>2662.17</v>
      </c>
      <c r="G40" s="71"/>
      <c r="H40" s="71"/>
      <c r="I40" s="71"/>
      <c r="J40" s="71"/>
      <c r="K40" s="71">
        <v>15973</v>
      </c>
      <c r="L40" s="71"/>
      <c r="M40" s="71"/>
      <c r="N40" s="71"/>
      <c r="O40" s="71"/>
      <c r="P40" s="71"/>
      <c r="Q40" s="71"/>
    </row>
    <row r="41" spans="1:17" ht="12.75" customHeight="1" x14ac:dyDescent="0.25">
      <c r="A41" s="66">
        <v>15</v>
      </c>
      <c r="B41" s="68" t="s">
        <v>433</v>
      </c>
      <c r="C41" s="179" t="s">
        <v>434</v>
      </c>
      <c r="D41" s="67" t="s">
        <v>21</v>
      </c>
      <c r="E41" s="69">
        <v>1</v>
      </c>
      <c r="F41" s="70">
        <v>6034.25</v>
      </c>
      <c r="G41" s="71"/>
      <c r="H41" s="71"/>
      <c r="I41" s="71"/>
      <c r="J41" s="71"/>
      <c r="K41" s="71">
        <v>6034</v>
      </c>
      <c r="L41" s="71"/>
      <c r="M41" s="71"/>
      <c r="N41" s="71"/>
      <c r="O41" s="71"/>
      <c r="P41" s="71"/>
      <c r="Q41" s="71"/>
    </row>
    <row r="42" spans="1:17" ht="22.5" customHeight="1" x14ac:dyDescent="0.25">
      <c r="A42" s="66">
        <v>16</v>
      </c>
      <c r="B42" s="68" t="s">
        <v>435</v>
      </c>
      <c r="C42" s="179" t="s">
        <v>436</v>
      </c>
      <c r="D42" s="67" t="s">
        <v>22</v>
      </c>
      <c r="E42" s="69">
        <v>1</v>
      </c>
      <c r="F42" s="70">
        <v>15.88</v>
      </c>
      <c r="G42" s="70">
        <v>14.39</v>
      </c>
      <c r="H42" s="71"/>
      <c r="I42" s="71"/>
      <c r="J42" s="71"/>
      <c r="K42" s="71">
        <v>16</v>
      </c>
      <c r="L42" s="71">
        <v>14</v>
      </c>
      <c r="M42" s="71"/>
      <c r="N42" s="71"/>
      <c r="O42" s="71">
        <v>1.03</v>
      </c>
      <c r="P42" s="71">
        <v>1.03</v>
      </c>
      <c r="Q42" s="71"/>
    </row>
    <row r="43" spans="1:17" ht="12.75" customHeight="1" x14ac:dyDescent="0.25">
      <c r="A43" s="66">
        <v>17</v>
      </c>
      <c r="B43" s="68" t="s">
        <v>437</v>
      </c>
      <c r="C43" s="179" t="s">
        <v>438</v>
      </c>
      <c r="D43" s="67" t="s">
        <v>22</v>
      </c>
      <c r="E43" s="69">
        <v>1</v>
      </c>
      <c r="F43" s="70">
        <v>258.82</v>
      </c>
      <c r="G43" s="71"/>
      <c r="H43" s="71"/>
      <c r="I43" s="71"/>
      <c r="J43" s="71"/>
      <c r="K43" s="71">
        <v>259</v>
      </c>
      <c r="L43" s="71"/>
      <c r="M43" s="71"/>
      <c r="N43" s="71"/>
      <c r="O43" s="71"/>
      <c r="P43" s="71"/>
      <c r="Q43" s="71"/>
    </row>
    <row r="44" spans="1:17" ht="12.75" customHeight="1" x14ac:dyDescent="0.25">
      <c r="A44" s="66">
        <v>18</v>
      </c>
      <c r="B44" s="68" t="s">
        <v>439</v>
      </c>
      <c r="C44" s="179" t="s">
        <v>133</v>
      </c>
      <c r="D44" s="67" t="s">
        <v>68</v>
      </c>
      <c r="E44" s="72">
        <v>0.02</v>
      </c>
      <c r="F44" s="70">
        <v>3444.75</v>
      </c>
      <c r="G44" s="70">
        <v>886.17</v>
      </c>
      <c r="H44" s="70">
        <v>492.2</v>
      </c>
      <c r="I44" s="71"/>
      <c r="J44" s="71"/>
      <c r="K44" s="71">
        <v>69</v>
      </c>
      <c r="L44" s="71">
        <v>18</v>
      </c>
      <c r="M44" s="71">
        <v>10</v>
      </c>
      <c r="N44" s="71"/>
      <c r="O44" s="71">
        <v>65.400000000000006</v>
      </c>
      <c r="P44" s="71">
        <v>1.31</v>
      </c>
      <c r="Q44" s="71"/>
    </row>
    <row r="45" spans="1:17" ht="12.75" customHeight="1" x14ac:dyDescent="0.25">
      <c r="A45" s="66">
        <v>19</v>
      </c>
      <c r="B45" s="68" t="s">
        <v>440</v>
      </c>
      <c r="C45" s="179" t="s">
        <v>441</v>
      </c>
      <c r="D45" s="67" t="s">
        <v>69</v>
      </c>
      <c r="E45" s="72">
        <v>0.04</v>
      </c>
      <c r="F45" s="70">
        <v>1722.64</v>
      </c>
      <c r="G45" s="70">
        <v>1476.95</v>
      </c>
      <c r="H45" s="70">
        <v>160.06</v>
      </c>
      <c r="I45" s="70">
        <v>2.91</v>
      </c>
      <c r="J45" s="71"/>
      <c r="K45" s="71">
        <v>69</v>
      </c>
      <c r="L45" s="71">
        <v>59</v>
      </c>
      <c r="M45" s="71">
        <v>6</v>
      </c>
      <c r="N45" s="71"/>
      <c r="O45" s="71">
        <v>109</v>
      </c>
      <c r="P45" s="71">
        <v>4.3600000000000003</v>
      </c>
      <c r="Q45" s="71"/>
    </row>
    <row r="46" spans="1:17" ht="12.75" customHeight="1" x14ac:dyDescent="0.25">
      <c r="A46" s="66">
        <v>20</v>
      </c>
      <c r="B46" s="68" t="s">
        <v>442</v>
      </c>
      <c r="C46" s="179" t="s">
        <v>443</v>
      </c>
      <c r="D46" s="67" t="s">
        <v>21</v>
      </c>
      <c r="E46" s="69">
        <v>2</v>
      </c>
      <c r="F46" s="70">
        <v>7.2</v>
      </c>
      <c r="G46" s="71"/>
      <c r="H46" s="71"/>
      <c r="I46" s="71"/>
      <c r="J46" s="71"/>
      <c r="K46" s="71">
        <v>14</v>
      </c>
      <c r="L46" s="71"/>
      <c r="M46" s="71"/>
      <c r="N46" s="71"/>
      <c r="O46" s="71"/>
      <c r="P46" s="71"/>
      <c r="Q46" s="71"/>
    </row>
    <row r="47" spans="1:17" ht="12.75" customHeight="1" x14ac:dyDescent="0.25">
      <c r="A47" s="66">
        <v>21</v>
      </c>
      <c r="B47" s="68" t="s">
        <v>444</v>
      </c>
      <c r="C47" s="179" t="s">
        <v>445</v>
      </c>
      <c r="D47" s="67" t="s">
        <v>446</v>
      </c>
      <c r="E47" s="69">
        <v>4</v>
      </c>
      <c r="F47" s="70">
        <v>14.27</v>
      </c>
      <c r="G47" s="71"/>
      <c r="H47" s="71"/>
      <c r="I47" s="71"/>
      <c r="J47" s="71"/>
      <c r="K47" s="71">
        <v>57</v>
      </c>
      <c r="L47" s="71"/>
      <c r="M47" s="71"/>
      <c r="N47" s="71"/>
      <c r="O47" s="71"/>
      <c r="P47" s="71"/>
      <c r="Q47" s="71"/>
    </row>
    <row r="48" spans="1:17" ht="12.75" customHeight="1" x14ac:dyDescent="0.25">
      <c r="A48" s="66">
        <v>22</v>
      </c>
      <c r="B48" s="68" t="s">
        <v>447</v>
      </c>
      <c r="C48" s="179" t="s">
        <v>448</v>
      </c>
      <c r="D48" s="67" t="s">
        <v>130</v>
      </c>
      <c r="E48" s="72">
        <v>8.5699999999999998E-2</v>
      </c>
      <c r="F48" s="70">
        <v>3011.27</v>
      </c>
      <c r="G48" s="70">
        <v>2268.64</v>
      </c>
      <c r="H48" s="70">
        <v>170.31</v>
      </c>
      <c r="I48" s="70">
        <v>9.4600000000000009</v>
      </c>
      <c r="J48" s="71"/>
      <c r="K48" s="71">
        <v>258</v>
      </c>
      <c r="L48" s="71">
        <v>194</v>
      </c>
      <c r="M48" s="71">
        <v>15</v>
      </c>
      <c r="N48" s="71">
        <v>1</v>
      </c>
      <c r="O48" s="71">
        <v>184.14</v>
      </c>
      <c r="P48" s="71">
        <v>15.78</v>
      </c>
      <c r="Q48" s="71"/>
    </row>
    <row r="49" spans="1:17" ht="12.75" customHeight="1" x14ac:dyDescent="0.25">
      <c r="A49" s="66">
        <v>23</v>
      </c>
      <c r="B49" s="68" t="s">
        <v>449</v>
      </c>
      <c r="C49" s="179" t="s">
        <v>450</v>
      </c>
      <c r="D49" s="67" t="s">
        <v>117</v>
      </c>
      <c r="E49" s="72">
        <v>8.57</v>
      </c>
      <c r="F49" s="70">
        <v>620</v>
      </c>
      <c r="G49" s="71"/>
      <c r="H49" s="71"/>
      <c r="I49" s="71"/>
      <c r="J49" s="71"/>
      <c r="K49" s="71">
        <v>5313</v>
      </c>
      <c r="L49" s="71"/>
      <c r="M49" s="71"/>
      <c r="N49" s="71"/>
      <c r="O49" s="71"/>
      <c r="P49" s="71"/>
      <c r="Q49" s="71"/>
    </row>
    <row r="50" spans="1:17" ht="23.25" customHeight="1" x14ac:dyDescent="0.25">
      <c r="A50" s="66">
        <v>24</v>
      </c>
      <c r="B50" s="68" t="s">
        <v>451</v>
      </c>
      <c r="C50" s="179" t="s">
        <v>452</v>
      </c>
      <c r="D50" s="67" t="s">
        <v>130</v>
      </c>
      <c r="E50" s="72">
        <v>7.2999999999999995E-2</v>
      </c>
      <c r="F50" s="70">
        <v>2802.24</v>
      </c>
      <c r="G50" s="70">
        <v>2094.17</v>
      </c>
      <c r="H50" s="70">
        <v>136.19999999999999</v>
      </c>
      <c r="I50" s="70">
        <v>7.46</v>
      </c>
      <c r="J50" s="71"/>
      <c r="K50" s="71">
        <v>205</v>
      </c>
      <c r="L50" s="71">
        <v>153</v>
      </c>
      <c r="M50" s="71">
        <v>10</v>
      </c>
      <c r="N50" s="71">
        <v>1</v>
      </c>
      <c r="O50" s="71">
        <v>169.98</v>
      </c>
      <c r="P50" s="71">
        <v>12.41</v>
      </c>
      <c r="Q50" s="71"/>
    </row>
    <row r="51" spans="1:17" ht="12.75" customHeight="1" x14ac:dyDescent="0.25">
      <c r="A51" s="66">
        <v>25</v>
      </c>
      <c r="B51" s="68" t="s">
        <v>453</v>
      </c>
      <c r="C51" s="179" t="s">
        <v>454</v>
      </c>
      <c r="D51" s="67" t="s">
        <v>117</v>
      </c>
      <c r="E51" s="72">
        <v>7.3</v>
      </c>
      <c r="F51" s="70">
        <v>556</v>
      </c>
      <c r="G51" s="71"/>
      <c r="H51" s="71"/>
      <c r="I51" s="71"/>
      <c r="J51" s="71"/>
      <c r="K51" s="71">
        <v>4059</v>
      </c>
      <c r="L51" s="71"/>
      <c r="M51" s="71"/>
      <c r="N51" s="71"/>
      <c r="O51" s="71"/>
      <c r="P51" s="71"/>
      <c r="Q51" s="71"/>
    </row>
    <row r="52" spans="1:17" ht="12.75" customHeight="1" x14ac:dyDescent="0.25">
      <c r="A52" s="66">
        <v>26</v>
      </c>
      <c r="B52" s="68" t="s">
        <v>455</v>
      </c>
      <c r="C52" s="179" t="s">
        <v>456</v>
      </c>
      <c r="D52" s="67" t="s">
        <v>130</v>
      </c>
      <c r="E52" s="72">
        <v>0.315</v>
      </c>
      <c r="F52" s="70">
        <v>3013.45</v>
      </c>
      <c r="G52" s="70">
        <v>2268.64</v>
      </c>
      <c r="H52" s="70">
        <v>172.49</v>
      </c>
      <c r="I52" s="70">
        <v>9.4600000000000009</v>
      </c>
      <c r="J52" s="71"/>
      <c r="K52" s="71">
        <v>949</v>
      </c>
      <c r="L52" s="71">
        <v>715</v>
      </c>
      <c r="M52" s="71">
        <v>54</v>
      </c>
      <c r="N52" s="71">
        <v>3</v>
      </c>
      <c r="O52" s="71">
        <v>184.14</v>
      </c>
      <c r="P52" s="71">
        <v>58</v>
      </c>
      <c r="Q52" s="71"/>
    </row>
    <row r="53" spans="1:17" ht="12.75" customHeight="1" x14ac:dyDescent="0.25">
      <c r="A53" s="66">
        <v>27</v>
      </c>
      <c r="B53" s="68" t="s">
        <v>457</v>
      </c>
      <c r="C53" s="179" t="s">
        <v>458</v>
      </c>
      <c r="D53" s="67" t="s">
        <v>117</v>
      </c>
      <c r="E53" s="72">
        <v>31.54</v>
      </c>
      <c r="F53" s="70">
        <v>528</v>
      </c>
      <c r="G53" s="71"/>
      <c r="H53" s="71"/>
      <c r="I53" s="71"/>
      <c r="J53" s="71"/>
      <c r="K53" s="71">
        <v>16653</v>
      </c>
      <c r="L53" s="71"/>
      <c r="M53" s="71"/>
      <c r="N53" s="71"/>
      <c r="O53" s="71"/>
      <c r="P53" s="71"/>
      <c r="Q53" s="71"/>
    </row>
    <row r="54" spans="1:17" ht="12.75" customHeight="1" x14ac:dyDescent="0.25">
      <c r="A54" s="66">
        <v>28</v>
      </c>
      <c r="B54" s="68" t="s">
        <v>459</v>
      </c>
      <c r="C54" s="179" t="s">
        <v>460</v>
      </c>
      <c r="D54" s="67" t="s">
        <v>130</v>
      </c>
      <c r="E54" s="72">
        <v>0.17069999999999999</v>
      </c>
      <c r="F54" s="70">
        <v>5957.55</v>
      </c>
      <c r="G54" s="70">
        <v>2268.64</v>
      </c>
      <c r="H54" s="70">
        <v>172.49</v>
      </c>
      <c r="I54" s="70">
        <v>9.4600000000000009</v>
      </c>
      <c r="J54" s="71"/>
      <c r="K54" s="71">
        <v>1017</v>
      </c>
      <c r="L54" s="71">
        <v>387</v>
      </c>
      <c r="M54" s="71">
        <v>29</v>
      </c>
      <c r="N54" s="71">
        <v>2</v>
      </c>
      <c r="O54" s="71">
        <v>184.14</v>
      </c>
      <c r="P54" s="71">
        <v>31.43</v>
      </c>
      <c r="Q54" s="71"/>
    </row>
    <row r="55" spans="1:17" ht="12.75" customHeight="1" x14ac:dyDescent="0.25">
      <c r="A55" s="66">
        <v>29</v>
      </c>
      <c r="B55" s="68" t="s">
        <v>461</v>
      </c>
      <c r="C55" s="179" t="s">
        <v>462</v>
      </c>
      <c r="D55" s="67" t="s">
        <v>117</v>
      </c>
      <c r="E55" s="72">
        <v>17.07</v>
      </c>
      <c r="F55" s="70">
        <v>612</v>
      </c>
      <c r="G55" s="71"/>
      <c r="H55" s="71"/>
      <c r="I55" s="71"/>
      <c r="J55" s="71"/>
      <c r="K55" s="71">
        <v>10447</v>
      </c>
      <c r="L55" s="71"/>
      <c r="M55" s="71"/>
      <c r="N55" s="71"/>
      <c r="O55" s="71"/>
      <c r="P55" s="71"/>
      <c r="Q55" s="71"/>
    </row>
    <row r="56" spans="1:17" ht="12.75" customHeight="1" x14ac:dyDescent="0.25">
      <c r="A56" s="66">
        <v>30</v>
      </c>
      <c r="B56" s="68" t="s">
        <v>463</v>
      </c>
      <c r="C56" s="179" t="s">
        <v>464</v>
      </c>
      <c r="D56" s="67" t="s">
        <v>69</v>
      </c>
      <c r="E56" s="72">
        <v>0.35</v>
      </c>
      <c r="F56" s="70">
        <v>4732.43</v>
      </c>
      <c r="G56" s="70">
        <v>617.45000000000005</v>
      </c>
      <c r="H56" s="70">
        <v>45.38</v>
      </c>
      <c r="I56" s="70">
        <v>0.55000000000000004</v>
      </c>
      <c r="J56" s="71"/>
      <c r="K56" s="71">
        <v>1656</v>
      </c>
      <c r="L56" s="71">
        <v>216</v>
      </c>
      <c r="M56" s="71">
        <v>16</v>
      </c>
      <c r="N56" s="71"/>
      <c r="O56" s="71">
        <v>46.6</v>
      </c>
      <c r="P56" s="71">
        <v>16.309999999999999</v>
      </c>
      <c r="Q56" s="71"/>
    </row>
    <row r="57" spans="1:17" ht="12.75" customHeight="1" x14ac:dyDescent="0.25">
      <c r="A57" s="66">
        <v>31</v>
      </c>
      <c r="B57" s="68" t="s">
        <v>465</v>
      </c>
      <c r="C57" s="179" t="s">
        <v>466</v>
      </c>
      <c r="D57" s="67" t="s">
        <v>93</v>
      </c>
      <c r="E57" s="72">
        <v>3.8500000000000001E-3</v>
      </c>
      <c r="F57" s="70">
        <v>40299</v>
      </c>
      <c r="G57" s="71"/>
      <c r="H57" s="71"/>
      <c r="I57" s="71"/>
      <c r="J57" s="71"/>
      <c r="K57" s="71">
        <v>155</v>
      </c>
      <c r="L57" s="71"/>
      <c r="M57" s="71"/>
      <c r="N57" s="71"/>
      <c r="O57" s="71"/>
      <c r="P57" s="71"/>
      <c r="Q57" s="71"/>
    </row>
    <row r="58" spans="1:17" ht="12.75" customHeight="1" x14ac:dyDescent="0.25">
      <c r="A58" s="66">
        <v>32</v>
      </c>
      <c r="B58" s="68" t="s">
        <v>467</v>
      </c>
      <c r="C58" s="179" t="s">
        <v>468</v>
      </c>
      <c r="D58" s="67" t="s">
        <v>469</v>
      </c>
      <c r="E58" s="72">
        <v>0.13800000000000001</v>
      </c>
      <c r="F58" s="70">
        <v>1155.74</v>
      </c>
      <c r="G58" s="70">
        <v>77.900000000000006</v>
      </c>
      <c r="H58" s="70">
        <v>14.44</v>
      </c>
      <c r="I58" s="71"/>
      <c r="J58" s="71"/>
      <c r="K58" s="71">
        <v>159</v>
      </c>
      <c r="L58" s="71">
        <v>11</v>
      </c>
      <c r="M58" s="71">
        <v>2</v>
      </c>
      <c r="N58" s="71"/>
      <c r="O58" s="71">
        <v>6.02</v>
      </c>
      <c r="P58" s="71">
        <v>0.83</v>
      </c>
      <c r="Q58" s="71"/>
    </row>
    <row r="59" spans="1:17" ht="12.75" customHeight="1" x14ac:dyDescent="0.25">
      <c r="A59" s="66">
        <v>33</v>
      </c>
      <c r="B59" s="68" t="s">
        <v>470</v>
      </c>
      <c r="C59" s="179" t="s">
        <v>471</v>
      </c>
      <c r="D59" s="67" t="s">
        <v>148</v>
      </c>
      <c r="E59" s="72">
        <v>0.20499999999999999</v>
      </c>
      <c r="F59" s="70">
        <v>2352.09</v>
      </c>
      <c r="G59" s="70">
        <v>574.41999999999996</v>
      </c>
      <c r="H59" s="70">
        <v>54.41</v>
      </c>
      <c r="I59" s="71"/>
      <c r="J59" s="71"/>
      <c r="K59" s="71">
        <v>482</v>
      </c>
      <c r="L59" s="71">
        <v>118</v>
      </c>
      <c r="M59" s="71">
        <v>11</v>
      </c>
      <c r="N59" s="71"/>
      <c r="O59" s="71">
        <v>47.2</v>
      </c>
      <c r="P59" s="71">
        <v>9.68</v>
      </c>
      <c r="Q59" s="71"/>
    </row>
    <row r="60" spans="1:17" ht="19.2" customHeight="1" x14ac:dyDescent="0.25">
      <c r="A60" s="66">
        <v>34</v>
      </c>
      <c r="B60" s="68" t="s">
        <v>472</v>
      </c>
      <c r="C60" s="179" t="s">
        <v>473</v>
      </c>
      <c r="D60" s="67" t="s">
        <v>93</v>
      </c>
      <c r="E60" s="69">
        <v>-3.6900000000000002E-2</v>
      </c>
      <c r="F60" s="70">
        <v>3321.83</v>
      </c>
      <c r="G60" s="71"/>
      <c r="H60" s="71"/>
      <c r="I60" s="71"/>
      <c r="J60" s="71"/>
      <c r="K60" s="71">
        <v>-123</v>
      </c>
      <c r="L60" s="71"/>
      <c r="M60" s="71"/>
      <c r="N60" s="71"/>
      <c r="O60" s="71"/>
      <c r="P60" s="71"/>
      <c r="Q60" s="71"/>
    </row>
    <row r="61" spans="1:17" ht="13.2" customHeight="1" x14ac:dyDescent="0.25">
      <c r="A61" s="66">
        <v>35</v>
      </c>
      <c r="B61" s="68" t="s">
        <v>474</v>
      </c>
      <c r="C61" s="179" t="s">
        <v>475</v>
      </c>
      <c r="D61" s="67" t="s">
        <v>476</v>
      </c>
      <c r="E61" s="69">
        <v>-2.3599999999999999E-2</v>
      </c>
      <c r="F61" s="70">
        <v>6188</v>
      </c>
      <c r="G61" s="71"/>
      <c r="H61" s="71"/>
      <c r="I61" s="71"/>
      <c r="J61" s="71"/>
      <c r="K61" s="71">
        <v>-146</v>
      </c>
      <c r="L61" s="71"/>
      <c r="M61" s="71"/>
      <c r="N61" s="71"/>
      <c r="O61" s="71"/>
      <c r="P61" s="71"/>
      <c r="Q61" s="71"/>
    </row>
    <row r="62" spans="1:17" ht="13.2" customHeight="1" x14ac:dyDescent="0.25">
      <c r="A62" s="66">
        <v>36</v>
      </c>
      <c r="B62" s="68" t="s">
        <v>477</v>
      </c>
      <c r="C62" s="179" t="s">
        <v>478</v>
      </c>
      <c r="D62" s="67" t="s">
        <v>117</v>
      </c>
      <c r="E62" s="72">
        <v>23.6</v>
      </c>
      <c r="F62" s="70">
        <v>36.380000000000003</v>
      </c>
      <c r="G62" s="71"/>
      <c r="H62" s="71"/>
      <c r="I62" s="71"/>
      <c r="J62" s="71"/>
      <c r="K62" s="71">
        <v>859</v>
      </c>
      <c r="L62" s="71"/>
      <c r="M62" s="71"/>
      <c r="N62" s="71"/>
      <c r="O62" s="71"/>
      <c r="P62" s="71"/>
      <c r="Q62" s="71"/>
    </row>
    <row r="63" spans="1:17" ht="12.75" customHeight="1" x14ac:dyDescent="0.25">
      <c r="A63" s="66">
        <v>37</v>
      </c>
      <c r="B63" s="68" t="s">
        <v>479</v>
      </c>
      <c r="C63" s="179" t="s">
        <v>480</v>
      </c>
      <c r="D63" s="67" t="s">
        <v>125</v>
      </c>
      <c r="E63" s="69">
        <v>22.3</v>
      </c>
      <c r="F63" s="70">
        <v>9.02</v>
      </c>
      <c r="G63" s="71"/>
      <c r="H63" s="71"/>
      <c r="I63" s="71"/>
      <c r="J63" s="71"/>
      <c r="K63" s="71">
        <v>201</v>
      </c>
      <c r="L63" s="71"/>
      <c r="M63" s="71"/>
      <c r="N63" s="71"/>
      <c r="O63" s="71"/>
      <c r="P63" s="71"/>
      <c r="Q63" s="71"/>
    </row>
    <row r="64" spans="1:17" ht="12.75" customHeight="1" x14ac:dyDescent="0.25">
      <c r="A64" s="66">
        <v>38</v>
      </c>
      <c r="B64" s="68" t="s">
        <v>481</v>
      </c>
      <c r="C64" s="179" t="s">
        <v>482</v>
      </c>
      <c r="D64" s="67" t="s">
        <v>93</v>
      </c>
      <c r="E64" s="72">
        <v>0.255</v>
      </c>
      <c r="F64" s="70">
        <v>12914.61</v>
      </c>
      <c r="G64" s="71"/>
      <c r="H64" s="71"/>
      <c r="I64" s="71"/>
      <c r="J64" s="71"/>
      <c r="K64" s="71">
        <v>3293</v>
      </c>
      <c r="L64" s="71"/>
      <c r="M64" s="71"/>
      <c r="N64" s="71"/>
      <c r="O64" s="71"/>
      <c r="P64" s="71"/>
      <c r="Q64" s="71"/>
    </row>
    <row r="65" spans="1:17" ht="12.75" customHeight="1" x14ac:dyDescent="0.25">
      <c r="A65" s="294" t="s">
        <v>483</v>
      </c>
      <c r="B65" s="290"/>
      <c r="C65" s="290"/>
      <c r="D65" s="290"/>
      <c r="E65" s="290"/>
      <c r="F65" s="290"/>
      <c r="G65" s="290"/>
      <c r="H65" s="290"/>
      <c r="I65" s="290"/>
      <c r="J65" s="290"/>
      <c r="K65" s="290"/>
      <c r="L65" s="290"/>
      <c r="M65" s="290"/>
      <c r="N65" s="290"/>
      <c r="O65" s="290"/>
      <c r="P65" s="290"/>
      <c r="Q65" s="290"/>
    </row>
    <row r="66" spans="1:17" ht="12.75" customHeight="1" x14ac:dyDescent="0.25">
      <c r="A66" s="66">
        <v>39</v>
      </c>
      <c r="B66" s="68" t="s">
        <v>484</v>
      </c>
      <c r="C66" s="179" t="s">
        <v>415</v>
      </c>
      <c r="D66" s="67" t="s">
        <v>416</v>
      </c>
      <c r="E66" s="69">
        <v>9.6000000000000002E-2</v>
      </c>
      <c r="F66" s="70">
        <v>378.69</v>
      </c>
      <c r="G66" s="70">
        <v>40.770000000000003</v>
      </c>
      <c r="H66" s="70">
        <v>18.66</v>
      </c>
      <c r="I66" s="71"/>
      <c r="J66" s="71"/>
      <c r="K66" s="71">
        <v>36</v>
      </c>
      <c r="L66" s="71">
        <v>4</v>
      </c>
      <c r="M66" s="71">
        <v>2</v>
      </c>
      <c r="N66" s="71"/>
      <c r="O66" s="71">
        <v>3.19</v>
      </c>
      <c r="P66" s="71">
        <v>0.31</v>
      </c>
      <c r="Q66" s="71"/>
    </row>
    <row r="67" spans="1:17" ht="12.75" customHeight="1" x14ac:dyDescent="0.25">
      <c r="A67" s="66">
        <v>40</v>
      </c>
      <c r="B67" s="68" t="s">
        <v>485</v>
      </c>
      <c r="C67" s="179" t="s">
        <v>418</v>
      </c>
      <c r="D67" s="67" t="s">
        <v>21</v>
      </c>
      <c r="E67" s="69">
        <v>1</v>
      </c>
      <c r="F67" s="70">
        <v>5999.05</v>
      </c>
      <c r="G67" s="71"/>
      <c r="H67" s="71"/>
      <c r="I67" s="71"/>
      <c r="J67" s="71"/>
      <c r="K67" s="71">
        <v>5999</v>
      </c>
      <c r="L67" s="71"/>
      <c r="M67" s="71"/>
      <c r="N67" s="71"/>
      <c r="O67" s="71"/>
      <c r="P67" s="71"/>
      <c r="Q67" s="71"/>
    </row>
    <row r="68" spans="1:17" ht="12.75" customHeight="1" x14ac:dyDescent="0.25">
      <c r="A68" s="66">
        <v>41</v>
      </c>
      <c r="B68" s="68" t="s">
        <v>486</v>
      </c>
      <c r="C68" s="179" t="s">
        <v>487</v>
      </c>
      <c r="D68" s="67" t="s">
        <v>22</v>
      </c>
      <c r="E68" s="72">
        <v>2</v>
      </c>
      <c r="F68" s="70">
        <v>38.44</v>
      </c>
      <c r="G68" s="70">
        <v>23.24</v>
      </c>
      <c r="H68" s="70">
        <v>2.2400000000000002</v>
      </c>
      <c r="I68" s="71"/>
      <c r="J68" s="71"/>
      <c r="K68" s="71">
        <v>77</v>
      </c>
      <c r="L68" s="71">
        <v>46</v>
      </c>
      <c r="M68" s="71">
        <v>4</v>
      </c>
      <c r="N68" s="71"/>
      <c r="O68" s="71">
        <v>1.84</v>
      </c>
      <c r="P68" s="71">
        <v>3.68</v>
      </c>
      <c r="Q68" s="71"/>
    </row>
    <row r="69" spans="1:17" ht="13.2" customHeight="1" x14ac:dyDescent="0.25">
      <c r="A69" s="66">
        <v>42</v>
      </c>
      <c r="B69" s="68" t="s">
        <v>488</v>
      </c>
      <c r="C69" s="179" t="s">
        <v>489</v>
      </c>
      <c r="D69" s="67" t="s">
        <v>21</v>
      </c>
      <c r="E69" s="69">
        <v>1</v>
      </c>
      <c r="F69" s="70">
        <v>11611.2</v>
      </c>
      <c r="G69" s="71"/>
      <c r="H69" s="71"/>
      <c r="I69" s="71"/>
      <c r="J69" s="71"/>
      <c r="K69" s="71">
        <v>11611</v>
      </c>
      <c r="L69" s="71"/>
      <c r="M69" s="71"/>
      <c r="N69" s="71"/>
      <c r="O69" s="71"/>
      <c r="P69" s="71"/>
      <c r="Q69" s="71"/>
    </row>
    <row r="70" spans="1:17" ht="13.2" customHeight="1" x14ac:dyDescent="0.25">
      <c r="A70" s="66">
        <v>43</v>
      </c>
      <c r="B70" s="68" t="s">
        <v>490</v>
      </c>
      <c r="C70" s="179" t="s">
        <v>491</v>
      </c>
      <c r="D70" s="67" t="s">
        <v>21</v>
      </c>
      <c r="E70" s="69">
        <v>1</v>
      </c>
      <c r="F70" s="70">
        <v>11611.2</v>
      </c>
      <c r="G70" s="71"/>
      <c r="H70" s="71"/>
      <c r="I70" s="71"/>
      <c r="J70" s="71"/>
      <c r="K70" s="71">
        <v>11611</v>
      </c>
      <c r="L70" s="71"/>
      <c r="M70" s="71"/>
      <c r="N70" s="71"/>
      <c r="O70" s="71"/>
      <c r="P70" s="71"/>
      <c r="Q70" s="71"/>
    </row>
    <row r="71" spans="1:17" ht="22.5" customHeight="1" x14ac:dyDescent="0.25">
      <c r="A71" s="66">
        <v>44</v>
      </c>
      <c r="B71" s="68" t="s">
        <v>492</v>
      </c>
      <c r="C71" s="179" t="s">
        <v>493</v>
      </c>
      <c r="D71" s="67" t="s">
        <v>430</v>
      </c>
      <c r="E71" s="72">
        <v>4.02E-2</v>
      </c>
      <c r="F71" s="70">
        <v>76.62</v>
      </c>
      <c r="G71" s="70">
        <v>52.6</v>
      </c>
      <c r="H71" s="70">
        <v>10.92</v>
      </c>
      <c r="I71" s="71"/>
      <c r="J71" s="71"/>
      <c r="K71" s="71">
        <v>3</v>
      </c>
      <c r="L71" s="71">
        <v>2</v>
      </c>
      <c r="M71" s="71"/>
      <c r="N71" s="71"/>
      <c r="O71" s="71">
        <v>3.97</v>
      </c>
      <c r="P71" s="71">
        <v>0.16</v>
      </c>
      <c r="Q71" s="71"/>
    </row>
    <row r="72" spans="1:17" ht="12.75" customHeight="1" x14ac:dyDescent="0.25">
      <c r="A72" s="66">
        <v>45</v>
      </c>
      <c r="B72" s="68" t="s">
        <v>494</v>
      </c>
      <c r="C72" s="179" t="s">
        <v>495</v>
      </c>
      <c r="D72" s="67" t="s">
        <v>21</v>
      </c>
      <c r="E72" s="69">
        <v>1</v>
      </c>
      <c r="F72" s="70">
        <v>3238.97</v>
      </c>
      <c r="G72" s="71"/>
      <c r="H72" s="71"/>
      <c r="I72" s="71"/>
      <c r="J72" s="71"/>
      <c r="K72" s="71">
        <v>3239</v>
      </c>
      <c r="L72" s="71"/>
      <c r="M72" s="71"/>
      <c r="N72" s="71"/>
      <c r="O72" s="71"/>
      <c r="P72" s="71"/>
      <c r="Q72" s="71"/>
    </row>
    <row r="73" spans="1:17" ht="12.75" customHeight="1" x14ac:dyDescent="0.25">
      <c r="A73" s="66">
        <v>46</v>
      </c>
      <c r="B73" s="68" t="s">
        <v>496</v>
      </c>
      <c r="C73" s="179" t="s">
        <v>497</v>
      </c>
      <c r="D73" s="67" t="s">
        <v>498</v>
      </c>
      <c r="E73" s="69">
        <v>1.9790000000000001</v>
      </c>
      <c r="F73" s="70">
        <v>77.27</v>
      </c>
      <c r="G73" s="70">
        <v>70.84</v>
      </c>
      <c r="H73" s="70">
        <v>1.0900000000000001</v>
      </c>
      <c r="I73" s="71"/>
      <c r="J73" s="71"/>
      <c r="K73" s="71">
        <v>153</v>
      </c>
      <c r="L73" s="71">
        <v>140</v>
      </c>
      <c r="M73" s="71">
        <v>2</v>
      </c>
      <c r="N73" s="71"/>
      <c r="O73" s="71">
        <v>5.75</v>
      </c>
      <c r="P73" s="71">
        <v>11.38</v>
      </c>
      <c r="Q73" s="71"/>
    </row>
    <row r="74" spans="1:17" ht="12.75" customHeight="1" x14ac:dyDescent="0.25">
      <c r="A74" s="66">
        <v>47</v>
      </c>
      <c r="B74" s="68" t="s">
        <v>499</v>
      </c>
      <c r="C74" s="179" t="s">
        <v>500</v>
      </c>
      <c r="D74" s="67" t="s">
        <v>70</v>
      </c>
      <c r="E74" s="69">
        <v>2</v>
      </c>
      <c r="F74" s="70">
        <v>1313.12</v>
      </c>
      <c r="G74" s="71"/>
      <c r="H74" s="71"/>
      <c r="I74" s="71"/>
      <c r="J74" s="71"/>
      <c r="K74" s="71">
        <v>2626</v>
      </c>
      <c r="L74" s="71"/>
      <c r="M74" s="71"/>
      <c r="N74" s="71"/>
      <c r="O74" s="71"/>
      <c r="P74" s="71"/>
      <c r="Q74" s="71"/>
    </row>
    <row r="75" spans="1:17" ht="12.75" customHeight="1" x14ac:dyDescent="0.25">
      <c r="A75" s="66">
        <v>48</v>
      </c>
      <c r="B75" s="68" t="s">
        <v>501</v>
      </c>
      <c r="C75" s="179" t="s">
        <v>502</v>
      </c>
      <c r="D75" s="67" t="s">
        <v>132</v>
      </c>
      <c r="E75" s="69">
        <v>1</v>
      </c>
      <c r="F75" s="70">
        <v>20.399999999999999</v>
      </c>
      <c r="G75" s="70">
        <v>12.94</v>
      </c>
      <c r="H75" s="70">
        <v>2.2599999999999998</v>
      </c>
      <c r="I75" s="71"/>
      <c r="J75" s="71"/>
      <c r="K75" s="71">
        <v>20</v>
      </c>
      <c r="L75" s="71">
        <v>13</v>
      </c>
      <c r="M75" s="71">
        <v>2</v>
      </c>
      <c r="N75" s="71"/>
      <c r="O75" s="71">
        <v>1</v>
      </c>
      <c r="P75" s="71">
        <v>1</v>
      </c>
      <c r="Q75" s="71"/>
    </row>
    <row r="76" spans="1:17" ht="12.75" customHeight="1" x14ac:dyDescent="0.25">
      <c r="A76" s="66">
        <v>49</v>
      </c>
      <c r="B76" s="68" t="s">
        <v>503</v>
      </c>
      <c r="C76" s="179" t="s">
        <v>462</v>
      </c>
      <c r="D76" s="67" t="s">
        <v>117</v>
      </c>
      <c r="E76" s="69">
        <v>0.94899999999999995</v>
      </c>
      <c r="F76" s="70">
        <v>612</v>
      </c>
      <c r="G76" s="71"/>
      <c r="H76" s="71"/>
      <c r="I76" s="71"/>
      <c r="J76" s="71"/>
      <c r="K76" s="71">
        <v>581</v>
      </c>
      <c r="L76" s="71"/>
      <c r="M76" s="71"/>
      <c r="N76" s="71"/>
      <c r="O76" s="71"/>
      <c r="P76" s="71"/>
      <c r="Q76" s="71"/>
    </row>
    <row r="77" spans="1:17" ht="12.75" customHeight="1" x14ac:dyDescent="0.25">
      <c r="A77" s="66">
        <v>50</v>
      </c>
      <c r="B77" s="68" t="s">
        <v>504</v>
      </c>
      <c r="C77" s="179" t="s">
        <v>505</v>
      </c>
      <c r="D77" s="67" t="s">
        <v>129</v>
      </c>
      <c r="E77" s="72">
        <v>0.1</v>
      </c>
      <c r="F77" s="70">
        <v>573.49</v>
      </c>
      <c r="G77" s="70">
        <v>437.28</v>
      </c>
      <c r="H77" s="70">
        <v>12.96</v>
      </c>
      <c r="I77" s="71"/>
      <c r="J77" s="71"/>
      <c r="K77" s="71">
        <v>57</v>
      </c>
      <c r="L77" s="71">
        <v>44</v>
      </c>
      <c r="M77" s="71">
        <v>1</v>
      </c>
      <c r="N77" s="71"/>
      <c r="O77" s="71">
        <v>36.409999999999997</v>
      </c>
      <c r="P77" s="71">
        <v>3.64</v>
      </c>
      <c r="Q77" s="71"/>
    </row>
    <row r="78" spans="1:17" ht="12.75" customHeight="1" x14ac:dyDescent="0.25">
      <c r="A78" s="66">
        <v>51</v>
      </c>
      <c r="B78" s="68" t="s">
        <v>506</v>
      </c>
      <c r="C78" s="179" t="s">
        <v>507</v>
      </c>
      <c r="D78" s="67" t="s">
        <v>93</v>
      </c>
      <c r="E78" s="72">
        <v>8.7849999999999998E-2</v>
      </c>
      <c r="F78" s="70">
        <v>41099</v>
      </c>
      <c r="G78" s="71"/>
      <c r="H78" s="71"/>
      <c r="I78" s="71"/>
      <c r="J78" s="71"/>
      <c r="K78" s="71">
        <v>3611</v>
      </c>
      <c r="L78" s="71"/>
      <c r="M78" s="71"/>
      <c r="N78" s="71"/>
      <c r="O78" s="71"/>
      <c r="P78" s="71"/>
      <c r="Q78" s="71"/>
    </row>
    <row r="79" spans="1:17" ht="12.75" customHeight="1" x14ac:dyDescent="0.25">
      <c r="A79" s="66">
        <v>52</v>
      </c>
      <c r="B79" s="68" t="s">
        <v>508</v>
      </c>
      <c r="C79" s="179" t="s">
        <v>133</v>
      </c>
      <c r="D79" s="67" t="s">
        <v>68</v>
      </c>
      <c r="E79" s="72">
        <v>0.02</v>
      </c>
      <c r="F79" s="70">
        <v>3444.75</v>
      </c>
      <c r="G79" s="70">
        <v>886.17</v>
      </c>
      <c r="H79" s="70">
        <v>492.2</v>
      </c>
      <c r="I79" s="71"/>
      <c r="J79" s="71"/>
      <c r="K79" s="71">
        <v>69</v>
      </c>
      <c r="L79" s="71">
        <v>18</v>
      </c>
      <c r="M79" s="71">
        <v>10</v>
      </c>
      <c r="N79" s="71"/>
      <c r="O79" s="71">
        <v>65.400000000000006</v>
      </c>
      <c r="P79" s="71">
        <v>1.31</v>
      </c>
      <c r="Q79" s="71"/>
    </row>
    <row r="80" spans="1:17" ht="12.75" customHeight="1" x14ac:dyDescent="0.25">
      <c r="A80" s="66">
        <v>53</v>
      </c>
      <c r="B80" s="68" t="s">
        <v>420</v>
      </c>
      <c r="C80" s="179" t="s">
        <v>421</v>
      </c>
      <c r="D80" s="67" t="s">
        <v>21</v>
      </c>
      <c r="E80" s="69">
        <v>-2</v>
      </c>
      <c r="F80" s="70">
        <v>9.4</v>
      </c>
      <c r="G80" s="71"/>
      <c r="H80" s="71"/>
      <c r="I80" s="71"/>
      <c r="J80" s="71"/>
      <c r="K80" s="71">
        <v>-19</v>
      </c>
      <c r="L80" s="71"/>
      <c r="M80" s="71"/>
      <c r="N80" s="71"/>
      <c r="O80" s="71"/>
      <c r="P80" s="71"/>
      <c r="Q80" s="71"/>
    </row>
    <row r="81" spans="1:17" ht="12.75" customHeight="1" x14ac:dyDescent="0.25">
      <c r="A81" s="66">
        <v>54</v>
      </c>
      <c r="B81" s="68" t="s">
        <v>422</v>
      </c>
      <c r="C81" s="179" t="s">
        <v>423</v>
      </c>
      <c r="D81" s="67" t="s">
        <v>21</v>
      </c>
      <c r="E81" s="69">
        <v>-2</v>
      </c>
      <c r="F81" s="70">
        <v>3.57</v>
      </c>
      <c r="G81" s="71"/>
      <c r="H81" s="71"/>
      <c r="I81" s="71"/>
      <c r="J81" s="71"/>
      <c r="K81" s="71">
        <v>-7</v>
      </c>
      <c r="L81" s="71"/>
      <c r="M81" s="71"/>
      <c r="N81" s="71"/>
      <c r="O81" s="71"/>
      <c r="P81" s="71"/>
      <c r="Q81" s="71"/>
    </row>
    <row r="82" spans="1:17" ht="12.75" customHeight="1" x14ac:dyDescent="0.25">
      <c r="A82" s="66">
        <v>55</v>
      </c>
      <c r="B82" s="68" t="s">
        <v>424</v>
      </c>
      <c r="C82" s="179" t="s">
        <v>425</v>
      </c>
      <c r="D82" s="67" t="s">
        <v>21</v>
      </c>
      <c r="E82" s="69">
        <v>-2</v>
      </c>
      <c r="F82" s="70">
        <v>5.4</v>
      </c>
      <c r="G82" s="71"/>
      <c r="H82" s="71"/>
      <c r="I82" s="71"/>
      <c r="J82" s="71"/>
      <c r="K82" s="71">
        <v>-11</v>
      </c>
      <c r="L82" s="71"/>
      <c r="M82" s="71"/>
      <c r="N82" s="71"/>
      <c r="O82" s="71"/>
      <c r="P82" s="71"/>
      <c r="Q82" s="71"/>
    </row>
    <row r="83" spans="1:17" ht="12.75" customHeight="1" x14ac:dyDescent="0.25">
      <c r="A83" s="66">
        <v>56</v>
      </c>
      <c r="B83" s="68" t="s">
        <v>509</v>
      </c>
      <c r="C83" s="179" t="s">
        <v>510</v>
      </c>
      <c r="D83" s="67" t="s">
        <v>21</v>
      </c>
      <c r="E83" s="69">
        <v>2</v>
      </c>
      <c r="F83" s="70">
        <v>4377.79</v>
      </c>
      <c r="G83" s="71"/>
      <c r="H83" s="71"/>
      <c r="I83" s="71"/>
      <c r="J83" s="71"/>
      <c r="K83" s="71">
        <v>8756</v>
      </c>
      <c r="L83" s="71"/>
      <c r="M83" s="71"/>
      <c r="N83" s="71"/>
      <c r="O83" s="71"/>
      <c r="P83" s="71"/>
      <c r="Q83" s="71"/>
    </row>
    <row r="84" spans="1:17" ht="12.75" customHeight="1" x14ac:dyDescent="0.25">
      <c r="A84" s="66">
        <v>57</v>
      </c>
      <c r="B84" s="68" t="s">
        <v>511</v>
      </c>
      <c r="C84" s="179" t="s">
        <v>512</v>
      </c>
      <c r="D84" s="67" t="s">
        <v>21</v>
      </c>
      <c r="E84" s="69">
        <v>1</v>
      </c>
      <c r="F84" s="70">
        <v>6034.25</v>
      </c>
      <c r="G84" s="71"/>
      <c r="H84" s="71"/>
      <c r="I84" s="71"/>
      <c r="J84" s="71"/>
      <c r="K84" s="71">
        <v>6034</v>
      </c>
      <c r="L84" s="71"/>
      <c r="M84" s="71"/>
      <c r="N84" s="71"/>
      <c r="O84" s="71"/>
      <c r="P84" s="71"/>
      <c r="Q84" s="71"/>
    </row>
    <row r="85" spans="1:17" ht="12.75" customHeight="1" x14ac:dyDescent="0.25">
      <c r="A85" s="66">
        <v>58</v>
      </c>
      <c r="B85" s="68" t="s">
        <v>513</v>
      </c>
      <c r="C85" s="179" t="s">
        <v>436</v>
      </c>
      <c r="D85" s="67" t="s">
        <v>22</v>
      </c>
      <c r="E85" s="69">
        <v>1</v>
      </c>
      <c r="F85" s="70">
        <v>15.88</v>
      </c>
      <c r="G85" s="70">
        <v>14.39</v>
      </c>
      <c r="H85" s="71"/>
      <c r="I85" s="71"/>
      <c r="J85" s="71"/>
      <c r="K85" s="71">
        <v>16</v>
      </c>
      <c r="L85" s="71">
        <v>14</v>
      </c>
      <c r="M85" s="71"/>
      <c r="N85" s="71"/>
      <c r="O85" s="71">
        <v>1.03</v>
      </c>
      <c r="P85" s="71">
        <v>1.03</v>
      </c>
      <c r="Q85" s="71"/>
    </row>
    <row r="86" spans="1:17" ht="12.75" customHeight="1" x14ac:dyDescent="0.25">
      <c r="A86" s="66">
        <v>59</v>
      </c>
      <c r="B86" s="68" t="s">
        <v>514</v>
      </c>
      <c r="C86" s="179" t="s">
        <v>438</v>
      </c>
      <c r="D86" s="67" t="s">
        <v>22</v>
      </c>
      <c r="E86" s="69">
        <v>1</v>
      </c>
      <c r="F86" s="70">
        <v>258.82</v>
      </c>
      <c r="G86" s="71"/>
      <c r="H86" s="71"/>
      <c r="I86" s="71"/>
      <c r="J86" s="71"/>
      <c r="K86" s="71">
        <v>259</v>
      </c>
      <c r="L86" s="71"/>
      <c r="M86" s="71"/>
      <c r="N86" s="71"/>
      <c r="O86" s="71"/>
      <c r="P86" s="71"/>
      <c r="Q86" s="71"/>
    </row>
    <row r="87" spans="1:17" ht="12.75" customHeight="1" x14ac:dyDescent="0.25">
      <c r="A87" s="66">
        <v>60</v>
      </c>
      <c r="B87" s="68" t="s">
        <v>515</v>
      </c>
      <c r="C87" s="179" t="s">
        <v>133</v>
      </c>
      <c r="D87" s="67" t="s">
        <v>68</v>
      </c>
      <c r="E87" s="72">
        <v>0.02</v>
      </c>
      <c r="F87" s="70">
        <v>3444.75</v>
      </c>
      <c r="G87" s="70">
        <v>886.17</v>
      </c>
      <c r="H87" s="70">
        <v>492.2</v>
      </c>
      <c r="I87" s="71"/>
      <c r="J87" s="71"/>
      <c r="K87" s="71">
        <v>69</v>
      </c>
      <c r="L87" s="71">
        <v>18</v>
      </c>
      <c r="M87" s="71">
        <v>10</v>
      </c>
      <c r="N87" s="71"/>
      <c r="O87" s="71">
        <v>65.400000000000006</v>
      </c>
      <c r="P87" s="71">
        <v>1.31</v>
      </c>
      <c r="Q87" s="71"/>
    </row>
    <row r="88" spans="1:17" ht="12.75" customHeight="1" x14ac:dyDescent="0.25">
      <c r="A88" s="66">
        <v>61</v>
      </c>
      <c r="B88" s="68" t="s">
        <v>516</v>
      </c>
      <c r="C88" s="179" t="s">
        <v>441</v>
      </c>
      <c r="D88" s="67" t="s">
        <v>69</v>
      </c>
      <c r="E88" s="72">
        <v>0.04</v>
      </c>
      <c r="F88" s="70">
        <v>1722.64</v>
      </c>
      <c r="G88" s="70">
        <v>1476.95</v>
      </c>
      <c r="H88" s="70">
        <v>160.06</v>
      </c>
      <c r="I88" s="70">
        <v>2.91</v>
      </c>
      <c r="J88" s="71"/>
      <c r="K88" s="71">
        <v>69</v>
      </c>
      <c r="L88" s="71">
        <v>59</v>
      </c>
      <c r="M88" s="71">
        <v>6</v>
      </c>
      <c r="N88" s="71"/>
      <c r="O88" s="71">
        <v>109</v>
      </c>
      <c r="P88" s="71">
        <v>4.3600000000000003</v>
      </c>
      <c r="Q88" s="71"/>
    </row>
    <row r="89" spans="1:17" ht="12.75" customHeight="1" x14ac:dyDescent="0.25">
      <c r="A89" s="66">
        <v>62</v>
      </c>
      <c r="B89" s="68" t="s">
        <v>517</v>
      </c>
      <c r="C89" s="179" t="s">
        <v>443</v>
      </c>
      <c r="D89" s="67" t="s">
        <v>21</v>
      </c>
      <c r="E89" s="69">
        <v>2</v>
      </c>
      <c r="F89" s="70">
        <v>7.2</v>
      </c>
      <c r="G89" s="71"/>
      <c r="H89" s="71"/>
      <c r="I89" s="71"/>
      <c r="J89" s="71"/>
      <c r="K89" s="71">
        <v>14</v>
      </c>
      <c r="L89" s="71"/>
      <c r="M89" s="71"/>
      <c r="N89" s="71"/>
      <c r="O89" s="71"/>
      <c r="P89" s="71"/>
      <c r="Q89" s="71"/>
    </row>
    <row r="90" spans="1:17" ht="12.75" customHeight="1" x14ac:dyDescent="0.25">
      <c r="A90" s="66">
        <v>63</v>
      </c>
      <c r="B90" s="68" t="s">
        <v>518</v>
      </c>
      <c r="C90" s="179" t="s">
        <v>445</v>
      </c>
      <c r="D90" s="67" t="s">
        <v>446</v>
      </c>
      <c r="E90" s="69">
        <v>4</v>
      </c>
      <c r="F90" s="70">
        <v>14.27</v>
      </c>
      <c r="G90" s="71"/>
      <c r="H90" s="71"/>
      <c r="I90" s="71"/>
      <c r="J90" s="71"/>
      <c r="K90" s="71">
        <v>57</v>
      </c>
      <c r="L90" s="71"/>
      <c r="M90" s="71"/>
      <c r="N90" s="71"/>
      <c r="O90" s="71"/>
      <c r="P90" s="71"/>
      <c r="Q90" s="71"/>
    </row>
    <row r="91" spans="1:17" ht="12.75" customHeight="1" x14ac:dyDescent="0.25">
      <c r="A91" s="66">
        <v>64</v>
      </c>
      <c r="B91" s="68" t="s">
        <v>519</v>
      </c>
      <c r="C91" s="179" t="s">
        <v>520</v>
      </c>
      <c r="D91" s="67" t="s">
        <v>130</v>
      </c>
      <c r="E91" s="72">
        <v>7.0239999999999997E-2</v>
      </c>
      <c r="F91" s="70">
        <v>3011.27</v>
      </c>
      <c r="G91" s="70">
        <v>2268.64</v>
      </c>
      <c r="H91" s="70">
        <v>170.31</v>
      </c>
      <c r="I91" s="70">
        <v>9.4600000000000009</v>
      </c>
      <c r="J91" s="71"/>
      <c r="K91" s="71">
        <v>212</v>
      </c>
      <c r="L91" s="71">
        <v>159</v>
      </c>
      <c r="M91" s="71">
        <v>12</v>
      </c>
      <c r="N91" s="71">
        <v>1</v>
      </c>
      <c r="O91" s="71">
        <v>184.14</v>
      </c>
      <c r="P91" s="71">
        <v>12.93</v>
      </c>
      <c r="Q91" s="71"/>
    </row>
    <row r="92" spans="1:17" ht="12.75" customHeight="1" x14ac:dyDescent="0.25">
      <c r="A92" s="66">
        <v>65</v>
      </c>
      <c r="B92" s="68" t="s">
        <v>521</v>
      </c>
      <c r="C92" s="179" t="s">
        <v>458</v>
      </c>
      <c r="D92" s="67" t="s">
        <v>117</v>
      </c>
      <c r="E92" s="72">
        <v>7.024</v>
      </c>
      <c r="F92" s="70">
        <v>528</v>
      </c>
      <c r="G92" s="71"/>
      <c r="H92" s="71"/>
      <c r="I92" s="71"/>
      <c r="J92" s="71"/>
      <c r="K92" s="71">
        <v>3709</v>
      </c>
      <c r="L92" s="71"/>
      <c r="M92" s="71"/>
      <c r="N92" s="71"/>
      <c r="O92" s="71"/>
      <c r="P92" s="71"/>
      <c r="Q92" s="71"/>
    </row>
    <row r="93" spans="1:17" ht="12.75" customHeight="1" x14ac:dyDescent="0.25">
      <c r="A93" s="66">
        <v>66</v>
      </c>
      <c r="B93" s="68" t="s">
        <v>522</v>
      </c>
      <c r="C93" s="179" t="s">
        <v>523</v>
      </c>
      <c r="D93" s="67" t="s">
        <v>130</v>
      </c>
      <c r="E93" s="72">
        <v>0.48849999999999999</v>
      </c>
      <c r="F93" s="70">
        <v>3073.75</v>
      </c>
      <c r="G93" s="70">
        <v>2429.2399999999998</v>
      </c>
      <c r="H93" s="70">
        <v>139.84</v>
      </c>
      <c r="I93" s="70">
        <v>7.83</v>
      </c>
      <c r="J93" s="71"/>
      <c r="K93" s="71">
        <v>1502</v>
      </c>
      <c r="L93" s="71">
        <v>1187</v>
      </c>
      <c r="M93" s="71">
        <v>68</v>
      </c>
      <c r="N93" s="71">
        <v>4</v>
      </c>
      <c r="O93" s="71">
        <v>197.18</v>
      </c>
      <c r="P93" s="71">
        <v>96.32</v>
      </c>
      <c r="Q93" s="71"/>
    </row>
    <row r="94" spans="1:17" ht="12.75" customHeight="1" x14ac:dyDescent="0.25">
      <c r="A94" s="66">
        <v>67</v>
      </c>
      <c r="B94" s="68" t="s">
        <v>524</v>
      </c>
      <c r="C94" s="179" t="s">
        <v>458</v>
      </c>
      <c r="D94" s="67" t="s">
        <v>117</v>
      </c>
      <c r="E94" s="72">
        <v>48.85</v>
      </c>
      <c r="F94" s="70">
        <v>528</v>
      </c>
      <c r="G94" s="71"/>
      <c r="H94" s="71"/>
      <c r="I94" s="71"/>
      <c r="J94" s="71"/>
      <c r="K94" s="71">
        <v>25793</v>
      </c>
      <c r="L94" s="71"/>
      <c r="M94" s="71"/>
      <c r="N94" s="71"/>
      <c r="O94" s="71"/>
      <c r="P94" s="71"/>
      <c r="Q94" s="71"/>
    </row>
    <row r="95" spans="1:17" ht="19.2" customHeight="1" x14ac:dyDescent="0.25">
      <c r="A95" s="66">
        <v>68</v>
      </c>
      <c r="B95" s="68" t="s">
        <v>525</v>
      </c>
      <c r="C95" s="179" t="s">
        <v>526</v>
      </c>
      <c r="D95" s="67" t="s">
        <v>130</v>
      </c>
      <c r="E95" s="72">
        <v>0.2114</v>
      </c>
      <c r="F95" s="70">
        <v>4983.04</v>
      </c>
      <c r="G95" s="70">
        <v>2077.13</v>
      </c>
      <c r="H95" s="70">
        <v>139.84</v>
      </c>
      <c r="I95" s="70">
        <v>7.83</v>
      </c>
      <c r="J95" s="71"/>
      <c r="K95" s="71">
        <v>1053</v>
      </c>
      <c r="L95" s="71">
        <v>439</v>
      </c>
      <c r="M95" s="71">
        <v>30</v>
      </c>
      <c r="N95" s="71">
        <v>2</v>
      </c>
      <c r="O95" s="71">
        <v>168.6</v>
      </c>
      <c r="P95" s="71">
        <v>35.64</v>
      </c>
      <c r="Q95" s="71"/>
    </row>
    <row r="96" spans="1:17" ht="70.8" x14ac:dyDescent="0.25">
      <c r="A96" s="66">
        <v>69</v>
      </c>
      <c r="B96" s="68" t="s">
        <v>527</v>
      </c>
      <c r="C96" s="179" t="s">
        <v>462</v>
      </c>
      <c r="D96" s="67" t="s">
        <v>117</v>
      </c>
      <c r="E96" s="72">
        <v>21.14</v>
      </c>
      <c r="F96" s="70">
        <v>612</v>
      </c>
      <c r="G96" s="71"/>
      <c r="H96" s="71"/>
      <c r="I96" s="71"/>
      <c r="J96" s="71"/>
      <c r="K96" s="71">
        <v>12938</v>
      </c>
      <c r="L96" s="71"/>
      <c r="M96" s="71"/>
      <c r="N96" s="71"/>
      <c r="O96" s="71"/>
      <c r="P96" s="71"/>
      <c r="Q96" s="71"/>
    </row>
    <row r="97" spans="1:17" ht="12.75" customHeight="1" x14ac:dyDescent="0.25">
      <c r="A97" s="66">
        <v>70</v>
      </c>
      <c r="B97" s="68" t="s">
        <v>528</v>
      </c>
      <c r="C97" s="179" t="s">
        <v>529</v>
      </c>
      <c r="D97" s="67" t="s">
        <v>130</v>
      </c>
      <c r="E97" s="72">
        <v>4.0899999999999999E-2</v>
      </c>
      <c r="F97" s="70">
        <v>4408.2700000000004</v>
      </c>
      <c r="G97" s="70">
        <v>2192.62</v>
      </c>
      <c r="H97" s="70">
        <v>127.29</v>
      </c>
      <c r="I97" s="70">
        <v>6.92</v>
      </c>
      <c r="J97" s="71"/>
      <c r="K97" s="71">
        <v>180</v>
      </c>
      <c r="L97" s="71">
        <v>90</v>
      </c>
      <c r="M97" s="71">
        <v>5</v>
      </c>
      <c r="N97" s="71"/>
      <c r="O97" s="71">
        <v>177.97</v>
      </c>
      <c r="P97" s="71">
        <v>7.28</v>
      </c>
      <c r="Q97" s="71"/>
    </row>
    <row r="98" spans="1:17" ht="12.75" customHeight="1" x14ac:dyDescent="0.25">
      <c r="A98" s="66">
        <v>71</v>
      </c>
      <c r="B98" s="68" t="s">
        <v>530</v>
      </c>
      <c r="C98" s="179" t="s">
        <v>462</v>
      </c>
      <c r="D98" s="67" t="s">
        <v>117</v>
      </c>
      <c r="E98" s="69">
        <v>1.413</v>
      </c>
      <c r="F98" s="70">
        <v>612</v>
      </c>
      <c r="G98" s="71"/>
      <c r="H98" s="71"/>
      <c r="I98" s="71"/>
      <c r="J98" s="71"/>
      <c r="K98" s="71">
        <v>865</v>
      </c>
      <c r="L98" s="71"/>
      <c r="M98" s="71"/>
      <c r="N98" s="71"/>
      <c r="O98" s="71"/>
      <c r="P98" s="71"/>
      <c r="Q98" s="71"/>
    </row>
    <row r="99" spans="1:17" ht="12.75" customHeight="1" x14ac:dyDescent="0.25">
      <c r="A99" s="66">
        <v>72</v>
      </c>
      <c r="B99" s="68" t="s">
        <v>531</v>
      </c>
      <c r="C99" s="179" t="s">
        <v>532</v>
      </c>
      <c r="D99" s="67" t="s">
        <v>117</v>
      </c>
      <c r="E99" s="72">
        <v>2.6789999999999998</v>
      </c>
      <c r="F99" s="70">
        <v>852</v>
      </c>
      <c r="G99" s="71"/>
      <c r="H99" s="71"/>
      <c r="I99" s="71"/>
      <c r="J99" s="71"/>
      <c r="K99" s="71">
        <v>2283</v>
      </c>
      <c r="L99" s="71"/>
      <c r="M99" s="71"/>
      <c r="N99" s="71"/>
      <c r="O99" s="71"/>
      <c r="P99" s="71"/>
      <c r="Q99" s="71"/>
    </row>
    <row r="100" spans="1:17" ht="12.75" customHeight="1" x14ac:dyDescent="0.25">
      <c r="A100" s="66">
        <v>73</v>
      </c>
      <c r="B100" s="68" t="s">
        <v>533</v>
      </c>
      <c r="C100" s="179" t="s">
        <v>534</v>
      </c>
      <c r="D100" s="67" t="s">
        <v>22</v>
      </c>
      <c r="E100" s="69">
        <v>1</v>
      </c>
      <c r="F100" s="70">
        <v>39.9</v>
      </c>
      <c r="G100" s="70">
        <v>20.59</v>
      </c>
      <c r="H100" s="70">
        <v>2.09</v>
      </c>
      <c r="I100" s="71"/>
      <c r="J100" s="71"/>
      <c r="K100" s="71">
        <v>40</v>
      </c>
      <c r="L100" s="71">
        <v>21</v>
      </c>
      <c r="M100" s="71">
        <v>2</v>
      </c>
      <c r="N100" s="71"/>
      <c r="O100" s="71">
        <v>1.63</v>
      </c>
      <c r="P100" s="71">
        <v>1.63</v>
      </c>
      <c r="Q100" s="71"/>
    </row>
    <row r="101" spans="1:17" ht="12.75" customHeight="1" x14ac:dyDescent="0.25">
      <c r="A101" s="66">
        <v>74</v>
      </c>
      <c r="B101" s="68" t="s">
        <v>535</v>
      </c>
      <c r="C101" s="179" t="s">
        <v>536</v>
      </c>
      <c r="D101" s="67" t="s">
        <v>21</v>
      </c>
      <c r="E101" s="69">
        <v>1</v>
      </c>
      <c r="F101" s="70">
        <v>12437.07</v>
      </c>
      <c r="G101" s="71"/>
      <c r="H101" s="71"/>
      <c r="I101" s="71"/>
      <c r="J101" s="71"/>
      <c r="K101" s="71">
        <v>12437</v>
      </c>
      <c r="L101" s="71"/>
      <c r="M101" s="71"/>
      <c r="N101" s="71"/>
      <c r="O101" s="71"/>
      <c r="P101" s="71"/>
      <c r="Q101" s="71"/>
    </row>
    <row r="102" spans="1:17" ht="12.75" customHeight="1" x14ac:dyDescent="0.25">
      <c r="A102" s="66">
        <v>75</v>
      </c>
      <c r="B102" s="68" t="s">
        <v>537</v>
      </c>
      <c r="C102" s="179" t="s">
        <v>464</v>
      </c>
      <c r="D102" s="67" t="s">
        <v>69</v>
      </c>
      <c r="E102" s="72">
        <v>0.16</v>
      </c>
      <c r="F102" s="70">
        <v>4732.43</v>
      </c>
      <c r="G102" s="70">
        <v>617.45000000000005</v>
      </c>
      <c r="H102" s="70">
        <v>45.38</v>
      </c>
      <c r="I102" s="70">
        <v>0.55000000000000004</v>
      </c>
      <c r="J102" s="71"/>
      <c r="K102" s="71">
        <v>757</v>
      </c>
      <c r="L102" s="71">
        <v>99</v>
      </c>
      <c r="M102" s="71">
        <v>7</v>
      </c>
      <c r="N102" s="71"/>
      <c r="O102" s="71">
        <v>46.6</v>
      </c>
      <c r="P102" s="71">
        <v>7.46</v>
      </c>
      <c r="Q102" s="71"/>
    </row>
    <row r="103" spans="1:17" ht="59.4" x14ac:dyDescent="0.25">
      <c r="A103" s="66">
        <v>76</v>
      </c>
      <c r="B103" s="68" t="s">
        <v>538</v>
      </c>
      <c r="C103" s="179" t="s">
        <v>466</v>
      </c>
      <c r="D103" s="67" t="s">
        <v>93</v>
      </c>
      <c r="E103" s="72">
        <v>1.7600000000000001E-3</v>
      </c>
      <c r="F103" s="70">
        <v>40299</v>
      </c>
      <c r="G103" s="71"/>
      <c r="H103" s="71"/>
      <c r="I103" s="71"/>
      <c r="J103" s="71"/>
      <c r="K103" s="71">
        <v>71</v>
      </c>
      <c r="L103" s="71"/>
      <c r="M103" s="71"/>
      <c r="N103" s="71"/>
      <c r="O103" s="71"/>
      <c r="P103" s="71"/>
      <c r="Q103" s="71"/>
    </row>
    <row r="104" spans="1:17" ht="59.4" x14ac:dyDescent="0.25">
      <c r="A104" s="66">
        <v>77</v>
      </c>
      <c r="B104" s="68" t="s">
        <v>539</v>
      </c>
      <c r="C104" s="179" t="s">
        <v>471</v>
      </c>
      <c r="D104" s="67" t="s">
        <v>148</v>
      </c>
      <c r="E104" s="72">
        <v>0.25</v>
      </c>
      <c r="F104" s="70">
        <v>2352.09</v>
      </c>
      <c r="G104" s="70">
        <v>574.41999999999996</v>
      </c>
      <c r="H104" s="70">
        <v>54.41</v>
      </c>
      <c r="I104" s="71"/>
      <c r="J104" s="71"/>
      <c r="K104" s="71">
        <v>588</v>
      </c>
      <c r="L104" s="71">
        <v>144</v>
      </c>
      <c r="M104" s="71">
        <v>14</v>
      </c>
      <c r="N104" s="71"/>
      <c r="O104" s="71">
        <v>47.2</v>
      </c>
      <c r="P104" s="71">
        <v>11.8</v>
      </c>
      <c r="Q104" s="71"/>
    </row>
    <row r="105" spans="1:17" ht="59.4" x14ac:dyDescent="0.25">
      <c r="A105" s="66">
        <v>78</v>
      </c>
      <c r="B105" s="68" t="s">
        <v>472</v>
      </c>
      <c r="C105" s="179" t="s">
        <v>473</v>
      </c>
      <c r="D105" s="67" t="s">
        <v>93</v>
      </c>
      <c r="E105" s="69">
        <v>-4.4999999999999998E-2</v>
      </c>
      <c r="F105" s="70">
        <v>3321.83</v>
      </c>
      <c r="G105" s="71"/>
      <c r="H105" s="71"/>
      <c r="I105" s="71"/>
      <c r="J105" s="71"/>
      <c r="K105" s="71">
        <v>-149</v>
      </c>
      <c r="L105" s="71"/>
      <c r="M105" s="71"/>
      <c r="N105" s="71"/>
      <c r="O105" s="71"/>
      <c r="P105" s="71"/>
      <c r="Q105" s="71"/>
    </row>
    <row r="106" spans="1:17" ht="59.4" x14ac:dyDescent="0.25">
      <c r="A106" s="66">
        <v>79</v>
      </c>
      <c r="B106" s="68" t="s">
        <v>474</v>
      </c>
      <c r="C106" s="179" t="s">
        <v>475</v>
      </c>
      <c r="D106" s="67" t="s">
        <v>476</v>
      </c>
      <c r="E106" s="69">
        <v>-2.8799999999999999E-2</v>
      </c>
      <c r="F106" s="70">
        <v>6188</v>
      </c>
      <c r="G106" s="71"/>
      <c r="H106" s="71"/>
      <c r="I106" s="71"/>
      <c r="J106" s="71"/>
      <c r="K106" s="71">
        <v>-178</v>
      </c>
      <c r="L106" s="71"/>
      <c r="M106" s="71"/>
      <c r="N106" s="71"/>
      <c r="O106" s="71"/>
      <c r="P106" s="71"/>
      <c r="Q106" s="71"/>
    </row>
    <row r="107" spans="1:17" ht="12.75" customHeight="1" x14ac:dyDescent="0.25">
      <c r="A107" s="66">
        <v>80</v>
      </c>
      <c r="B107" s="68" t="s">
        <v>540</v>
      </c>
      <c r="C107" s="179" t="s">
        <v>478</v>
      </c>
      <c r="D107" s="67" t="s">
        <v>117</v>
      </c>
      <c r="E107" s="72">
        <v>28.8</v>
      </c>
      <c r="F107" s="70">
        <v>36.380000000000003</v>
      </c>
      <c r="G107" s="71"/>
      <c r="H107" s="71"/>
      <c r="I107" s="71"/>
      <c r="J107" s="71"/>
      <c r="K107" s="71">
        <v>1048</v>
      </c>
      <c r="L107" s="71"/>
      <c r="M107" s="71"/>
      <c r="N107" s="71"/>
      <c r="O107" s="71"/>
      <c r="P107" s="71"/>
      <c r="Q107" s="71"/>
    </row>
    <row r="108" spans="1:17" ht="12.75" customHeight="1" x14ac:dyDescent="0.25">
      <c r="A108" s="66">
        <v>81</v>
      </c>
      <c r="B108" s="68" t="s">
        <v>541</v>
      </c>
      <c r="C108" s="179" t="s">
        <v>480</v>
      </c>
      <c r="D108" s="67" t="s">
        <v>125</v>
      </c>
      <c r="E108" s="69">
        <v>27</v>
      </c>
      <c r="F108" s="70">
        <v>9.02</v>
      </c>
      <c r="G108" s="71"/>
      <c r="H108" s="71"/>
      <c r="I108" s="71"/>
      <c r="J108" s="71"/>
      <c r="K108" s="71">
        <v>244</v>
      </c>
      <c r="L108" s="71"/>
      <c r="M108" s="71"/>
      <c r="N108" s="71"/>
      <c r="O108" s="71"/>
      <c r="P108" s="71"/>
      <c r="Q108" s="71"/>
    </row>
    <row r="109" spans="1:17" ht="12.75" customHeight="1" x14ac:dyDescent="0.25">
      <c r="A109" s="66">
        <v>82</v>
      </c>
      <c r="B109" s="68" t="s">
        <v>542</v>
      </c>
      <c r="C109" s="179" t="s">
        <v>543</v>
      </c>
      <c r="D109" s="67" t="s">
        <v>121</v>
      </c>
      <c r="E109" s="69">
        <v>0.4</v>
      </c>
      <c r="F109" s="70">
        <v>330.8</v>
      </c>
      <c r="G109" s="70">
        <v>259.38</v>
      </c>
      <c r="H109" s="70">
        <v>71.42</v>
      </c>
      <c r="I109" s="71"/>
      <c r="J109" s="71"/>
      <c r="K109" s="71">
        <v>132</v>
      </c>
      <c r="L109" s="71">
        <v>104</v>
      </c>
      <c r="M109" s="71">
        <v>28</v>
      </c>
      <c r="N109" s="71"/>
      <c r="O109" s="71">
        <v>18.850000000000001</v>
      </c>
      <c r="P109" s="71">
        <v>7.54</v>
      </c>
      <c r="Q109" s="71"/>
    </row>
    <row r="110" spans="1:17" ht="22.5" customHeight="1" x14ac:dyDescent="0.25">
      <c r="A110" s="66">
        <v>83</v>
      </c>
      <c r="B110" s="68" t="s">
        <v>544</v>
      </c>
      <c r="C110" s="179" t="s">
        <v>545</v>
      </c>
      <c r="D110" s="67" t="s">
        <v>74</v>
      </c>
      <c r="E110" s="72">
        <v>0.61599999999999999</v>
      </c>
      <c r="F110" s="70">
        <v>255.85</v>
      </c>
      <c r="G110" s="71"/>
      <c r="H110" s="71"/>
      <c r="I110" s="71"/>
      <c r="J110" s="71"/>
      <c r="K110" s="71">
        <v>158</v>
      </c>
      <c r="L110" s="71"/>
      <c r="M110" s="71"/>
      <c r="N110" s="71"/>
      <c r="O110" s="71"/>
      <c r="P110" s="71"/>
      <c r="Q110" s="71"/>
    </row>
    <row r="111" spans="1:17" ht="12.75" customHeight="1" x14ac:dyDescent="0.25">
      <c r="A111" s="66">
        <v>84</v>
      </c>
      <c r="B111" s="68" t="s">
        <v>546</v>
      </c>
      <c r="C111" s="179" t="s">
        <v>468</v>
      </c>
      <c r="D111" s="67" t="s">
        <v>469</v>
      </c>
      <c r="E111" s="72">
        <v>0.86899999999999999</v>
      </c>
      <c r="F111" s="70">
        <v>1155.74</v>
      </c>
      <c r="G111" s="70">
        <v>77.900000000000006</v>
      </c>
      <c r="H111" s="70">
        <v>14.44</v>
      </c>
      <c r="I111" s="71"/>
      <c r="J111" s="71"/>
      <c r="K111" s="71">
        <v>1004</v>
      </c>
      <c r="L111" s="71">
        <v>68</v>
      </c>
      <c r="M111" s="71">
        <v>13</v>
      </c>
      <c r="N111" s="71"/>
      <c r="O111" s="71">
        <v>6.02</v>
      </c>
      <c r="P111" s="71">
        <v>5.23</v>
      </c>
      <c r="Q111" s="71"/>
    </row>
    <row r="112" spans="1:17" ht="12.75" customHeight="1" x14ac:dyDescent="0.25">
      <c r="A112" s="66">
        <v>85</v>
      </c>
      <c r="B112" s="68" t="s">
        <v>547</v>
      </c>
      <c r="C112" s="179" t="s">
        <v>482</v>
      </c>
      <c r="D112" s="67" t="s">
        <v>93</v>
      </c>
      <c r="E112" s="72">
        <v>0.252</v>
      </c>
      <c r="F112" s="70">
        <v>12914.61</v>
      </c>
      <c r="G112" s="71"/>
      <c r="H112" s="71"/>
      <c r="I112" s="71"/>
      <c r="J112" s="71"/>
      <c r="K112" s="71">
        <v>3254</v>
      </c>
      <c r="L112" s="71"/>
      <c r="M112" s="71"/>
      <c r="N112" s="71"/>
      <c r="O112" s="71"/>
      <c r="P112" s="71"/>
      <c r="Q112" s="71"/>
    </row>
    <row r="113" spans="1:17" ht="12.75" customHeight="1" x14ac:dyDescent="0.25">
      <c r="A113" s="294" t="s">
        <v>548</v>
      </c>
      <c r="B113" s="290"/>
      <c r="C113" s="290"/>
      <c r="D113" s="290"/>
      <c r="E113" s="290"/>
      <c r="F113" s="290"/>
      <c r="G113" s="290"/>
      <c r="H113" s="290"/>
      <c r="I113" s="290"/>
      <c r="J113" s="290"/>
      <c r="K113" s="290"/>
      <c r="L113" s="290"/>
      <c r="M113" s="290"/>
      <c r="N113" s="290"/>
      <c r="O113" s="290"/>
      <c r="P113" s="290"/>
      <c r="Q113" s="290"/>
    </row>
    <row r="114" spans="1:17" ht="12.75" customHeight="1" x14ac:dyDescent="0.25">
      <c r="A114" s="289" t="s">
        <v>549</v>
      </c>
      <c r="B114" s="290"/>
      <c r="C114" s="290"/>
      <c r="D114" s="290"/>
      <c r="E114" s="290"/>
      <c r="F114" s="290"/>
      <c r="G114" s="290"/>
      <c r="H114" s="290"/>
      <c r="I114" s="290"/>
      <c r="J114" s="290"/>
      <c r="K114" s="290"/>
      <c r="L114" s="290"/>
      <c r="M114" s="290"/>
      <c r="N114" s="290"/>
      <c r="O114" s="290"/>
      <c r="P114" s="290"/>
      <c r="Q114" s="290"/>
    </row>
    <row r="115" spans="1:17" ht="12.75" customHeight="1" x14ac:dyDescent="0.25">
      <c r="A115" s="66">
        <v>86</v>
      </c>
      <c r="B115" s="68" t="s">
        <v>550</v>
      </c>
      <c r="C115" s="179" t="s">
        <v>551</v>
      </c>
      <c r="D115" s="67" t="s">
        <v>127</v>
      </c>
      <c r="E115" s="72">
        <v>2</v>
      </c>
      <c r="F115" s="70">
        <v>100.35</v>
      </c>
      <c r="G115" s="70">
        <v>78.55</v>
      </c>
      <c r="H115" s="70">
        <v>6.66</v>
      </c>
      <c r="I115" s="70">
        <v>0.18</v>
      </c>
      <c r="J115" s="71"/>
      <c r="K115" s="71">
        <v>201</v>
      </c>
      <c r="L115" s="71">
        <v>157</v>
      </c>
      <c r="M115" s="71">
        <v>13</v>
      </c>
      <c r="N115" s="71"/>
      <c r="O115" s="71">
        <v>6.54</v>
      </c>
      <c r="P115" s="71">
        <v>13.08</v>
      </c>
      <c r="Q115" s="71"/>
    </row>
    <row r="116" spans="1:17" ht="12.75" customHeight="1" x14ac:dyDescent="0.25">
      <c r="A116" s="66">
        <v>87</v>
      </c>
      <c r="B116" s="68" t="s">
        <v>552</v>
      </c>
      <c r="C116" s="179" t="s">
        <v>553</v>
      </c>
      <c r="D116" s="67" t="s">
        <v>90</v>
      </c>
      <c r="E116" s="72">
        <v>2</v>
      </c>
      <c r="F116" s="70">
        <v>585.26</v>
      </c>
      <c r="G116" s="70">
        <v>106.5</v>
      </c>
      <c r="H116" s="70">
        <v>55.53</v>
      </c>
      <c r="I116" s="70">
        <v>3.46</v>
      </c>
      <c r="J116" s="71"/>
      <c r="K116" s="71">
        <v>1171</v>
      </c>
      <c r="L116" s="71">
        <v>213</v>
      </c>
      <c r="M116" s="71">
        <v>111</v>
      </c>
      <c r="N116" s="71">
        <v>7</v>
      </c>
      <c r="O116" s="71">
        <v>7.86</v>
      </c>
      <c r="P116" s="71">
        <v>15.72</v>
      </c>
      <c r="Q116" s="71"/>
    </row>
    <row r="117" spans="1:17" ht="12.75" customHeight="1" x14ac:dyDescent="0.25">
      <c r="A117" s="66">
        <v>88</v>
      </c>
      <c r="B117" s="68" t="s">
        <v>554</v>
      </c>
      <c r="C117" s="179" t="s">
        <v>555</v>
      </c>
      <c r="D117" s="67" t="s">
        <v>21</v>
      </c>
      <c r="E117" s="69">
        <v>1</v>
      </c>
      <c r="F117" s="70">
        <v>4208.8900000000003</v>
      </c>
      <c r="G117" s="71"/>
      <c r="H117" s="71"/>
      <c r="I117" s="71"/>
      <c r="J117" s="71"/>
      <c r="K117" s="71">
        <v>4209</v>
      </c>
      <c r="L117" s="71"/>
      <c r="M117" s="71"/>
      <c r="N117" s="71"/>
      <c r="O117" s="71"/>
      <c r="P117" s="71"/>
      <c r="Q117" s="71"/>
    </row>
    <row r="118" spans="1:17" ht="12.75" customHeight="1" x14ac:dyDescent="0.25">
      <c r="A118" s="66">
        <v>89</v>
      </c>
      <c r="B118" s="68" t="s">
        <v>554</v>
      </c>
      <c r="C118" s="179" t="s">
        <v>556</v>
      </c>
      <c r="D118" s="67" t="s">
        <v>21</v>
      </c>
      <c r="E118" s="69">
        <v>1</v>
      </c>
      <c r="F118" s="70">
        <v>4208.8900000000003</v>
      </c>
      <c r="G118" s="71"/>
      <c r="H118" s="71"/>
      <c r="I118" s="71"/>
      <c r="J118" s="71"/>
      <c r="K118" s="71">
        <v>4209</v>
      </c>
      <c r="L118" s="71"/>
      <c r="M118" s="71"/>
      <c r="N118" s="71"/>
      <c r="O118" s="71"/>
      <c r="P118" s="71"/>
      <c r="Q118" s="71"/>
    </row>
    <row r="119" spans="1:17" ht="12.75" customHeight="1" x14ac:dyDescent="0.25">
      <c r="A119" s="66">
        <v>90</v>
      </c>
      <c r="B119" s="68" t="s">
        <v>557</v>
      </c>
      <c r="C119" s="179" t="s">
        <v>558</v>
      </c>
      <c r="D119" s="67" t="s">
        <v>21</v>
      </c>
      <c r="E119" s="69">
        <v>2</v>
      </c>
      <c r="F119" s="70">
        <v>1682.49</v>
      </c>
      <c r="G119" s="71"/>
      <c r="H119" s="71"/>
      <c r="I119" s="71"/>
      <c r="J119" s="71"/>
      <c r="K119" s="71">
        <v>3365</v>
      </c>
      <c r="L119" s="71"/>
      <c r="M119" s="71"/>
      <c r="N119" s="71"/>
      <c r="O119" s="71"/>
      <c r="P119" s="71"/>
      <c r="Q119" s="71"/>
    </row>
    <row r="120" spans="1:17" ht="12.75" customHeight="1" x14ac:dyDescent="0.25">
      <c r="A120" s="66">
        <v>91</v>
      </c>
      <c r="B120" s="68" t="s">
        <v>559</v>
      </c>
      <c r="C120" s="179" t="s">
        <v>534</v>
      </c>
      <c r="D120" s="67" t="s">
        <v>22</v>
      </c>
      <c r="E120" s="69">
        <v>4</v>
      </c>
      <c r="F120" s="70">
        <v>39.9</v>
      </c>
      <c r="G120" s="70">
        <v>20.59</v>
      </c>
      <c r="H120" s="70">
        <v>2.09</v>
      </c>
      <c r="I120" s="71"/>
      <c r="J120" s="71"/>
      <c r="K120" s="71">
        <v>160</v>
      </c>
      <c r="L120" s="71">
        <v>82</v>
      </c>
      <c r="M120" s="71">
        <v>8</v>
      </c>
      <c r="N120" s="71"/>
      <c r="O120" s="71">
        <v>1.63</v>
      </c>
      <c r="P120" s="71">
        <v>6.52</v>
      </c>
      <c r="Q120" s="71"/>
    </row>
    <row r="121" spans="1:17" ht="12.75" customHeight="1" x14ac:dyDescent="0.25">
      <c r="A121" s="66">
        <v>92</v>
      </c>
      <c r="B121" s="68" t="s">
        <v>560</v>
      </c>
      <c r="C121" s="179" t="s">
        <v>536</v>
      </c>
      <c r="D121" s="67" t="s">
        <v>21</v>
      </c>
      <c r="E121" s="69">
        <v>4</v>
      </c>
      <c r="F121" s="70">
        <v>12437.07</v>
      </c>
      <c r="G121" s="71"/>
      <c r="H121" s="71"/>
      <c r="I121" s="71"/>
      <c r="J121" s="71"/>
      <c r="K121" s="71">
        <v>49748</v>
      </c>
      <c r="L121" s="71"/>
      <c r="M121" s="71"/>
      <c r="N121" s="71"/>
      <c r="O121" s="71"/>
      <c r="P121" s="71"/>
      <c r="Q121" s="71"/>
    </row>
    <row r="122" spans="1:17" ht="12.75" customHeight="1" x14ac:dyDescent="0.25">
      <c r="A122" s="66">
        <v>93</v>
      </c>
      <c r="B122" s="68" t="s">
        <v>561</v>
      </c>
      <c r="C122" s="179" t="s">
        <v>562</v>
      </c>
      <c r="D122" s="67" t="s">
        <v>563</v>
      </c>
      <c r="E122" s="72">
        <v>0.4</v>
      </c>
      <c r="F122" s="70">
        <v>86.73</v>
      </c>
      <c r="G122" s="70">
        <v>51.69</v>
      </c>
      <c r="H122" s="70">
        <v>1.0900000000000001</v>
      </c>
      <c r="I122" s="71"/>
      <c r="J122" s="71"/>
      <c r="K122" s="71">
        <v>35</v>
      </c>
      <c r="L122" s="71">
        <v>21</v>
      </c>
      <c r="M122" s="71"/>
      <c r="N122" s="71"/>
      <c r="O122" s="71">
        <v>3.7</v>
      </c>
      <c r="P122" s="71">
        <v>1.48</v>
      </c>
      <c r="Q122" s="71"/>
    </row>
    <row r="123" spans="1:17" ht="12.75" customHeight="1" x14ac:dyDescent="0.25">
      <c r="A123" s="66">
        <v>94</v>
      </c>
      <c r="B123" s="68" t="s">
        <v>564</v>
      </c>
      <c r="C123" s="179" t="s">
        <v>565</v>
      </c>
      <c r="D123" s="67" t="s">
        <v>21</v>
      </c>
      <c r="E123" s="69">
        <v>2</v>
      </c>
      <c r="F123" s="70">
        <v>168.01</v>
      </c>
      <c r="G123" s="71"/>
      <c r="H123" s="71"/>
      <c r="I123" s="71"/>
      <c r="J123" s="71"/>
      <c r="K123" s="71">
        <v>336</v>
      </c>
      <c r="L123" s="71"/>
      <c r="M123" s="71"/>
      <c r="N123" s="71"/>
      <c r="O123" s="71"/>
      <c r="P123" s="71"/>
      <c r="Q123" s="71"/>
    </row>
    <row r="124" spans="1:17" ht="12.75" customHeight="1" x14ac:dyDescent="0.25">
      <c r="A124" s="289" t="s">
        <v>566</v>
      </c>
      <c r="B124" s="290"/>
      <c r="C124" s="290"/>
      <c r="D124" s="290"/>
      <c r="E124" s="290"/>
      <c r="F124" s="290"/>
      <c r="G124" s="290"/>
      <c r="H124" s="290"/>
      <c r="I124" s="290"/>
      <c r="J124" s="290"/>
      <c r="K124" s="290"/>
      <c r="L124" s="290"/>
      <c r="M124" s="290"/>
      <c r="N124" s="290"/>
      <c r="O124" s="290"/>
      <c r="P124" s="290"/>
      <c r="Q124" s="290"/>
    </row>
    <row r="125" spans="1:17" ht="12.75" customHeight="1" x14ac:dyDescent="0.25">
      <c r="A125" s="66">
        <v>95</v>
      </c>
      <c r="B125" s="68" t="s">
        <v>564</v>
      </c>
      <c r="C125" s="179" t="s">
        <v>567</v>
      </c>
      <c r="D125" s="67" t="s">
        <v>21</v>
      </c>
      <c r="E125" s="69">
        <v>2</v>
      </c>
      <c r="F125" s="70">
        <v>168.01</v>
      </c>
      <c r="G125" s="71"/>
      <c r="H125" s="71"/>
      <c r="I125" s="71"/>
      <c r="J125" s="71"/>
      <c r="K125" s="71">
        <v>336</v>
      </c>
      <c r="L125" s="71"/>
      <c r="M125" s="71"/>
      <c r="N125" s="71"/>
      <c r="O125" s="71"/>
      <c r="P125" s="71"/>
      <c r="Q125" s="71"/>
    </row>
    <row r="126" spans="1:17" ht="12.75" customHeight="1" x14ac:dyDescent="0.25">
      <c r="A126" s="66">
        <v>96</v>
      </c>
      <c r="B126" s="68" t="s">
        <v>564</v>
      </c>
      <c r="C126" s="179" t="s">
        <v>568</v>
      </c>
      <c r="D126" s="67" t="s">
        <v>21</v>
      </c>
      <c r="E126" s="69">
        <v>2</v>
      </c>
      <c r="F126" s="70">
        <v>432.01</v>
      </c>
      <c r="G126" s="71"/>
      <c r="H126" s="71"/>
      <c r="I126" s="71"/>
      <c r="J126" s="71"/>
      <c r="K126" s="71">
        <v>864</v>
      </c>
      <c r="L126" s="71"/>
      <c r="M126" s="71"/>
      <c r="N126" s="71"/>
      <c r="O126" s="71"/>
      <c r="P126" s="71"/>
      <c r="Q126" s="71"/>
    </row>
    <row r="127" spans="1:17" ht="12.75" customHeight="1" x14ac:dyDescent="0.25">
      <c r="A127" s="66">
        <v>97</v>
      </c>
      <c r="B127" s="68" t="s">
        <v>564</v>
      </c>
      <c r="C127" s="179" t="s">
        <v>569</v>
      </c>
      <c r="D127" s="67" t="s">
        <v>21</v>
      </c>
      <c r="E127" s="69">
        <v>2</v>
      </c>
      <c r="F127" s="70">
        <v>432.01</v>
      </c>
      <c r="G127" s="71"/>
      <c r="H127" s="71"/>
      <c r="I127" s="71"/>
      <c r="J127" s="71"/>
      <c r="K127" s="71">
        <v>864</v>
      </c>
      <c r="L127" s="71"/>
      <c r="M127" s="71"/>
      <c r="N127" s="71"/>
      <c r="O127" s="71"/>
      <c r="P127" s="71"/>
      <c r="Q127" s="71"/>
    </row>
    <row r="128" spans="1:17" ht="19.2" customHeight="1" x14ac:dyDescent="0.25">
      <c r="A128" s="66">
        <v>98</v>
      </c>
      <c r="B128" s="68" t="s">
        <v>561</v>
      </c>
      <c r="C128" s="179" t="s">
        <v>562</v>
      </c>
      <c r="D128" s="67" t="s">
        <v>563</v>
      </c>
      <c r="E128" s="72">
        <v>0.2</v>
      </c>
      <c r="F128" s="70">
        <v>86.73</v>
      </c>
      <c r="G128" s="70">
        <v>51.69</v>
      </c>
      <c r="H128" s="70">
        <v>1.0900000000000001</v>
      </c>
      <c r="I128" s="71"/>
      <c r="J128" s="71"/>
      <c r="K128" s="71">
        <v>17</v>
      </c>
      <c r="L128" s="71">
        <v>10</v>
      </c>
      <c r="M128" s="71"/>
      <c r="N128" s="71"/>
      <c r="O128" s="71">
        <v>3.7</v>
      </c>
      <c r="P128" s="71">
        <v>0.74</v>
      </c>
      <c r="Q128" s="71"/>
    </row>
    <row r="129" spans="1:17" ht="19.2" customHeight="1" x14ac:dyDescent="0.25">
      <c r="A129" s="66">
        <v>99</v>
      </c>
      <c r="B129" s="68" t="s">
        <v>564</v>
      </c>
      <c r="C129" s="179" t="s">
        <v>570</v>
      </c>
      <c r="D129" s="67" t="s">
        <v>21</v>
      </c>
      <c r="E129" s="69">
        <v>2</v>
      </c>
      <c r="F129" s="70">
        <v>45.85</v>
      </c>
      <c r="G129" s="71"/>
      <c r="H129" s="71"/>
      <c r="I129" s="71"/>
      <c r="J129" s="71"/>
      <c r="K129" s="71">
        <v>92</v>
      </c>
      <c r="L129" s="71"/>
      <c r="M129" s="71"/>
      <c r="N129" s="71"/>
      <c r="O129" s="71"/>
      <c r="P129" s="71"/>
      <c r="Q129" s="71"/>
    </row>
    <row r="130" spans="1:17" ht="12.75" customHeight="1" x14ac:dyDescent="0.25">
      <c r="A130" s="66">
        <v>100</v>
      </c>
      <c r="B130" s="68" t="s">
        <v>571</v>
      </c>
      <c r="C130" s="179" t="s">
        <v>462</v>
      </c>
      <c r="D130" s="67" t="s">
        <v>117</v>
      </c>
      <c r="E130" s="72">
        <v>1.1499999999999999</v>
      </c>
      <c r="F130" s="70">
        <v>612</v>
      </c>
      <c r="G130" s="71"/>
      <c r="H130" s="71"/>
      <c r="I130" s="71"/>
      <c r="J130" s="71"/>
      <c r="K130" s="71">
        <v>704</v>
      </c>
      <c r="L130" s="71"/>
      <c r="M130" s="71"/>
      <c r="N130" s="71"/>
      <c r="O130" s="71"/>
      <c r="P130" s="71"/>
      <c r="Q130" s="71"/>
    </row>
    <row r="131" spans="1:17" ht="12.75" customHeight="1" x14ac:dyDescent="0.25">
      <c r="A131" s="66">
        <v>101</v>
      </c>
      <c r="B131" s="68" t="s">
        <v>572</v>
      </c>
      <c r="C131" s="179" t="s">
        <v>573</v>
      </c>
      <c r="D131" s="67" t="s">
        <v>21</v>
      </c>
      <c r="E131" s="69">
        <v>4</v>
      </c>
      <c r="F131" s="70">
        <v>19.72</v>
      </c>
      <c r="G131" s="71"/>
      <c r="H131" s="71"/>
      <c r="I131" s="71"/>
      <c r="J131" s="71"/>
      <c r="K131" s="71">
        <v>79</v>
      </c>
      <c r="L131" s="71"/>
      <c r="M131" s="71"/>
      <c r="N131" s="71"/>
      <c r="O131" s="71"/>
      <c r="P131" s="71"/>
      <c r="Q131" s="71"/>
    </row>
    <row r="132" spans="1:17" ht="12.75" customHeight="1" x14ac:dyDescent="0.25">
      <c r="A132" s="66">
        <v>102</v>
      </c>
      <c r="B132" s="68" t="s">
        <v>574</v>
      </c>
      <c r="C132" s="179" t="s">
        <v>468</v>
      </c>
      <c r="D132" s="67" t="s">
        <v>469</v>
      </c>
      <c r="E132" s="72">
        <v>0.13800000000000001</v>
      </c>
      <c r="F132" s="70">
        <v>1155.74</v>
      </c>
      <c r="G132" s="70">
        <v>77.900000000000006</v>
      </c>
      <c r="H132" s="70">
        <v>14.44</v>
      </c>
      <c r="I132" s="71"/>
      <c r="J132" s="71"/>
      <c r="K132" s="71">
        <v>159</v>
      </c>
      <c r="L132" s="71">
        <v>11</v>
      </c>
      <c r="M132" s="71">
        <v>2</v>
      </c>
      <c r="N132" s="71"/>
      <c r="O132" s="71">
        <v>6.02</v>
      </c>
      <c r="P132" s="71">
        <v>0.83</v>
      </c>
      <c r="Q132" s="71"/>
    </row>
    <row r="133" spans="1:17" ht="12.75" customHeight="1" x14ac:dyDescent="0.25">
      <c r="A133" s="289" t="s">
        <v>575</v>
      </c>
      <c r="B133" s="290"/>
      <c r="C133" s="290"/>
      <c r="D133" s="290"/>
      <c r="E133" s="290"/>
      <c r="F133" s="290"/>
      <c r="G133" s="290"/>
      <c r="H133" s="290"/>
      <c r="I133" s="290"/>
      <c r="J133" s="290"/>
      <c r="K133" s="290"/>
      <c r="L133" s="290"/>
      <c r="M133" s="290"/>
      <c r="N133" s="290"/>
      <c r="O133" s="290"/>
      <c r="P133" s="290"/>
      <c r="Q133" s="290"/>
    </row>
    <row r="134" spans="1:17" ht="12.75" customHeight="1" x14ac:dyDescent="0.25">
      <c r="A134" s="66">
        <v>103</v>
      </c>
      <c r="B134" s="68" t="s">
        <v>576</v>
      </c>
      <c r="C134" s="179" t="s">
        <v>456</v>
      </c>
      <c r="D134" s="67" t="s">
        <v>130</v>
      </c>
      <c r="E134" s="72">
        <v>0.35699999999999998</v>
      </c>
      <c r="F134" s="70">
        <v>3013.45</v>
      </c>
      <c r="G134" s="70">
        <v>2268.64</v>
      </c>
      <c r="H134" s="70">
        <v>172.49</v>
      </c>
      <c r="I134" s="70">
        <v>9.4600000000000009</v>
      </c>
      <c r="J134" s="71"/>
      <c r="K134" s="71">
        <v>1076</v>
      </c>
      <c r="L134" s="71">
        <v>810</v>
      </c>
      <c r="M134" s="71">
        <v>62</v>
      </c>
      <c r="N134" s="71">
        <v>3</v>
      </c>
      <c r="O134" s="71">
        <v>184.14</v>
      </c>
      <c r="P134" s="71">
        <v>65.739999999999995</v>
      </c>
      <c r="Q134" s="71"/>
    </row>
    <row r="135" spans="1:17" ht="12.75" customHeight="1" x14ac:dyDescent="0.25">
      <c r="A135" s="66">
        <v>104</v>
      </c>
      <c r="B135" s="68" t="s">
        <v>577</v>
      </c>
      <c r="C135" s="179" t="s">
        <v>458</v>
      </c>
      <c r="D135" s="67" t="s">
        <v>117</v>
      </c>
      <c r="E135" s="72">
        <v>35.700000000000003</v>
      </c>
      <c r="F135" s="70">
        <v>528</v>
      </c>
      <c r="G135" s="71"/>
      <c r="H135" s="71"/>
      <c r="I135" s="71"/>
      <c r="J135" s="71"/>
      <c r="K135" s="71">
        <v>18850</v>
      </c>
      <c r="L135" s="71"/>
      <c r="M135" s="71"/>
      <c r="N135" s="71"/>
      <c r="O135" s="71"/>
      <c r="P135" s="71"/>
      <c r="Q135" s="71"/>
    </row>
    <row r="136" spans="1:17" ht="12.75" customHeight="1" x14ac:dyDescent="0.25">
      <c r="A136" s="66">
        <v>105</v>
      </c>
      <c r="B136" s="68" t="s">
        <v>578</v>
      </c>
      <c r="C136" s="179" t="s">
        <v>460</v>
      </c>
      <c r="D136" s="67" t="s">
        <v>130</v>
      </c>
      <c r="E136" s="72">
        <v>7.1999999999999995E-2</v>
      </c>
      <c r="F136" s="70">
        <v>5957.55</v>
      </c>
      <c r="G136" s="70">
        <v>2268.64</v>
      </c>
      <c r="H136" s="70">
        <v>172.49</v>
      </c>
      <c r="I136" s="70">
        <v>9.4600000000000009</v>
      </c>
      <c r="J136" s="71"/>
      <c r="K136" s="71">
        <v>429</v>
      </c>
      <c r="L136" s="71">
        <v>163</v>
      </c>
      <c r="M136" s="71">
        <v>12</v>
      </c>
      <c r="N136" s="71">
        <v>1</v>
      </c>
      <c r="O136" s="71">
        <v>184.14</v>
      </c>
      <c r="P136" s="71">
        <v>13.26</v>
      </c>
      <c r="Q136" s="71"/>
    </row>
    <row r="137" spans="1:17" ht="12.75" customHeight="1" x14ac:dyDescent="0.25">
      <c r="A137" s="66">
        <v>106</v>
      </c>
      <c r="B137" s="68" t="s">
        <v>579</v>
      </c>
      <c r="C137" s="179" t="s">
        <v>462</v>
      </c>
      <c r="D137" s="67" t="s">
        <v>117</v>
      </c>
      <c r="E137" s="72">
        <v>7.2</v>
      </c>
      <c r="F137" s="70">
        <v>612</v>
      </c>
      <c r="G137" s="71"/>
      <c r="H137" s="71"/>
      <c r="I137" s="71"/>
      <c r="J137" s="71"/>
      <c r="K137" s="71">
        <v>4406</v>
      </c>
      <c r="L137" s="71"/>
      <c r="M137" s="71"/>
      <c r="N137" s="71"/>
      <c r="O137" s="71"/>
      <c r="P137" s="71"/>
      <c r="Q137" s="71"/>
    </row>
    <row r="138" spans="1:17" ht="12.75" customHeight="1" x14ac:dyDescent="0.25">
      <c r="A138" s="66">
        <v>107</v>
      </c>
      <c r="B138" s="68" t="s">
        <v>580</v>
      </c>
      <c r="C138" s="179" t="s">
        <v>464</v>
      </c>
      <c r="D138" s="67" t="s">
        <v>69</v>
      </c>
      <c r="E138" s="72">
        <v>0.1</v>
      </c>
      <c r="F138" s="70">
        <v>4732.43</v>
      </c>
      <c r="G138" s="70">
        <v>617.45000000000005</v>
      </c>
      <c r="H138" s="70">
        <v>45.38</v>
      </c>
      <c r="I138" s="70">
        <v>0.55000000000000004</v>
      </c>
      <c r="J138" s="71"/>
      <c r="K138" s="71">
        <v>473</v>
      </c>
      <c r="L138" s="71">
        <v>62</v>
      </c>
      <c r="M138" s="71">
        <v>5</v>
      </c>
      <c r="N138" s="71"/>
      <c r="O138" s="71">
        <v>46.6</v>
      </c>
      <c r="P138" s="71">
        <v>4.66</v>
      </c>
      <c r="Q138" s="71"/>
    </row>
    <row r="139" spans="1:17" ht="12.75" customHeight="1" x14ac:dyDescent="0.25">
      <c r="A139" s="66">
        <v>108</v>
      </c>
      <c r="B139" s="68" t="s">
        <v>581</v>
      </c>
      <c r="C139" s="179" t="s">
        <v>466</v>
      </c>
      <c r="D139" s="67" t="s">
        <v>93</v>
      </c>
      <c r="E139" s="72">
        <v>1.2099999999999999E-3</v>
      </c>
      <c r="F139" s="70">
        <v>40299</v>
      </c>
      <c r="G139" s="71"/>
      <c r="H139" s="71"/>
      <c r="I139" s="71"/>
      <c r="J139" s="71"/>
      <c r="K139" s="71">
        <v>49</v>
      </c>
      <c r="L139" s="71"/>
      <c r="M139" s="71"/>
      <c r="N139" s="71"/>
      <c r="O139" s="71"/>
      <c r="P139" s="71"/>
      <c r="Q139" s="71"/>
    </row>
    <row r="140" spans="1:17" ht="12.75" customHeight="1" x14ac:dyDescent="0.25">
      <c r="A140" s="66">
        <v>109</v>
      </c>
      <c r="B140" s="68" t="s">
        <v>582</v>
      </c>
      <c r="C140" s="179" t="s">
        <v>583</v>
      </c>
      <c r="D140" s="67" t="s">
        <v>125</v>
      </c>
      <c r="E140" s="72">
        <v>41.881999999999998</v>
      </c>
      <c r="F140" s="70">
        <v>10.36</v>
      </c>
      <c r="G140" s="71"/>
      <c r="H140" s="71"/>
      <c r="I140" s="71"/>
      <c r="J140" s="71"/>
      <c r="K140" s="71">
        <v>434</v>
      </c>
      <c r="L140" s="71"/>
      <c r="M140" s="71"/>
      <c r="N140" s="71"/>
      <c r="O140" s="71"/>
      <c r="P140" s="71"/>
      <c r="Q140" s="71"/>
    </row>
    <row r="141" spans="1:17" ht="12.75" customHeight="1" x14ac:dyDescent="0.25">
      <c r="A141" s="66">
        <v>110</v>
      </c>
      <c r="B141" s="68" t="s">
        <v>584</v>
      </c>
      <c r="C141" s="179" t="s">
        <v>482</v>
      </c>
      <c r="D141" s="67" t="s">
        <v>93</v>
      </c>
      <c r="E141" s="72">
        <v>0.11849999999999999</v>
      </c>
      <c r="F141" s="70">
        <v>12914.61</v>
      </c>
      <c r="G141" s="71"/>
      <c r="H141" s="71"/>
      <c r="I141" s="71"/>
      <c r="J141" s="71"/>
      <c r="K141" s="71">
        <v>1530</v>
      </c>
      <c r="L141" s="71"/>
      <c r="M141" s="71"/>
      <c r="N141" s="71"/>
      <c r="O141" s="71"/>
      <c r="P141" s="71"/>
      <c r="Q141" s="71"/>
    </row>
    <row r="142" spans="1:17" ht="12.75" customHeight="1" x14ac:dyDescent="0.25">
      <c r="A142" s="294" t="s">
        <v>585</v>
      </c>
      <c r="B142" s="290"/>
      <c r="C142" s="290"/>
      <c r="D142" s="290"/>
      <c r="E142" s="290"/>
      <c r="F142" s="290"/>
      <c r="G142" s="290"/>
      <c r="H142" s="290"/>
      <c r="I142" s="290"/>
      <c r="J142" s="290"/>
      <c r="K142" s="290"/>
      <c r="L142" s="290"/>
      <c r="M142" s="290"/>
      <c r="N142" s="290"/>
      <c r="O142" s="290"/>
      <c r="P142" s="290"/>
      <c r="Q142" s="290"/>
    </row>
    <row r="143" spans="1:17" ht="12.75" customHeight="1" x14ac:dyDescent="0.25">
      <c r="A143" s="289" t="s">
        <v>586</v>
      </c>
      <c r="B143" s="290"/>
      <c r="C143" s="290"/>
      <c r="D143" s="290"/>
      <c r="E143" s="290"/>
      <c r="F143" s="290"/>
      <c r="G143" s="290"/>
      <c r="H143" s="290"/>
      <c r="I143" s="290"/>
      <c r="J143" s="290"/>
      <c r="K143" s="290"/>
      <c r="L143" s="290"/>
      <c r="M143" s="290"/>
      <c r="N143" s="290"/>
      <c r="O143" s="290"/>
      <c r="P143" s="290"/>
      <c r="Q143" s="290"/>
    </row>
    <row r="144" spans="1:17" ht="12.75" customHeight="1" x14ac:dyDescent="0.25">
      <c r="A144" s="66">
        <v>111</v>
      </c>
      <c r="B144" s="68" t="s">
        <v>550</v>
      </c>
      <c r="C144" s="179" t="s">
        <v>551</v>
      </c>
      <c r="D144" s="67" t="s">
        <v>127</v>
      </c>
      <c r="E144" s="69">
        <v>1</v>
      </c>
      <c r="F144" s="70">
        <v>100.35</v>
      </c>
      <c r="G144" s="70">
        <v>78.55</v>
      </c>
      <c r="H144" s="70">
        <v>6.66</v>
      </c>
      <c r="I144" s="70">
        <v>0.18</v>
      </c>
      <c r="J144" s="71"/>
      <c r="K144" s="71">
        <v>100</v>
      </c>
      <c r="L144" s="71">
        <v>79</v>
      </c>
      <c r="M144" s="71">
        <v>7</v>
      </c>
      <c r="N144" s="71"/>
      <c r="O144" s="71">
        <v>6.54</v>
      </c>
      <c r="P144" s="71">
        <v>6.54</v>
      </c>
      <c r="Q144" s="71"/>
    </row>
    <row r="145" spans="1:17" ht="12.75" customHeight="1" x14ac:dyDescent="0.25">
      <c r="A145" s="66">
        <v>112</v>
      </c>
      <c r="B145" s="68" t="s">
        <v>552</v>
      </c>
      <c r="C145" s="179" t="s">
        <v>553</v>
      </c>
      <c r="D145" s="67" t="s">
        <v>90</v>
      </c>
      <c r="E145" s="69">
        <v>1</v>
      </c>
      <c r="F145" s="70">
        <v>585.26</v>
      </c>
      <c r="G145" s="70">
        <v>106.5</v>
      </c>
      <c r="H145" s="70">
        <v>55.53</v>
      </c>
      <c r="I145" s="70">
        <v>3.46</v>
      </c>
      <c r="J145" s="71"/>
      <c r="K145" s="71">
        <v>585</v>
      </c>
      <c r="L145" s="71">
        <v>107</v>
      </c>
      <c r="M145" s="71">
        <v>56</v>
      </c>
      <c r="N145" s="71">
        <v>3</v>
      </c>
      <c r="O145" s="71">
        <v>7.86</v>
      </c>
      <c r="P145" s="71">
        <v>7.86</v>
      </c>
      <c r="Q145" s="71"/>
    </row>
    <row r="146" spans="1:17" ht="12.75" customHeight="1" x14ac:dyDescent="0.25">
      <c r="A146" s="66">
        <v>113</v>
      </c>
      <c r="B146" s="68" t="s">
        <v>554</v>
      </c>
      <c r="C146" s="179" t="s">
        <v>587</v>
      </c>
      <c r="D146" s="67" t="s">
        <v>21</v>
      </c>
      <c r="E146" s="69">
        <v>1</v>
      </c>
      <c r="F146" s="70">
        <v>6495.55</v>
      </c>
      <c r="G146" s="71"/>
      <c r="H146" s="71"/>
      <c r="I146" s="71"/>
      <c r="J146" s="71"/>
      <c r="K146" s="71">
        <v>6496</v>
      </c>
      <c r="L146" s="71"/>
      <c r="M146" s="71"/>
      <c r="N146" s="71"/>
      <c r="O146" s="71"/>
      <c r="P146" s="71"/>
      <c r="Q146" s="71"/>
    </row>
    <row r="147" spans="1:17" ht="12.75" customHeight="1" x14ac:dyDescent="0.25">
      <c r="A147" s="66">
        <v>114</v>
      </c>
      <c r="B147" s="68" t="s">
        <v>554</v>
      </c>
      <c r="C147" s="179" t="s">
        <v>588</v>
      </c>
      <c r="D147" s="67" t="s">
        <v>21</v>
      </c>
      <c r="E147" s="69">
        <v>1</v>
      </c>
      <c r="F147" s="70">
        <v>2020.73</v>
      </c>
      <c r="G147" s="71"/>
      <c r="H147" s="71"/>
      <c r="I147" s="71"/>
      <c r="J147" s="71"/>
      <c r="K147" s="71">
        <v>2021</v>
      </c>
      <c r="L147" s="71"/>
      <c r="M147" s="71"/>
      <c r="N147" s="71"/>
      <c r="O147" s="71"/>
      <c r="P147" s="71"/>
      <c r="Q147" s="71"/>
    </row>
    <row r="148" spans="1:17" ht="12.75" customHeight="1" x14ac:dyDescent="0.25">
      <c r="A148" s="66">
        <v>115</v>
      </c>
      <c r="B148" s="68" t="s">
        <v>561</v>
      </c>
      <c r="C148" s="179" t="s">
        <v>562</v>
      </c>
      <c r="D148" s="67" t="s">
        <v>563</v>
      </c>
      <c r="E148" s="72">
        <v>0.2</v>
      </c>
      <c r="F148" s="70">
        <v>86.73</v>
      </c>
      <c r="G148" s="70">
        <v>51.69</v>
      </c>
      <c r="H148" s="70">
        <v>1.0900000000000001</v>
      </c>
      <c r="I148" s="71"/>
      <c r="J148" s="71"/>
      <c r="K148" s="71">
        <v>17</v>
      </c>
      <c r="L148" s="71">
        <v>10</v>
      </c>
      <c r="M148" s="71"/>
      <c r="N148" s="71"/>
      <c r="O148" s="71">
        <v>3.7</v>
      </c>
      <c r="P148" s="71">
        <v>0.74</v>
      </c>
      <c r="Q148" s="71"/>
    </row>
    <row r="149" spans="1:17" ht="12.75" customHeight="1" x14ac:dyDescent="0.25">
      <c r="A149" s="66">
        <v>116</v>
      </c>
      <c r="B149" s="68" t="s">
        <v>564</v>
      </c>
      <c r="C149" s="179" t="s">
        <v>589</v>
      </c>
      <c r="D149" s="67" t="s">
        <v>21</v>
      </c>
      <c r="E149" s="69">
        <v>1</v>
      </c>
      <c r="F149" s="70">
        <v>253.5</v>
      </c>
      <c r="G149" s="71"/>
      <c r="H149" s="71"/>
      <c r="I149" s="71"/>
      <c r="J149" s="71"/>
      <c r="K149" s="71">
        <v>254</v>
      </c>
      <c r="L149" s="71"/>
      <c r="M149" s="71"/>
      <c r="N149" s="71"/>
      <c r="O149" s="71"/>
      <c r="P149" s="71"/>
      <c r="Q149" s="71"/>
    </row>
    <row r="150" spans="1:17" ht="12.75" customHeight="1" x14ac:dyDescent="0.25">
      <c r="A150" s="66">
        <v>117</v>
      </c>
      <c r="B150" s="68" t="s">
        <v>564</v>
      </c>
      <c r="C150" s="179" t="s">
        <v>590</v>
      </c>
      <c r="D150" s="67" t="s">
        <v>21</v>
      </c>
      <c r="E150" s="69">
        <v>1</v>
      </c>
      <c r="F150" s="70">
        <v>332.33</v>
      </c>
      <c r="G150" s="71"/>
      <c r="H150" s="71"/>
      <c r="I150" s="71"/>
      <c r="J150" s="71"/>
      <c r="K150" s="71">
        <v>332</v>
      </c>
      <c r="L150" s="71"/>
      <c r="M150" s="71"/>
      <c r="N150" s="71"/>
      <c r="O150" s="71"/>
      <c r="P150" s="71"/>
      <c r="Q150" s="71"/>
    </row>
    <row r="151" spans="1:17" ht="12.75" customHeight="1" x14ac:dyDescent="0.25">
      <c r="A151" s="66">
        <v>118</v>
      </c>
      <c r="B151" s="68" t="s">
        <v>564</v>
      </c>
      <c r="C151" s="179" t="s">
        <v>591</v>
      </c>
      <c r="D151" s="67" t="s">
        <v>21</v>
      </c>
      <c r="E151" s="69">
        <v>1</v>
      </c>
      <c r="F151" s="70">
        <v>475.05</v>
      </c>
      <c r="G151" s="71"/>
      <c r="H151" s="71"/>
      <c r="I151" s="71"/>
      <c r="J151" s="71"/>
      <c r="K151" s="71">
        <v>475</v>
      </c>
      <c r="L151" s="71"/>
      <c r="M151" s="71"/>
      <c r="N151" s="71"/>
      <c r="O151" s="71"/>
      <c r="P151" s="71"/>
      <c r="Q151" s="71"/>
    </row>
    <row r="152" spans="1:17" ht="12.75" customHeight="1" x14ac:dyDescent="0.25">
      <c r="A152" s="66">
        <v>119</v>
      </c>
      <c r="B152" s="68" t="s">
        <v>564</v>
      </c>
      <c r="C152" s="179" t="s">
        <v>592</v>
      </c>
      <c r="D152" s="67" t="s">
        <v>21</v>
      </c>
      <c r="E152" s="69">
        <v>1</v>
      </c>
      <c r="F152" s="70">
        <v>475.05</v>
      </c>
      <c r="G152" s="71"/>
      <c r="H152" s="71"/>
      <c r="I152" s="71"/>
      <c r="J152" s="71"/>
      <c r="K152" s="71">
        <v>475</v>
      </c>
      <c r="L152" s="71"/>
      <c r="M152" s="71"/>
      <c r="N152" s="71"/>
      <c r="O152" s="71"/>
      <c r="P152" s="71"/>
      <c r="Q152" s="71"/>
    </row>
    <row r="153" spans="1:17" ht="12.75" customHeight="1" x14ac:dyDescent="0.25">
      <c r="A153" s="289" t="s">
        <v>593</v>
      </c>
      <c r="B153" s="290"/>
      <c r="C153" s="290"/>
      <c r="D153" s="290"/>
      <c r="E153" s="290"/>
      <c r="F153" s="290"/>
      <c r="G153" s="290"/>
      <c r="H153" s="290"/>
      <c r="I153" s="290"/>
      <c r="J153" s="290"/>
      <c r="K153" s="290"/>
      <c r="L153" s="290"/>
      <c r="M153" s="290"/>
      <c r="N153" s="290"/>
      <c r="O153" s="290"/>
      <c r="P153" s="290"/>
      <c r="Q153" s="290"/>
    </row>
    <row r="154" spans="1:17" ht="12.75" customHeight="1" x14ac:dyDescent="0.25">
      <c r="A154" s="66">
        <v>120</v>
      </c>
      <c r="B154" s="68" t="s">
        <v>594</v>
      </c>
      <c r="C154" s="179" t="s">
        <v>562</v>
      </c>
      <c r="D154" s="67" t="s">
        <v>563</v>
      </c>
      <c r="E154" s="72">
        <v>0.1</v>
      </c>
      <c r="F154" s="70">
        <v>86.73</v>
      </c>
      <c r="G154" s="70">
        <v>51.69</v>
      </c>
      <c r="H154" s="70">
        <v>1.0900000000000001</v>
      </c>
      <c r="I154" s="71"/>
      <c r="J154" s="71"/>
      <c r="K154" s="71">
        <v>9</v>
      </c>
      <c r="L154" s="71">
        <v>5</v>
      </c>
      <c r="M154" s="71"/>
      <c r="N154" s="71"/>
      <c r="O154" s="71">
        <v>3.7</v>
      </c>
      <c r="P154" s="71">
        <v>0.37</v>
      </c>
      <c r="Q154" s="71"/>
    </row>
    <row r="155" spans="1:17" ht="19.2" customHeight="1" x14ac:dyDescent="0.25">
      <c r="A155" s="66">
        <v>121</v>
      </c>
      <c r="B155" s="68" t="s">
        <v>564</v>
      </c>
      <c r="C155" s="179" t="s">
        <v>595</v>
      </c>
      <c r="D155" s="67" t="s">
        <v>21</v>
      </c>
      <c r="E155" s="69">
        <v>1</v>
      </c>
      <c r="F155" s="70">
        <v>62.71</v>
      </c>
      <c r="G155" s="71"/>
      <c r="H155" s="71"/>
      <c r="I155" s="71"/>
      <c r="J155" s="71"/>
      <c r="K155" s="71">
        <v>63</v>
      </c>
      <c r="L155" s="71"/>
      <c r="M155" s="71"/>
      <c r="N155" s="71"/>
      <c r="O155" s="71"/>
      <c r="P155" s="71"/>
      <c r="Q155" s="71"/>
    </row>
    <row r="156" spans="1:17" ht="12.75" customHeight="1" x14ac:dyDescent="0.25">
      <c r="A156" s="66">
        <v>122</v>
      </c>
      <c r="B156" s="68" t="s">
        <v>596</v>
      </c>
      <c r="C156" s="179" t="s">
        <v>462</v>
      </c>
      <c r="D156" s="67" t="s">
        <v>117</v>
      </c>
      <c r="E156" s="69">
        <v>0.83399999999999996</v>
      </c>
      <c r="F156" s="70">
        <v>612</v>
      </c>
      <c r="G156" s="71"/>
      <c r="H156" s="71"/>
      <c r="I156" s="71"/>
      <c r="J156" s="71"/>
      <c r="K156" s="71">
        <v>510</v>
      </c>
      <c r="L156" s="71"/>
      <c r="M156" s="71"/>
      <c r="N156" s="71"/>
      <c r="O156" s="71"/>
      <c r="P156" s="71"/>
      <c r="Q156" s="71"/>
    </row>
    <row r="157" spans="1:17" ht="12.75" customHeight="1" x14ac:dyDescent="0.25">
      <c r="A157" s="66">
        <v>123</v>
      </c>
      <c r="B157" s="68" t="s">
        <v>572</v>
      </c>
      <c r="C157" s="179" t="s">
        <v>573</v>
      </c>
      <c r="D157" s="67" t="s">
        <v>21</v>
      </c>
      <c r="E157" s="69">
        <v>2</v>
      </c>
      <c r="F157" s="70">
        <v>19.72</v>
      </c>
      <c r="G157" s="71"/>
      <c r="H157" s="71"/>
      <c r="I157" s="71"/>
      <c r="J157" s="71"/>
      <c r="K157" s="71">
        <v>39</v>
      </c>
      <c r="L157" s="71"/>
      <c r="M157" s="71"/>
      <c r="N157" s="71"/>
      <c r="O157" s="71"/>
      <c r="P157" s="71"/>
      <c r="Q157" s="71"/>
    </row>
    <row r="158" spans="1:17" ht="12.75" customHeight="1" x14ac:dyDescent="0.25">
      <c r="A158" s="66">
        <v>124</v>
      </c>
      <c r="B158" s="68" t="s">
        <v>574</v>
      </c>
      <c r="C158" s="179" t="s">
        <v>468</v>
      </c>
      <c r="D158" s="67" t="s">
        <v>469</v>
      </c>
      <c r="E158" s="72">
        <v>0.215</v>
      </c>
      <c r="F158" s="70">
        <v>1155.74</v>
      </c>
      <c r="G158" s="70">
        <v>77.900000000000006</v>
      </c>
      <c r="H158" s="70">
        <v>14.44</v>
      </c>
      <c r="I158" s="71"/>
      <c r="J158" s="71"/>
      <c r="K158" s="71">
        <v>248</v>
      </c>
      <c r="L158" s="71">
        <v>17</v>
      </c>
      <c r="M158" s="71">
        <v>3</v>
      </c>
      <c r="N158" s="71"/>
      <c r="O158" s="71">
        <v>6.02</v>
      </c>
      <c r="P158" s="71">
        <v>1.29</v>
      </c>
      <c r="Q158" s="71"/>
    </row>
    <row r="159" spans="1:17" ht="12.75" customHeight="1" x14ac:dyDescent="0.25">
      <c r="A159" s="66">
        <v>125</v>
      </c>
      <c r="B159" s="68" t="s">
        <v>597</v>
      </c>
      <c r="C159" s="179" t="s">
        <v>598</v>
      </c>
      <c r="D159" s="67" t="s">
        <v>130</v>
      </c>
      <c r="E159" s="72">
        <v>0.36230000000000001</v>
      </c>
      <c r="F159" s="70">
        <v>2721.64</v>
      </c>
      <c r="G159" s="70">
        <v>2077.13</v>
      </c>
      <c r="H159" s="70">
        <v>139.84</v>
      </c>
      <c r="I159" s="70">
        <v>7.83</v>
      </c>
      <c r="J159" s="71"/>
      <c r="K159" s="71">
        <v>986</v>
      </c>
      <c r="L159" s="71">
        <v>753</v>
      </c>
      <c r="M159" s="71">
        <v>51</v>
      </c>
      <c r="N159" s="71">
        <v>3</v>
      </c>
      <c r="O159" s="71">
        <v>168.6</v>
      </c>
      <c r="P159" s="71">
        <v>61.08</v>
      </c>
      <c r="Q159" s="71"/>
    </row>
    <row r="160" spans="1:17" ht="12.75" customHeight="1" x14ac:dyDescent="0.25">
      <c r="A160" s="66">
        <v>126</v>
      </c>
      <c r="B160" s="68" t="s">
        <v>577</v>
      </c>
      <c r="C160" s="179" t="s">
        <v>458</v>
      </c>
      <c r="D160" s="67" t="s">
        <v>117</v>
      </c>
      <c r="E160" s="72">
        <v>36.229999999999997</v>
      </c>
      <c r="F160" s="70">
        <v>528</v>
      </c>
      <c r="G160" s="71"/>
      <c r="H160" s="71"/>
      <c r="I160" s="71"/>
      <c r="J160" s="71"/>
      <c r="K160" s="71">
        <v>19129</v>
      </c>
      <c r="L160" s="71"/>
      <c r="M160" s="71"/>
      <c r="N160" s="71"/>
      <c r="O160" s="71"/>
      <c r="P160" s="71"/>
      <c r="Q160" s="71"/>
    </row>
    <row r="161" spans="1:17" ht="12.75" customHeight="1" x14ac:dyDescent="0.25">
      <c r="A161" s="66">
        <v>127</v>
      </c>
      <c r="B161" s="68" t="s">
        <v>599</v>
      </c>
      <c r="C161" s="179" t="s">
        <v>526</v>
      </c>
      <c r="D161" s="67" t="s">
        <v>130</v>
      </c>
      <c r="E161" s="72">
        <v>4.4699999999999997E-2</v>
      </c>
      <c r="F161" s="70">
        <v>4983.04</v>
      </c>
      <c r="G161" s="70">
        <v>2077.13</v>
      </c>
      <c r="H161" s="70">
        <v>139.84</v>
      </c>
      <c r="I161" s="70">
        <v>7.83</v>
      </c>
      <c r="J161" s="71"/>
      <c r="K161" s="71">
        <v>223</v>
      </c>
      <c r="L161" s="71">
        <v>93</v>
      </c>
      <c r="M161" s="71">
        <v>6</v>
      </c>
      <c r="N161" s="71"/>
      <c r="O161" s="71">
        <v>168.6</v>
      </c>
      <c r="P161" s="71">
        <v>7.54</v>
      </c>
      <c r="Q161" s="71"/>
    </row>
    <row r="162" spans="1:17" ht="22.5" customHeight="1" x14ac:dyDescent="0.25">
      <c r="A162" s="66">
        <v>128</v>
      </c>
      <c r="B162" s="68" t="s">
        <v>579</v>
      </c>
      <c r="C162" s="179" t="s">
        <v>462</v>
      </c>
      <c r="D162" s="67" t="s">
        <v>117</v>
      </c>
      <c r="E162" s="72">
        <v>4.47</v>
      </c>
      <c r="F162" s="70">
        <v>612</v>
      </c>
      <c r="G162" s="71"/>
      <c r="H162" s="71"/>
      <c r="I162" s="71"/>
      <c r="J162" s="71"/>
      <c r="K162" s="71">
        <v>2736</v>
      </c>
      <c r="L162" s="71"/>
      <c r="M162" s="71"/>
      <c r="N162" s="71"/>
      <c r="O162" s="71"/>
      <c r="P162" s="71"/>
      <c r="Q162" s="71"/>
    </row>
    <row r="163" spans="1:17" ht="12.75" customHeight="1" x14ac:dyDescent="0.25">
      <c r="A163" s="66">
        <v>129</v>
      </c>
      <c r="B163" s="68" t="s">
        <v>580</v>
      </c>
      <c r="C163" s="179" t="s">
        <v>464</v>
      </c>
      <c r="D163" s="67" t="s">
        <v>69</v>
      </c>
      <c r="E163" s="72">
        <v>0.06</v>
      </c>
      <c r="F163" s="70">
        <v>4732.43</v>
      </c>
      <c r="G163" s="70">
        <v>617.45000000000005</v>
      </c>
      <c r="H163" s="70">
        <v>45.38</v>
      </c>
      <c r="I163" s="70">
        <v>0.55000000000000004</v>
      </c>
      <c r="J163" s="71"/>
      <c r="K163" s="71">
        <v>284</v>
      </c>
      <c r="L163" s="71">
        <v>37</v>
      </c>
      <c r="M163" s="71">
        <v>3</v>
      </c>
      <c r="N163" s="71"/>
      <c r="O163" s="71">
        <v>46.6</v>
      </c>
      <c r="P163" s="71">
        <v>2.8</v>
      </c>
      <c r="Q163" s="71"/>
    </row>
    <row r="164" spans="1:17" ht="12.75" customHeight="1" x14ac:dyDescent="0.25">
      <c r="A164" s="66">
        <v>130</v>
      </c>
      <c r="B164" s="68" t="s">
        <v>581</v>
      </c>
      <c r="C164" s="179" t="s">
        <v>466</v>
      </c>
      <c r="D164" s="67" t="s">
        <v>93</v>
      </c>
      <c r="E164" s="72">
        <v>6.6E-4</v>
      </c>
      <c r="F164" s="70">
        <v>40299</v>
      </c>
      <c r="G164" s="71"/>
      <c r="H164" s="71"/>
      <c r="I164" s="71"/>
      <c r="J164" s="71"/>
      <c r="K164" s="71">
        <v>27</v>
      </c>
      <c r="L164" s="71"/>
      <c r="M164" s="71"/>
      <c r="N164" s="71"/>
      <c r="O164" s="71"/>
      <c r="P164" s="71"/>
      <c r="Q164" s="71"/>
    </row>
    <row r="165" spans="1:17" ht="12.75" customHeight="1" x14ac:dyDescent="0.25">
      <c r="A165" s="289" t="s">
        <v>600</v>
      </c>
      <c r="B165" s="290"/>
      <c r="C165" s="290"/>
      <c r="D165" s="290"/>
      <c r="E165" s="290"/>
      <c r="F165" s="290"/>
      <c r="G165" s="290"/>
      <c r="H165" s="290"/>
      <c r="I165" s="290"/>
      <c r="J165" s="290"/>
      <c r="K165" s="290"/>
      <c r="L165" s="290"/>
      <c r="M165" s="290"/>
      <c r="N165" s="290"/>
      <c r="O165" s="290"/>
      <c r="P165" s="290"/>
      <c r="Q165" s="290"/>
    </row>
    <row r="166" spans="1:17" ht="12.75" customHeight="1" x14ac:dyDescent="0.25">
      <c r="A166" s="66">
        <v>131</v>
      </c>
      <c r="B166" s="68" t="s">
        <v>582</v>
      </c>
      <c r="C166" s="179" t="s">
        <v>583</v>
      </c>
      <c r="D166" s="67" t="s">
        <v>125</v>
      </c>
      <c r="E166" s="72">
        <v>19.622</v>
      </c>
      <c r="F166" s="70">
        <v>10.36</v>
      </c>
      <c r="G166" s="71"/>
      <c r="H166" s="71"/>
      <c r="I166" s="71"/>
      <c r="J166" s="71"/>
      <c r="K166" s="71">
        <v>203</v>
      </c>
      <c r="L166" s="71"/>
      <c r="M166" s="71"/>
      <c r="N166" s="71"/>
      <c r="O166" s="71"/>
      <c r="P166" s="71"/>
      <c r="Q166" s="71"/>
    </row>
    <row r="167" spans="1:17" ht="12.75" customHeight="1" x14ac:dyDescent="0.25">
      <c r="A167" s="66">
        <v>132</v>
      </c>
      <c r="B167" s="68" t="s">
        <v>584</v>
      </c>
      <c r="C167" s="179" t="s">
        <v>482</v>
      </c>
      <c r="D167" s="67" t="s">
        <v>93</v>
      </c>
      <c r="E167" s="72">
        <v>6.7000000000000004E-2</v>
      </c>
      <c r="F167" s="70">
        <v>12914.61</v>
      </c>
      <c r="G167" s="71"/>
      <c r="H167" s="71"/>
      <c r="I167" s="71"/>
      <c r="J167" s="71"/>
      <c r="K167" s="71">
        <v>865</v>
      </c>
      <c r="L167" s="71"/>
      <c r="M167" s="71"/>
      <c r="N167" s="71"/>
      <c r="O167" s="71"/>
      <c r="P167" s="71"/>
      <c r="Q167" s="71"/>
    </row>
    <row r="168" spans="1:17" ht="12.75" customHeight="1" x14ac:dyDescent="0.25">
      <c r="A168" s="289" t="s">
        <v>29</v>
      </c>
      <c r="B168" s="290"/>
      <c r="C168" s="290"/>
      <c r="D168" s="290"/>
      <c r="E168" s="290"/>
      <c r="F168" s="290"/>
      <c r="G168" s="290"/>
      <c r="H168" s="290"/>
      <c r="I168" s="290"/>
      <c r="J168" s="290"/>
      <c r="K168" s="70">
        <v>335813</v>
      </c>
      <c r="L168" s="70">
        <v>7733</v>
      </c>
      <c r="M168" s="70">
        <v>818</v>
      </c>
      <c r="N168" s="70">
        <v>35</v>
      </c>
      <c r="O168" s="71"/>
      <c r="P168" s="70">
        <v>619.85</v>
      </c>
      <c r="Q168" s="71"/>
    </row>
    <row r="169" spans="1:17" ht="12.75" customHeight="1" x14ac:dyDescent="0.25">
      <c r="A169" s="289" t="s">
        <v>310</v>
      </c>
      <c r="B169" s="290"/>
      <c r="C169" s="290"/>
      <c r="D169" s="290"/>
      <c r="E169" s="290"/>
      <c r="F169" s="290"/>
      <c r="G169" s="290"/>
      <c r="H169" s="290"/>
      <c r="I169" s="290"/>
      <c r="J169" s="290"/>
      <c r="K169" s="70">
        <v>341657</v>
      </c>
      <c r="L169" s="70">
        <v>13072</v>
      </c>
      <c r="M169" s="70">
        <v>1323</v>
      </c>
      <c r="N169" s="70">
        <v>55</v>
      </c>
      <c r="O169" s="71"/>
      <c r="P169" s="70">
        <v>1004.14</v>
      </c>
      <c r="Q169" s="71"/>
    </row>
    <row r="170" spans="1:17" ht="30.75" customHeight="1" x14ac:dyDescent="0.25">
      <c r="A170" s="289" t="s">
        <v>30</v>
      </c>
      <c r="B170" s="290"/>
      <c r="C170" s="290"/>
      <c r="D170" s="290"/>
      <c r="E170" s="290"/>
      <c r="F170" s="290"/>
      <c r="G170" s="290"/>
      <c r="H170" s="290"/>
      <c r="I170" s="290"/>
      <c r="J170" s="290"/>
      <c r="K170" s="70">
        <v>16038</v>
      </c>
      <c r="L170" s="71"/>
      <c r="M170" s="71"/>
      <c r="N170" s="71"/>
      <c r="O170" s="71"/>
      <c r="P170" s="71"/>
      <c r="Q170" s="71"/>
    </row>
    <row r="171" spans="1:17" ht="12.75" customHeight="1" x14ac:dyDescent="0.25">
      <c r="A171" s="289" t="s">
        <v>31</v>
      </c>
      <c r="B171" s="290"/>
      <c r="C171" s="290"/>
      <c r="D171" s="290"/>
      <c r="E171" s="290"/>
      <c r="F171" s="290"/>
      <c r="G171" s="290"/>
      <c r="H171" s="290"/>
      <c r="I171" s="290"/>
      <c r="J171" s="290"/>
      <c r="K171" s="70">
        <v>10504</v>
      </c>
      <c r="L171" s="71"/>
      <c r="M171" s="71"/>
      <c r="N171" s="71"/>
      <c r="O171" s="71"/>
      <c r="P171" s="71"/>
      <c r="Q171" s="71"/>
    </row>
    <row r="172" spans="1:17" ht="12.75" customHeight="1" x14ac:dyDescent="0.25">
      <c r="A172" s="291" t="s">
        <v>86</v>
      </c>
      <c r="B172" s="290"/>
      <c r="C172" s="290"/>
      <c r="D172" s="290"/>
      <c r="E172" s="290"/>
      <c r="F172" s="290"/>
      <c r="G172" s="290"/>
      <c r="H172" s="290"/>
      <c r="I172" s="290"/>
      <c r="J172" s="290"/>
      <c r="K172" s="73">
        <v>368199</v>
      </c>
      <c r="L172" s="71"/>
      <c r="M172" s="71"/>
      <c r="N172" s="71"/>
      <c r="O172" s="71"/>
      <c r="P172" s="73">
        <v>1004.14</v>
      </c>
      <c r="Q172" s="71"/>
    </row>
    <row r="173" spans="1:17" ht="12.75" customHeight="1" x14ac:dyDescent="0.25">
      <c r="A173" s="289" t="s">
        <v>601</v>
      </c>
      <c r="B173" s="290"/>
      <c r="C173" s="290"/>
      <c r="D173" s="290"/>
      <c r="E173" s="290"/>
      <c r="F173" s="290"/>
      <c r="G173" s="290"/>
      <c r="H173" s="290"/>
      <c r="I173" s="290"/>
      <c r="J173" s="290"/>
      <c r="K173" s="71"/>
      <c r="L173" s="71"/>
      <c r="M173" s="71"/>
      <c r="N173" s="71"/>
      <c r="O173" s="71"/>
      <c r="P173" s="71"/>
      <c r="Q173" s="71"/>
    </row>
    <row r="174" spans="1:17" ht="12.75" customHeight="1" x14ac:dyDescent="0.25">
      <c r="A174" s="289" t="s">
        <v>602</v>
      </c>
      <c r="B174" s="290"/>
      <c r="C174" s="290"/>
      <c r="D174" s="290"/>
      <c r="E174" s="290"/>
      <c r="F174" s="290"/>
      <c r="G174" s="290"/>
      <c r="H174" s="290"/>
      <c r="I174" s="290"/>
      <c r="J174" s="290"/>
      <c r="K174" s="71"/>
      <c r="L174" s="71"/>
      <c r="M174" s="71"/>
      <c r="N174" s="71"/>
      <c r="O174" s="71"/>
      <c r="P174" s="71"/>
      <c r="Q174" s="71"/>
    </row>
    <row r="175" spans="1:17" ht="12.75" customHeight="1" x14ac:dyDescent="0.25">
      <c r="A175" s="289" t="s">
        <v>603</v>
      </c>
      <c r="B175" s="290"/>
      <c r="C175" s="290"/>
      <c r="D175" s="290"/>
      <c r="E175" s="290"/>
      <c r="F175" s="290"/>
      <c r="G175" s="290"/>
      <c r="H175" s="290"/>
      <c r="I175" s="290"/>
      <c r="J175" s="290"/>
      <c r="K175" s="70">
        <v>580</v>
      </c>
      <c r="L175" s="70">
        <v>493</v>
      </c>
      <c r="M175" s="70">
        <v>87</v>
      </c>
      <c r="N175" s="70">
        <v>4</v>
      </c>
      <c r="O175" s="71"/>
      <c r="P175" s="70">
        <v>40.29</v>
      </c>
      <c r="Q175" s="71"/>
    </row>
    <row r="176" spans="1:17" ht="12.75" customHeight="1" x14ac:dyDescent="0.25">
      <c r="A176" s="289" t="s">
        <v>314</v>
      </c>
      <c r="B176" s="290"/>
      <c r="C176" s="290"/>
      <c r="D176" s="290"/>
      <c r="E176" s="290"/>
      <c r="F176" s="290"/>
      <c r="G176" s="290"/>
      <c r="H176" s="290"/>
      <c r="I176" s="290"/>
      <c r="J176" s="290"/>
      <c r="K176" s="70">
        <v>601</v>
      </c>
      <c r="L176" s="70">
        <v>514</v>
      </c>
      <c r="M176" s="70">
        <v>87</v>
      </c>
      <c r="N176" s="70">
        <v>4</v>
      </c>
      <c r="O176" s="71"/>
      <c r="P176" s="70">
        <v>40.29</v>
      </c>
      <c r="Q176" s="71"/>
    </row>
    <row r="177" spans="1:17" ht="12.75" customHeight="1" x14ac:dyDescent="0.25">
      <c r="A177" s="289" t="s">
        <v>315</v>
      </c>
      <c r="B177" s="290"/>
      <c r="C177" s="290"/>
      <c r="D177" s="290"/>
      <c r="E177" s="290"/>
      <c r="F177" s="290"/>
      <c r="G177" s="290"/>
      <c r="H177" s="290"/>
      <c r="I177" s="290"/>
      <c r="J177" s="290"/>
      <c r="K177" s="70">
        <v>811</v>
      </c>
      <c r="L177" s="70">
        <v>694</v>
      </c>
      <c r="M177" s="70">
        <v>117</v>
      </c>
      <c r="N177" s="70">
        <v>5</v>
      </c>
      <c r="O177" s="71"/>
      <c r="P177" s="70">
        <v>54.39</v>
      </c>
      <c r="Q177" s="71"/>
    </row>
    <row r="178" spans="1:17" ht="12.75" customHeight="1" x14ac:dyDescent="0.25">
      <c r="A178" s="289" t="s">
        <v>316</v>
      </c>
      <c r="B178" s="290"/>
      <c r="C178" s="290"/>
      <c r="D178" s="290"/>
      <c r="E178" s="290"/>
      <c r="F178" s="290"/>
      <c r="G178" s="290"/>
      <c r="H178" s="290"/>
      <c r="I178" s="290"/>
      <c r="J178" s="290"/>
      <c r="K178" s="70">
        <v>973</v>
      </c>
      <c r="L178" s="70">
        <v>833</v>
      </c>
      <c r="M178" s="70">
        <v>140</v>
      </c>
      <c r="N178" s="70">
        <v>6</v>
      </c>
      <c r="O178" s="71"/>
      <c r="P178" s="70">
        <v>65.27</v>
      </c>
      <c r="Q178" s="71"/>
    </row>
    <row r="179" spans="1:17" ht="12.75" customHeight="1" x14ac:dyDescent="0.25">
      <c r="A179" s="289" t="s">
        <v>604</v>
      </c>
      <c r="B179" s="290"/>
      <c r="C179" s="290"/>
      <c r="D179" s="290"/>
      <c r="E179" s="290"/>
      <c r="F179" s="290"/>
      <c r="G179" s="290"/>
      <c r="H179" s="290"/>
      <c r="I179" s="290"/>
      <c r="J179" s="290"/>
      <c r="K179" s="70">
        <v>1074</v>
      </c>
      <c r="L179" s="71"/>
      <c r="M179" s="71"/>
      <c r="N179" s="71"/>
      <c r="O179" s="71"/>
      <c r="P179" s="71"/>
      <c r="Q179" s="71"/>
    </row>
    <row r="180" spans="1:17" x14ac:dyDescent="0.25">
      <c r="A180" s="289" t="s">
        <v>605</v>
      </c>
      <c r="B180" s="290"/>
      <c r="C180" s="290"/>
      <c r="D180" s="290"/>
      <c r="E180" s="290"/>
      <c r="F180" s="290"/>
      <c r="G180" s="290"/>
      <c r="H180" s="290"/>
      <c r="I180" s="290"/>
      <c r="J180" s="290"/>
      <c r="K180" s="70">
        <v>696</v>
      </c>
      <c r="L180" s="71"/>
      <c r="M180" s="71"/>
      <c r="N180" s="71"/>
      <c r="O180" s="71"/>
      <c r="P180" s="71"/>
      <c r="Q180" s="71"/>
    </row>
    <row r="181" spans="1:17" ht="22.5" customHeight="1" x14ac:dyDescent="0.25">
      <c r="A181" s="289" t="s">
        <v>80</v>
      </c>
      <c r="B181" s="290"/>
      <c r="C181" s="290"/>
      <c r="D181" s="290"/>
      <c r="E181" s="290"/>
      <c r="F181" s="290"/>
      <c r="G181" s="290"/>
      <c r="H181" s="290"/>
      <c r="I181" s="290"/>
      <c r="J181" s="290"/>
      <c r="K181" s="70">
        <v>2743</v>
      </c>
      <c r="L181" s="71"/>
      <c r="M181" s="71"/>
      <c r="N181" s="71"/>
      <c r="O181" s="71"/>
      <c r="P181" s="70">
        <v>65.27</v>
      </c>
      <c r="Q181" s="71"/>
    </row>
    <row r="182" spans="1:17" ht="12.75" customHeight="1" x14ac:dyDescent="0.25">
      <c r="A182" s="289" t="s">
        <v>81</v>
      </c>
      <c r="B182" s="290"/>
      <c r="C182" s="290"/>
      <c r="D182" s="290"/>
      <c r="E182" s="290"/>
      <c r="F182" s="290"/>
      <c r="G182" s="290"/>
      <c r="H182" s="290"/>
      <c r="I182" s="290"/>
      <c r="J182" s="290"/>
      <c r="K182" s="70">
        <v>2743</v>
      </c>
      <c r="L182" s="71"/>
      <c r="M182" s="71"/>
      <c r="N182" s="71"/>
      <c r="O182" s="71"/>
      <c r="P182" s="70">
        <v>65.27</v>
      </c>
      <c r="Q182" s="71"/>
    </row>
    <row r="183" spans="1:17" ht="12.75" customHeight="1" x14ac:dyDescent="0.25">
      <c r="A183" s="291" t="s">
        <v>606</v>
      </c>
      <c r="B183" s="290"/>
      <c r="C183" s="290"/>
      <c r="D183" s="290"/>
      <c r="E183" s="290"/>
      <c r="F183" s="290"/>
      <c r="G183" s="290"/>
      <c r="H183" s="290"/>
      <c r="I183" s="290"/>
      <c r="J183" s="290"/>
      <c r="K183" s="73">
        <v>2743</v>
      </c>
      <c r="L183" s="71"/>
      <c r="M183" s="71"/>
      <c r="N183" s="71"/>
      <c r="O183" s="71"/>
      <c r="P183" s="73">
        <v>65.27</v>
      </c>
      <c r="Q183" s="71"/>
    </row>
    <row r="184" spans="1:17" ht="12.75" customHeight="1" x14ac:dyDescent="0.25">
      <c r="A184" s="289" t="s">
        <v>607</v>
      </c>
      <c r="B184" s="290"/>
      <c r="C184" s="290"/>
      <c r="D184" s="290"/>
      <c r="E184" s="290"/>
      <c r="F184" s="290"/>
      <c r="G184" s="290"/>
      <c r="H184" s="290"/>
      <c r="I184" s="290"/>
      <c r="J184" s="290"/>
      <c r="K184" s="71"/>
      <c r="L184" s="71"/>
      <c r="M184" s="71"/>
      <c r="N184" s="71"/>
      <c r="O184" s="71"/>
      <c r="P184" s="71"/>
      <c r="Q184" s="71"/>
    </row>
    <row r="185" spans="1:17" ht="12.75" customHeight="1" x14ac:dyDescent="0.25">
      <c r="A185" s="289" t="s">
        <v>608</v>
      </c>
      <c r="B185" s="290"/>
      <c r="C185" s="290"/>
      <c r="D185" s="290"/>
      <c r="E185" s="290"/>
      <c r="F185" s="290"/>
      <c r="G185" s="290"/>
      <c r="H185" s="290"/>
      <c r="I185" s="290"/>
      <c r="J185" s="290"/>
      <c r="K185" s="71"/>
      <c r="L185" s="71"/>
      <c r="M185" s="71"/>
      <c r="N185" s="71"/>
      <c r="O185" s="71"/>
      <c r="P185" s="71"/>
      <c r="Q185" s="71"/>
    </row>
    <row r="186" spans="1:17" ht="12.75" customHeight="1" x14ac:dyDescent="0.25">
      <c r="A186" s="289" t="s">
        <v>609</v>
      </c>
      <c r="B186" s="290"/>
      <c r="C186" s="290"/>
      <c r="D186" s="290"/>
      <c r="E186" s="290"/>
      <c r="F186" s="290"/>
      <c r="G186" s="290"/>
      <c r="H186" s="290"/>
      <c r="I186" s="290"/>
      <c r="J186" s="290"/>
      <c r="K186" s="71"/>
      <c r="L186" s="71"/>
      <c r="M186" s="71"/>
      <c r="N186" s="71"/>
      <c r="O186" s="71"/>
      <c r="P186" s="71"/>
      <c r="Q186" s="71"/>
    </row>
    <row r="187" spans="1:17" ht="12.75" customHeight="1" x14ac:dyDescent="0.25">
      <c r="A187" s="289" t="s">
        <v>610</v>
      </c>
      <c r="B187" s="290"/>
      <c r="C187" s="290"/>
      <c r="D187" s="290"/>
      <c r="E187" s="290"/>
      <c r="F187" s="290"/>
      <c r="G187" s="290"/>
      <c r="H187" s="290"/>
      <c r="I187" s="290"/>
      <c r="J187" s="290"/>
      <c r="K187" s="70">
        <v>39344</v>
      </c>
      <c r="L187" s="70">
        <v>1498</v>
      </c>
      <c r="M187" s="70">
        <v>123</v>
      </c>
      <c r="N187" s="70">
        <v>7</v>
      </c>
      <c r="O187" s="71"/>
      <c r="P187" s="70">
        <v>121.3</v>
      </c>
      <c r="Q187" s="71"/>
    </row>
    <row r="188" spans="1:17" ht="12.75" customHeight="1" x14ac:dyDescent="0.25">
      <c r="A188" s="289" t="s">
        <v>611</v>
      </c>
      <c r="B188" s="290"/>
      <c r="C188" s="290"/>
      <c r="D188" s="290"/>
      <c r="E188" s="290"/>
      <c r="F188" s="290"/>
      <c r="G188" s="290"/>
      <c r="H188" s="290"/>
      <c r="I188" s="290"/>
      <c r="J188" s="290"/>
      <c r="K188" s="70">
        <v>39409</v>
      </c>
      <c r="L188" s="70">
        <v>1563</v>
      </c>
      <c r="M188" s="70">
        <v>123</v>
      </c>
      <c r="N188" s="70">
        <v>7</v>
      </c>
      <c r="O188" s="71"/>
      <c r="P188" s="70">
        <v>121.3</v>
      </c>
      <c r="Q188" s="71"/>
    </row>
    <row r="189" spans="1:17" ht="12.75" customHeight="1" x14ac:dyDescent="0.25">
      <c r="A189" s="289" t="s">
        <v>612</v>
      </c>
      <c r="B189" s="290"/>
      <c r="C189" s="290"/>
      <c r="D189" s="290"/>
      <c r="E189" s="290"/>
      <c r="F189" s="290"/>
      <c r="G189" s="290"/>
      <c r="H189" s="290"/>
      <c r="I189" s="290"/>
      <c r="J189" s="290"/>
      <c r="K189" s="70">
        <v>39999</v>
      </c>
      <c r="L189" s="70">
        <v>2110</v>
      </c>
      <c r="M189" s="70">
        <v>166</v>
      </c>
      <c r="N189" s="70">
        <v>9</v>
      </c>
      <c r="O189" s="71"/>
      <c r="P189" s="70">
        <v>163.76</v>
      </c>
      <c r="Q189" s="71"/>
    </row>
    <row r="190" spans="1:17" ht="12.75" customHeight="1" x14ac:dyDescent="0.25">
      <c r="A190" s="289" t="s">
        <v>613</v>
      </c>
      <c r="B190" s="290"/>
      <c r="C190" s="290"/>
      <c r="D190" s="290"/>
      <c r="E190" s="290"/>
      <c r="F190" s="290"/>
      <c r="G190" s="290"/>
      <c r="H190" s="290"/>
      <c r="I190" s="290"/>
      <c r="J190" s="290"/>
      <c r="K190" s="70">
        <v>40454</v>
      </c>
      <c r="L190" s="70">
        <v>2532</v>
      </c>
      <c r="M190" s="70">
        <v>199</v>
      </c>
      <c r="N190" s="70">
        <v>11</v>
      </c>
      <c r="O190" s="71"/>
      <c r="P190" s="70">
        <v>196.51</v>
      </c>
      <c r="Q190" s="71"/>
    </row>
    <row r="191" spans="1:17" ht="12.75" customHeight="1" x14ac:dyDescent="0.25">
      <c r="A191" s="289" t="s">
        <v>614</v>
      </c>
      <c r="B191" s="290"/>
      <c r="C191" s="290"/>
      <c r="D191" s="290"/>
      <c r="E191" s="290"/>
      <c r="F191" s="290"/>
      <c r="G191" s="290"/>
      <c r="H191" s="290"/>
      <c r="I191" s="290"/>
      <c r="J191" s="290"/>
      <c r="K191" s="70">
        <v>3255</v>
      </c>
      <c r="L191" s="71"/>
      <c r="M191" s="71"/>
      <c r="N191" s="71"/>
      <c r="O191" s="71"/>
      <c r="P191" s="71"/>
      <c r="Q191" s="71"/>
    </row>
    <row r="192" spans="1:17" ht="12.75" customHeight="1" x14ac:dyDescent="0.25">
      <c r="A192" s="289" t="s">
        <v>615</v>
      </c>
      <c r="B192" s="290"/>
      <c r="C192" s="290"/>
      <c r="D192" s="290"/>
      <c r="E192" s="290"/>
      <c r="F192" s="290"/>
      <c r="G192" s="290"/>
      <c r="H192" s="290"/>
      <c r="I192" s="290"/>
      <c r="J192" s="290"/>
      <c r="K192" s="70">
        <v>2111</v>
      </c>
      <c r="L192" s="71"/>
      <c r="M192" s="71"/>
      <c r="N192" s="71"/>
      <c r="O192" s="71"/>
      <c r="P192" s="71"/>
      <c r="Q192" s="71"/>
    </row>
    <row r="193" spans="1:17" ht="12.75" customHeight="1" x14ac:dyDescent="0.25">
      <c r="A193" s="289" t="s">
        <v>616</v>
      </c>
      <c r="B193" s="290"/>
      <c r="C193" s="290"/>
      <c r="D193" s="290"/>
      <c r="E193" s="290"/>
      <c r="F193" s="290"/>
      <c r="G193" s="290"/>
      <c r="H193" s="290"/>
      <c r="I193" s="290"/>
      <c r="J193" s="290"/>
      <c r="K193" s="70">
        <v>45820</v>
      </c>
      <c r="L193" s="71"/>
      <c r="M193" s="71"/>
      <c r="N193" s="71"/>
      <c r="O193" s="71"/>
      <c r="P193" s="70">
        <v>196.51</v>
      </c>
      <c r="Q193" s="71"/>
    </row>
    <row r="194" spans="1:17" ht="12.75" customHeight="1" x14ac:dyDescent="0.25">
      <c r="A194" s="289" t="s">
        <v>617</v>
      </c>
      <c r="B194" s="290"/>
      <c r="C194" s="290"/>
      <c r="D194" s="290"/>
      <c r="E194" s="290"/>
      <c r="F194" s="290"/>
      <c r="G194" s="290"/>
      <c r="H194" s="290"/>
      <c r="I194" s="290"/>
      <c r="J194" s="290"/>
      <c r="K194" s="71"/>
      <c r="L194" s="71"/>
      <c r="M194" s="71"/>
      <c r="N194" s="71"/>
      <c r="O194" s="71"/>
      <c r="P194" s="71"/>
      <c r="Q194" s="71"/>
    </row>
    <row r="195" spans="1:17" ht="12.75" customHeight="1" x14ac:dyDescent="0.25">
      <c r="A195" s="289" t="s">
        <v>618</v>
      </c>
      <c r="B195" s="290"/>
      <c r="C195" s="290"/>
      <c r="D195" s="290"/>
      <c r="E195" s="290"/>
      <c r="F195" s="290"/>
      <c r="G195" s="290"/>
      <c r="H195" s="290"/>
      <c r="I195" s="290"/>
      <c r="J195" s="290"/>
      <c r="K195" s="70">
        <v>37783</v>
      </c>
      <c r="L195" s="71"/>
      <c r="M195" s="71"/>
      <c r="N195" s="71"/>
      <c r="O195" s="71"/>
      <c r="P195" s="71"/>
      <c r="Q195" s="71"/>
    </row>
    <row r="196" spans="1:17" ht="12.75" customHeight="1" x14ac:dyDescent="0.25">
      <c r="A196" s="289" t="s">
        <v>611</v>
      </c>
      <c r="B196" s="290"/>
      <c r="C196" s="290"/>
      <c r="D196" s="290"/>
      <c r="E196" s="290"/>
      <c r="F196" s="290"/>
      <c r="G196" s="290"/>
      <c r="H196" s="290"/>
      <c r="I196" s="290"/>
      <c r="J196" s="290"/>
      <c r="K196" s="70">
        <v>37783</v>
      </c>
      <c r="L196" s="71"/>
      <c r="M196" s="71"/>
      <c r="N196" s="71"/>
      <c r="O196" s="71"/>
      <c r="P196" s="71"/>
      <c r="Q196" s="71"/>
    </row>
    <row r="197" spans="1:17" ht="12.75" customHeight="1" x14ac:dyDescent="0.25">
      <c r="A197" s="289" t="s">
        <v>619</v>
      </c>
      <c r="B197" s="290"/>
      <c r="C197" s="290"/>
      <c r="D197" s="290"/>
      <c r="E197" s="290"/>
      <c r="F197" s="290"/>
      <c r="G197" s="290"/>
      <c r="H197" s="290"/>
      <c r="I197" s="290"/>
      <c r="J197" s="290"/>
      <c r="K197" s="71"/>
      <c r="L197" s="71"/>
      <c r="M197" s="71"/>
      <c r="N197" s="71"/>
      <c r="O197" s="71"/>
      <c r="P197" s="71"/>
      <c r="Q197" s="71"/>
    </row>
    <row r="198" spans="1:17" ht="12.75" customHeight="1" x14ac:dyDescent="0.25">
      <c r="A198" s="289" t="s">
        <v>620</v>
      </c>
      <c r="B198" s="290"/>
      <c r="C198" s="290"/>
      <c r="D198" s="290"/>
      <c r="E198" s="290"/>
      <c r="F198" s="290"/>
      <c r="G198" s="290"/>
      <c r="H198" s="290"/>
      <c r="I198" s="290"/>
      <c r="J198" s="290"/>
      <c r="K198" s="70">
        <v>213</v>
      </c>
      <c r="L198" s="70">
        <v>118</v>
      </c>
      <c r="M198" s="70">
        <v>11</v>
      </c>
      <c r="N198" s="71"/>
      <c r="O198" s="71"/>
      <c r="P198" s="70">
        <v>9.68</v>
      </c>
      <c r="Q198" s="71"/>
    </row>
    <row r="199" spans="1:17" x14ac:dyDescent="0.25">
      <c r="A199" s="289" t="s">
        <v>611</v>
      </c>
      <c r="B199" s="290"/>
      <c r="C199" s="290"/>
      <c r="D199" s="290"/>
      <c r="E199" s="290"/>
      <c r="F199" s="290"/>
      <c r="G199" s="290"/>
      <c r="H199" s="290"/>
      <c r="I199" s="290"/>
      <c r="J199" s="290"/>
      <c r="K199" s="70">
        <v>218</v>
      </c>
      <c r="L199" s="70">
        <v>123</v>
      </c>
      <c r="M199" s="70">
        <v>11</v>
      </c>
      <c r="N199" s="71"/>
      <c r="O199" s="71"/>
      <c r="P199" s="70">
        <v>9.68</v>
      </c>
      <c r="Q199" s="71"/>
    </row>
    <row r="200" spans="1:17" x14ac:dyDescent="0.25">
      <c r="A200" s="289" t="s">
        <v>612</v>
      </c>
      <c r="B200" s="290"/>
      <c r="C200" s="290"/>
      <c r="D200" s="290"/>
      <c r="E200" s="290"/>
      <c r="F200" s="290"/>
      <c r="G200" s="290"/>
      <c r="H200" s="290"/>
      <c r="I200" s="290"/>
      <c r="J200" s="290"/>
      <c r="K200" s="70">
        <v>265</v>
      </c>
      <c r="L200" s="70">
        <v>166</v>
      </c>
      <c r="M200" s="70">
        <v>15</v>
      </c>
      <c r="N200" s="71"/>
      <c r="O200" s="71"/>
      <c r="P200" s="70">
        <v>13.07</v>
      </c>
      <c r="Q200" s="71"/>
    </row>
    <row r="201" spans="1:17" x14ac:dyDescent="0.25">
      <c r="A201" s="289" t="s">
        <v>613</v>
      </c>
      <c r="B201" s="290"/>
      <c r="C201" s="290"/>
      <c r="D201" s="290"/>
      <c r="E201" s="290"/>
      <c r="F201" s="290"/>
      <c r="G201" s="290"/>
      <c r="H201" s="290"/>
      <c r="I201" s="290"/>
      <c r="J201" s="290"/>
      <c r="K201" s="70">
        <v>301</v>
      </c>
      <c r="L201" s="70">
        <v>199</v>
      </c>
      <c r="M201" s="70">
        <v>18</v>
      </c>
      <c r="N201" s="71"/>
      <c r="O201" s="71"/>
      <c r="P201" s="70">
        <v>15.68</v>
      </c>
      <c r="Q201" s="71"/>
    </row>
    <row r="202" spans="1:17" x14ac:dyDescent="0.25">
      <c r="A202" s="289" t="s">
        <v>621</v>
      </c>
      <c r="B202" s="290"/>
      <c r="C202" s="290"/>
      <c r="D202" s="290"/>
      <c r="E202" s="290"/>
      <c r="F202" s="290"/>
      <c r="G202" s="290"/>
      <c r="H202" s="290"/>
      <c r="I202" s="290"/>
      <c r="J202" s="290"/>
      <c r="K202" s="70">
        <v>199</v>
      </c>
      <c r="L202" s="71"/>
      <c r="M202" s="71"/>
      <c r="N202" s="71"/>
      <c r="O202" s="71"/>
      <c r="P202" s="71"/>
      <c r="Q202" s="71"/>
    </row>
    <row r="203" spans="1:17" x14ac:dyDescent="0.25">
      <c r="A203" s="289" t="s">
        <v>622</v>
      </c>
      <c r="B203" s="290"/>
      <c r="C203" s="290"/>
      <c r="D203" s="290"/>
      <c r="E203" s="290"/>
      <c r="F203" s="290"/>
      <c r="G203" s="290"/>
      <c r="H203" s="290"/>
      <c r="I203" s="290"/>
      <c r="J203" s="290"/>
      <c r="K203" s="70">
        <v>139</v>
      </c>
      <c r="L203" s="71"/>
      <c r="M203" s="71"/>
      <c r="N203" s="71"/>
      <c r="O203" s="71"/>
      <c r="P203" s="71"/>
      <c r="Q203" s="71"/>
    </row>
    <row r="204" spans="1:17" x14ac:dyDescent="0.25">
      <c r="A204" s="289" t="s">
        <v>616</v>
      </c>
      <c r="B204" s="290"/>
      <c r="C204" s="290"/>
      <c r="D204" s="290"/>
      <c r="E204" s="290"/>
      <c r="F204" s="290"/>
      <c r="G204" s="290"/>
      <c r="H204" s="290"/>
      <c r="I204" s="290"/>
      <c r="J204" s="290"/>
      <c r="K204" s="70">
        <v>639</v>
      </c>
      <c r="L204" s="71"/>
      <c r="M204" s="71"/>
      <c r="N204" s="71"/>
      <c r="O204" s="71"/>
      <c r="P204" s="70">
        <v>15.68</v>
      </c>
      <c r="Q204" s="71"/>
    </row>
    <row r="205" spans="1:17" x14ac:dyDescent="0.25">
      <c r="A205" s="289" t="s">
        <v>623</v>
      </c>
      <c r="B205" s="290"/>
      <c r="C205" s="290"/>
      <c r="D205" s="290"/>
      <c r="E205" s="290"/>
      <c r="F205" s="290"/>
      <c r="G205" s="290"/>
      <c r="H205" s="290"/>
      <c r="I205" s="290"/>
      <c r="J205" s="290"/>
      <c r="K205" s="71"/>
      <c r="L205" s="71"/>
      <c r="M205" s="71"/>
      <c r="N205" s="71"/>
      <c r="O205" s="71"/>
      <c r="P205" s="71"/>
      <c r="Q205" s="71"/>
    </row>
    <row r="206" spans="1:17" x14ac:dyDescent="0.25">
      <c r="A206" s="289" t="s">
        <v>624</v>
      </c>
      <c r="B206" s="290"/>
      <c r="C206" s="290"/>
      <c r="D206" s="290"/>
      <c r="E206" s="290"/>
      <c r="F206" s="290"/>
      <c r="G206" s="290"/>
      <c r="H206" s="290"/>
      <c r="I206" s="290"/>
      <c r="J206" s="290"/>
      <c r="K206" s="70">
        <v>3293</v>
      </c>
      <c r="L206" s="71"/>
      <c r="M206" s="71"/>
      <c r="N206" s="71"/>
      <c r="O206" s="71"/>
      <c r="P206" s="71"/>
      <c r="Q206" s="71"/>
    </row>
    <row r="207" spans="1:17" x14ac:dyDescent="0.25">
      <c r="A207" s="289" t="s">
        <v>611</v>
      </c>
      <c r="B207" s="290"/>
      <c r="C207" s="290"/>
      <c r="D207" s="290"/>
      <c r="E207" s="290"/>
      <c r="F207" s="290"/>
      <c r="G207" s="290"/>
      <c r="H207" s="290"/>
      <c r="I207" s="290"/>
      <c r="J207" s="290"/>
      <c r="K207" s="70">
        <v>3293</v>
      </c>
      <c r="L207" s="71"/>
      <c r="M207" s="71"/>
      <c r="N207" s="71"/>
      <c r="O207" s="71"/>
      <c r="P207" s="71"/>
      <c r="Q207" s="71"/>
    </row>
    <row r="208" spans="1:17" x14ac:dyDescent="0.25">
      <c r="A208" s="289" t="s">
        <v>83</v>
      </c>
      <c r="B208" s="290"/>
      <c r="C208" s="290"/>
      <c r="D208" s="290"/>
      <c r="E208" s="290"/>
      <c r="F208" s="290"/>
      <c r="G208" s="290"/>
      <c r="H208" s="290"/>
      <c r="I208" s="290"/>
      <c r="J208" s="290"/>
      <c r="K208" s="70">
        <v>87535</v>
      </c>
      <c r="L208" s="71"/>
      <c r="M208" s="71"/>
      <c r="N208" s="71"/>
      <c r="O208" s="71"/>
      <c r="P208" s="70">
        <v>212.19</v>
      </c>
      <c r="Q208" s="71"/>
    </row>
    <row r="209" spans="1:17" x14ac:dyDescent="0.25">
      <c r="A209" s="289" t="s">
        <v>625</v>
      </c>
      <c r="B209" s="290"/>
      <c r="C209" s="290"/>
      <c r="D209" s="290"/>
      <c r="E209" s="290"/>
      <c r="F209" s="290"/>
      <c r="G209" s="290"/>
      <c r="H209" s="290"/>
      <c r="I209" s="290"/>
      <c r="J209" s="290"/>
      <c r="K209" s="71"/>
      <c r="L209" s="71"/>
      <c r="M209" s="71"/>
      <c r="N209" s="71"/>
      <c r="O209" s="71"/>
      <c r="P209" s="71"/>
      <c r="Q209" s="71"/>
    </row>
    <row r="210" spans="1:17" x14ac:dyDescent="0.25">
      <c r="A210" s="289" t="s">
        <v>626</v>
      </c>
      <c r="B210" s="290"/>
      <c r="C210" s="290"/>
      <c r="D210" s="290"/>
      <c r="E210" s="290"/>
      <c r="F210" s="290"/>
      <c r="G210" s="290"/>
      <c r="H210" s="290"/>
      <c r="I210" s="290"/>
      <c r="J210" s="290"/>
      <c r="K210" s="71"/>
      <c r="L210" s="71"/>
      <c r="M210" s="71"/>
      <c r="N210" s="71"/>
      <c r="O210" s="71"/>
      <c r="P210" s="71"/>
      <c r="Q210" s="71"/>
    </row>
    <row r="211" spans="1:17" x14ac:dyDescent="0.25">
      <c r="A211" s="289" t="s">
        <v>627</v>
      </c>
      <c r="B211" s="290"/>
      <c r="C211" s="290"/>
      <c r="D211" s="290"/>
      <c r="E211" s="290"/>
      <c r="F211" s="290"/>
      <c r="G211" s="290"/>
      <c r="H211" s="290"/>
      <c r="I211" s="290"/>
      <c r="J211" s="290"/>
      <c r="K211" s="70">
        <v>200</v>
      </c>
      <c r="L211" s="70">
        <v>109</v>
      </c>
      <c r="M211" s="70">
        <v>26</v>
      </c>
      <c r="N211" s="71"/>
      <c r="O211" s="71"/>
      <c r="P211" s="70">
        <v>8.01</v>
      </c>
      <c r="Q211" s="71"/>
    </row>
    <row r="212" spans="1:17" x14ac:dyDescent="0.25">
      <c r="A212" s="289" t="s">
        <v>611</v>
      </c>
      <c r="B212" s="290"/>
      <c r="C212" s="290"/>
      <c r="D212" s="290"/>
      <c r="E212" s="290"/>
      <c r="F212" s="290"/>
      <c r="G212" s="290"/>
      <c r="H212" s="290"/>
      <c r="I212" s="290"/>
      <c r="J212" s="290"/>
      <c r="K212" s="70">
        <v>205</v>
      </c>
      <c r="L212" s="70">
        <v>114</v>
      </c>
      <c r="M212" s="70">
        <v>26</v>
      </c>
      <c r="N212" s="71"/>
      <c r="O212" s="71"/>
      <c r="P212" s="70">
        <v>8.01</v>
      </c>
      <c r="Q212" s="71"/>
    </row>
    <row r="213" spans="1:17" x14ac:dyDescent="0.25">
      <c r="A213" s="289" t="s">
        <v>628</v>
      </c>
      <c r="B213" s="290"/>
      <c r="C213" s="290"/>
      <c r="D213" s="290"/>
      <c r="E213" s="290"/>
      <c r="F213" s="290"/>
      <c r="G213" s="290"/>
      <c r="H213" s="290"/>
      <c r="I213" s="290"/>
      <c r="J213" s="290"/>
      <c r="K213" s="70">
        <v>254</v>
      </c>
      <c r="L213" s="70">
        <v>154</v>
      </c>
      <c r="M213" s="70">
        <v>35</v>
      </c>
      <c r="N213" s="71"/>
      <c r="O213" s="71"/>
      <c r="P213" s="70">
        <v>10.81</v>
      </c>
      <c r="Q213" s="71"/>
    </row>
    <row r="214" spans="1:17" x14ac:dyDescent="0.25">
      <c r="A214" s="289" t="s">
        <v>629</v>
      </c>
      <c r="B214" s="290"/>
      <c r="C214" s="290"/>
      <c r="D214" s="290"/>
      <c r="E214" s="290"/>
      <c r="F214" s="290"/>
      <c r="G214" s="290"/>
      <c r="H214" s="290"/>
      <c r="I214" s="290"/>
      <c r="J214" s="290"/>
      <c r="K214" s="70">
        <v>292</v>
      </c>
      <c r="L214" s="70">
        <v>185</v>
      </c>
      <c r="M214" s="70">
        <v>42</v>
      </c>
      <c r="N214" s="71"/>
      <c r="O214" s="71"/>
      <c r="P214" s="70">
        <v>12.97</v>
      </c>
      <c r="Q214" s="71"/>
    </row>
    <row r="215" spans="1:17" x14ac:dyDescent="0.25">
      <c r="A215" s="289" t="s">
        <v>630</v>
      </c>
      <c r="B215" s="290"/>
      <c r="C215" s="290"/>
      <c r="D215" s="290"/>
      <c r="E215" s="290"/>
      <c r="F215" s="290"/>
      <c r="G215" s="290"/>
      <c r="H215" s="290"/>
      <c r="I215" s="290"/>
      <c r="J215" s="290"/>
      <c r="K215" s="70">
        <v>148</v>
      </c>
      <c r="L215" s="71"/>
      <c r="M215" s="71"/>
      <c r="N215" s="71"/>
      <c r="O215" s="71"/>
      <c r="P215" s="71"/>
      <c r="Q215" s="71"/>
    </row>
    <row r="216" spans="1:17" x14ac:dyDescent="0.25">
      <c r="A216" s="289" t="s">
        <v>631</v>
      </c>
      <c r="B216" s="290"/>
      <c r="C216" s="290"/>
      <c r="D216" s="290"/>
      <c r="E216" s="290"/>
      <c r="F216" s="290"/>
      <c r="G216" s="290"/>
      <c r="H216" s="290"/>
      <c r="I216" s="290"/>
      <c r="J216" s="290"/>
      <c r="K216" s="70">
        <v>111</v>
      </c>
      <c r="L216" s="71"/>
      <c r="M216" s="71"/>
      <c r="N216" s="71"/>
      <c r="O216" s="71"/>
      <c r="P216" s="71"/>
      <c r="Q216" s="71"/>
    </row>
    <row r="217" spans="1:17" x14ac:dyDescent="0.25">
      <c r="A217" s="289" t="s">
        <v>616</v>
      </c>
      <c r="B217" s="290"/>
      <c r="C217" s="290"/>
      <c r="D217" s="290"/>
      <c r="E217" s="290"/>
      <c r="F217" s="290"/>
      <c r="G217" s="290"/>
      <c r="H217" s="290"/>
      <c r="I217" s="290"/>
      <c r="J217" s="290"/>
      <c r="K217" s="70">
        <v>551</v>
      </c>
      <c r="L217" s="71"/>
      <c r="M217" s="71"/>
      <c r="N217" s="71"/>
      <c r="O217" s="71"/>
      <c r="P217" s="70">
        <v>12.97</v>
      </c>
      <c r="Q217" s="71"/>
    </row>
    <row r="218" spans="1:17" x14ac:dyDescent="0.25">
      <c r="A218" s="289" t="s">
        <v>632</v>
      </c>
      <c r="B218" s="290"/>
      <c r="C218" s="290"/>
      <c r="D218" s="290"/>
      <c r="E218" s="290"/>
      <c r="F218" s="290"/>
      <c r="G218" s="290"/>
      <c r="H218" s="290"/>
      <c r="I218" s="290"/>
      <c r="J218" s="290"/>
      <c r="K218" s="71"/>
      <c r="L218" s="71"/>
      <c r="M218" s="71"/>
      <c r="N218" s="71"/>
      <c r="O218" s="71"/>
      <c r="P218" s="71"/>
      <c r="Q218" s="71"/>
    </row>
    <row r="219" spans="1:17" x14ac:dyDescent="0.25">
      <c r="A219" s="289" t="s">
        <v>633</v>
      </c>
      <c r="B219" s="290"/>
      <c r="C219" s="290"/>
      <c r="D219" s="290"/>
      <c r="E219" s="290"/>
      <c r="F219" s="290"/>
      <c r="G219" s="290"/>
      <c r="H219" s="290"/>
      <c r="I219" s="290"/>
      <c r="J219" s="290"/>
      <c r="K219" s="70">
        <v>1656</v>
      </c>
      <c r="L219" s="70">
        <v>216</v>
      </c>
      <c r="M219" s="70">
        <v>16</v>
      </c>
      <c r="N219" s="71"/>
      <c r="O219" s="71"/>
      <c r="P219" s="70">
        <v>16.309999999999999</v>
      </c>
      <c r="Q219" s="71"/>
    </row>
    <row r="220" spans="1:17" x14ac:dyDescent="0.25">
      <c r="A220" s="289" t="s">
        <v>611</v>
      </c>
      <c r="B220" s="290"/>
      <c r="C220" s="290"/>
      <c r="D220" s="290"/>
      <c r="E220" s="290"/>
      <c r="F220" s="290"/>
      <c r="G220" s="290"/>
      <c r="H220" s="290"/>
      <c r="I220" s="290"/>
      <c r="J220" s="290"/>
      <c r="K220" s="70">
        <v>1665</v>
      </c>
      <c r="L220" s="70">
        <v>225</v>
      </c>
      <c r="M220" s="70">
        <v>16</v>
      </c>
      <c r="N220" s="71"/>
      <c r="O220" s="71"/>
      <c r="P220" s="70">
        <v>16.309999999999999</v>
      </c>
      <c r="Q220" s="71"/>
    </row>
    <row r="221" spans="1:17" x14ac:dyDescent="0.25">
      <c r="A221" s="289" t="s">
        <v>628</v>
      </c>
      <c r="B221" s="290"/>
      <c r="C221" s="290"/>
      <c r="D221" s="290"/>
      <c r="E221" s="290"/>
      <c r="F221" s="290"/>
      <c r="G221" s="290"/>
      <c r="H221" s="290"/>
      <c r="I221" s="290"/>
      <c r="J221" s="290"/>
      <c r="K221" s="70">
        <v>1750</v>
      </c>
      <c r="L221" s="70">
        <v>304</v>
      </c>
      <c r="M221" s="70">
        <v>22</v>
      </c>
      <c r="N221" s="71"/>
      <c r="O221" s="71"/>
      <c r="P221" s="70">
        <v>22.02</v>
      </c>
      <c r="Q221" s="71"/>
    </row>
    <row r="222" spans="1:17" x14ac:dyDescent="0.25">
      <c r="A222" s="289" t="s">
        <v>629</v>
      </c>
      <c r="B222" s="290"/>
      <c r="C222" s="290"/>
      <c r="D222" s="290"/>
      <c r="E222" s="290"/>
      <c r="F222" s="290"/>
      <c r="G222" s="290"/>
      <c r="H222" s="290"/>
      <c r="I222" s="290"/>
      <c r="J222" s="290"/>
      <c r="K222" s="70">
        <v>1815</v>
      </c>
      <c r="L222" s="70">
        <v>365</v>
      </c>
      <c r="M222" s="70">
        <v>26</v>
      </c>
      <c r="N222" s="71"/>
      <c r="O222" s="71"/>
      <c r="P222" s="70">
        <v>26.42</v>
      </c>
      <c r="Q222" s="71"/>
    </row>
    <row r="223" spans="1:17" x14ac:dyDescent="0.25">
      <c r="A223" s="289" t="s">
        <v>634</v>
      </c>
      <c r="B223" s="290"/>
      <c r="C223" s="290"/>
      <c r="D223" s="290"/>
      <c r="E223" s="290"/>
      <c r="F223" s="290"/>
      <c r="G223" s="290"/>
      <c r="H223" s="290"/>
      <c r="I223" s="290"/>
      <c r="J223" s="290"/>
      <c r="K223" s="70">
        <v>347</v>
      </c>
      <c r="L223" s="71"/>
      <c r="M223" s="71"/>
      <c r="N223" s="71"/>
      <c r="O223" s="71"/>
      <c r="P223" s="71"/>
      <c r="Q223" s="71"/>
    </row>
    <row r="224" spans="1:17" x14ac:dyDescent="0.25">
      <c r="A224" s="289" t="s">
        <v>635</v>
      </c>
      <c r="B224" s="290"/>
      <c r="C224" s="290"/>
      <c r="D224" s="290"/>
      <c r="E224" s="290"/>
      <c r="F224" s="290"/>
      <c r="G224" s="290"/>
      <c r="H224" s="290"/>
      <c r="I224" s="290"/>
      <c r="J224" s="290"/>
      <c r="K224" s="70">
        <v>237</v>
      </c>
      <c r="L224" s="71"/>
      <c r="M224" s="71"/>
      <c r="N224" s="71"/>
      <c r="O224" s="71"/>
      <c r="P224" s="71"/>
      <c r="Q224" s="71"/>
    </row>
    <row r="225" spans="1:17" x14ac:dyDescent="0.25">
      <c r="A225" s="289" t="s">
        <v>616</v>
      </c>
      <c r="B225" s="290"/>
      <c r="C225" s="290"/>
      <c r="D225" s="290"/>
      <c r="E225" s="290"/>
      <c r="F225" s="290"/>
      <c r="G225" s="290"/>
      <c r="H225" s="290"/>
      <c r="I225" s="290"/>
      <c r="J225" s="290"/>
      <c r="K225" s="70">
        <v>2399</v>
      </c>
      <c r="L225" s="71"/>
      <c r="M225" s="71"/>
      <c r="N225" s="71"/>
      <c r="O225" s="71"/>
      <c r="P225" s="70">
        <v>26.42</v>
      </c>
      <c r="Q225" s="71"/>
    </row>
    <row r="226" spans="1:17" x14ac:dyDescent="0.25">
      <c r="A226" s="289" t="s">
        <v>83</v>
      </c>
      <c r="B226" s="290"/>
      <c r="C226" s="290"/>
      <c r="D226" s="290"/>
      <c r="E226" s="290"/>
      <c r="F226" s="290"/>
      <c r="G226" s="290"/>
      <c r="H226" s="290"/>
      <c r="I226" s="290"/>
      <c r="J226" s="290"/>
      <c r="K226" s="70">
        <v>2950</v>
      </c>
      <c r="L226" s="71"/>
      <c r="M226" s="71"/>
      <c r="N226" s="71"/>
      <c r="O226" s="71"/>
      <c r="P226" s="70">
        <v>39.39</v>
      </c>
      <c r="Q226" s="71"/>
    </row>
    <row r="227" spans="1:17" x14ac:dyDescent="0.25">
      <c r="A227" s="289" t="s">
        <v>81</v>
      </c>
      <c r="B227" s="290"/>
      <c r="C227" s="290"/>
      <c r="D227" s="290"/>
      <c r="E227" s="290"/>
      <c r="F227" s="290"/>
      <c r="G227" s="290"/>
      <c r="H227" s="290"/>
      <c r="I227" s="290"/>
      <c r="J227" s="290"/>
      <c r="K227" s="70">
        <v>90485</v>
      </c>
      <c r="L227" s="71"/>
      <c r="M227" s="71"/>
      <c r="N227" s="71"/>
      <c r="O227" s="71"/>
      <c r="P227" s="70">
        <v>251.58</v>
      </c>
      <c r="Q227" s="71"/>
    </row>
    <row r="228" spans="1:17" x14ac:dyDescent="0.25">
      <c r="A228" s="291" t="s">
        <v>636</v>
      </c>
      <c r="B228" s="290"/>
      <c r="C228" s="290"/>
      <c r="D228" s="290"/>
      <c r="E228" s="290"/>
      <c r="F228" s="290"/>
      <c r="G228" s="290"/>
      <c r="H228" s="290"/>
      <c r="I228" s="290"/>
      <c r="J228" s="290"/>
      <c r="K228" s="73">
        <v>90485</v>
      </c>
      <c r="L228" s="71"/>
      <c r="M228" s="71"/>
      <c r="N228" s="71"/>
      <c r="O228" s="71"/>
      <c r="P228" s="73">
        <v>251.58</v>
      </c>
      <c r="Q228" s="71"/>
    </row>
    <row r="229" spans="1:17" x14ac:dyDescent="0.25">
      <c r="A229" s="289" t="s">
        <v>637</v>
      </c>
      <c r="B229" s="290"/>
      <c r="C229" s="290"/>
      <c r="D229" s="290"/>
      <c r="E229" s="290"/>
      <c r="F229" s="290"/>
      <c r="G229" s="290"/>
      <c r="H229" s="290"/>
      <c r="I229" s="290"/>
      <c r="J229" s="290"/>
      <c r="K229" s="71"/>
      <c r="L229" s="71"/>
      <c r="M229" s="71"/>
      <c r="N229" s="71"/>
      <c r="O229" s="71"/>
      <c r="P229" s="71"/>
      <c r="Q229" s="71"/>
    </row>
    <row r="230" spans="1:17" x14ac:dyDescent="0.25">
      <c r="A230" s="289" t="s">
        <v>608</v>
      </c>
      <c r="B230" s="290"/>
      <c r="C230" s="290"/>
      <c r="D230" s="290"/>
      <c r="E230" s="290"/>
      <c r="F230" s="290"/>
      <c r="G230" s="290"/>
      <c r="H230" s="290"/>
      <c r="I230" s="290"/>
      <c r="J230" s="290"/>
      <c r="K230" s="71"/>
      <c r="L230" s="71"/>
      <c r="M230" s="71"/>
      <c r="N230" s="71"/>
      <c r="O230" s="71"/>
      <c r="P230" s="71"/>
      <c r="Q230" s="71"/>
    </row>
    <row r="231" spans="1:17" x14ac:dyDescent="0.25">
      <c r="A231" s="289" t="s">
        <v>609</v>
      </c>
      <c r="B231" s="290"/>
      <c r="C231" s="290"/>
      <c r="D231" s="290"/>
      <c r="E231" s="290"/>
      <c r="F231" s="290"/>
      <c r="G231" s="290"/>
      <c r="H231" s="290"/>
      <c r="I231" s="290"/>
      <c r="J231" s="290"/>
      <c r="K231" s="71"/>
      <c r="L231" s="71"/>
      <c r="M231" s="71"/>
      <c r="N231" s="71"/>
      <c r="O231" s="71"/>
      <c r="P231" s="71"/>
      <c r="Q231" s="71"/>
    </row>
    <row r="232" spans="1:17" x14ac:dyDescent="0.25">
      <c r="A232" s="289" t="s">
        <v>638</v>
      </c>
      <c r="B232" s="290"/>
      <c r="C232" s="290"/>
      <c r="D232" s="290"/>
      <c r="E232" s="290"/>
      <c r="F232" s="290"/>
      <c r="G232" s="290"/>
      <c r="H232" s="290"/>
      <c r="I232" s="290"/>
      <c r="J232" s="290"/>
      <c r="K232" s="70">
        <v>54346</v>
      </c>
      <c r="L232" s="70">
        <v>2213</v>
      </c>
      <c r="M232" s="70">
        <v>141</v>
      </c>
      <c r="N232" s="70">
        <v>7</v>
      </c>
      <c r="O232" s="71"/>
      <c r="P232" s="70">
        <v>179.2</v>
      </c>
      <c r="Q232" s="71"/>
    </row>
    <row r="233" spans="1:17" x14ac:dyDescent="0.25">
      <c r="A233" s="289" t="s">
        <v>611</v>
      </c>
      <c r="B233" s="290"/>
      <c r="C233" s="290"/>
      <c r="D233" s="290"/>
      <c r="E233" s="290"/>
      <c r="F233" s="290"/>
      <c r="G233" s="290"/>
      <c r="H233" s="290"/>
      <c r="I233" s="290"/>
      <c r="J233" s="290"/>
      <c r="K233" s="70">
        <v>54442</v>
      </c>
      <c r="L233" s="70">
        <v>2309</v>
      </c>
      <c r="M233" s="70">
        <v>141</v>
      </c>
      <c r="N233" s="70">
        <v>7</v>
      </c>
      <c r="O233" s="71"/>
      <c r="P233" s="70">
        <v>179.2</v>
      </c>
      <c r="Q233" s="71"/>
    </row>
    <row r="234" spans="1:17" x14ac:dyDescent="0.25">
      <c r="A234" s="289" t="s">
        <v>612</v>
      </c>
      <c r="B234" s="290"/>
      <c r="C234" s="290"/>
      <c r="D234" s="290"/>
      <c r="E234" s="290"/>
      <c r="F234" s="290"/>
      <c r="G234" s="290"/>
      <c r="H234" s="290"/>
      <c r="I234" s="290"/>
      <c r="J234" s="290"/>
      <c r="K234" s="70">
        <v>55299</v>
      </c>
      <c r="L234" s="70">
        <v>3117</v>
      </c>
      <c r="M234" s="70">
        <v>190</v>
      </c>
      <c r="N234" s="70">
        <v>9</v>
      </c>
      <c r="O234" s="71"/>
      <c r="P234" s="70">
        <v>241.92</v>
      </c>
      <c r="Q234" s="71"/>
    </row>
    <row r="235" spans="1:17" x14ac:dyDescent="0.25">
      <c r="A235" s="289" t="s">
        <v>613</v>
      </c>
      <c r="B235" s="290"/>
      <c r="C235" s="290"/>
      <c r="D235" s="290"/>
      <c r="E235" s="290"/>
      <c r="F235" s="290"/>
      <c r="G235" s="290"/>
      <c r="H235" s="290"/>
      <c r="I235" s="290"/>
      <c r="J235" s="290"/>
      <c r="K235" s="70">
        <v>55960</v>
      </c>
      <c r="L235" s="70">
        <v>3740</v>
      </c>
      <c r="M235" s="70">
        <v>228</v>
      </c>
      <c r="N235" s="70">
        <v>11</v>
      </c>
      <c r="O235" s="71"/>
      <c r="P235" s="70">
        <v>290.3</v>
      </c>
      <c r="Q235" s="71"/>
    </row>
    <row r="236" spans="1:17" x14ac:dyDescent="0.25">
      <c r="A236" s="289" t="s">
        <v>639</v>
      </c>
      <c r="B236" s="290"/>
      <c r="C236" s="290"/>
      <c r="D236" s="290"/>
      <c r="E236" s="290"/>
      <c r="F236" s="290"/>
      <c r="G236" s="290"/>
      <c r="H236" s="290"/>
      <c r="I236" s="290"/>
      <c r="J236" s="290"/>
      <c r="K236" s="70">
        <v>4801</v>
      </c>
      <c r="L236" s="71"/>
      <c r="M236" s="71"/>
      <c r="N236" s="71"/>
      <c r="O236" s="71"/>
      <c r="P236" s="71"/>
      <c r="Q236" s="71"/>
    </row>
    <row r="237" spans="1:17" x14ac:dyDescent="0.25">
      <c r="A237" s="289" t="s">
        <v>640</v>
      </c>
      <c r="B237" s="290"/>
      <c r="C237" s="290"/>
      <c r="D237" s="290"/>
      <c r="E237" s="290"/>
      <c r="F237" s="290"/>
      <c r="G237" s="290"/>
      <c r="H237" s="290"/>
      <c r="I237" s="290"/>
      <c r="J237" s="290"/>
      <c r="K237" s="70">
        <v>3113</v>
      </c>
      <c r="L237" s="71"/>
      <c r="M237" s="71"/>
      <c r="N237" s="71"/>
      <c r="O237" s="71"/>
      <c r="P237" s="71"/>
      <c r="Q237" s="71"/>
    </row>
    <row r="238" spans="1:17" x14ac:dyDescent="0.25">
      <c r="A238" s="289" t="s">
        <v>616</v>
      </c>
      <c r="B238" s="290"/>
      <c r="C238" s="290"/>
      <c r="D238" s="290"/>
      <c r="E238" s="290"/>
      <c r="F238" s="290"/>
      <c r="G238" s="290"/>
      <c r="H238" s="290"/>
      <c r="I238" s="290"/>
      <c r="J238" s="290"/>
      <c r="K238" s="70">
        <v>63874</v>
      </c>
      <c r="L238" s="71"/>
      <c r="M238" s="71"/>
      <c r="N238" s="71"/>
      <c r="O238" s="71"/>
      <c r="P238" s="70">
        <v>290.3</v>
      </c>
      <c r="Q238" s="71"/>
    </row>
    <row r="239" spans="1:17" x14ac:dyDescent="0.25">
      <c r="A239" s="289" t="s">
        <v>617</v>
      </c>
      <c r="B239" s="290"/>
      <c r="C239" s="290"/>
      <c r="D239" s="290"/>
      <c r="E239" s="290"/>
      <c r="F239" s="290"/>
      <c r="G239" s="290"/>
      <c r="H239" s="290"/>
      <c r="I239" s="290"/>
      <c r="J239" s="290"/>
      <c r="K239" s="71"/>
      <c r="L239" s="71"/>
      <c r="M239" s="71"/>
      <c r="N239" s="71"/>
      <c r="O239" s="71"/>
      <c r="P239" s="71"/>
      <c r="Q239" s="71"/>
    </row>
    <row r="240" spans="1:17" x14ac:dyDescent="0.25">
      <c r="A240" s="289" t="s">
        <v>641</v>
      </c>
      <c r="B240" s="290"/>
      <c r="C240" s="290"/>
      <c r="D240" s="290"/>
      <c r="E240" s="290"/>
      <c r="F240" s="290"/>
      <c r="G240" s="290"/>
      <c r="H240" s="290"/>
      <c r="I240" s="290"/>
      <c r="J240" s="290"/>
      <c r="K240" s="70">
        <v>63921</v>
      </c>
      <c r="L240" s="71"/>
      <c r="M240" s="71"/>
      <c r="N240" s="71"/>
      <c r="O240" s="71"/>
      <c r="P240" s="71"/>
      <c r="Q240" s="71"/>
    </row>
    <row r="241" spans="1:17" x14ac:dyDescent="0.25">
      <c r="A241" s="289" t="s">
        <v>611</v>
      </c>
      <c r="B241" s="290"/>
      <c r="C241" s="290"/>
      <c r="D241" s="290"/>
      <c r="E241" s="290"/>
      <c r="F241" s="290"/>
      <c r="G241" s="290"/>
      <c r="H241" s="290"/>
      <c r="I241" s="290"/>
      <c r="J241" s="290"/>
      <c r="K241" s="70">
        <v>63921</v>
      </c>
      <c r="L241" s="71"/>
      <c r="M241" s="71"/>
      <c r="N241" s="71"/>
      <c r="O241" s="71"/>
      <c r="P241" s="71"/>
      <c r="Q241" s="71"/>
    </row>
    <row r="242" spans="1:17" x14ac:dyDescent="0.25">
      <c r="A242" s="289" t="s">
        <v>619</v>
      </c>
      <c r="B242" s="290"/>
      <c r="C242" s="290"/>
      <c r="D242" s="290"/>
      <c r="E242" s="290"/>
      <c r="F242" s="290"/>
      <c r="G242" s="290"/>
      <c r="H242" s="290"/>
      <c r="I242" s="290"/>
      <c r="J242" s="290"/>
      <c r="K242" s="71"/>
      <c r="L242" s="71"/>
      <c r="M242" s="71"/>
      <c r="N242" s="71"/>
      <c r="O242" s="71"/>
      <c r="P242" s="71"/>
      <c r="Q242" s="71"/>
    </row>
    <row r="243" spans="1:17" x14ac:dyDescent="0.25">
      <c r="A243" s="289" t="s">
        <v>642</v>
      </c>
      <c r="B243" s="290"/>
      <c r="C243" s="290"/>
      <c r="D243" s="290"/>
      <c r="E243" s="290"/>
      <c r="F243" s="290"/>
      <c r="G243" s="290"/>
      <c r="H243" s="290"/>
      <c r="I243" s="290"/>
      <c r="J243" s="290"/>
      <c r="K243" s="70">
        <v>393</v>
      </c>
      <c r="L243" s="70">
        <v>248</v>
      </c>
      <c r="M243" s="70">
        <v>42</v>
      </c>
      <c r="N243" s="71"/>
      <c r="O243" s="71"/>
      <c r="P243" s="70">
        <v>19.34</v>
      </c>
      <c r="Q243" s="71"/>
    </row>
    <row r="244" spans="1:17" x14ac:dyDescent="0.25">
      <c r="A244" s="289" t="s">
        <v>611</v>
      </c>
      <c r="B244" s="290"/>
      <c r="C244" s="290"/>
      <c r="D244" s="290"/>
      <c r="E244" s="290"/>
      <c r="F244" s="290"/>
      <c r="G244" s="290"/>
      <c r="H244" s="290"/>
      <c r="I244" s="290"/>
      <c r="J244" s="290"/>
      <c r="K244" s="70">
        <v>404</v>
      </c>
      <c r="L244" s="70">
        <v>259</v>
      </c>
      <c r="M244" s="70">
        <v>42</v>
      </c>
      <c r="N244" s="71"/>
      <c r="O244" s="71"/>
      <c r="P244" s="70">
        <v>19.34</v>
      </c>
      <c r="Q244" s="71"/>
    </row>
    <row r="245" spans="1:17" x14ac:dyDescent="0.25">
      <c r="A245" s="289" t="s">
        <v>612</v>
      </c>
      <c r="B245" s="290"/>
      <c r="C245" s="290"/>
      <c r="D245" s="290"/>
      <c r="E245" s="290"/>
      <c r="F245" s="290"/>
      <c r="G245" s="290"/>
      <c r="H245" s="290"/>
      <c r="I245" s="290"/>
      <c r="J245" s="290"/>
      <c r="K245" s="70">
        <v>510</v>
      </c>
      <c r="L245" s="70">
        <v>350</v>
      </c>
      <c r="M245" s="70">
        <v>57</v>
      </c>
      <c r="N245" s="71"/>
      <c r="O245" s="71"/>
      <c r="P245" s="70">
        <v>26.11</v>
      </c>
      <c r="Q245" s="71"/>
    </row>
    <row r="246" spans="1:17" x14ac:dyDescent="0.25">
      <c r="A246" s="289" t="s">
        <v>613</v>
      </c>
      <c r="B246" s="290"/>
      <c r="C246" s="290"/>
      <c r="D246" s="290"/>
      <c r="E246" s="290"/>
      <c r="F246" s="290"/>
      <c r="G246" s="290"/>
      <c r="H246" s="290"/>
      <c r="I246" s="290"/>
      <c r="J246" s="290"/>
      <c r="K246" s="70">
        <v>591</v>
      </c>
      <c r="L246" s="70">
        <v>420</v>
      </c>
      <c r="M246" s="70">
        <v>68</v>
      </c>
      <c r="N246" s="71"/>
      <c r="O246" s="71"/>
      <c r="P246" s="70">
        <v>31.33</v>
      </c>
      <c r="Q246" s="71"/>
    </row>
    <row r="247" spans="1:17" x14ac:dyDescent="0.25">
      <c r="A247" s="289" t="s">
        <v>643</v>
      </c>
      <c r="B247" s="290"/>
      <c r="C247" s="290"/>
      <c r="D247" s="290"/>
      <c r="E247" s="290"/>
      <c r="F247" s="290"/>
      <c r="G247" s="290"/>
      <c r="H247" s="290"/>
      <c r="I247" s="290"/>
      <c r="J247" s="290"/>
      <c r="K247" s="70">
        <v>420</v>
      </c>
      <c r="L247" s="71"/>
      <c r="M247" s="71"/>
      <c r="N247" s="71"/>
      <c r="O247" s="71"/>
      <c r="P247" s="71"/>
      <c r="Q247" s="71"/>
    </row>
    <row r="248" spans="1:17" x14ac:dyDescent="0.25">
      <c r="A248" s="289" t="s">
        <v>644</v>
      </c>
      <c r="B248" s="290"/>
      <c r="C248" s="290"/>
      <c r="D248" s="290"/>
      <c r="E248" s="290"/>
      <c r="F248" s="290"/>
      <c r="G248" s="290"/>
      <c r="H248" s="290"/>
      <c r="I248" s="290"/>
      <c r="J248" s="290"/>
      <c r="K248" s="70">
        <v>294</v>
      </c>
      <c r="L248" s="71"/>
      <c r="M248" s="71"/>
      <c r="N248" s="71"/>
      <c r="O248" s="71"/>
      <c r="P248" s="71"/>
      <c r="Q248" s="71"/>
    </row>
    <row r="249" spans="1:17" x14ac:dyDescent="0.25">
      <c r="A249" s="289" t="s">
        <v>616</v>
      </c>
      <c r="B249" s="290"/>
      <c r="C249" s="290"/>
      <c r="D249" s="290"/>
      <c r="E249" s="290"/>
      <c r="F249" s="290"/>
      <c r="G249" s="290"/>
      <c r="H249" s="290"/>
      <c r="I249" s="290"/>
      <c r="J249" s="290"/>
      <c r="K249" s="70">
        <v>1305</v>
      </c>
      <c r="L249" s="71"/>
      <c r="M249" s="71"/>
      <c r="N249" s="71"/>
      <c r="O249" s="71"/>
      <c r="P249" s="70">
        <v>31.33</v>
      </c>
      <c r="Q249" s="71"/>
    </row>
    <row r="250" spans="1:17" x14ac:dyDescent="0.25">
      <c r="A250" s="289" t="s">
        <v>623</v>
      </c>
      <c r="B250" s="290"/>
      <c r="C250" s="290"/>
      <c r="D250" s="290"/>
      <c r="E250" s="290"/>
      <c r="F250" s="290"/>
      <c r="G250" s="290"/>
      <c r="H250" s="290"/>
      <c r="I250" s="290"/>
      <c r="J250" s="290"/>
      <c r="K250" s="71"/>
      <c r="L250" s="71"/>
      <c r="M250" s="71"/>
      <c r="N250" s="71"/>
      <c r="O250" s="71"/>
      <c r="P250" s="71"/>
      <c r="Q250" s="71"/>
    </row>
    <row r="251" spans="1:17" x14ac:dyDescent="0.25">
      <c r="A251" s="289" t="s">
        <v>645</v>
      </c>
      <c r="B251" s="290"/>
      <c r="C251" s="290"/>
      <c r="D251" s="290"/>
      <c r="E251" s="290"/>
      <c r="F251" s="290"/>
      <c r="G251" s="290"/>
      <c r="H251" s="290"/>
      <c r="I251" s="290"/>
      <c r="J251" s="290"/>
      <c r="K251" s="70">
        <v>3254</v>
      </c>
      <c r="L251" s="71"/>
      <c r="M251" s="71"/>
      <c r="N251" s="71"/>
      <c r="O251" s="71"/>
      <c r="P251" s="71"/>
      <c r="Q251" s="71"/>
    </row>
    <row r="252" spans="1:17" x14ac:dyDescent="0.25">
      <c r="A252" s="289" t="s">
        <v>611</v>
      </c>
      <c r="B252" s="290"/>
      <c r="C252" s="290"/>
      <c r="D252" s="290"/>
      <c r="E252" s="290"/>
      <c r="F252" s="290"/>
      <c r="G252" s="290"/>
      <c r="H252" s="290"/>
      <c r="I252" s="290"/>
      <c r="J252" s="290"/>
      <c r="K252" s="70">
        <v>3254</v>
      </c>
      <c r="L252" s="71"/>
      <c r="M252" s="71"/>
      <c r="N252" s="71"/>
      <c r="O252" s="71"/>
      <c r="P252" s="71"/>
      <c r="Q252" s="71"/>
    </row>
    <row r="253" spans="1:17" x14ac:dyDescent="0.25">
      <c r="A253" s="289" t="s">
        <v>83</v>
      </c>
      <c r="B253" s="290"/>
      <c r="C253" s="290"/>
      <c r="D253" s="290"/>
      <c r="E253" s="290"/>
      <c r="F253" s="290"/>
      <c r="G253" s="290"/>
      <c r="H253" s="290"/>
      <c r="I253" s="290"/>
      <c r="J253" s="290"/>
      <c r="K253" s="70">
        <v>132354</v>
      </c>
      <c r="L253" s="71"/>
      <c r="M253" s="71"/>
      <c r="N253" s="71"/>
      <c r="O253" s="71"/>
      <c r="P253" s="70">
        <v>321.63</v>
      </c>
      <c r="Q253" s="71"/>
    </row>
    <row r="254" spans="1:17" x14ac:dyDescent="0.25">
      <c r="A254" s="289" t="s">
        <v>625</v>
      </c>
      <c r="B254" s="290"/>
      <c r="C254" s="290"/>
      <c r="D254" s="290"/>
      <c r="E254" s="290"/>
      <c r="F254" s="290"/>
      <c r="G254" s="290"/>
      <c r="H254" s="290"/>
      <c r="I254" s="290"/>
      <c r="J254" s="290"/>
      <c r="K254" s="71"/>
      <c r="L254" s="71"/>
      <c r="M254" s="71"/>
      <c r="N254" s="71"/>
      <c r="O254" s="71"/>
      <c r="P254" s="71"/>
      <c r="Q254" s="71"/>
    </row>
    <row r="255" spans="1:17" x14ac:dyDescent="0.25">
      <c r="A255" s="289" t="s">
        <v>626</v>
      </c>
      <c r="B255" s="290"/>
      <c r="C255" s="290"/>
      <c r="D255" s="290"/>
      <c r="E255" s="290"/>
      <c r="F255" s="290"/>
      <c r="G255" s="290"/>
      <c r="H255" s="290"/>
      <c r="I255" s="290"/>
      <c r="J255" s="290"/>
      <c r="K255" s="71"/>
      <c r="L255" s="71"/>
      <c r="M255" s="71"/>
      <c r="N255" s="71"/>
      <c r="O255" s="71"/>
      <c r="P255" s="71"/>
      <c r="Q255" s="71"/>
    </row>
    <row r="256" spans="1:17" x14ac:dyDescent="0.25">
      <c r="A256" s="289" t="s">
        <v>646</v>
      </c>
      <c r="B256" s="290"/>
      <c r="C256" s="290"/>
      <c r="D256" s="290"/>
      <c r="E256" s="290"/>
      <c r="F256" s="290"/>
      <c r="G256" s="290"/>
      <c r="H256" s="290"/>
      <c r="I256" s="290"/>
      <c r="J256" s="290"/>
      <c r="K256" s="70">
        <v>200</v>
      </c>
      <c r="L256" s="70">
        <v>109</v>
      </c>
      <c r="M256" s="70">
        <v>26</v>
      </c>
      <c r="N256" s="71"/>
      <c r="O256" s="71"/>
      <c r="P256" s="70">
        <v>8.01</v>
      </c>
      <c r="Q256" s="71"/>
    </row>
    <row r="257" spans="1:17" x14ac:dyDescent="0.25">
      <c r="A257" s="289" t="s">
        <v>611</v>
      </c>
      <c r="B257" s="290"/>
      <c r="C257" s="290"/>
      <c r="D257" s="290"/>
      <c r="E257" s="290"/>
      <c r="F257" s="290"/>
      <c r="G257" s="290"/>
      <c r="H257" s="290"/>
      <c r="I257" s="290"/>
      <c r="J257" s="290"/>
      <c r="K257" s="70">
        <v>205</v>
      </c>
      <c r="L257" s="70">
        <v>114</v>
      </c>
      <c r="M257" s="70">
        <v>26</v>
      </c>
      <c r="N257" s="71"/>
      <c r="O257" s="71"/>
      <c r="P257" s="70">
        <v>8.01</v>
      </c>
      <c r="Q257" s="71"/>
    </row>
    <row r="258" spans="1:17" x14ac:dyDescent="0.25">
      <c r="A258" s="289" t="s">
        <v>628</v>
      </c>
      <c r="B258" s="290"/>
      <c r="C258" s="290"/>
      <c r="D258" s="290"/>
      <c r="E258" s="290"/>
      <c r="F258" s="290"/>
      <c r="G258" s="290"/>
      <c r="H258" s="290"/>
      <c r="I258" s="290"/>
      <c r="J258" s="290"/>
      <c r="K258" s="70">
        <v>254</v>
      </c>
      <c r="L258" s="70">
        <v>154</v>
      </c>
      <c r="M258" s="70">
        <v>35</v>
      </c>
      <c r="N258" s="71"/>
      <c r="O258" s="71"/>
      <c r="P258" s="70">
        <v>10.81</v>
      </c>
      <c r="Q258" s="71"/>
    </row>
    <row r="259" spans="1:17" x14ac:dyDescent="0.25">
      <c r="A259" s="289" t="s">
        <v>629</v>
      </c>
      <c r="B259" s="290"/>
      <c r="C259" s="290"/>
      <c r="D259" s="290"/>
      <c r="E259" s="290"/>
      <c r="F259" s="290"/>
      <c r="G259" s="290"/>
      <c r="H259" s="290"/>
      <c r="I259" s="290"/>
      <c r="J259" s="290"/>
      <c r="K259" s="70">
        <v>292</v>
      </c>
      <c r="L259" s="70">
        <v>185</v>
      </c>
      <c r="M259" s="70">
        <v>42</v>
      </c>
      <c r="N259" s="71"/>
      <c r="O259" s="71"/>
      <c r="P259" s="70">
        <v>12.97</v>
      </c>
      <c r="Q259" s="71"/>
    </row>
    <row r="260" spans="1:17" x14ac:dyDescent="0.25">
      <c r="A260" s="289" t="s">
        <v>630</v>
      </c>
      <c r="B260" s="290"/>
      <c r="C260" s="290"/>
      <c r="D260" s="290"/>
      <c r="E260" s="290"/>
      <c r="F260" s="290"/>
      <c r="G260" s="290"/>
      <c r="H260" s="290"/>
      <c r="I260" s="290"/>
      <c r="J260" s="290"/>
      <c r="K260" s="70">
        <v>148</v>
      </c>
      <c r="L260" s="71"/>
      <c r="M260" s="71"/>
      <c r="N260" s="71"/>
      <c r="O260" s="71"/>
      <c r="P260" s="71"/>
      <c r="Q260" s="71"/>
    </row>
    <row r="261" spans="1:17" x14ac:dyDescent="0.25">
      <c r="A261" s="289" t="s">
        <v>631</v>
      </c>
      <c r="B261" s="290"/>
      <c r="C261" s="290"/>
      <c r="D261" s="290"/>
      <c r="E261" s="290"/>
      <c r="F261" s="290"/>
      <c r="G261" s="290"/>
      <c r="H261" s="290"/>
      <c r="I261" s="290"/>
      <c r="J261" s="290"/>
      <c r="K261" s="70">
        <v>111</v>
      </c>
      <c r="L261" s="71"/>
      <c r="M261" s="71"/>
      <c r="N261" s="71"/>
      <c r="O261" s="71"/>
      <c r="P261" s="71"/>
      <c r="Q261" s="71"/>
    </row>
    <row r="262" spans="1:17" x14ac:dyDescent="0.25">
      <c r="A262" s="289" t="s">
        <v>616</v>
      </c>
      <c r="B262" s="290"/>
      <c r="C262" s="290"/>
      <c r="D262" s="290"/>
      <c r="E262" s="290"/>
      <c r="F262" s="290"/>
      <c r="G262" s="290"/>
      <c r="H262" s="290"/>
      <c r="I262" s="290"/>
      <c r="J262" s="290"/>
      <c r="K262" s="70">
        <v>551</v>
      </c>
      <c r="L262" s="71"/>
      <c r="M262" s="71"/>
      <c r="N262" s="71"/>
      <c r="O262" s="71"/>
      <c r="P262" s="70">
        <v>12.97</v>
      </c>
      <c r="Q262" s="71"/>
    </row>
    <row r="263" spans="1:17" x14ac:dyDescent="0.25">
      <c r="A263" s="289" t="s">
        <v>632</v>
      </c>
      <c r="B263" s="290"/>
      <c r="C263" s="290"/>
      <c r="D263" s="290"/>
      <c r="E263" s="290"/>
      <c r="F263" s="290"/>
      <c r="G263" s="290"/>
      <c r="H263" s="290"/>
      <c r="I263" s="290"/>
      <c r="J263" s="290"/>
      <c r="K263" s="71"/>
      <c r="L263" s="71"/>
      <c r="M263" s="71"/>
      <c r="N263" s="71"/>
      <c r="O263" s="71"/>
      <c r="P263" s="71"/>
      <c r="Q263" s="71"/>
    </row>
    <row r="264" spans="1:17" x14ac:dyDescent="0.25">
      <c r="A264" s="289" t="s">
        <v>647</v>
      </c>
      <c r="B264" s="290"/>
      <c r="C264" s="290"/>
      <c r="D264" s="290"/>
      <c r="E264" s="290"/>
      <c r="F264" s="290"/>
      <c r="G264" s="290"/>
      <c r="H264" s="290"/>
      <c r="I264" s="290"/>
      <c r="J264" s="290"/>
      <c r="K264" s="70">
        <v>757</v>
      </c>
      <c r="L264" s="70">
        <v>99</v>
      </c>
      <c r="M264" s="70">
        <v>7</v>
      </c>
      <c r="N264" s="71"/>
      <c r="O264" s="71"/>
      <c r="P264" s="70">
        <v>7.46</v>
      </c>
      <c r="Q264" s="71"/>
    </row>
    <row r="265" spans="1:17" x14ac:dyDescent="0.25">
      <c r="A265" s="289" t="s">
        <v>611</v>
      </c>
      <c r="B265" s="290"/>
      <c r="C265" s="290"/>
      <c r="D265" s="290"/>
      <c r="E265" s="290"/>
      <c r="F265" s="290"/>
      <c r="G265" s="290"/>
      <c r="H265" s="290"/>
      <c r="I265" s="290"/>
      <c r="J265" s="290"/>
      <c r="K265" s="70">
        <v>761</v>
      </c>
      <c r="L265" s="70">
        <v>103</v>
      </c>
      <c r="M265" s="70">
        <v>7</v>
      </c>
      <c r="N265" s="71"/>
      <c r="O265" s="71"/>
      <c r="P265" s="70">
        <v>7.46</v>
      </c>
      <c r="Q265" s="71"/>
    </row>
    <row r="266" spans="1:17" x14ac:dyDescent="0.25">
      <c r="A266" s="289" t="s">
        <v>628</v>
      </c>
      <c r="B266" s="290"/>
      <c r="C266" s="290"/>
      <c r="D266" s="290"/>
      <c r="E266" s="290"/>
      <c r="F266" s="290"/>
      <c r="G266" s="290"/>
      <c r="H266" s="290"/>
      <c r="I266" s="290"/>
      <c r="J266" s="290"/>
      <c r="K266" s="70">
        <v>799</v>
      </c>
      <c r="L266" s="70">
        <v>139</v>
      </c>
      <c r="M266" s="70">
        <v>9</v>
      </c>
      <c r="N266" s="71"/>
      <c r="O266" s="71"/>
      <c r="P266" s="70">
        <v>10.07</v>
      </c>
      <c r="Q266" s="71"/>
    </row>
    <row r="267" spans="1:17" x14ac:dyDescent="0.25">
      <c r="A267" s="289" t="s">
        <v>629</v>
      </c>
      <c r="B267" s="290"/>
      <c r="C267" s="290"/>
      <c r="D267" s="290"/>
      <c r="E267" s="290"/>
      <c r="F267" s="290"/>
      <c r="G267" s="290"/>
      <c r="H267" s="290"/>
      <c r="I267" s="290"/>
      <c r="J267" s="290"/>
      <c r="K267" s="70">
        <v>829</v>
      </c>
      <c r="L267" s="70">
        <v>167</v>
      </c>
      <c r="M267" s="70">
        <v>11</v>
      </c>
      <c r="N267" s="71"/>
      <c r="O267" s="71"/>
      <c r="P267" s="70">
        <v>12.08</v>
      </c>
      <c r="Q267" s="71"/>
    </row>
    <row r="268" spans="1:17" x14ac:dyDescent="0.25">
      <c r="A268" s="289" t="s">
        <v>648</v>
      </c>
      <c r="B268" s="290"/>
      <c r="C268" s="290"/>
      <c r="D268" s="290"/>
      <c r="E268" s="290"/>
      <c r="F268" s="290"/>
      <c r="G268" s="290"/>
      <c r="H268" s="290"/>
      <c r="I268" s="290"/>
      <c r="J268" s="290"/>
      <c r="K268" s="70">
        <v>159</v>
      </c>
      <c r="L268" s="71"/>
      <c r="M268" s="71"/>
      <c r="N268" s="71"/>
      <c r="O268" s="71"/>
      <c r="P268" s="71"/>
      <c r="Q268" s="71"/>
    </row>
    <row r="269" spans="1:17" x14ac:dyDescent="0.25">
      <c r="A269" s="289" t="s">
        <v>649</v>
      </c>
      <c r="B269" s="290"/>
      <c r="C269" s="290"/>
      <c r="D269" s="290"/>
      <c r="E269" s="290"/>
      <c r="F269" s="290"/>
      <c r="G269" s="290"/>
      <c r="H269" s="290"/>
      <c r="I269" s="290"/>
      <c r="J269" s="290"/>
      <c r="K269" s="70">
        <v>109</v>
      </c>
      <c r="L269" s="71"/>
      <c r="M269" s="71"/>
      <c r="N269" s="71"/>
      <c r="O269" s="71"/>
      <c r="P269" s="71"/>
      <c r="Q269" s="71"/>
    </row>
    <row r="270" spans="1:17" x14ac:dyDescent="0.25">
      <c r="A270" s="289" t="s">
        <v>616</v>
      </c>
      <c r="B270" s="290"/>
      <c r="C270" s="290"/>
      <c r="D270" s="290"/>
      <c r="E270" s="290"/>
      <c r="F270" s="290"/>
      <c r="G270" s="290"/>
      <c r="H270" s="290"/>
      <c r="I270" s="290"/>
      <c r="J270" s="290"/>
      <c r="K270" s="70">
        <v>1097</v>
      </c>
      <c r="L270" s="71"/>
      <c r="M270" s="71"/>
      <c r="N270" s="71"/>
      <c r="O270" s="71"/>
      <c r="P270" s="70">
        <v>12.08</v>
      </c>
      <c r="Q270" s="71"/>
    </row>
    <row r="271" spans="1:17" x14ac:dyDescent="0.25">
      <c r="A271" s="289" t="s">
        <v>83</v>
      </c>
      <c r="B271" s="290"/>
      <c r="C271" s="290"/>
      <c r="D271" s="290"/>
      <c r="E271" s="290"/>
      <c r="F271" s="290"/>
      <c r="G271" s="290"/>
      <c r="H271" s="290"/>
      <c r="I271" s="290"/>
      <c r="J271" s="290"/>
      <c r="K271" s="70">
        <v>1648</v>
      </c>
      <c r="L271" s="71"/>
      <c r="M271" s="71"/>
      <c r="N271" s="71"/>
      <c r="O271" s="71"/>
      <c r="P271" s="70">
        <v>25.05</v>
      </c>
      <c r="Q271" s="71"/>
    </row>
    <row r="272" spans="1:17" x14ac:dyDescent="0.25">
      <c r="A272" s="289" t="s">
        <v>81</v>
      </c>
      <c r="B272" s="290"/>
      <c r="C272" s="290"/>
      <c r="D272" s="290"/>
      <c r="E272" s="290"/>
      <c r="F272" s="290"/>
      <c r="G272" s="290"/>
      <c r="H272" s="290"/>
      <c r="I272" s="290"/>
      <c r="J272" s="290"/>
      <c r="K272" s="70">
        <v>134002</v>
      </c>
      <c r="L272" s="71"/>
      <c r="M272" s="71"/>
      <c r="N272" s="71"/>
      <c r="O272" s="71"/>
      <c r="P272" s="70">
        <v>346.68</v>
      </c>
      <c r="Q272" s="71"/>
    </row>
    <row r="273" spans="1:17" x14ac:dyDescent="0.25">
      <c r="A273" s="291" t="s">
        <v>650</v>
      </c>
      <c r="B273" s="290"/>
      <c r="C273" s="290"/>
      <c r="D273" s="290"/>
      <c r="E273" s="290"/>
      <c r="F273" s="290"/>
      <c r="G273" s="290"/>
      <c r="H273" s="290"/>
      <c r="I273" s="290"/>
      <c r="J273" s="290"/>
      <c r="K273" s="73">
        <v>134002</v>
      </c>
      <c r="L273" s="71"/>
      <c r="M273" s="71"/>
      <c r="N273" s="71"/>
      <c r="O273" s="71"/>
      <c r="P273" s="73">
        <v>346.68</v>
      </c>
      <c r="Q273" s="71"/>
    </row>
    <row r="274" spans="1:17" x14ac:dyDescent="0.25">
      <c r="A274" s="289" t="s">
        <v>651</v>
      </c>
      <c r="B274" s="290"/>
      <c r="C274" s="290"/>
      <c r="D274" s="290"/>
      <c r="E274" s="290"/>
      <c r="F274" s="290"/>
      <c r="G274" s="290"/>
      <c r="H274" s="290"/>
      <c r="I274" s="290"/>
      <c r="J274" s="290"/>
      <c r="K274" s="71"/>
      <c r="L274" s="71"/>
      <c r="M274" s="71"/>
      <c r="N274" s="71"/>
      <c r="O274" s="71"/>
      <c r="P274" s="71"/>
      <c r="Q274" s="71"/>
    </row>
    <row r="275" spans="1:17" x14ac:dyDescent="0.25">
      <c r="A275" s="289" t="s">
        <v>608</v>
      </c>
      <c r="B275" s="290"/>
      <c r="C275" s="290"/>
      <c r="D275" s="290"/>
      <c r="E275" s="290"/>
      <c r="F275" s="290"/>
      <c r="G275" s="290"/>
      <c r="H275" s="290"/>
      <c r="I275" s="290"/>
      <c r="J275" s="290"/>
      <c r="K275" s="71"/>
      <c r="L275" s="71"/>
      <c r="M275" s="71"/>
      <c r="N275" s="71"/>
      <c r="O275" s="71"/>
      <c r="P275" s="71"/>
      <c r="Q275" s="71"/>
    </row>
    <row r="276" spans="1:17" x14ac:dyDescent="0.25">
      <c r="A276" s="289" t="s">
        <v>609</v>
      </c>
      <c r="B276" s="290"/>
      <c r="C276" s="290"/>
      <c r="D276" s="290"/>
      <c r="E276" s="290"/>
      <c r="F276" s="290"/>
      <c r="G276" s="290"/>
      <c r="H276" s="290"/>
      <c r="I276" s="290"/>
      <c r="J276" s="290"/>
      <c r="K276" s="71"/>
      <c r="L276" s="71"/>
      <c r="M276" s="71"/>
      <c r="N276" s="71"/>
      <c r="O276" s="71"/>
      <c r="P276" s="71"/>
      <c r="Q276" s="71"/>
    </row>
    <row r="277" spans="1:17" x14ac:dyDescent="0.25">
      <c r="A277" s="289" t="s">
        <v>652</v>
      </c>
      <c r="B277" s="290"/>
      <c r="C277" s="290"/>
      <c r="D277" s="290"/>
      <c r="E277" s="290"/>
      <c r="F277" s="290"/>
      <c r="G277" s="290"/>
      <c r="H277" s="290"/>
      <c r="I277" s="290"/>
      <c r="J277" s="290"/>
      <c r="K277" s="70">
        <v>28050</v>
      </c>
      <c r="L277" s="70">
        <v>1254</v>
      </c>
      <c r="M277" s="70">
        <v>97</v>
      </c>
      <c r="N277" s="70">
        <v>4</v>
      </c>
      <c r="O277" s="71"/>
      <c r="P277" s="70">
        <v>101.65</v>
      </c>
      <c r="Q277" s="71"/>
    </row>
    <row r="278" spans="1:17" x14ac:dyDescent="0.25">
      <c r="A278" s="289" t="s">
        <v>611</v>
      </c>
      <c r="B278" s="290"/>
      <c r="C278" s="290"/>
      <c r="D278" s="290"/>
      <c r="E278" s="290"/>
      <c r="F278" s="290"/>
      <c r="G278" s="290"/>
      <c r="H278" s="290"/>
      <c r="I278" s="290"/>
      <c r="J278" s="290"/>
      <c r="K278" s="70">
        <v>28104</v>
      </c>
      <c r="L278" s="70">
        <v>1308</v>
      </c>
      <c r="M278" s="70">
        <v>97</v>
      </c>
      <c r="N278" s="70">
        <v>4</v>
      </c>
      <c r="O278" s="71"/>
      <c r="P278" s="70">
        <v>101.65</v>
      </c>
      <c r="Q278" s="71"/>
    </row>
    <row r="279" spans="1:17" x14ac:dyDescent="0.25">
      <c r="A279" s="289" t="s">
        <v>612</v>
      </c>
      <c r="B279" s="290"/>
      <c r="C279" s="290"/>
      <c r="D279" s="290"/>
      <c r="E279" s="290"/>
      <c r="F279" s="290"/>
      <c r="G279" s="290"/>
      <c r="H279" s="290"/>
      <c r="I279" s="290"/>
      <c r="J279" s="290"/>
      <c r="K279" s="70">
        <v>28596</v>
      </c>
      <c r="L279" s="70">
        <v>1766</v>
      </c>
      <c r="M279" s="70">
        <v>131</v>
      </c>
      <c r="N279" s="70">
        <v>5</v>
      </c>
      <c r="O279" s="71"/>
      <c r="P279" s="70">
        <v>137.22999999999999</v>
      </c>
      <c r="Q279" s="71"/>
    </row>
    <row r="280" spans="1:17" x14ac:dyDescent="0.25">
      <c r="A280" s="289" t="s">
        <v>613</v>
      </c>
      <c r="B280" s="290"/>
      <c r="C280" s="290"/>
      <c r="D280" s="290"/>
      <c r="E280" s="290"/>
      <c r="F280" s="290"/>
      <c r="G280" s="290"/>
      <c r="H280" s="290"/>
      <c r="I280" s="290"/>
      <c r="J280" s="290"/>
      <c r="K280" s="70">
        <v>28975</v>
      </c>
      <c r="L280" s="70">
        <v>2119</v>
      </c>
      <c r="M280" s="70">
        <v>157</v>
      </c>
      <c r="N280" s="70">
        <v>6</v>
      </c>
      <c r="O280" s="71"/>
      <c r="P280" s="70">
        <v>164.68</v>
      </c>
      <c r="Q280" s="71"/>
    </row>
    <row r="281" spans="1:17" x14ac:dyDescent="0.25">
      <c r="A281" s="289" t="s">
        <v>653</v>
      </c>
      <c r="B281" s="290"/>
      <c r="C281" s="290"/>
      <c r="D281" s="290"/>
      <c r="E281" s="290"/>
      <c r="F281" s="290"/>
      <c r="G281" s="290"/>
      <c r="H281" s="290"/>
      <c r="I281" s="290"/>
      <c r="J281" s="290"/>
      <c r="K281" s="70">
        <v>2720</v>
      </c>
      <c r="L281" s="71"/>
      <c r="M281" s="71"/>
      <c r="N281" s="71"/>
      <c r="O281" s="71"/>
      <c r="P281" s="71"/>
      <c r="Q281" s="71"/>
    </row>
    <row r="282" spans="1:17" x14ac:dyDescent="0.25">
      <c r="A282" s="289" t="s">
        <v>654</v>
      </c>
      <c r="B282" s="290"/>
      <c r="C282" s="290"/>
      <c r="D282" s="290"/>
      <c r="E282" s="290"/>
      <c r="F282" s="290"/>
      <c r="G282" s="290"/>
      <c r="H282" s="290"/>
      <c r="I282" s="290"/>
      <c r="J282" s="290"/>
      <c r="K282" s="70">
        <v>1764</v>
      </c>
      <c r="L282" s="71"/>
      <c r="M282" s="71"/>
      <c r="N282" s="71"/>
      <c r="O282" s="71"/>
      <c r="P282" s="71"/>
      <c r="Q282" s="71"/>
    </row>
    <row r="283" spans="1:17" x14ac:dyDescent="0.25">
      <c r="A283" s="289" t="s">
        <v>616</v>
      </c>
      <c r="B283" s="290"/>
      <c r="C283" s="290"/>
      <c r="D283" s="290"/>
      <c r="E283" s="290"/>
      <c r="F283" s="290"/>
      <c r="G283" s="290"/>
      <c r="H283" s="290"/>
      <c r="I283" s="290"/>
      <c r="J283" s="290"/>
      <c r="K283" s="70">
        <v>33459</v>
      </c>
      <c r="L283" s="71"/>
      <c r="M283" s="71"/>
      <c r="N283" s="71"/>
      <c r="O283" s="71"/>
      <c r="P283" s="70">
        <v>164.68</v>
      </c>
      <c r="Q283" s="71"/>
    </row>
    <row r="284" spans="1:17" x14ac:dyDescent="0.25">
      <c r="A284" s="289" t="s">
        <v>617</v>
      </c>
      <c r="B284" s="290"/>
      <c r="C284" s="290"/>
      <c r="D284" s="290"/>
      <c r="E284" s="290"/>
      <c r="F284" s="290"/>
      <c r="G284" s="290"/>
      <c r="H284" s="290"/>
      <c r="I284" s="290"/>
      <c r="J284" s="290"/>
      <c r="K284" s="71"/>
      <c r="L284" s="71"/>
      <c r="M284" s="71"/>
      <c r="N284" s="71"/>
      <c r="O284" s="71"/>
      <c r="P284" s="71"/>
      <c r="Q284" s="71"/>
    </row>
    <row r="285" spans="1:17" x14ac:dyDescent="0.25">
      <c r="A285" s="289" t="s">
        <v>655</v>
      </c>
      <c r="B285" s="290"/>
      <c r="C285" s="290"/>
      <c r="D285" s="290"/>
      <c r="E285" s="290"/>
      <c r="F285" s="290"/>
      <c r="G285" s="290"/>
      <c r="H285" s="290"/>
      <c r="I285" s="290"/>
      <c r="J285" s="290"/>
      <c r="K285" s="70">
        <v>64102</v>
      </c>
      <c r="L285" s="71"/>
      <c r="M285" s="71"/>
      <c r="N285" s="71"/>
      <c r="O285" s="71"/>
      <c r="P285" s="71"/>
      <c r="Q285" s="71"/>
    </row>
    <row r="286" spans="1:17" x14ac:dyDescent="0.25">
      <c r="A286" s="289" t="s">
        <v>611</v>
      </c>
      <c r="B286" s="290"/>
      <c r="C286" s="290"/>
      <c r="D286" s="290"/>
      <c r="E286" s="290"/>
      <c r="F286" s="290"/>
      <c r="G286" s="290"/>
      <c r="H286" s="290"/>
      <c r="I286" s="290"/>
      <c r="J286" s="290"/>
      <c r="K286" s="70">
        <v>64102</v>
      </c>
      <c r="L286" s="71"/>
      <c r="M286" s="71"/>
      <c r="N286" s="71"/>
      <c r="O286" s="71"/>
      <c r="P286" s="71"/>
      <c r="Q286" s="71"/>
    </row>
    <row r="287" spans="1:17" x14ac:dyDescent="0.25">
      <c r="A287" s="289" t="s">
        <v>83</v>
      </c>
      <c r="B287" s="290"/>
      <c r="C287" s="290"/>
      <c r="D287" s="290"/>
      <c r="E287" s="290"/>
      <c r="F287" s="290"/>
      <c r="G287" s="290"/>
      <c r="H287" s="290"/>
      <c r="I287" s="290"/>
      <c r="J287" s="290"/>
      <c r="K287" s="70">
        <v>97561</v>
      </c>
      <c r="L287" s="71"/>
      <c r="M287" s="71"/>
      <c r="N287" s="71"/>
      <c r="O287" s="71"/>
      <c r="P287" s="70">
        <v>164.68</v>
      </c>
      <c r="Q287" s="71"/>
    </row>
    <row r="288" spans="1:17" x14ac:dyDescent="0.25">
      <c r="A288" s="289" t="s">
        <v>625</v>
      </c>
      <c r="B288" s="290"/>
      <c r="C288" s="290"/>
      <c r="D288" s="290"/>
      <c r="E288" s="290"/>
      <c r="F288" s="290"/>
      <c r="G288" s="290"/>
      <c r="H288" s="290"/>
      <c r="I288" s="290"/>
      <c r="J288" s="290"/>
      <c r="K288" s="71"/>
      <c r="L288" s="71"/>
      <c r="M288" s="71"/>
      <c r="N288" s="71"/>
      <c r="O288" s="71"/>
      <c r="P288" s="71"/>
      <c r="Q288" s="71"/>
    </row>
    <row r="289" spans="1:17" x14ac:dyDescent="0.25">
      <c r="A289" s="289" t="s">
        <v>632</v>
      </c>
      <c r="B289" s="290"/>
      <c r="C289" s="290"/>
      <c r="D289" s="290"/>
      <c r="E289" s="290"/>
      <c r="F289" s="290"/>
      <c r="G289" s="290"/>
      <c r="H289" s="290"/>
      <c r="I289" s="290"/>
      <c r="J289" s="290"/>
      <c r="K289" s="71"/>
      <c r="L289" s="71"/>
      <c r="M289" s="71"/>
      <c r="N289" s="71"/>
      <c r="O289" s="71"/>
      <c r="P289" s="71"/>
      <c r="Q289" s="71"/>
    </row>
    <row r="290" spans="1:17" x14ac:dyDescent="0.25">
      <c r="A290" s="289" t="s">
        <v>656</v>
      </c>
      <c r="B290" s="290"/>
      <c r="C290" s="290"/>
      <c r="D290" s="290"/>
      <c r="E290" s="290"/>
      <c r="F290" s="290"/>
      <c r="G290" s="290"/>
      <c r="H290" s="290"/>
      <c r="I290" s="290"/>
      <c r="J290" s="290"/>
      <c r="K290" s="70">
        <v>1644</v>
      </c>
      <c r="L290" s="70">
        <v>275</v>
      </c>
      <c r="M290" s="70">
        <v>116</v>
      </c>
      <c r="N290" s="70">
        <v>7</v>
      </c>
      <c r="O290" s="71"/>
      <c r="P290" s="70">
        <v>20.38</v>
      </c>
      <c r="Q290" s="71"/>
    </row>
    <row r="291" spans="1:17" x14ac:dyDescent="0.25">
      <c r="A291" s="289" t="s">
        <v>611</v>
      </c>
      <c r="B291" s="290"/>
      <c r="C291" s="290"/>
      <c r="D291" s="290"/>
      <c r="E291" s="290"/>
      <c r="F291" s="290"/>
      <c r="G291" s="290"/>
      <c r="H291" s="290"/>
      <c r="I291" s="290"/>
      <c r="J291" s="290"/>
      <c r="K291" s="70">
        <v>1656</v>
      </c>
      <c r="L291" s="70">
        <v>287</v>
      </c>
      <c r="M291" s="70">
        <v>116</v>
      </c>
      <c r="N291" s="70">
        <v>7</v>
      </c>
      <c r="O291" s="71"/>
      <c r="P291" s="70">
        <v>20.38</v>
      </c>
      <c r="Q291" s="71"/>
    </row>
    <row r="292" spans="1:17" x14ac:dyDescent="0.25">
      <c r="A292" s="289" t="s">
        <v>628</v>
      </c>
      <c r="B292" s="290"/>
      <c r="C292" s="290"/>
      <c r="D292" s="290"/>
      <c r="E292" s="290"/>
      <c r="F292" s="290"/>
      <c r="G292" s="290"/>
      <c r="H292" s="290"/>
      <c r="I292" s="290"/>
      <c r="J292" s="290"/>
      <c r="K292" s="70">
        <v>1797</v>
      </c>
      <c r="L292" s="70">
        <v>387</v>
      </c>
      <c r="M292" s="70">
        <v>157</v>
      </c>
      <c r="N292" s="70">
        <v>9</v>
      </c>
      <c r="O292" s="71"/>
      <c r="P292" s="70">
        <v>27.51</v>
      </c>
      <c r="Q292" s="71"/>
    </row>
    <row r="293" spans="1:17" x14ac:dyDescent="0.25">
      <c r="A293" s="289" t="s">
        <v>629</v>
      </c>
      <c r="B293" s="290"/>
      <c r="C293" s="290"/>
      <c r="D293" s="290"/>
      <c r="E293" s="290"/>
      <c r="F293" s="290"/>
      <c r="G293" s="290"/>
      <c r="H293" s="290"/>
      <c r="I293" s="290"/>
      <c r="J293" s="290"/>
      <c r="K293" s="70">
        <v>1905</v>
      </c>
      <c r="L293" s="70">
        <v>464</v>
      </c>
      <c r="M293" s="70">
        <v>188</v>
      </c>
      <c r="N293" s="70">
        <v>11</v>
      </c>
      <c r="O293" s="71"/>
      <c r="P293" s="70">
        <v>33.01</v>
      </c>
      <c r="Q293" s="71"/>
    </row>
    <row r="294" spans="1:17" x14ac:dyDescent="0.25">
      <c r="A294" s="289" t="s">
        <v>657</v>
      </c>
      <c r="B294" s="290"/>
      <c r="C294" s="290"/>
      <c r="D294" s="290"/>
      <c r="E294" s="290"/>
      <c r="F294" s="290"/>
      <c r="G294" s="290"/>
      <c r="H294" s="290"/>
      <c r="I294" s="290"/>
      <c r="J294" s="290"/>
      <c r="K294" s="70">
        <v>451</v>
      </c>
      <c r="L294" s="71"/>
      <c r="M294" s="71"/>
      <c r="N294" s="71"/>
      <c r="O294" s="71"/>
      <c r="P294" s="71"/>
      <c r="Q294" s="71"/>
    </row>
    <row r="295" spans="1:17" x14ac:dyDescent="0.25">
      <c r="A295" s="289" t="s">
        <v>658</v>
      </c>
      <c r="B295" s="290"/>
      <c r="C295" s="290"/>
      <c r="D295" s="290"/>
      <c r="E295" s="290"/>
      <c r="F295" s="290"/>
      <c r="G295" s="290"/>
      <c r="H295" s="290"/>
      <c r="I295" s="290"/>
      <c r="J295" s="290"/>
      <c r="K295" s="70">
        <v>309</v>
      </c>
      <c r="L295" s="71"/>
      <c r="M295" s="71"/>
      <c r="N295" s="71"/>
      <c r="O295" s="71"/>
      <c r="P295" s="71"/>
      <c r="Q295" s="71"/>
    </row>
    <row r="296" spans="1:17" x14ac:dyDescent="0.25">
      <c r="A296" s="289" t="s">
        <v>616</v>
      </c>
      <c r="B296" s="290"/>
      <c r="C296" s="290"/>
      <c r="D296" s="290"/>
      <c r="E296" s="290"/>
      <c r="F296" s="290"/>
      <c r="G296" s="290"/>
      <c r="H296" s="290"/>
      <c r="I296" s="290"/>
      <c r="J296" s="290"/>
      <c r="K296" s="70">
        <v>2665</v>
      </c>
      <c r="L296" s="71"/>
      <c r="M296" s="71"/>
      <c r="N296" s="71"/>
      <c r="O296" s="71"/>
      <c r="P296" s="70">
        <v>33.01</v>
      </c>
      <c r="Q296" s="71"/>
    </row>
    <row r="297" spans="1:17" x14ac:dyDescent="0.25">
      <c r="A297" s="289" t="s">
        <v>83</v>
      </c>
      <c r="B297" s="290"/>
      <c r="C297" s="290"/>
      <c r="D297" s="290"/>
      <c r="E297" s="290"/>
      <c r="F297" s="290"/>
      <c r="G297" s="290"/>
      <c r="H297" s="290"/>
      <c r="I297" s="290"/>
      <c r="J297" s="290"/>
      <c r="K297" s="70">
        <v>2665</v>
      </c>
      <c r="L297" s="71"/>
      <c r="M297" s="71"/>
      <c r="N297" s="71"/>
      <c r="O297" s="71"/>
      <c r="P297" s="70">
        <v>33.01</v>
      </c>
      <c r="Q297" s="71"/>
    </row>
    <row r="298" spans="1:17" x14ac:dyDescent="0.25">
      <c r="A298" s="289" t="s">
        <v>81</v>
      </c>
      <c r="B298" s="290"/>
      <c r="C298" s="290"/>
      <c r="D298" s="290"/>
      <c r="E298" s="290"/>
      <c r="F298" s="290"/>
      <c r="G298" s="290"/>
      <c r="H298" s="290"/>
      <c r="I298" s="290"/>
      <c r="J298" s="290"/>
      <c r="K298" s="70">
        <v>100226</v>
      </c>
      <c r="L298" s="71"/>
      <c r="M298" s="71"/>
      <c r="N298" s="71"/>
      <c r="O298" s="71"/>
      <c r="P298" s="70">
        <v>197.69</v>
      </c>
      <c r="Q298" s="71"/>
    </row>
    <row r="299" spans="1:17" x14ac:dyDescent="0.25">
      <c r="A299" s="291" t="s">
        <v>659</v>
      </c>
      <c r="B299" s="290"/>
      <c r="C299" s="290"/>
      <c r="D299" s="290"/>
      <c r="E299" s="290"/>
      <c r="F299" s="290"/>
      <c r="G299" s="290"/>
      <c r="H299" s="290"/>
      <c r="I299" s="290"/>
      <c r="J299" s="290"/>
      <c r="K299" s="73">
        <v>100226</v>
      </c>
      <c r="L299" s="71"/>
      <c r="M299" s="71"/>
      <c r="N299" s="71"/>
      <c r="O299" s="71"/>
      <c r="P299" s="73">
        <v>197.69</v>
      </c>
      <c r="Q299" s="71"/>
    </row>
    <row r="300" spans="1:17" x14ac:dyDescent="0.25">
      <c r="A300" s="289" t="s">
        <v>660</v>
      </c>
      <c r="B300" s="290"/>
      <c r="C300" s="290"/>
      <c r="D300" s="290"/>
      <c r="E300" s="290"/>
      <c r="F300" s="290"/>
      <c r="G300" s="290"/>
      <c r="H300" s="290"/>
      <c r="I300" s="290"/>
      <c r="J300" s="290"/>
      <c r="K300" s="71"/>
      <c r="L300" s="71"/>
      <c r="M300" s="71"/>
      <c r="N300" s="71"/>
      <c r="O300" s="71"/>
      <c r="P300" s="71"/>
      <c r="Q300" s="71"/>
    </row>
    <row r="301" spans="1:17" x14ac:dyDescent="0.25">
      <c r="A301" s="289" t="s">
        <v>608</v>
      </c>
      <c r="B301" s="290"/>
      <c r="C301" s="290"/>
      <c r="D301" s="290"/>
      <c r="E301" s="290"/>
      <c r="F301" s="290"/>
      <c r="G301" s="290"/>
      <c r="H301" s="290"/>
      <c r="I301" s="290"/>
      <c r="J301" s="290"/>
      <c r="K301" s="71"/>
      <c r="L301" s="71"/>
      <c r="M301" s="71"/>
      <c r="N301" s="71"/>
      <c r="O301" s="71"/>
      <c r="P301" s="71"/>
      <c r="Q301" s="71"/>
    </row>
    <row r="302" spans="1:17" x14ac:dyDescent="0.25">
      <c r="A302" s="289" t="s">
        <v>609</v>
      </c>
      <c r="B302" s="290"/>
      <c r="C302" s="290"/>
      <c r="D302" s="290"/>
      <c r="E302" s="290"/>
      <c r="F302" s="290"/>
      <c r="G302" s="290"/>
      <c r="H302" s="290"/>
      <c r="I302" s="290"/>
      <c r="J302" s="290"/>
      <c r="K302" s="71"/>
      <c r="L302" s="71"/>
      <c r="M302" s="71"/>
      <c r="N302" s="71"/>
      <c r="O302" s="71"/>
      <c r="P302" s="71"/>
      <c r="Q302" s="71"/>
    </row>
    <row r="303" spans="1:17" x14ac:dyDescent="0.25">
      <c r="A303" s="289" t="s">
        <v>661</v>
      </c>
      <c r="B303" s="290"/>
      <c r="C303" s="290"/>
      <c r="D303" s="290"/>
      <c r="E303" s="290"/>
      <c r="F303" s="290"/>
      <c r="G303" s="290"/>
      <c r="H303" s="290"/>
      <c r="I303" s="290"/>
      <c r="J303" s="290"/>
      <c r="K303" s="70">
        <v>25053</v>
      </c>
      <c r="L303" s="70">
        <v>957</v>
      </c>
      <c r="M303" s="70">
        <v>67</v>
      </c>
      <c r="N303" s="70">
        <v>3</v>
      </c>
      <c r="O303" s="71"/>
      <c r="P303" s="70">
        <v>77.56</v>
      </c>
      <c r="Q303" s="71"/>
    </row>
    <row r="304" spans="1:17" x14ac:dyDescent="0.25">
      <c r="A304" s="289" t="s">
        <v>611</v>
      </c>
      <c r="B304" s="290"/>
      <c r="C304" s="290"/>
      <c r="D304" s="290"/>
      <c r="E304" s="290"/>
      <c r="F304" s="290"/>
      <c r="G304" s="290"/>
      <c r="H304" s="290"/>
      <c r="I304" s="290"/>
      <c r="J304" s="290"/>
      <c r="K304" s="70">
        <v>25095</v>
      </c>
      <c r="L304" s="70">
        <v>999</v>
      </c>
      <c r="M304" s="70">
        <v>67</v>
      </c>
      <c r="N304" s="70">
        <v>3</v>
      </c>
      <c r="O304" s="71"/>
      <c r="P304" s="70">
        <v>77.56</v>
      </c>
      <c r="Q304" s="71"/>
    </row>
    <row r="305" spans="1:17" x14ac:dyDescent="0.25">
      <c r="A305" s="289" t="s">
        <v>612</v>
      </c>
      <c r="B305" s="290"/>
      <c r="C305" s="290"/>
      <c r="D305" s="290"/>
      <c r="E305" s="290"/>
      <c r="F305" s="290"/>
      <c r="G305" s="290"/>
      <c r="H305" s="290"/>
      <c r="I305" s="290"/>
      <c r="J305" s="290"/>
      <c r="K305" s="70">
        <v>25468</v>
      </c>
      <c r="L305" s="70">
        <v>1349</v>
      </c>
      <c r="M305" s="70">
        <v>90</v>
      </c>
      <c r="N305" s="70">
        <v>4</v>
      </c>
      <c r="O305" s="71"/>
      <c r="P305" s="70">
        <v>104.71</v>
      </c>
      <c r="Q305" s="71"/>
    </row>
    <row r="306" spans="1:17" x14ac:dyDescent="0.25">
      <c r="A306" s="289" t="s">
        <v>613</v>
      </c>
      <c r="B306" s="290"/>
      <c r="C306" s="290"/>
      <c r="D306" s="290"/>
      <c r="E306" s="290"/>
      <c r="F306" s="290"/>
      <c r="G306" s="290"/>
      <c r="H306" s="290"/>
      <c r="I306" s="290"/>
      <c r="J306" s="290"/>
      <c r="K306" s="70">
        <v>25756</v>
      </c>
      <c r="L306" s="70">
        <v>1619</v>
      </c>
      <c r="M306" s="70">
        <v>108</v>
      </c>
      <c r="N306" s="70">
        <v>5</v>
      </c>
      <c r="O306" s="71"/>
      <c r="P306" s="70">
        <v>125.65</v>
      </c>
      <c r="Q306" s="71"/>
    </row>
    <row r="307" spans="1:17" x14ac:dyDescent="0.25">
      <c r="A307" s="289" t="s">
        <v>662</v>
      </c>
      <c r="B307" s="290"/>
      <c r="C307" s="290"/>
      <c r="D307" s="290"/>
      <c r="E307" s="290"/>
      <c r="F307" s="290"/>
      <c r="G307" s="290"/>
      <c r="H307" s="290"/>
      <c r="I307" s="290"/>
      <c r="J307" s="290"/>
      <c r="K307" s="70">
        <v>2079</v>
      </c>
      <c r="L307" s="71"/>
      <c r="M307" s="71"/>
      <c r="N307" s="71"/>
      <c r="O307" s="71"/>
      <c r="P307" s="71"/>
      <c r="Q307" s="71"/>
    </row>
    <row r="308" spans="1:17" x14ac:dyDescent="0.25">
      <c r="A308" s="289" t="s">
        <v>663</v>
      </c>
      <c r="B308" s="290"/>
      <c r="C308" s="290"/>
      <c r="D308" s="290"/>
      <c r="E308" s="290"/>
      <c r="F308" s="290"/>
      <c r="G308" s="290"/>
      <c r="H308" s="290"/>
      <c r="I308" s="290"/>
      <c r="J308" s="290"/>
      <c r="K308" s="70">
        <v>1348</v>
      </c>
      <c r="L308" s="71"/>
      <c r="M308" s="71"/>
      <c r="N308" s="71"/>
      <c r="O308" s="71"/>
      <c r="P308" s="71"/>
      <c r="Q308" s="71"/>
    </row>
    <row r="309" spans="1:17" x14ac:dyDescent="0.25">
      <c r="A309" s="289" t="s">
        <v>616</v>
      </c>
      <c r="B309" s="290"/>
      <c r="C309" s="290"/>
      <c r="D309" s="290"/>
      <c r="E309" s="290"/>
      <c r="F309" s="290"/>
      <c r="G309" s="290"/>
      <c r="H309" s="290"/>
      <c r="I309" s="290"/>
      <c r="J309" s="290"/>
      <c r="K309" s="70">
        <v>29183</v>
      </c>
      <c r="L309" s="71"/>
      <c r="M309" s="71"/>
      <c r="N309" s="71"/>
      <c r="O309" s="71"/>
      <c r="P309" s="70">
        <v>125.65</v>
      </c>
      <c r="Q309" s="71"/>
    </row>
    <row r="310" spans="1:17" x14ac:dyDescent="0.25">
      <c r="A310" s="289" t="s">
        <v>617</v>
      </c>
      <c r="B310" s="290"/>
      <c r="C310" s="290"/>
      <c r="D310" s="290"/>
      <c r="E310" s="290"/>
      <c r="F310" s="290"/>
      <c r="G310" s="290"/>
      <c r="H310" s="290"/>
      <c r="I310" s="290"/>
      <c r="J310" s="290"/>
      <c r="K310" s="71"/>
      <c r="L310" s="71"/>
      <c r="M310" s="71"/>
      <c r="N310" s="71"/>
      <c r="O310" s="71"/>
      <c r="P310" s="71"/>
      <c r="Q310" s="71"/>
    </row>
    <row r="311" spans="1:17" x14ac:dyDescent="0.25">
      <c r="A311" s="289" t="s">
        <v>664</v>
      </c>
      <c r="B311" s="290"/>
      <c r="C311" s="290"/>
      <c r="D311" s="290"/>
      <c r="E311" s="290"/>
      <c r="F311" s="290"/>
      <c r="G311" s="290"/>
      <c r="H311" s="290"/>
      <c r="I311" s="290"/>
      <c r="J311" s="290"/>
      <c r="K311" s="70">
        <v>10155</v>
      </c>
      <c r="L311" s="71"/>
      <c r="M311" s="71"/>
      <c r="N311" s="71"/>
      <c r="O311" s="71"/>
      <c r="P311" s="71"/>
      <c r="Q311" s="71"/>
    </row>
    <row r="312" spans="1:17" x14ac:dyDescent="0.25">
      <c r="A312" s="289" t="s">
        <v>611</v>
      </c>
      <c r="B312" s="290"/>
      <c r="C312" s="290"/>
      <c r="D312" s="290"/>
      <c r="E312" s="290"/>
      <c r="F312" s="290"/>
      <c r="G312" s="290"/>
      <c r="H312" s="290"/>
      <c r="I312" s="290"/>
      <c r="J312" s="290"/>
      <c r="K312" s="70">
        <v>10155</v>
      </c>
      <c r="L312" s="71"/>
      <c r="M312" s="71"/>
      <c r="N312" s="71"/>
      <c r="O312" s="71"/>
      <c r="P312" s="71"/>
      <c r="Q312" s="71"/>
    </row>
    <row r="313" spans="1:17" x14ac:dyDescent="0.25">
      <c r="A313" s="289" t="s">
        <v>83</v>
      </c>
      <c r="B313" s="290"/>
      <c r="C313" s="290"/>
      <c r="D313" s="290"/>
      <c r="E313" s="290"/>
      <c r="F313" s="290"/>
      <c r="G313" s="290"/>
      <c r="H313" s="290"/>
      <c r="I313" s="290"/>
      <c r="J313" s="290"/>
      <c r="K313" s="70">
        <v>39338</v>
      </c>
      <c r="L313" s="71"/>
      <c r="M313" s="71"/>
      <c r="N313" s="71"/>
      <c r="O313" s="71"/>
      <c r="P313" s="70">
        <v>125.65</v>
      </c>
      <c r="Q313" s="71"/>
    </row>
    <row r="314" spans="1:17" x14ac:dyDescent="0.25">
      <c r="A314" s="289" t="s">
        <v>625</v>
      </c>
      <c r="B314" s="290"/>
      <c r="C314" s="290"/>
      <c r="D314" s="290"/>
      <c r="E314" s="290"/>
      <c r="F314" s="290"/>
      <c r="G314" s="290"/>
      <c r="H314" s="290"/>
      <c r="I314" s="290"/>
      <c r="J314" s="290"/>
      <c r="K314" s="71"/>
      <c r="L314" s="71"/>
      <c r="M314" s="71"/>
      <c r="N314" s="71"/>
      <c r="O314" s="71"/>
      <c r="P314" s="71"/>
      <c r="Q314" s="71"/>
    </row>
    <row r="315" spans="1:17" x14ac:dyDescent="0.25">
      <c r="A315" s="289" t="s">
        <v>632</v>
      </c>
      <c r="B315" s="290"/>
      <c r="C315" s="290"/>
      <c r="D315" s="290"/>
      <c r="E315" s="290"/>
      <c r="F315" s="290"/>
      <c r="G315" s="290"/>
      <c r="H315" s="290"/>
      <c r="I315" s="290"/>
      <c r="J315" s="290"/>
      <c r="K315" s="71"/>
      <c r="L315" s="71"/>
      <c r="M315" s="71"/>
      <c r="N315" s="71"/>
      <c r="O315" s="71"/>
      <c r="P315" s="71"/>
      <c r="Q315" s="71"/>
    </row>
    <row r="316" spans="1:17" x14ac:dyDescent="0.25">
      <c r="A316" s="289" t="s">
        <v>665</v>
      </c>
      <c r="B316" s="290"/>
      <c r="C316" s="290"/>
      <c r="D316" s="290"/>
      <c r="E316" s="290"/>
      <c r="F316" s="290"/>
      <c r="G316" s="290"/>
      <c r="H316" s="290"/>
      <c r="I316" s="290"/>
      <c r="J316" s="290"/>
      <c r="K316" s="70">
        <v>869</v>
      </c>
      <c r="L316" s="70">
        <v>144</v>
      </c>
      <c r="M316" s="70">
        <v>59</v>
      </c>
      <c r="N316" s="70">
        <v>3</v>
      </c>
      <c r="O316" s="71"/>
      <c r="P316" s="70">
        <v>10.66</v>
      </c>
      <c r="Q316" s="71"/>
    </row>
    <row r="317" spans="1:17" x14ac:dyDescent="0.25">
      <c r="A317" s="289" t="s">
        <v>611</v>
      </c>
      <c r="B317" s="290"/>
      <c r="C317" s="290"/>
      <c r="D317" s="290"/>
      <c r="E317" s="290"/>
      <c r="F317" s="290"/>
      <c r="G317" s="290"/>
      <c r="H317" s="290"/>
      <c r="I317" s="290"/>
      <c r="J317" s="290"/>
      <c r="K317" s="70">
        <v>875</v>
      </c>
      <c r="L317" s="70">
        <v>150</v>
      </c>
      <c r="M317" s="70">
        <v>59</v>
      </c>
      <c r="N317" s="70">
        <v>3</v>
      </c>
      <c r="O317" s="71"/>
      <c r="P317" s="70">
        <v>10.66</v>
      </c>
      <c r="Q317" s="71"/>
    </row>
    <row r="318" spans="1:17" x14ac:dyDescent="0.25">
      <c r="A318" s="289" t="s">
        <v>628</v>
      </c>
      <c r="B318" s="290"/>
      <c r="C318" s="290"/>
      <c r="D318" s="290"/>
      <c r="E318" s="290"/>
      <c r="F318" s="290"/>
      <c r="G318" s="290"/>
      <c r="H318" s="290"/>
      <c r="I318" s="290"/>
      <c r="J318" s="290"/>
      <c r="K318" s="70">
        <v>949</v>
      </c>
      <c r="L318" s="70">
        <v>203</v>
      </c>
      <c r="M318" s="70">
        <v>80</v>
      </c>
      <c r="N318" s="70">
        <v>4</v>
      </c>
      <c r="O318" s="71"/>
      <c r="P318" s="70">
        <v>14.39</v>
      </c>
      <c r="Q318" s="71"/>
    </row>
    <row r="319" spans="1:17" x14ac:dyDescent="0.25">
      <c r="A319" s="289" t="s">
        <v>629</v>
      </c>
      <c r="B319" s="290"/>
      <c r="C319" s="290"/>
      <c r="D319" s="290"/>
      <c r="E319" s="290"/>
      <c r="F319" s="290"/>
      <c r="G319" s="290"/>
      <c r="H319" s="290"/>
      <c r="I319" s="290"/>
      <c r="J319" s="290"/>
      <c r="K319" s="70">
        <v>1006</v>
      </c>
      <c r="L319" s="70">
        <v>244</v>
      </c>
      <c r="M319" s="70">
        <v>96</v>
      </c>
      <c r="N319" s="70">
        <v>5</v>
      </c>
      <c r="O319" s="71"/>
      <c r="P319" s="70">
        <v>17.27</v>
      </c>
      <c r="Q319" s="71"/>
    </row>
    <row r="320" spans="1:17" x14ac:dyDescent="0.25">
      <c r="A320" s="289" t="s">
        <v>666</v>
      </c>
      <c r="B320" s="290"/>
      <c r="C320" s="290"/>
      <c r="D320" s="290"/>
      <c r="E320" s="290"/>
      <c r="F320" s="290"/>
      <c r="G320" s="290"/>
      <c r="H320" s="290"/>
      <c r="I320" s="290"/>
      <c r="J320" s="290"/>
      <c r="K320" s="70">
        <v>237</v>
      </c>
      <c r="L320" s="71"/>
      <c r="M320" s="71"/>
      <c r="N320" s="71"/>
      <c r="O320" s="71"/>
      <c r="P320" s="71"/>
      <c r="Q320" s="71"/>
    </row>
    <row r="321" spans="1:17" x14ac:dyDescent="0.25">
      <c r="A321" s="289" t="s">
        <v>667</v>
      </c>
      <c r="B321" s="290"/>
      <c r="C321" s="290"/>
      <c r="D321" s="290"/>
      <c r="E321" s="290"/>
      <c r="F321" s="290"/>
      <c r="G321" s="290"/>
      <c r="H321" s="290"/>
      <c r="I321" s="290"/>
      <c r="J321" s="290"/>
      <c r="K321" s="70">
        <v>162</v>
      </c>
      <c r="L321" s="71"/>
      <c r="M321" s="71"/>
      <c r="N321" s="71"/>
      <c r="O321" s="71"/>
      <c r="P321" s="71"/>
      <c r="Q321" s="71"/>
    </row>
    <row r="322" spans="1:17" x14ac:dyDescent="0.25">
      <c r="A322" s="289" t="s">
        <v>616</v>
      </c>
      <c r="B322" s="290"/>
      <c r="C322" s="290"/>
      <c r="D322" s="290"/>
      <c r="E322" s="290"/>
      <c r="F322" s="290"/>
      <c r="G322" s="290"/>
      <c r="H322" s="290"/>
      <c r="I322" s="290"/>
      <c r="J322" s="290"/>
      <c r="K322" s="70">
        <v>1405</v>
      </c>
      <c r="L322" s="71"/>
      <c r="M322" s="71"/>
      <c r="N322" s="71"/>
      <c r="O322" s="71"/>
      <c r="P322" s="70">
        <v>17.27</v>
      </c>
      <c r="Q322" s="71"/>
    </row>
    <row r="323" spans="1:17" x14ac:dyDescent="0.25">
      <c r="A323" s="289" t="s">
        <v>83</v>
      </c>
      <c r="B323" s="290"/>
      <c r="C323" s="290"/>
      <c r="D323" s="290"/>
      <c r="E323" s="290"/>
      <c r="F323" s="290"/>
      <c r="G323" s="290"/>
      <c r="H323" s="290"/>
      <c r="I323" s="290"/>
      <c r="J323" s="290"/>
      <c r="K323" s="70">
        <v>1405</v>
      </c>
      <c r="L323" s="71"/>
      <c r="M323" s="71"/>
      <c r="N323" s="71"/>
      <c r="O323" s="71"/>
      <c r="P323" s="70">
        <v>17.27</v>
      </c>
      <c r="Q323" s="71"/>
    </row>
    <row r="324" spans="1:17" x14ac:dyDescent="0.25">
      <c r="A324" s="289" t="s">
        <v>81</v>
      </c>
      <c r="B324" s="290"/>
      <c r="C324" s="290"/>
      <c r="D324" s="290"/>
      <c r="E324" s="290"/>
      <c r="F324" s="290"/>
      <c r="G324" s="290"/>
      <c r="H324" s="290"/>
      <c r="I324" s="290"/>
      <c r="J324" s="290"/>
      <c r="K324" s="70">
        <v>40743</v>
      </c>
      <c r="L324" s="71"/>
      <c r="M324" s="71"/>
      <c r="N324" s="71"/>
      <c r="O324" s="71"/>
      <c r="P324" s="70">
        <v>142.91999999999999</v>
      </c>
      <c r="Q324" s="71"/>
    </row>
    <row r="325" spans="1:17" x14ac:dyDescent="0.25">
      <c r="A325" s="291" t="s">
        <v>668</v>
      </c>
      <c r="B325" s="290"/>
      <c r="C325" s="290"/>
      <c r="D325" s="290"/>
      <c r="E325" s="290"/>
      <c r="F325" s="290"/>
      <c r="G325" s="290"/>
      <c r="H325" s="290"/>
      <c r="I325" s="290"/>
      <c r="J325" s="290"/>
      <c r="K325" s="73">
        <v>40743</v>
      </c>
      <c r="L325" s="71"/>
      <c r="M325" s="71"/>
      <c r="N325" s="71"/>
      <c r="O325" s="71"/>
      <c r="P325" s="73">
        <v>142.91999999999999</v>
      </c>
      <c r="Q325" s="71"/>
    </row>
    <row r="326" spans="1:17" x14ac:dyDescent="0.25">
      <c r="A326" s="289" t="s">
        <v>33</v>
      </c>
      <c r="B326" s="290"/>
      <c r="C326" s="290"/>
      <c r="D326" s="290"/>
      <c r="E326" s="290"/>
      <c r="F326" s="290"/>
      <c r="G326" s="290"/>
      <c r="H326" s="290"/>
      <c r="I326" s="290"/>
      <c r="J326" s="290"/>
      <c r="K326" s="70">
        <v>368199</v>
      </c>
      <c r="L326" s="71"/>
      <c r="M326" s="71"/>
      <c r="N326" s="71"/>
      <c r="O326" s="71"/>
      <c r="P326" s="70">
        <v>1004.14</v>
      </c>
      <c r="Q326" s="71"/>
    </row>
    <row r="327" spans="1:17" x14ac:dyDescent="0.25">
      <c r="A327" s="289" t="s">
        <v>34</v>
      </c>
      <c r="B327" s="290"/>
      <c r="C327" s="290"/>
      <c r="D327" s="290"/>
      <c r="E327" s="290"/>
      <c r="F327" s="290"/>
      <c r="G327" s="290"/>
      <c r="H327" s="290"/>
      <c r="I327" s="290"/>
      <c r="J327" s="290"/>
      <c r="K327" s="71"/>
      <c r="L327" s="71"/>
      <c r="M327" s="71"/>
      <c r="N327" s="71"/>
      <c r="O327" s="71"/>
      <c r="P327" s="71"/>
      <c r="Q327" s="71"/>
    </row>
    <row r="328" spans="1:17" x14ac:dyDescent="0.25">
      <c r="A328" s="289" t="s">
        <v>35</v>
      </c>
      <c r="B328" s="290"/>
      <c r="C328" s="290"/>
      <c r="D328" s="290"/>
      <c r="E328" s="290"/>
      <c r="F328" s="290"/>
      <c r="G328" s="290"/>
      <c r="H328" s="290"/>
      <c r="I328" s="290"/>
      <c r="J328" s="290"/>
      <c r="K328" s="70">
        <v>327262</v>
      </c>
      <c r="L328" s="71"/>
      <c r="M328" s="71"/>
      <c r="N328" s="71"/>
      <c r="O328" s="71"/>
      <c r="P328" s="71"/>
      <c r="Q328" s="71"/>
    </row>
    <row r="329" spans="1:17" x14ac:dyDescent="0.25">
      <c r="A329" s="289" t="s">
        <v>36</v>
      </c>
      <c r="B329" s="290"/>
      <c r="C329" s="290"/>
      <c r="D329" s="290"/>
      <c r="E329" s="290"/>
      <c r="F329" s="290"/>
      <c r="G329" s="290"/>
      <c r="H329" s="290"/>
      <c r="I329" s="290"/>
      <c r="J329" s="290"/>
      <c r="K329" s="70">
        <v>1323</v>
      </c>
      <c r="L329" s="71"/>
      <c r="M329" s="71"/>
      <c r="N329" s="71"/>
      <c r="O329" s="71"/>
      <c r="P329" s="71"/>
      <c r="Q329" s="71"/>
    </row>
    <row r="330" spans="1:17" x14ac:dyDescent="0.25">
      <c r="A330" s="289" t="s">
        <v>37</v>
      </c>
      <c r="B330" s="290"/>
      <c r="C330" s="290"/>
      <c r="D330" s="290"/>
      <c r="E330" s="290"/>
      <c r="F330" s="290"/>
      <c r="G330" s="290"/>
      <c r="H330" s="290"/>
      <c r="I330" s="290"/>
      <c r="J330" s="290"/>
      <c r="K330" s="70">
        <v>13127</v>
      </c>
      <c r="L330" s="71"/>
      <c r="M330" s="71"/>
      <c r="N330" s="71"/>
      <c r="O330" s="71"/>
      <c r="P330" s="71"/>
      <c r="Q330" s="71"/>
    </row>
    <row r="331" spans="1:17" x14ac:dyDescent="0.25">
      <c r="A331" s="289" t="s">
        <v>38</v>
      </c>
      <c r="B331" s="290"/>
      <c r="C331" s="290"/>
      <c r="D331" s="290"/>
      <c r="E331" s="290"/>
      <c r="F331" s="290"/>
      <c r="G331" s="290"/>
      <c r="H331" s="290"/>
      <c r="I331" s="290"/>
      <c r="J331" s="290"/>
      <c r="K331" s="70">
        <v>16038</v>
      </c>
      <c r="L331" s="71"/>
      <c r="M331" s="71"/>
      <c r="N331" s="71"/>
      <c r="O331" s="71"/>
      <c r="P331" s="71"/>
      <c r="Q331" s="71"/>
    </row>
    <row r="332" spans="1:17" x14ac:dyDescent="0.25">
      <c r="A332" s="289" t="s">
        <v>39</v>
      </c>
      <c r="B332" s="290"/>
      <c r="C332" s="290"/>
      <c r="D332" s="290"/>
      <c r="E332" s="290"/>
      <c r="F332" s="290"/>
      <c r="G332" s="290"/>
      <c r="H332" s="290"/>
      <c r="I332" s="290"/>
      <c r="J332" s="290"/>
      <c r="K332" s="70">
        <v>10504</v>
      </c>
      <c r="L332" s="71"/>
      <c r="M332" s="71"/>
      <c r="N332" s="71"/>
      <c r="O332" s="71"/>
      <c r="P332" s="71"/>
      <c r="Q332" s="71"/>
    </row>
    <row r="333" spans="1:17" x14ac:dyDescent="0.25">
      <c r="A333" s="291" t="s">
        <v>40</v>
      </c>
      <c r="B333" s="290"/>
      <c r="C333" s="290"/>
      <c r="D333" s="290"/>
      <c r="E333" s="290"/>
      <c r="F333" s="290"/>
      <c r="G333" s="290"/>
      <c r="H333" s="290"/>
      <c r="I333" s="290"/>
      <c r="J333" s="290"/>
      <c r="K333" s="73">
        <v>368199</v>
      </c>
      <c r="L333" s="71"/>
      <c r="M333" s="71"/>
      <c r="N333" s="71"/>
      <c r="O333" s="71"/>
      <c r="P333" s="73">
        <v>1004.14</v>
      </c>
      <c r="Q333" s="71"/>
    </row>
    <row r="334" spans="1:17" x14ac:dyDescent="0.25">
      <c r="A334" s="74"/>
      <c r="B334" s="75"/>
      <c r="C334" s="76"/>
      <c r="D334" s="178"/>
      <c r="E334" s="77"/>
      <c r="F334" s="78"/>
      <c r="G334" s="78"/>
      <c r="H334" s="78"/>
      <c r="I334" s="78"/>
      <c r="J334" s="78"/>
      <c r="K334" s="78"/>
      <c r="L334" s="78"/>
      <c r="M334" s="78"/>
      <c r="N334" s="78"/>
      <c r="O334" s="78"/>
      <c r="P334" s="78"/>
      <c r="Q334" s="78"/>
    </row>
    <row r="335" spans="1:17" x14ac:dyDescent="0.25">
      <c r="A335" s="74"/>
      <c r="B335" s="75"/>
      <c r="C335" s="76"/>
      <c r="D335" s="178"/>
      <c r="E335" s="77"/>
      <c r="F335" s="78"/>
      <c r="G335" s="78"/>
      <c r="H335" s="78"/>
      <c r="I335" s="78"/>
      <c r="J335" s="78"/>
      <c r="K335" s="78"/>
      <c r="L335" s="78"/>
      <c r="M335" s="78"/>
      <c r="N335" s="78"/>
      <c r="O335" s="78"/>
      <c r="P335" s="78"/>
      <c r="Q335" s="78"/>
    </row>
    <row r="336" spans="1:17" x14ac:dyDescent="0.25">
      <c r="A336" s="74"/>
      <c r="B336" s="75"/>
      <c r="C336" s="76"/>
      <c r="D336" s="178"/>
      <c r="E336" s="77"/>
      <c r="F336" s="78"/>
      <c r="G336" s="78"/>
      <c r="H336" s="78"/>
      <c r="I336" s="78"/>
      <c r="J336" s="78"/>
      <c r="K336" s="78"/>
      <c r="L336" s="78"/>
      <c r="M336" s="78"/>
      <c r="N336" s="78"/>
      <c r="O336" s="78"/>
      <c r="P336" s="78"/>
      <c r="Q336" s="78"/>
    </row>
  </sheetData>
  <mergeCells count="197">
    <mergeCell ref="J13:K13"/>
    <mergeCell ref="J14:K14"/>
    <mergeCell ref="J15:K15"/>
    <mergeCell ref="A21:A23"/>
    <mergeCell ref="B21:B23"/>
    <mergeCell ref="C21:C23"/>
    <mergeCell ref="D21:D23"/>
    <mergeCell ref="E21:E23"/>
    <mergeCell ref="F21:I21"/>
    <mergeCell ref="J21:N21"/>
    <mergeCell ref="F22:F23"/>
    <mergeCell ref="G22:I22"/>
    <mergeCell ref="J22:J23"/>
    <mergeCell ref="K22:K23"/>
    <mergeCell ref="L22:N22"/>
    <mergeCell ref="J16:K16"/>
    <mergeCell ref="J17:K17"/>
    <mergeCell ref="P21:P23"/>
    <mergeCell ref="A165:Q165"/>
    <mergeCell ref="A168:J168"/>
    <mergeCell ref="A169:J169"/>
    <mergeCell ref="A170:J170"/>
    <mergeCell ref="A171:J171"/>
    <mergeCell ref="A124:Q124"/>
    <mergeCell ref="A133:Q133"/>
    <mergeCell ref="A142:Q142"/>
    <mergeCell ref="A143:Q143"/>
    <mergeCell ref="A153:Q153"/>
    <mergeCell ref="Q21:Q23"/>
    <mergeCell ref="A25:Q25"/>
    <mergeCell ref="A31:Q31"/>
    <mergeCell ref="A65:Q65"/>
    <mergeCell ref="A113:Q113"/>
    <mergeCell ref="A114:Q114"/>
    <mergeCell ref="O21:O23"/>
    <mergeCell ref="A177:J177"/>
    <mergeCell ref="A178:J178"/>
    <mergeCell ref="A179:J179"/>
    <mergeCell ref="A180:J180"/>
    <mergeCell ref="A181:J181"/>
    <mergeCell ref="A172:J172"/>
    <mergeCell ref="A173:J173"/>
    <mergeCell ref="A174:J174"/>
    <mergeCell ref="A175:J175"/>
    <mergeCell ref="A176:J176"/>
    <mergeCell ref="A187:J187"/>
    <mergeCell ref="A188:J188"/>
    <mergeCell ref="A189:J189"/>
    <mergeCell ref="A190:J190"/>
    <mergeCell ref="A191:J191"/>
    <mergeCell ref="A182:J182"/>
    <mergeCell ref="A183:J183"/>
    <mergeCell ref="A184:J184"/>
    <mergeCell ref="A185:J185"/>
    <mergeCell ref="A186:J186"/>
    <mergeCell ref="A197:J197"/>
    <mergeCell ref="A198:J198"/>
    <mergeCell ref="A199:J199"/>
    <mergeCell ref="A200:J200"/>
    <mergeCell ref="A201:J201"/>
    <mergeCell ref="A192:J192"/>
    <mergeCell ref="A193:J193"/>
    <mergeCell ref="A194:J194"/>
    <mergeCell ref="A195:J195"/>
    <mergeCell ref="A196:J196"/>
    <mergeCell ref="A207:J207"/>
    <mergeCell ref="A208:J208"/>
    <mergeCell ref="A209:J209"/>
    <mergeCell ref="A210:J210"/>
    <mergeCell ref="A211:J211"/>
    <mergeCell ref="A202:J202"/>
    <mergeCell ref="A203:J203"/>
    <mergeCell ref="A204:J204"/>
    <mergeCell ref="A205:J205"/>
    <mergeCell ref="A206:J206"/>
    <mergeCell ref="A217:J217"/>
    <mergeCell ref="A218:J218"/>
    <mergeCell ref="A219:J219"/>
    <mergeCell ref="A220:J220"/>
    <mergeCell ref="A221:J221"/>
    <mergeCell ref="A212:J212"/>
    <mergeCell ref="A213:J213"/>
    <mergeCell ref="A214:J214"/>
    <mergeCell ref="A215:J215"/>
    <mergeCell ref="A216:J216"/>
    <mergeCell ref="A227:J227"/>
    <mergeCell ref="A228:J228"/>
    <mergeCell ref="A229:J229"/>
    <mergeCell ref="A230:J230"/>
    <mergeCell ref="A231:J231"/>
    <mergeCell ref="A222:J222"/>
    <mergeCell ref="A223:J223"/>
    <mergeCell ref="A224:J224"/>
    <mergeCell ref="A225:J225"/>
    <mergeCell ref="A226:J226"/>
    <mergeCell ref="A237:J237"/>
    <mergeCell ref="A238:J238"/>
    <mergeCell ref="A239:J239"/>
    <mergeCell ref="A240:J240"/>
    <mergeCell ref="A241:J241"/>
    <mergeCell ref="A232:J232"/>
    <mergeCell ref="A233:J233"/>
    <mergeCell ref="A234:J234"/>
    <mergeCell ref="A235:J235"/>
    <mergeCell ref="A236:J236"/>
    <mergeCell ref="A247:J247"/>
    <mergeCell ref="A248:J248"/>
    <mergeCell ref="A249:J249"/>
    <mergeCell ref="A250:J250"/>
    <mergeCell ref="A251:J251"/>
    <mergeCell ref="A242:J242"/>
    <mergeCell ref="A243:J243"/>
    <mergeCell ref="A244:J244"/>
    <mergeCell ref="A245:J245"/>
    <mergeCell ref="A246:J246"/>
    <mergeCell ref="A257:J257"/>
    <mergeCell ref="A258:J258"/>
    <mergeCell ref="A259:J259"/>
    <mergeCell ref="A260:J260"/>
    <mergeCell ref="A261:J261"/>
    <mergeCell ref="A252:J252"/>
    <mergeCell ref="A253:J253"/>
    <mergeCell ref="A254:J254"/>
    <mergeCell ref="A255:J255"/>
    <mergeCell ref="A256:J256"/>
    <mergeCell ref="A267:J267"/>
    <mergeCell ref="A268:J268"/>
    <mergeCell ref="A269:J269"/>
    <mergeCell ref="A270:J270"/>
    <mergeCell ref="A271:J271"/>
    <mergeCell ref="A262:J262"/>
    <mergeCell ref="A263:J263"/>
    <mergeCell ref="A264:J264"/>
    <mergeCell ref="A265:J265"/>
    <mergeCell ref="A266:J266"/>
    <mergeCell ref="A277:J277"/>
    <mergeCell ref="A278:J278"/>
    <mergeCell ref="A279:J279"/>
    <mergeCell ref="A280:J280"/>
    <mergeCell ref="A281:J281"/>
    <mergeCell ref="A272:J272"/>
    <mergeCell ref="A273:J273"/>
    <mergeCell ref="A274:J274"/>
    <mergeCell ref="A275:J275"/>
    <mergeCell ref="A276:J276"/>
    <mergeCell ref="A287:J287"/>
    <mergeCell ref="A288:J288"/>
    <mergeCell ref="A289:J289"/>
    <mergeCell ref="A290:J290"/>
    <mergeCell ref="A291:J291"/>
    <mergeCell ref="A282:J282"/>
    <mergeCell ref="A283:J283"/>
    <mergeCell ref="A284:J284"/>
    <mergeCell ref="A285:J285"/>
    <mergeCell ref="A286:J286"/>
    <mergeCell ref="A297:J297"/>
    <mergeCell ref="A298:J298"/>
    <mergeCell ref="A299:J299"/>
    <mergeCell ref="A300:J300"/>
    <mergeCell ref="A301:J301"/>
    <mergeCell ref="A292:J292"/>
    <mergeCell ref="A293:J293"/>
    <mergeCell ref="A294:J294"/>
    <mergeCell ref="A295:J295"/>
    <mergeCell ref="A296:J296"/>
    <mergeCell ref="A307:J307"/>
    <mergeCell ref="A308:J308"/>
    <mergeCell ref="A309:J309"/>
    <mergeCell ref="A310:J310"/>
    <mergeCell ref="A311:J311"/>
    <mergeCell ref="A302:J302"/>
    <mergeCell ref="A303:J303"/>
    <mergeCell ref="A304:J304"/>
    <mergeCell ref="A305:J305"/>
    <mergeCell ref="A306:J306"/>
    <mergeCell ref="A317:J317"/>
    <mergeCell ref="A318:J318"/>
    <mergeCell ref="A319:J319"/>
    <mergeCell ref="A320:J320"/>
    <mergeCell ref="A321:J321"/>
    <mergeCell ref="A312:J312"/>
    <mergeCell ref="A313:J313"/>
    <mergeCell ref="A314:J314"/>
    <mergeCell ref="A315:J315"/>
    <mergeCell ref="A316:J316"/>
    <mergeCell ref="A332:J332"/>
    <mergeCell ref="A333:J333"/>
    <mergeCell ref="A327:J327"/>
    <mergeCell ref="A328:J328"/>
    <mergeCell ref="A329:J329"/>
    <mergeCell ref="A330:J330"/>
    <mergeCell ref="A331:J331"/>
    <mergeCell ref="A322:J322"/>
    <mergeCell ref="A323:J323"/>
    <mergeCell ref="A324:J324"/>
    <mergeCell ref="A325:J325"/>
    <mergeCell ref="A326:J326"/>
  </mergeCells>
  <phoneticPr fontId="41" type="noConversion"/>
  <pageMargins left="0.23622047244094491" right="0.19685039370078741" top="0.51181102362204722" bottom="0.62992125984251968" header="0.31496062992125984" footer="0.23622047244094491"/>
  <pageSetup paperSize="9" scale="77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84"/>
  <sheetViews>
    <sheetView topLeftCell="A52" workbookViewId="0">
      <selection activeCell="D12" sqref="D12"/>
    </sheetView>
  </sheetViews>
  <sheetFormatPr defaultRowHeight="13.2" x14ac:dyDescent="0.25"/>
  <cols>
    <col min="2" max="2" width="21.77734375" customWidth="1"/>
    <col min="3" max="3" width="35.21875" customWidth="1"/>
    <col min="6" max="6" width="11.44140625" customWidth="1"/>
    <col min="11" max="11" width="16.109375" customWidth="1"/>
  </cols>
  <sheetData>
    <row r="1" spans="1:17" x14ac:dyDescent="0.25">
      <c r="A1" s="183" t="s">
        <v>27</v>
      </c>
      <c r="B1" s="184"/>
      <c r="C1" s="185"/>
      <c r="D1" s="186"/>
      <c r="E1" s="186"/>
      <c r="F1" s="187"/>
      <c r="G1" s="187"/>
      <c r="H1" s="187"/>
      <c r="I1" s="187"/>
      <c r="J1" s="187"/>
      <c r="K1" s="187"/>
      <c r="L1" s="187"/>
      <c r="M1" s="183" t="s">
        <v>28</v>
      </c>
      <c r="N1" s="187"/>
      <c r="O1" s="187"/>
      <c r="P1" s="187"/>
      <c r="Q1" s="188"/>
    </row>
    <row r="2" spans="1:17" x14ac:dyDescent="0.25">
      <c r="A2" s="189"/>
      <c r="B2" s="184"/>
      <c r="C2" s="185"/>
      <c r="D2" s="186"/>
      <c r="E2" s="186"/>
      <c r="F2" s="187"/>
      <c r="G2" s="187"/>
      <c r="H2" s="187"/>
      <c r="I2" s="187"/>
      <c r="J2" s="187"/>
      <c r="K2" s="187"/>
      <c r="L2" s="187"/>
      <c r="M2" s="189"/>
      <c r="N2" s="187"/>
      <c r="O2" s="187"/>
      <c r="P2" s="187"/>
      <c r="Q2" s="188"/>
    </row>
    <row r="3" spans="1:17" x14ac:dyDescent="0.25">
      <c r="A3" s="189"/>
      <c r="B3" s="184"/>
      <c r="C3" s="185"/>
      <c r="D3" s="186"/>
      <c r="E3" s="186"/>
      <c r="F3" s="187"/>
      <c r="G3" s="187"/>
      <c r="H3" s="187"/>
      <c r="I3" s="187"/>
      <c r="J3" s="187"/>
      <c r="K3" s="187"/>
      <c r="L3" s="187"/>
      <c r="M3" s="189"/>
      <c r="N3" s="187"/>
      <c r="O3" s="187"/>
      <c r="P3" s="187"/>
      <c r="Q3" s="188"/>
    </row>
    <row r="4" spans="1:17" x14ac:dyDescent="0.25">
      <c r="A4" s="189" t="s">
        <v>65</v>
      </c>
      <c r="B4" s="184"/>
      <c r="C4" s="185"/>
      <c r="D4" s="186"/>
      <c r="E4" s="186"/>
      <c r="F4" s="187"/>
      <c r="G4" s="187"/>
      <c r="H4" s="187"/>
      <c r="I4" s="187"/>
      <c r="J4" s="187"/>
      <c r="K4" s="187"/>
      <c r="L4" s="187"/>
      <c r="M4" s="189" t="s">
        <v>65</v>
      </c>
      <c r="N4" s="187"/>
      <c r="O4" s="187"/>
      <c r="P4" s="187"/>
      <c r="Q4" s="188"/>
    </row>
    <row r="5" spans="1:17" x14ac:dyDescent="0.25">
      <c r="A5" s="189" t="s">
        <v>169</v>
      </c>
      <c r="B5" s="184"/>
      <c r="C5" s="185"/>
      <c r="D5" s="186"/>
      <c r="E5" s="186"/>
      <c r="F5" s="187"/>
      <c r="G5" s="187"/>
      <c r="H5" s="187"/>
      <c r="I5" s="187"/>
      <c r="J5" s="187"/>
      <c r="K5" s="187"/>
      <c r="L5" s="187"/>
      <c r="M5" s="189" t="s">
        <v>170</v>
      </c>
      <c r="N5" s="187"/>
      <c r="O5" s="187"/>
      <c r="P5" s="187"/>
      <c r="Q5" s="188"/>
    </row>
    <row r="6" spans="1:17" x14ac:dyDescent="0.25">
      <c r="A6" s="190"/>
      <c r="B6" s="184"/>
      <c r="C6" s="186"/>
      <c r="D6" s="188"/>
      <c r="E6" s="187"/>
      <c r="F6" s="187"/>
      <c r="G6" s="190"/>
      <c r="H6" s="187"/>
      <c r="I6" s="191"/>
      <c r="J6" s="187"/>
      <c r="K6" s="187"/>
      <c r="L6" s="187"/>
      <c r="M6" s="187"/>
      <c r="N6" s="187"/>
      <c r="O6" s="187"/>
      <c r="P6" s="187"/>
      <c r="Q6" s="188"/>
    </row>
    <row r="7" spans="1:17" x14ac:dyDescent="0.25">
      <c r="A7" s="190"/>
      <c r="B7" s="184"/>
      <c r="C7" s="186"/>
      <c r="D7" s="192"/>
      <c r="E7" s="193"/>
      <c r="F7" s="193"/>
      <c r="G7" s="194" t="s">
        <v>23</v>
      </c>
      <c r="H7" s="194"/>
      <c r="I7" s="195"/>
      <c r="J7" s="196"/>
      <c r="K7" s="187"/>
      <c r="L7" s="187"/>
      <c r="M7" s="187"/>
      <c r="N7" s="187"/>
      <c r="O7" s="187"/>
      <c r="P7" s="187"/>
      <c r="Q7" s="188"/>
    </row>
    <row r="8" spans="1:17" x14ac:dyDescent="0.25">
      <c r="A8" s="190"/>
      <c r="B8" s="184"/>
      <c r="C8" s="186"/>
      <c r="D8" s="188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8"/>
    </row>
    <row r="9" spans="1:17" x14ac:dyDescent="0.25">
      <c r="A9" s="190"/>
      <c r="B9" s="184"/>
      <c r="C9" s="186"/>
      <c r="D9" s="188"/>
      <c r="E9" s="187"/>
      <c r="F9" s="187"/>
      <c r="G9" s="197" t="s">
        <v>669</v>
      </c>
      <c r="H9" s="197"/>
      <c r="I9" s="197"/>
      <c r="J9" s="187"/>
      <c r="K9" s="187"/>
      <c r="L9" s="187"/>
      <c r="M9" s="187"/>
      <c r="N9" s="187"/>
      <c r="O9" s="187"/>
      <c r="P9" s="187"/>
      <c r="Q9" s="188"/>
    </row>
    <row r="10" spans="1:17" x14ac:dyDescent="0.25">
      <c r="A10" s="190"/>
      <c r="B10" s="184"/>
      <c r="C10" s="186"/>
      <c r="D10" s="188"/>
      <c r="E10" s="187"/>
      <c r="F10" s="187"/>
      <c r="G10" s="190" t="s">
        <v>53</v>
      </c>
      <c r="H10" s="190"/>
      <c r="I10" s="190"/>
      <c r="J10" s="187"/>
      <c r="K10" s="187"/>
      <c r="L10" s="187"/>
      <c r="M10" s="187"/>
      <c r="N10" s="187"/>
      <c r="O10" s="187"/>
      <c r="P10" s="187"/>
      <c r="Q10" s="188"/>
    </row>
    <row r="11" spans="1:17" x14ac:dyDescent="0.25">
      <c r="A11" s="190"/>
      <c r="B11" s="184"/>
      <c r="C11" s="186"/>
      <c r="D11" s="188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8"/>
    </row>
    <row r="12" spans="1:17" x14ac:dyDescent="0.25">
      <c r="A12" s="190"/>
      <c r="B12" s="184"/>
      <c r="C12" s="198" t="s">
        <v>24</v>
      </c>
      <c r="D12" s="199" t="s">
        <v>670</v>
      </c>
      <c r="E12" s="187"/>
      <c r="F12" s="187"/>
      <c r="G12" s="190"/>
      <c r="H12" s="187"/>
      <c r="I12" s="187"/>
      <c r="J12" s="187"/>
      <c r="K12" s="187"/>
      <c r="L12" s="187"/>
      <c r="M12" s="187"/>
      <c r="N12" s="187"/>
      <c r="O12" s="187"/>
      <c r="P12" s="187"/>
      <c r="Q12" s="188"/>
    </row>
    <row r="13" spans="1:17" x14ac:dyDescent="0.25">
      <c r="A13" s="190"/>
      <c r="B13" s="184"/>
      <c r="C13" s="186"/>
      <c r="D13" s="200"/>
      <c r="E13" s="193"/>
      <c r="F13" s="193"/>
      <c r="G13" s="194" t="s">
        <v>52</v>
      </c>
      <c r="H13" s="194"/>
      <c r="I13" s="194"/>
      <c r="J13" s="193"/>
      <c r="K13" s="196"/>
      <c r="L13" s="187"/>
      <c r="M13" s="187"/>
      <c r="N13" s="187"/>
      <c r="O13" s="187"/>
      <c r="P13" s="187"/>
      <c r="Q13" s="188"/>
    </row>
    <row r="14" spans="1:17" x14ac:dyDescent="0.25">
      <c r="A14" s="201"/>
      <c r="B14" s="202"/>
      <c r="C14" s="186"/>
      <c r="D14" s="188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8"/>
    </row>
    <row r="15" spans="1:17" x14ac:dyDescent="0.25">
      <c r="A15" s="190"/>
      <c r="B15" s="184"/>
      <c r="C15" s="186"/>
      <c r="D15" s="199" t="s">
        <v>671</v>
      </c>
      <c r="E15" s="187"/>
      <c r="F15" s="187"/>
      <c r="G15" s="187"/>
      <c r="H15" s="199"/>
      <c r="I15" s="199"/>
      <c r="J15" s="199"/>
      <c r="K15" s="187"/>
      <c r="L15" s="187"/>
      <c r="M15" s="187"/>
      <c r="N15" s="187"/>
      <c r="O15" s="187"/>
      <c r="P15" s="187"/>
      <c r="Q15" s="187"/>
    </row>
    <row r="16" spans="1:17" x14ac:dyDescent="0.25">
      <c r="A16" s="190"/>
      <c r="B16" s="184"/>
      <c r="C16" s="186"/>
      <c r="D16" s="199" t="s">
        <v>43</v>
      </c>
      <c r="E16" s="187"/>
      <c r="F16" s="187"/>
      <c r="G16" s="187"/>
      <c r="H16" s="199"/>
      <c r="I16" s="199"/>
      <c r="J16" s="292" t="s">
        <v>672</v>
      </c>
      <c r="K16" s="293"/>
      <c r="L16" s="189" t="s">
        <v>51</v>
      </c>
      <c r="M16" s="187"/>
      <c r="N16" s="187"/>
      <c r="O16" s="187"/>
      <c r="P16" s="187"/>
      <c r="Q16" s="188"/>
    </row>
    <row r="17" spans="1:17" x14ac:dyDescent="0.25">
      <c r="A17" s="190"/>
      <c r="B17" s="184"/>
      <c r="C17" s="186"/>
      <c r="D17" s="199" t="s">
        <v>54</v>
      </c>
      <c r="E17" s="187"/>
      <c r="F17" s="187"/>
      <c r="G17" s="187"/>
      <c r="H17" s="199"/>
      <c r="I17" s="199"/>
      <c r="J17" s="292" t="s">
        <v>673</v>
      </c>
      <c r="K17" s="293"/>
      <c r="L17" s="189" t="s">
        <v>51</v>
      </c>
      <c r="M17" s="187"/>
      <c r="N17" s="187"/>
      <c r="O17" s="187"/>
      <c r="P17" s="187"/>
      <c r="Q17" s="188"/>
    </row>
    <row r="18" spans="1:17" x14ac:dyDescent="0.25">
      <c r="A18" s="190"/>
      <c r="B18" s="184"/>
      <c r="C18" s="186"/>
      <c r="D18" s="199" t="s">
        <v>44</v>
      </c>
      <c r="E18" s="187"/>
      <c r="F18" s="187"/>
      <c r="G18" s="187"/>
      <c r="H18" s="199"/>
      <c r="I18" s="199"/>
      <c r="J18" s="292" t="s">
        <v>674</v>
      </c>
      <c r="K18" s="293"/>
      <c r="L18" s="189" t="s">
        <v>51</v>
      </c>
      <c r="M18" s="187"/>
      <c r="N18" s="187"/>
      <c r="O18" s="187"/>
      <c r="P18" s="187"/>
      <c r="Q18" s="188"/>
    </row>
    <row r="19" spans="1:17" x14ac:dyDescent="0.25">
      <c r="A19" s="190"/>
      <c r="B19" s="184"/>
      <c r="C19" s="186"/>
      <c r="D19" s="199" t="s">
        <v>78</v>
      </c>
      <c r="E19" s="187"/>
      <c r="F19" s="187"/>
      <c r="G19" s="187"/>
      <c r="H19" s="199"/>
      <c r="I19" s="199"/>
      <c r="J19" s="292" t="s">
        <v>675</v>
      </c>
      <c r="K19" s="293"/>
      <c r="L19" s="189" t="s">
        <v>51</v>
      </c>
      <c r="M19" s="187"/>
      <c r="N19" s="187"/>
      <c r="O19" s="187"/>
      <c r="P19" s="187"/>
      <c r="Q19" s="188"/>
    </row>
    <row r="20" spans="1:17" x14ac:dyDescent="0.25">
      <c r="A20" s="190"/>
      <c r="B20" s="184"/>
      <c r="C20" s="186"/>
      <c r="D20" s="199" t="s">
        <v>175</v>
      </c>
      <c r="E20" s="187"/>
      <c r="F20" s="187"/>
      <c r="G20" s="187"/>
      <c r="H20" s="199"/>
      <c r="I20" s="199"/>
      <c r="J20" s="292" t="s">
        <v>676</v>
      </c>
      <c r="K20" s="293"/>
      <c r="L20" s="189" t="s">
        <v>51</v>
      </c>
      <c r="M20" s="187"/>
      <c r="N20" s="187"/>
      <c r="O20" s="187"/>
      <c r="P20" s="187"/>
      <c r="Q20" s="188"/>
    </row>
    <row r="21" spans="1:17" x14ac:dyDescent="0.25">
      <c r="A21" s="190"/>
      <c r="B21" s="184"/>
      <c r="C21" s="186"/>
      <c r="D21" s="199" t="s">
        <v>41</v>
      </c>
      <c r="E21" s="187"/>
      <c r="F21" s="187"/>
      <c r="G21" s="187"/>
      <c r="H21" s="199"/>
      <c r="I21" s="199"/>
      <c r="J21" s="292" t="s">
        <v>677</v>
      </c>
      <c r="K21" s="293"/>
      <c r="L21" s="189" t="s">
        <v>42</v>
      </c>
      <c r="M21" s="187"/>
      <c r="N21" s="187"/>
      <c r="O21" s="187"/>
      <c r="P21" s="187"/>
      <c r="Q21" s="188"/>
    </row>
    <row r="22" spans="1:17" x14ac:dyDescent="0.25">
      <c r="A22" s="190"/>
      <c r="B22" s="184"/>
      <c r="C22" s="186"/>
      <c r="D22" s="203" t="s">
        <v>88</v>
      </c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8"/>
    </row>
    <row r="23" spans="1:17" x14ac:dyDescent="0.25">
      <c r="A23" s="190"/>
      <c r="B23" s="184"/>
      <c r="C23" s="185"/>
      <c r="D23" s="186"/>
      <c r="E23" s="190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8"/>
    </row>
    <row r="24" spans="1:17" x14ac:dyDescent="0.25">
      <c r="A24" s="190"/>
      <c r="B24" s="184"/>
      <c r="C24" s="185"/>
      <c r="D24" s="186"/>
      <c r="E24" s="190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8"/>
    </row>
    <row r="25" spans="1:17" ht="13.2" customHeight="1" x14ac:dyDescent="0.25">
      <c r="A25" s="295" t="s">
        <v>25</v>
      </c>
      <c r="B25" s="300" t="s">
        <v>89</v>
      </c>
      <c r="C25" s="295" t="s">
        <v>64</v>
      </c>
      <c r="D25" s="295" t="s">
        <v>63</v>
      </c>
      <c r="E25" s="295" t="s">
        <v>62</v>
      </c>
      <c r="F25" s="295" t="s">
        <v>50</v>
      </c>
      <c r="G25" s="298"/>
      <c r="H25" s="298"/>
      <c r="I25" s="298"/>
      <c r="J25" s="295" t="s">
        <v>49</v>
      </c>
      <c r="K25" s="296"/>
      <c r="L25" s="296"/>
      <c r="M25" s="296"/>
      <c r="N25" s="296"/>
      <c r="O25" s="295" t="s">
        <v>61</v>
      </c>
      <c r="P25" s="295" t="s">
        <v>60</v>
      </c>
      <c r="Q25" s="297" t="s">
        <v>178</v>
      </c>
    </row>
    <row r="26" spans="1:17" ht="13.2" customHeight="1" x14ac:dyDescent="0.25">
      <c r="A26" s="298"/>
      <c r="B26" s="301"/>
      <c r="C26" s="299"/>
      <c r="D26" s="295"/>
      <c r="E26" s="295"/>
      <c r="F26" s="295" t="s">
        <v>26</v>
      </c>
      <c r="G26" s="295" t="s">
        <v>59</v>
      </c>
      <c r="H26" s="298"/>
      <c r="I26" s="298"/>
      <c r="J26" s="295" t="s">
        <v>179</v>
      </c>
      <c r="K26" s="295" t="s">
        <v>26</v>
      </c>
      <c r="L26" s="295" t="s">
        <v>59</v>
      </c>
      <c r="M26" s="298"/>
      <c r="N26" s="298"/>
      <c r="O26" s="295"/>
      <c r="P26" s="295"/>
      <c r="Q26" s="297"/>
    </row>
    <row r="27" spans="1:17" x14ac:dyDescent="0.25">
      <c r="A27" s="298"/>
      <c r="B27" s="301"/>
      <c r="C27" s="299"/>
      <c r="D27" s="295"/>
      <c r="E27" s="295"/>
      <c r="F27" s="298"/>
      <c r="G27" s="204" t="s">
        <v>58</v>
      </c>
      <c r="H27" s="204" t="s">
        <v>57</v>
      </c>
      <c r="I27" s="204" t="s">
        <v>56</v>
      </c>
      <c r="J27" s="299"/>
      <c r="K27" s="298"/>
      <c r="L27" s="204" t="s">
        <v>58</v>
      </c>
      <c r="M27" s="204" t="s">
        <v>57</v>
      </c>
      <c r="N27" s="204" t="s">
        <v>56</v>
      </c>
      <c r="O27" s="295"/>
      <c r="P27" s="295"/>
      <c r="Q27" s="297"/>
    </row>
    <row r="28" spans="1:17" x14ac:dyDescent="0.25">
      <c r="A28" s="66">
        <v>1</v>
      </c>
      <c r="B28" s="205">
        <v>2</v>
      </c>
      <c r="C28" s="204">
        <v>3</v>
      </c>
      <c r="D28" s="204">
        <v>4</v>
      </c>
      <c r="E28" s="67">
        <v>5</v>
      </c>
      <c r="F28" s="206">
        <v>6</v>
      </c>
      <c r="G28" s="206">
        <v>7</v>
      </c>
      <c r="H28" s="206">
        <v>8</v>
      </c>
      <c r="I28" s="206">
        <v>9</v>
      </c>
      <c r="J28" s="206">
        <v>10</v>
      </c>
      <c r="K28" s="206">
        <v>11</v>
      </c>
      <c r="L28" s="206">
        <v>12</v>
      </c>
      <c r="M28" s="206">
        <v>13</v>
      </c>
      <c r="N28" s="206">
        <v>14</v>
      </c>
      <c r="O28" s="206">
        <v>15</v>
      </c>
      <c r="P28" s="206">
        <v>16</v>
      </c>
      <c r="Q28" s="206">
        <v>17</v>
      </c>
    </row>
    <row r="29" spans="1:17" ht="13.2" customHeight="1" x14ac:dyDescent="0.25">
      <c r="A29" s="294" t="s">
        <v>678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</row>
    <row r="30" spans="1:17" ht="13.2" customHeight="1" x14ac:dyDescent="0.25">
      <c r="A30" s="67" t="s">
        <v>679</v>
      </c>
      <c r="B30" s="68" t="s">
        <v>680</v>
      </c>
      <c r="C30" s="179" t="s">
        <v>681</v>
      </c>
      <c r="D30" s="67" t="s">
        <v>22</v>
      </c>
      <c r="E30" s="69">
        <v>1</v>
      </c>
      <c r="F30" s="70">
        <v>5908.82</v>
      </c>
      <c r="G30" s="71"/>
      <c r="H30" s="71"/>
      <c r="I30" s="71"/>
      <c r="J30" s="71">
        <v>5909</v>
      </c>
      <c r="K30" s="71">
        <v>5909</v>
      </c>
      <c r="L30" s="71"/>
      <c r="M30" s="71"/>
      <c r="N30" s="71"/>
      <c r="O30" s="71"/>
      <c r="P30" s="71"/>
      <c r="Q30" s="71"/>
    </row>
    <row r="31" spans="1:17" ht="13.2" customHeight="1" x14ac:dyDescent="0.25">
      <c r="A31" s="67" t="s">
        <v>682</v>
      </c>
      <c r="B31" s="68" t="s">
        <v>683</v>
      </c>
      <c r="C31" s="179" t="s">
        <v>684</v>
      </c>
      <c r="D31" s="67" t="s">
        <v>22</v>
      </c>
      <c r="E31" s="69">
        <v>1</v>
      </c>
      <c r="F31" s="70">
        <v>5908.82</v>
      </c>
      <c r="G31" s="71"/>
      <c r="H31" s="71"/>
      <c r="I31" s="71"/>
      <c r="J31" s="71">
        <v>5909</v>
      </c>
      <c r="K31" s="71">
        <v>5909</v>
      </c>
      <c r="L31" s="71"/>
      <c r="M31" s="71"/>
      <c r="N31" s="71"/>
      <c r="O31" s="71"/>
      <c r="P31" s="71"/>
      <c r="Q31" s="71"/>
    </row>
    <row r="32" spans="1:17" ht="13.2" customHeight="1" x14ac:dyDescent="0.25">
      <c r="A32" s="66">
        <v>3</v>
      </c>
      <c r="B32" s="68" t="s">
        <v>685</v>
      </c>
      <c r="C32" s="179" t="s">
        <v>686</v>
      </c>
      <c r="D32" s="67" t="s">
        <v>22</v>
      </c>
      <c r="E32" s="72">
        <v>2</v>
      </c>
      <c r="F32" s="70">
        <v>555.09</v>
      </c>
      <c r="G32" s="70">
        <v>48.76</v>
      </c>
      <c r="H32" s="70">
        <v>95.07</v>
      </c>
      <c r="I32" s="70">
        <v>5.28</v>
      </c>
      <c r="J32" s="71"/>
      <c r="K32" s="71">
        <v>1110</v>
      </c>
      <c r="L32" s="71">
        <v>98</v>
      </c>
      <c r="M32" s="71">
        <v>190</v>
      </c>
      <c r="N32" s="71">
        <v>11</v>
      </c>
      <c r="O32" s="71">
        <v>3.49</v>
      </c>
      <c r="P32" s="71">
        <v>6.98</v>
      </c>
      <c r="Q32" s="71"/>
    </row>
    <row r="33" spans="1:17" ht="13.2" customHeight="1" x14ac:dyDescent="0.25">
      <c r="A33" s="67" t="s">
        <v>687</v>
      </c>
      <c r="B33" s="68" t="s">
        <v>688</v>
      </c>
      <c r="C33" s="179" t="s">
        <v>689</v>
      </c>
      <c r="D33" s="67" t="s">
        <v>22</v>
      </c>
      <c r="E33" s="69">
        <v>1</v>
      </c>
      <c r="F33" s="70">
        <v>4887.6899999999996</v>
      </c>
      <c r="G33" s="71"/>
      <c r="H33" s="71"/>
      <c r="I33" s="71"/>
      <c r="J33" s="71">
        <v>4888</v>
      </c>
      <c r="K33" s="71">
        <v>4888</v>
      </c>
      <c r="L33" s="71"/>
      <c r="M33" s="71"/>
      <c r="N33" s="71"/>
      <c r="O33" s="71"/>
      <c r="P33" s="71"/>
      <c r="Q33" s="71"/>
    </row>
    <row r="34" spans="1:17" ht="13.2" customHeight="1" x14ac:dyDescent="0.25">
      <c r="A34" s="66">
        <v>5</v>
      </c>
      <c r="B34" s="68" t="s">
        <v>690</v>
      </c>
      <c r="C34" s="179" t="s">
        <v>686</v>
      </c>
      <c r="D34" s="67" t="s">
        <v>22</v>
      </c>
      <c r="E34" s="69">
        <v>1</v>
      </c>
      <c r="F34" s="70">
        <v>555.09</v>
      </c>
      <c r="G34" s="70">
        <v>48.76</v>
      </c>
      <c r="H34" s="70">
        <v>95.07</v>
      </c>
      <c r="I34" s="70">
        <v>5.28</v>
      </c>
      <c r="J34" s="71"/>
      <c r="K34" s="71">
        <v>555</v>
      </c>
      <c r="L34" s="71">
        <v>49</v>
      </c>
      <c r="M34" s="71">
        <v>95</v>
      </c>
      <c r="N34" s="71">
        <v>5</v>
      </c>
      <c r="O34" s="71">
        <v>3.49</v>
      </c>
      <c r="P34" s="71">
        <v>3.49</v>
      </c>
      <c r="Q34" s="71"/>
    </row>
    <row r="35" spans="1:17" ht="138" x14ac:dyDescent="0.25">
      <c r="A35" s="67" t="s">
        <v>691</v>
      </c>
      <c r="B35" s="68" t="s">
        <v>692</v>
      </c>
      <c r="C35" s="179" t="s">
        <v>693</v>
      </c>
      <c r="D35" s="67" t="s">
        <v>22</v>
      </c>
      <c r="E35" s="69">
        <v>1</v>
      </c>
      <c r="F35" s="70">
        <v>1860.83</v>
      </c>
      <c r="G35" s="71"/>
      <c r="H35" s="71"/>
      <c r="I35" s="71"/>
      <c r="J35" s="71">
        <v>1861</v>
      </c>
      <c r="K35" s="71">
        <v>1861</v>
      </c>
      <c r="L35" s="71"/>
      <c r="M35" s="71"/>
      <c r="N35" s="71"/>
      <c r="O35" s="71"/>
      <c r="P35" s="71"/>
      <c r="Q35" s="71"/>
    </row>
    <row r="36" spans="1:17" ht="13.2" customHeight="1" x14ac:dyDescent="0.25">
      <c r="A36" s="66">
        <v>7</v>
      </c>
      <c r="B36" s="68" t="s">
        <v>694</v>
      </c>
      <c r="C36" s="179" t="s">
        <v>134</v>
      </c>
      <c r="D36" s="67" t="s">
        <v>22</v>
      </c>
      <c r="E36" s="69">
        <v>1</v>
      </c>
      <c r="F36" s="70">
        <v>316.86</v>
      </c>
      <c r="G36" s="70">
        <v>32.409999999999997</v>
      </c>
      <c r="H36" s="70">
        <v>36.130000000000003</v>
      </c>
      <c r="I36" s="70">
        <v>1.82</v>
      </c>
      <c r="J36" s="71"/>
      <c r="K36" s="71">
        <v>317</v>
      </c>
      <c r="L36" s="71">
        <v>32</v>
      </c>
      <c r="M36" s="71">
        <v>36</v>
      </c>
      <c r="N36" s="71">
        <v>2</v>
      </c>
      <c r="O36" s="71">
        <v>2.3199999999999998</v>
      </c>
      <c r="P36" s="71">
        <v>2.3199999999999998</v>
      </c>
      <c r="Q36" s="71"/>
    </row>
    <row r="37" spans="1:17" ht="13.2" customHeight="1" x14ac:dyDescent="0.25">
      <c r="A37" s="67" t="s">
        <v>695</v>
      </c>
      <c r="B37" s="68" t="s">
        <v>696</v>
      </c>
      <c r="C37" s="179" t="s">
        <v>697</v>
      </c>
      <c r="D37" s="67" t="s">
        <v>22</v>
      </c>
      <c r="E37" s="69">
        <v>1</v>
      </c>
      <c r="F37" s="70">
        <v>1583.38</v>
      </c>
      <c r="G37" s="71"/>
      <c r="H37" s="71"/>
      <c r="I37" s="71"/>
      <c r="J37" s="71">
        <v>1583</v>
      </c>
      <c r="K37" s="71">
        <v>1583</v>
      </c>
      <c r="L37" s="71"/>
      <c r="M37" s="71"/>
      <c r="N37" s="71"/>
      <c r="O37" s="71"/>
      <c r="P37" s="71"/>
      <c r="Q37" s="71"/>
    </row>
    <row r="38" spans="1:17" ht="13.2" customHeight="1" x14ac:dyDescent="0.25">
      <c r="A38" s="66">
        <v>9</v>
      </c>
      <c r="B38" s="68" t="s">
        <v>698</v>
      </c>
      <c r="C38" s="179" t="s">
        <v>134</v>
      </c>
      <c r="D38" s="67" t="s">
        <v>22</v>
      </c>
      <c r="E38" s="69">
        <v>1</v>
      </c>
      <c r="F38" s="70">
        <v>316.86</v>
      </c>
      <c r="G38" s="70">
        <v>32.409999999999997</v>
      </c>
      <c r="H38" s="70">
        <v>36.130000000000003</v>
      </c>
      <c r="I38" s="70">
        <v>1.82</v>
      </c>
      <c r="J38" s="71"/>
      <c r="K38" s="71">
        <v>317</v>
      </c>
      <c r="L38" s="71">
        <v>32</v>
      </c>
      <c r="M38" s="71">
        <v>36</v>
      </c>
      <c r="N38" s="71">
        <v>2</v>
      </c>
      <c r="O38" s="71">
        <v>2.3199999999999998</v>
      </c>
      <c r="P38" s="71">
        <v>2.3199999999999998</v>
      </c>
      <c r="Q38" s="71"/>
    </row>
    <row r="39" spans="1:17" ht="13.2" customHeight="1" x14ac:dyDescent="0.25">
      <c r="A39" s="66">
        <v>10</v>
      </c>
      <c r="B39" s="68" t="s">
        <v>699</v>
      </c>
      <c r="C39" s="179" t="s">
        <v>135</v>
      </c>
      <c r="D39" s="67" t="s">
        <v>22</v>
      </c>
      <c r="E39" s="69">
        <v>1</v>
      </c>
      <c r="F39" s="70">
        <v>132.94</v>
      </c>
      <c r="G39" s="70">
        <v>31.76</v>
      </c>
      <c r="H39" s="70">
        <v>1.28</v>
      </c>
      <c r="I39" s="71"/>
      <c r="J39" s="71"/>
      <c r="K39" s="71">
        <v>133</v>
      </c>
      <c r="L39" s="71">
        <v>32</v>
      </c>
      <c r="M39" s="71">
        <v>1</v>
      </c>
      <c r="N39" s="71"/>
      <c r="O39" s="71">
        <v>2.37</v>
      </c>
      <c r="P39" s="71">
        <v>2.37</v>
      </c>
      <c r="Q39" s="71"/>
    </row>
    <row r="40" spans="1:17" ht="13.2" customHeight="1" x14ac:dyDescent="0.25">
      <c r="A40" s="66">
        <v>11</v>
      </c>
      <c r="B40" s="68" t="s">
        <v>700</v>
      </c>
      <c r="C40" s="179" t="s">
        <v>701</v>
      </c>
      <c r="D40" s="67" t="s">
        <v>22</v>
      </c>
      <c r="E40" s="69">
        <v>4</v>
      </c>
      <c r="F40" s="70">
        <v>160.78</v>
      </c>
      <c r="G40" s="70">
        <v>43.86</v>
      </c>
      <c r="H40" s="70">
        <v>2.36</v>
      </c>
      <c r="I40" s="71"/>
      <c r="J40" s="71"/>
      <c r="K40" s="71">
        <v>643</v>
      </c>
      <c r="L40" s="71">
        <v>175</v>
      </c>
      <c r="M40" s="71">
        <v>9</v>
      </c>
      <c r="N40" s="71"/>
      <c r="O40" s="71">
        <v>3.31</v>
      </c>
      <c r="P40" s="71">
        <v>13.24</v>
      </c>
      <c r="Q40" s="71"/>
    </row>
    <row r="41" spans="1:17" ht="47.4" x14ac:dyDescent="0.25">
      <c r="A41" s="66">
        <v>12</v>
      </c>
      <c r="B41" s="68" t="s">
        <v>702</v>
      </c>
      <c r="C41" s="179" t="s">
        <v>464</v>
      </c>
      <c r="D41" s="67" t="s">
        <v>69</v>
      </c>
      <c r="E41" s="72">
        <v>0.6</v>
      </c>
      <c r="F41" s="70">
        <v>4732.43</v>
      </c>
      <c r="G41" s="70">
        <v>617.45000000000005</v>
      </c>
      <c r="H41" s="70">
        <v>45.38</v>
      </c>
      <c r="I41" s="70">
        <v>0.55000000000000004</v>
      </c>
      <c r="J41" s="71"/>
      <c r="K41" s="71">
        <v>2839</v>
      </c>
      <c r="L41" s="71">
        <v>370</v>
      </c>
      <c r="M41" s="71">
        <v>27</v>
      </c>
      <c r="N41" s="71"/>
      <c r="O41" s="71">
        <v>46.6</v>
      </c>
      <c r="P41" s="71">
        <v>27.96</v>
      </c>
      <c r="Q41" s="71"/>
    </row>
    <row r="42" spans="1:17" ht="61.2" x14ac:dyDescent="0.25">
      <c r="A42" s="66">
        <v>13</v>
      </c>
      <c r="B42" s="68" t="s">
        <v>703</v>
      </c>
      <c r="C42" s="179" t="s">
        <v>704</v>
      </c>
      <c r="D42" s="67" t="s">
        <v>92</v>
      </c>
      <c r="E42" s="72">
        <v>0.67620000000000002</v>
      </c>
      <c r="F42" s="70">
        <v>2838.69</v>
      </c>
      <c r="G42" s="70">
        <v>209.15</v>
      </c>
      <c r="H42" s="70">
        <v>1292.95</v>
      </c>
      <c r="I42" s="70">
        <v>147.72</v>
      </c>
      <c r="J42" s="71"/>
      <c r="K42" s="71">
        <v>1920</v>
      </c>
      <c r="L42" s="71">
        <v>141</v>
      </c>
      <c r="M42" s="71">
        <v>874</v>
      </c>
      <c r="N42" s="71">
        <v>100</v>
      </c>
      <c r="O42" s="71">
        <v>15.44</v>
      </c>
      <c r="P42" s="71">
        <v>10.44</v>
      </c>
      <c r="Q42" s="71"/>
    </row>
    <row r="43" spans="1:17" ht="13.2" customHeight="1" x14ac:dyDescent="0.25">
      <c r="A43" s="66">
        <v>14</v>
      </c>
      <c r="B43" s="68" t="s">
        <v>705</v>
      </c>
      <c r="C43" s="179" t="s">
        <v>706</v>
      </c>
      <c r="D43" s="67" t="s">
        <v>92</v>
      </c>
      <c r="E43" s="72">
        <v>1.96</v>
      </c>
      <c r="F43" s="70">
        <v>807.24</v>
      </c>
      <c r="G43" s="70">
        <v>176.42</v>
      </c>
      <c r="H43" s="70">
        <v>544.80999999999995</v>
      </c>
      <c r="I43" s="70">
        <v>57.87</v>
      </c>
      <c r="J43" s="71"/>
      <c r="K43" s="71">
        <v>1582</v>
      </c>
      <c r="L43" s="71">
        <v>346</v>
      </c>
      <c r="M43" s="71">
        <v>1068</v>
      </c>
      <c r="N43" s="71">
        <v>113</v>
      </c>
      <c r="O43" s="71">
        <v>13.02</v>
      </c>
      <c r="P43" s="71">
        <v>25.52</v>
      </c>
      <c r="Q43" s="71"/>
    </row>
    <row r="44" spans="1:17" ht="13.2" customHeight="1" x14ac:dyDescent="0.25">
      <c r="A44" s="66">
        <v>15</v>
      </c>
      <c r="B44" s="68" t="s">
        <v>707</v>
      </c>
      <c r="C44" s="179" t="s">
        <v>708</v>
      </c>
      <c r="D44" s="67" t="s">
        <v>92</v>
      </c>
      <c r="E44" s="72">
        <v>0.40179999999999999</v>
      </c>
      <c r="F44" s="70">
        <v>813.92</v>
      </c>
      <c r="G44" s="70">
        <v>165.04</v>
      </c>
      <c r="H44" s="70">
        <v>456.3</v>
      </c>
      <c r="I44" s="70">
        <v>50.35</v>
      </c>
      <c r="J44" s="71"/>
      <c r="K44" s="71">
        <v>327</v>
      </c>
      <c r="L44" s="71">
        <v>66</v>
      </c>
      <c r="M44" s="71">
        <v>183</v>
      </c>
      <c r="N44" s="71">
        <v>20</v>
      </c>
      <c r="O44" s="71">
        <v>12.18</v>
      </c>
      <c r="P44" s="71">
        <v>4.8899999999999997</v>
      </c>
      <c r="Q44" s="71"/>
    </row>
    <row r="45" spans="1:17" ht="13.2" customHeight="1" x14ac:dyDescent="0.25">
      <c r="A45" s="66">
        <v>16</v>
      </c>
      <c r="B45" s="68" t="s">
        <v>709</v>
      </c>
      <c r="C45" s="179" t="s">
        <v>704</v>
      </c>
      <c r="D45" s="67" t="s">
        <v>92</v>
      </c>
      <c r="E45" s="72">
        <v>0.81340000000000001</v>
      </c>
      <c r="F45" s="70">
        <v>2838.69</v>
      </c>
      <c r="G45" s="70">
        <v>209.15</v>
      </c>
      <c r="H45" s="70">
        <v>1292.95</v>
      </c>
      <c r="I45" s="70">
        <v>147.72</v>
      </c>
      <c r="J45" s="71"/>
      <c r="K45" s="71">
        <v>2309</v>
      </c>
      <c r="L45" s="71">
        <v>170</v>
      </c>
      <c r="M45" s="71">
        <v>1052</v>
      </c>
      <c r="N45" s="71">
        <v>120</v>
      </c>
      <c r="O45" s="71">
        <v>15.44</v>
      </c>
      <c r="P45" s="71">
        <v>12.56</v>
      </c>
      <c r="Q45" s="71"/>
    </row>
    <row r="46" spans="1:17" ht="13.2" customHeight="1" x14ac:dyDescent="0.25">
      <c r="A46" s="66">
        <v>17</v>
      </c>
      <c r="B46" s="68" t="s">
        <v>710</v>
      </c>
      <c r="C46" s="179" t="s">
        <v>708</v>
      </c>
      <c r="D46" s="67" t="s">
        <v>92</v>
      </c>
      <c r="E46" s="72">
        <v>3.6358000000000001</v>
      </c>
      <c r="F46" s="70">
        <v>813.92</v>
      </c>
      <c r="G46" s="70">
        <v>165.04</v>
      </c>
      <c r="H46" s="70">
        <v>456.3</v>
      </c>
      <c r="I46" s="70">
        <v>50.35</v>
      </c>
      <c r="J46" s="71"/>
      <c r="K46" s="71">
        <v>2959</v>
      </c>
      <c r="L46" s="71">
        <v>600</v>
      </c>
      <c r="M46" s="71">
        <v>1659</v>
      </c>
      <c r="N46" s="71">
        <v>183</v>
      </c>
      <c r="O46" s="71">
        <v>12.18</v>
      </c>
      <c r="P46" s="71">
        <v>44.28</v>
      </c>
      <c r="Q46" s="71"/>
    </row>
    <row r="47" spans="1:17" ht="13.2" customHeight="1" x14ac:dyDescent="0.25">
      <c r="A47" s="66">
        <v>18</v>
      </c>
      <c r="B47" s="68" t="s">
        <v>711</v>
      </c>
      <c r="C47" s="179" t="s">
        <v>91</v>
      </c>
      <c r="D47" s="67" t="s">
        <v>92</v>
      </c>
      <c r="E47" s="72">
        <v>1.0094000000000001</v>
      </c>
      <c r="F47" s="70">
        <v>798.84</v>
      </c>
      <c r="G47" s="70">
        <v>168.02</v>
      </c>
      <c r="H47" s="70">
        <v>544.80999999999995</v>
      </c>
      <c r="I47" s="70">
        <v>57.87</v>
      </c>
      <c r="J47" s="71"/>
      <c r="K47" s="71">
        <v>806</v>
      </c>
      <c r="L47" s="71">
        <v>170</v>
      </c>
      <c r="M47" s="71">
        <v>550</v>
      </c>
      <c r="N47" s="71">
        <v>58</v>
      </c>
      <c r="O47" s="71">
        <v>12.4</v>
      </c>
      <c r="P47" s="71">
        <v>12.52</v>
      </c>
      <c r="Q47" s="71"/>
    </row>
    <row r="48" spans="1:17" ht="47.4" x14ac:dyDescent="0.25">
      <c r="A48" s="66">
        <v>19</v>
      </c>
      <c r="B48" s="68" t="s">
        <v>712</v>
      </c>
      <c r="C48" s="179" t="s">
        <v>91</v>
      </c>
      <c r="D48" s="67" t="s">
        <v>92</v>
      </c>
      <c r="E48" s="72">
        <v>0.47039999999999998</v>
      </c>
      <c r="F48" s="70">
        <v>798.84</v>
      </c>
      <c r="G48" s="70">
        <v>168.02</v>
      </c>
      <c r="H48" s="70">
        <v>544.80999999999995</v>
      </c>
      <c r="I48" s="70">
        <v>57.87</v>
      </c>
      <c r="J48" s="71"/>
      <c r="K48" s="71">
        <v>376</v>
      </c>
      <c r="L48" s="71">
        <v>79</v>
      </c>
      <c r="M48" s="71">
        <v>256</v>
      </c>
      <c r="N48" s="71">
        <v>27</v>
      </c>
      <c r="O48" s="71">
        <v>12.4</v>
      </c>
      <c r="P48" s="71">
        <v>5.83</v>
      </c>
      <c r="Q48" s="71"/>
    </row>
    <row r="49" spans="1:17" ht="13.2" customHeight="1" x14ac:dyDescent="0.25">
      <c r="A49" s="66">
        <v>20</v>
      </c>
      <c r="B49" s="68" t="s">
        <v>713</v>
      </c>
      <c r="C49" s="179" t="s">
        <v>714</v>
      </c>
      <c r="D49" s="67" t="s">
        <v>69</v>
      </c>
      <c r="E49" s="72">
        <v>0.38800000000000001</v>
      </c>
      <c r="F49" s="70">
        <v>1621.52</v>
      </c>
      <c r="G49" s="70">
        <v>251.75</v>
      </c>
      <c r="H49" s="70">
        <v>175.48</v>
      </c>
      <c r="I49" s="70">
        <v>8.5500000000000007</v>
      </c>
      <c r="J49" s="71"/>
      <c r="K49" s="71">
        <v>629</v>
      </c>
      <c r="L49" s="71">
        <v>98</v>
      </c>
      <c r="M49" s="71">
        <v>68</v>
      </c>
      <c r="N49" s="71">
        <v>3</v>
      </c>
      <c r="O49" s="71">
        <v>19</v>
      </c>
      <c r="P49" s="71">
        <v>7.37</v>
      </c>
      <c r="Q49" s="71"/>
    </row>
    <row r="50" spans="1:17" ht="13.2" customHeight="1" x14ac:dyDescent="0.25">
      <c r="A50" s="66">
        <v>21</v>
      </c>
      <c r="B50" s="68" t="s">
        <v>715</v>
      </c>
      <c r="C50" s="179" t="s">
        <v>142</v>
      </c>
      <c r="D50" s="67" t="s">
        <v>69</v>
      </c>
      <c r="E50" s="72">
        <v>0.29099999999999998</v>
      </c>
      <c r="F50" s="70">
        <v>3947.41</v>
      </c>
      <c r="G50" s="70">
        <v>459.78</v>
      </c>
      <c r="H50" s="70">
        <v>240.22</v>
      </c>
      <c r="I50" s="70">
        <v>4</v>
      </c>
      <c r="J50" s="71"/>
      <c r="K50" s="71">
        <v>1149</v>
      </c>
      <c r="L50" s="71">
        <v>134</v>
      </c>
      <c r="M50" s="71">
        <v>70</v>
      </c>
      <c r="N50" s="71">
        <v>1</v>
      </c>
      <c r="O50" s="71">
        <v>34.700000000000003</v>
      </c>
      <c r="P50" s="71">
        <v>10.1</v>
      </c>
      <c r="Q50" s="71"/>
    </row>
    <row r="51" spans="1:17" ht="13.2" customHeight="1" x14ac:dyDescent="0.25">
      <c r="A51" s="66">
        <v>22</v>
      </c>
      <c r="B51" s="68" t="s">
        <v>716</v>
      </c>
      <c r="C51" s="179" t="s">
        <v>717</v>
      </c>
      <c r="D51" s="67" t="s">
        <v>118</v>
      </c>
      <c r="E51" s="72">
        <v>1.2500000000000001E-2</v>
      </c>
      <c r="F51" s="70">
        <v>1099.08</v>
      </c>
      <c r="G51" s="70">
        <v>797.6</v>
      </c>
      <c r="H51" s="70">
        <v>214.36</v>
      </c>
      <c r="I51" s="71"/>
      <c r="J51" s="71"/>
      <c r="K51" s="71">
        <v>14</v>
      </c>
      <c r="L51" s="71">
        <v>10</v>
      </c>
      <c r="M51" s="71">
        <v>3</v>
      </c>
      <c r="N51" s="71"/>
      <c r="O51" s="71">
        <v>62.41</v>
      </c>
      <c r="P51" s="71">
        <v>0.78</v>
      </c>
      <c r="Q51" s="71"/>
    </row>
    <row r="52" spans="1:17" ht="13.2" customHeight="1" x14ac:dyDescent="0.25">
      <c r="A52" s="66">
        <v>23</v>
      </c>
      <c r="B52" s="68" t="s">
        <v>718</v>
      </c>
      <c r="C52" s="179" t="s">
        <v>719</v>
      </c>
      <c r="D52" s="67" t="s">
        <v>720</v>
      </c>
      <c r="E52" s="72">
        <v>2.1050000000000001E-3</v>
      </c>
      <c r="F52" s="70">
        <v>4434.07</v>
      </c>
      <c r="G52" s="70">
        <v>2296.7600000000002</v>
      </c>
      <c r="H52" s="70">
        <v>2137.2600000000002</v>
      </c>
      <c r="I52" s="71"/>
      <c r="J52" s="71"/>
      <c r="K52" s="71">
        <v>9</v>
      </c>
      <c r="L52" s="71">
        <v>5</v>
      </c>
      <c r="M52" s="71">
        <v>4</v>
      </c>
      <c r="N52" s="71"/>
      <c r="O52" s="71">
        <v>157.41999999999999</v>
      </c>
      <c r="P52" s="71">
        <v>0.33</v>
      </c>
      <c r="Q52" s="71"/>
    </row>
    <row r="53" spans="1:17" ht="13.2" customHeight="1" x14ac:dyDescent="0.25">
      <c r="A53" s="66">
        <v>24</v>
      </c>
      <c r="B53" s="68" t="s">
        <v>721</v>
      </c>
      <c r="C53" s="179" t="s">
        <v>722</v>
      </c>
      <c r="D53" s="67" t="s">
        <v>22</v>
      </c>
      <c r="E53" s="69">
        <v>26</v>
      </c>
      <c r="F53" s="70">
        <v>26.56</v>
      </c>
      <c r="G53" s="70">
        <v>15.58</v>
      </c>
      <c r="H53" s="70">
        <v>2.92</v>
      </c>
      <c r="I53" s="70">
        <v>0.18</v>
      </c>
      <c r="J53" s="71"/>
      <c r="K53" s="71">
        <v>691</v>
      </c>
      <c r="L53" s="71">
        <v>405</v>
      </c>
      <c r="M53" s="71">
        <v>76</v>
      </c>
      <c r="N53" s="71">
        <v>5</v>
      </c>
      <c r="O53" s="71">
        <v>1.1499999999999999</v>
      </c>
      <c r="P53" s="71">
        <v>29.9</v>
      </c>
      <c r="Q53" s="71"/>
    </row>
    <row r="54" spans="1:17" ht="47.4" x14ac:dyDescent="0.25">
      <c r="A54" s="66">
        <v>25</v>
      </c>
      <c r="B54" s="68" t="s">
        <v>723</v>
      </c>
      <c r="C54" s="179" t="s">
        <v>724</v>
      </c>
      <c r="D54" s="67" t="s">
        <v>68</v>
      </c>
      <c r="E54" s="72">
        <v>1.06</v>
      </c>
      <c r="F54" s="70">
        <v>165.85</v>
      </c>
      <c r="G54" s="70">
        <v>162.6</v>
      </c>
      <c r="H54" s="71"/>
      <c r="I54" s="71"/>
      <c r="J54" s="71"/>
      <c r="K54" s="71">
        <v>176</v>
      </c>
      <c r="L54" s="71">
        <v>172</v>
      </c>
      <c r="M54" s="71"/>
      <c r="N54" s="71"/>
      <c r="O54" s="71">
        <v>12</v>
      </c>
      <c r="P54" s="71">
        <v>12.72</v>
      </c>
      <c r="Q54" s="71"/>
    </row>
    <row r="55" spans="1:17" ht="13.2" customHeight="1" x14ac:dyDescent="0.25">
      <c r="A55" s="66">
        <v>26</v>
      </c>
      <c r="B55" s="68" t="s">
        <v>725</v>
      </c>
      <c r="C55" s="179" t="s">
        <v>726</v>
      </c>
      <c r="D55" s="67" t="s">
        <v>22</v>
      </c>
      <c r="E55" s="69">
        <v>14</v>
      </c>
      <c r="F55" s="70">
        <v>40.06</v>
      </c>
      <c r="G55" s="70">
        <v>5.15</v>
      </c>
      <c r="H55" s="70">
        <v>2.92</v>
      </c>
      <c r="I55" s="70">
        <v>0.18</v>
      </c>
      <c r="J55" s="71"/>
      <c r="K55" s="71">
        <v>561</v>
      </c>
      <c r="L55" s="71">
        <v>72</v>
      </c>
      <c r="M55" s="71">
        <v>41</v>
      </c>
      <c r="N55" s="71">
        <v>3</v>
      </c>
      <c r="O55" s="71">
        <v>0.38</v>
      </c>
      <c r="P55" s="71">
        <v>5.32</v>
      </c>
      <c r="Q55" s="71"/>
    </row>
    <row r="56" spans="1:17" ht="13.2" customHeight="1" x14ac:dyDescent="0.25">
      <c r="A56" s="66">
        <v>27</v>
      </c>
      <c r="B56" s="68" t="s">
        <v>727</v>
      </c>
      <c r="C56" s="179" t="s">
        <v>728</v>
      </c>
      <c r="D56" s="67" t="s">
        <v>22</v>
      </c>
      <c r="E56" s="69">
        <v>2</v>
      </c>
      <c r="F56" s="70">
        <v>44.11</v>
      </c>
      <c r="G56" s="70">
        <v>7.05</v>
      </c>
      <c r="H56" s="70">
        <v>2.92</v>
      </c>
      <c r="I56" s="70">
        <v>0.18</v>
      </c>
      <c r="J56" s="71"/>
      <c r="K56" s="71">
        <v>88</v>
      </c>
      <c r="L56" s="71">
        <v>14</v>
      </c>
      <c r="M56" s="71">
        <v>6</v>
      </c>
      <c r="N56" s="71"/>
      <c r="O56" s="71">
        <v>0.52</v>
      </c>
      <c r="P56" s="71">
        <v>1.04</v>
      </c>
      <c r="Q56" s="71"/>
    </row>
    <row r="57" spans="1:17" ht="13.2" customHeight="1" x14ac:dyDescent="0.25">
      <c r="A57" s="66">
        <v>28</v>
      </c>
      <c r="B57" s="68" t="s">
        <v>729</v>
      </c>
      <c r="C57" s="179" t="s">
        <v>730</v>
      </c>
      <c r="D57" s="67" t="s">
        <v>22</v>
      </c>
      <c r="E57" s="69">
        <v>2</v>
      </c>
      <c r="F57" s="70">
        <v>54.54</v>
      </c>
      <c r="G57" s="70">
        <v>17.07</v>
      </c>
      <c r="H57" s="70">
        <v>2.92</v>
      </c>
      <c r="I57" s="70">
        <v>0.18</v>
      </c>
      <c r="J57" s="71"/>
      <c r="K57" s="71">
        <v>109</v>
      </c>
      <c r="L57" s="71">
        <v>34</v>
      </c>
      <c r="M57" s="71">
        <v>6</v>
      </c>
      <c r="N57" s="71"/>
      <c r="O57" s="71">
        <v>1.26</v>
      </c>
      <c r="P57" s="71">
        <v>2.52</v>
      </c>
      <c r="Q57" s="71"/>
    </row>
    <row r="58" spans="1:17" ht="13.2" customHeight="1" x14ac:dyDescent="0.25">
      <c r="A58" s="66">
        <v>29</v>
      </c>
      <c r="B58" s="68" t="s">
        <v>731</v>
      </c>
      <c r="C58" s="179" t="s">
        <v>724</v>
      </c>
      <c r="D58" s="67" t="s">
        <v>68</v>
      </c>
      <c r="E58" s="72">
        <v>1.72</v>
      </c>
      <c r="F58" s="70">
        <v>165.85</v>
      </c>
      <c r="G58" s="70">
        <v>162.6</v>
      </c>
      <c r="H58" s="71"/>
      <c r="I58" s="71"/>
      <c r="J58" s="71"/>
      <c r="K58" s="71">
        <v>285</v>
      </c>
      <c r="L58" s="71">
        <v>280</v>
      </c>
      <c r="M58" s="71"/>
      <c r="N58" s="71"/>
      <c r="O58" s="71">
        <v>12</v>
      </c>
      <c r="P58" s="71">
        <v>20.64</v>
      </c>
      <c r="Q58" s="71"/>
    </row>
    <row r="59" spans="1:17" ht="13.2" customHeight="1" x14ac:dyDescent="0.25">
      <c r="A59" s="294" t="s">
        <v>732</v>
      </c>
      <c r="B59" s="290"/>
      <c r="C59" s="290"/>
      <c r="D59" s="290"/>
      <c r="E59" s="290"/>
      <c r="F59" s="290"/>
      <c r="G59" s="290"/>
      <c r="H59" s="290"/>
      <c r="I59" s="290"/>
      <c r="J59" s="290"/>
      <c r="K59" s="290"/>
      <c r="L59" s="290"/>
      <c r="M59" s="290"/>
      <c r="N59" s="290"/>
      <c r="O59" s="290"/>
      <c r="P59" s="290"/>
      <c r="Q59" s="290"/>
    </row>
    <row r="60" spans="1:17" ht="59.4" x14ac:dyDescent="0.25">
      <c r="A60" s="66">
        <v>30</v>
      </c>
      <c r="B60" s="68" t="s">
        <v>733</v>
      </c>
      <c r="C60" s="179" t="s">
        <v>734</v>
      </c>
      <c r="D60" s="67" t="s">
        <v>21</v>
      </c>
      <c r="E60" s="69">
        <v>1</v>
      </c>
      <c r="F60" s="70">
        <v>105.75</v>
      </c>
      <c r="G60" s="71"/>
      <c r="H60" s="71"/>
      <c r="I60" s="71"/>
      <c r="J60" s="71"/>
      <c r="K60" s="71">
        <v>106</v>
      </c>
      <c r="L60" s="71"/>
      <c r="M60" s="71"/>
      <c r="N60" s="71"/>
      <c r="O60" s="71"/>
      <c r="P60" s="71"/>
      <c r="Q60" s="71"/>
    </row>
    <row r="61" spans="1:17" ht="59.4" x14ac:dyDescent="0.25">
      <c r="A61" s="66">
        <v>31</v>
      </c>
      <c r="B61" s="68" t="s">
        <v>735</v>
      </c>
      <c r="C61" s="179" t="s">
        <v>736</v>
      </c>
      <c r="D61" s="67" t="s">
        <v>21</v>
      </c>
      <c r="E61" s="69">
        <v>4</v>
      </c>
      <c r="F61" s="70">
        <v>113.46</v>
      </c>
      <c r="G61" s="71"/>
      <c r="H61" s="71"/>
      <c r="I61" s="71"/>
      <c r="J61" s="71"/>
      <c r="K61" s="71">
        <v>454</v>
      </c>
      <c r="L61" s="71"/>
      <c r="M61" s="71"/>
      <c r="N61" s="71"/>
      <c r="O61" s="71"/>
      <c r="P61" s="71"/>
      <c r="Q61" s="71"/>
    </row>
    <row r="62" spans="1:17" ht="13.2" customHeight="1" x14ac:dyDescent="0.25">
      <c r="A62" s="66">
        <v>32</v>
      </c>
      <c r="B62" s="68" t="s">
        <v>737</v>
      </c>
      <c r="C62" s="179" t="s">
        <v>738</v>
      </c>
      <c r="D62" s="67" t="s">
        <v>70</v>
      </c>
      <c r="E62" s="69">
        <v>60</v>
      </c>
      <c r="F62" s="70">
        <v>3.66</v>
      </c>
      <c r="G62" s="71"/>
      <c r="H62" s="71"/>
      <c r="I62" s="71"/>
      <c r="J62" s="71"/>
      <c r="K62" s="71">
        <v>220</v>
      </c>
      <c r="L62" s="71"/>
      <c r="M62" s="71"/>
      <c r="N62" s="71"/>
      <c r="O62" s="71"/>
      <c r="P62" s="71"/>
      <c r="Q62" s="71"/>
    </row>
    <row r="63" spans="1:17" ht="13.2" customHeight="1" x14ac:dyDescent="0.25">
      <c r="A63" s="66">
        <v>33</v>
      </c>
      <c r="B63" s="68" t="s">
        <v>739</v>
      </c>
      <c r="C63" s="179" t="s">
        <v>740</v>
      </c>
      <c r="D63" s="67" t="s">
        <v>70</v>
      </c>
      <c r="E63" s="69">
        <v>269</v>
      </c>
      <c r="F63" s="70">
        <v>7.73</v>
      </c>
      <c r="G63" s="71"/>
      <c r="H63" s="71"/>
      <c r="I63" s="71"/>
      <c r="J63" s="71"/>
      <c r="K63" s="71">
        <v>2079</v>
      </c>
      <c r="L63" s="71"/>
      <c r="M63" s="71"/>
      <c r="N63" s="71"/>
      <c r="O63" s="71"/>
      <c r="P63" s="71"/>
      <c r="Q63" s="71"/>
    </row>
    <row r="64" spans="1:17" ht="13.2" customHeight="1" x14ac:dyDescent="0.25">
      <c r="A64" s="66">
        <v>34</v>
      </c>
      <c r="B64" s="68" t="s">
        <v>741</v>
      </c>
      <c r="C64" s="179" t="s">
        <v>742</v>
      </c>
      <c r="D64" s="67" t="s">
        <v>70</v>
      </c>
      <c r="E64" s="69">
        <v>41</v>
      </c>
      <c r="F64" s="70">
        <v>3.05</v>
      </c>
      <c r="G64" s="71"/>
      <c r="H64" s="71"/>
      <c r="I64" s="71"/>
      <c r="J64" s="71"/>
      <c r="K64" s="71">
        <v>125</v>
      </c>
      <c r="L64" s="71"/>
      <c r="M64" s="71"/>
      <c r="N64" s="71"/>
      <c r="O64" s="71"/>
      <c r="P64" s="71"/>
      <c r="Q64" s="71"/>
    </row>
    <row r="65" spans="1:17" ht="13.2" customHeight="1" x14ac:dyDescent="0.25">
      <c r="A65" s="66">
        <v>35</v>
      </c>
      <c r="B65" s="68" t="s">
        <v>743</v>
      </c>
      <c r="C65" s="179" t="s">
        <v>744</v>
      </c>
      <c r="D65" s="67" t="s">
        <v>70</v>
      </c>
      <c r="E65" s="69">
        <v>83</v>
      </c>
      <c r="F65" s="70">
        <v>3.74</v>
      </c>
      <c r="G65" s="71"/>
      <c r="H65" s="71"/>
      <c r="I65" s="71"/>
      <c r="J65" s="71"/>
      <c r="K65" s="71">
        <v>310</v>
      </c>
      <c r="L65" s="71"/>
      <c r="M65" s="71"/>
      <c r="N65" s="71"/>
      <c r="O65" s="71"/>
      <c r="P65" s="71"/>
      <c r="Q65" s="71"/>
    </row>
    <row r="66" spans="1:17" ht="13.2" customHeight="1" x14ac:dyDescent="0.25">
      <c r="A66" s="66">
        <v>36</v>
      </c>
      <c r="B66" s="68" t="s">
        <v>745</v>
      </c>
      <c r="C66" s="179" t="s">
        <v>746</v>
      </c>
      <c r="D66" s="67" t="s">
        <v>70</v>
      </c>
      <c r="E66" s="69">
        <v>10</v>
      </c>
      <c r="F66" s="70">
        <v>4.8600000000000003</v>
      </c>
      <c r="G66" s="71"/>
      <c r="H66" s="71"/>
      <c r="I66" s="71"/>
      <c r="J66" s="71"/>
      <c r="K66" s="71">
        <v>49</v>
      </c>
      <c r="L66" s="71"/>
      <c r="M66" s="71"/>
      <c r="N66" s="71"/>
      <c r="O66" s="71"/>
      <c r="P66" s="71"/>
      <c r="Q66" s="71"/>
    </row>
    <row r="67" spans="1:17" ht="13.2" customHeight="1" x14ac:dyDescent="0.25">
      <c r="A67" s="66">
        <v>37</v>
      </c>
      <c r="B67" s="68" t="s">
        <v>747</v>
      </c>
      <c r="C67" s="179" t="s">
        <v>748</v>
      </c>
      <c r="D67" s="67" t="s">
        <v>749</v>
      </c>
      <c r="E67" s="72">
        <v>0.36099999999999999</v>
      </c>
      <c r="F67" s="70">
        <v>7006.98</v>
      </c>
      <c r="G67" s="71"/>
      <c r="H67" s="71"/>
      <c r="I67" s="71"/>
      <c r="J67" s="71"/>
      <c r="K67" s="71">
        <v>2530</v>
      </c>
      <c r="L67" s="71"/>
      <c r="M67" s="71"/>
      <c r="N67" s="71"/>
      <c r="O67" s="71"/>
      <c r="P67" s="71"/>
      <c r="Q67" s="71"/>
    </row>
    <row r="68" spans="1:17" ht="59.4" x14ac:dyDescent="0.25">
      <c r="A68" s="66">
        <v>38</v>
      </c>
      <c r="B68" s="68" t="s">
        <v>750</v>
      </c>
      <c r="C68" s="179" t="s">
        <v>751</v>
      </c>
      <c r="D68" s="67" t="s">
        <v>749</v>
      </c>
      <c r="E68" s="72">
        <v>9.5000000000000001E-2</v>
      </c>
      <c r="F68" s="70">
        <v>10104.709999999999</v>
      </c>
      <c r="G68" s="71"/>
      <c r="H68" s="71"/>
      <c r="I68" s="71"/>
      <c r="J68" s="71"/>
      <c r="K68" s="71">
        <v>960</v>
      </c>
      <c r="L68" s="71"/>
      <c r="M68" s="71"/>
      <c r="N68" s="71"/>
      <c r="O68" s="71"/>
      <c r="P68" s="71"/>
      <c r="Q68" s="71"/>
    </row>
    <row r="69" spans="1:17" ht="59.4" x14ac:dyDescent="0.25">
      <c r="A69" s="66">
        <v>39</v>
      </c>
      <c r="B69" s="68" t="s">
        <v>752</v>
      </c>
      <c r="C69" s="179" t="s">
        <v>753</v>
      </c>
      <c r="D69" s="67" t="s">
        <v>749</v>
      </c>
      <c r="E69" s="72">
        <v>8.0000000000000002E-3</v>
      </c>
      <c r="F69" s="70">
        <v>25190.23</v>
      </c>
      <c r="G69" s="71"/>
      <c r="H69" s="71"/>
      <c r="I69" s="71"/>
      <c r="J69" s="71"/>
      <c r="K69" s="71">
        <v>202</v>
      </c>
      <c r="L69" s="71"/>
      <c r="M69" s="71"/>
      <c r="N69" s="71"/>
      <c r="O69" s="71"/>
      <c r="P69" s="71"/>
      <c r="Q69" s="71"/>
    </row>
    <row r="70" spans="1:17" ht="47.4" x14ac:dyDescent="0.25">
      <c r="A70" s="66">
        <v>40</v>
      </c>
      <c r="B70" s="68" t="s">
        <v>754</v>
      </c>
      <c r="C70" s="179" t="s">
        <v>755</v>
      </c>
      <c r="D70" s="67" t="s">
        <v>71</v>
      </c>
      <c r="E70" s="72">
        <v>4.8000000000000001E-2</v>
      </c>
      <c r="F70" s="70">
        <v>20735</v>
      </c>
      <c r="G70" s="71"/>
      <c r="H70" s="71"/>
      <c r="I70" s="71"/>
      <c r="J70" s="71"/>
      <c r="K70" s="71">
        <v>995</v>
      </c>
      <c r="L70" s="71"/>
      <c r="M70" s="71"/>
      <c r="N70" s="71"/>
      <c r="O70" s="71"/>
      <c r="P70" s="71"/>
      <c r="Q70" s="71"/>
    </row>
    <row r="71" spans="1:17" ht="57" x14ac:dyDescent="0.25">
      <c r="A71" s="66">
        <v>41</v>
      </c>
      <c r="B71" s="68" t="s">
        <v>756</v>
      </c>
      <c r="C71" s="179" t="s">
        <v>144</v>
      </c>
      <c r="D71" s="67" t="s">
        <v>70</v>
      </c>
      <c r="E71" s="69">
        <v>40</v>
      </c>
      <c r="F71" s="70">
        <v>20.68</v>
      </c>
      <c r="G71" s="71"/>
      <c r="H71" s="71"/>
      <c r="I71" s="71"/>
      <c r="J71" s="71"/>
      <c r="K71" s="71">
        <v>827</v>
      </c>
      <c r="L71" s="71"/>
      <c r="M71" s="71"/>
      <c r="N71" s="71"/>
      <c r="O71" s="71"/>
      <c r="P71" s="71"/>
      <c r="Q71" s="71"/>
    </row>
    <row r="72" spans="1:17" ht="40.200000000000003" x14ac:dyDescent="0.25">
      <c r="A72" s="66">
        <v>42</v>
      </c>
      <c r="B72" s="68" t="s">
        <v>757</v>
      </c>
      <c r="C72" s="179" t="s">
        <v>758</v>
      </c>
      <c r="D72" s="67" t="s">
        <v>70</v>
      </c>
      <c r="E72" s="69">
        <v>30</v>
      </c>
      <c r="F72" s="70">
        <v>4.1399999999999997</v>
      </c>
      <c r="G72" s="71"/>
      <c r="H72" s="71"/>
      <c r="I72" s="71"/>
      <c r="J72" s="71"/>
      <c r="K72" s="71">
        <v>124</v>
      </c>
      <c r="L72" s="71"/>
      <c r="M72" s="71"/>
      <c r="N72" s="71"/>
      <c r="O72" s="71"/>
      <c r="P72" s="71"/>
      <c r="Q72" s="71"/>
    </row>
    <row r="73" spans="1:17" ht="40.200000000000003" x14ac:dyDescent="0.25">
      <c r="A73" s="66">
        <v>43</v>
      </c>
      <c r="B73" s="68" t="s">
        <v>759</v>
      </c>
      <c r="C73" s="179" t="s">
        <v>760</v>
      </c>
      <c r="D73" s="67" t="s">
        <v>125</v>
      </c>
      <c r="E73" s="69">
        <v>2</v>
      </c>
      <c r="F73" s="70">
        <v>31.03</v>
      </c>
      <c r="G73" s="71"/>
      <c r="H73" s="71"/>
      <c r="I73" s="71"/>
      <c r="J73" s="71"/>
      <c r="K73" s="71">
        <v>62</v>
      </c>
      <c r="L73" s="71"/>
      <c r="M73" s="71"/>
      <c r="N73" s="71"/>
      <c r="O73" s="71"/>
      <c r="P73" s="71"/>
      <c r="Q73" s="71"/>
    </row>
    <row r="74" spans="1:17" ht="40.200000000000003" x14ac:dyDescent="0.25">
      <c r="A74" s="66">
        <v>44</v>
      </c>
      <c r="B74" s="68" t="s">
        <v>761</v>
      </c>
      <c r="C74" s="179" t="s">
        <v>762</v>
      </c>
      <c r="D74" s="67" t="s">
        <v>125</v>
      </c>
      <c r="E74" s="69">
        <v>4</v>
      </c>
      <c r="F74" s="70">
        <v>32.380000000000003</v>
      </c>
      <c r="G74" s="71"/>
      <c r="H74" s="71"/>
      <c r="I74" s="71"/>
      <c r="J74" s="71"/>
      <c r="K74" s="71">
        <v>130</v>
      </c>
      <c r="L74" s="71"/>
      <c r="M74" s="71"/>
      <c r="N74" s="71"/>
      <c r="O74" s="71"/>
      <c r="P74" s="71"/>
      <c r="Q74" s="71"/>
    </row>
    <row r="75" spans="1:17" x14ac:dyDescent="0.25">
      <c r="A75" s="289" t="s">
        <v>29</v>
      </c>
      <c r="B75" s="290"/>
      <c r="C75" s="290"/>
      <c r="D75" s="290"/>
      <c r="E75" s="290"/>
      <c r="F75" s="290"/>
      <c r="G75" s="290"/>
      <c r="H75" s="290"/>
      <c r="I75" s="290"/>
      <c r="J75" s="290"/>
      <c r="K75" s="70">
        <v>49227</v>
      </c>
      <c r="L75" s="70">
        <v>3584</v>
      </c>
      <c r="M75" s="70">
        <v>6310</v>
      </c>
      <c r="N75" s="70">
        <v>653</v>
      </c>
      <c r="O75" s="71"/>
      <c r="P75" s="70">
        <v>265.44</v>
      </c>
      <c r="Q75" s="71"/>
    </row>
    <row r="76" spans="1:17" x14ac:dyDescent="0.25">
      <c r="A76" s="289" t="s">
        <v>310</v>
      </c>
      <c r="B76" s="290"/>
      <c r="C76" s="290"/>
      <c r="D76" s="290"/>
      <c r="E76" s="290"/>
      <c r="F76" s="290"/>
      <c r="G76" s="290"/>
      <c r="H76" s="290"/>
      <c r="I76" s="290"/>
      <c r="J76" s="290"/>
      <c r="K76" s="70">
        <v>55658</v>
      </c>
      <c r="L76" s="70">
        <v>6058</v>
      </c>
      <c r="M76" s="70">
        <v>10267</v>
      </c>
      <c r="N76" s="70">
        <v>1103</v>
      </c>
      <c r="O76" s="71"/>
      <c r="P76" s="70">
        <v>430.02</v>
      </c>
      <c r="Q76" s="71"/>
    </row>
    <row r="77" spans="1:17" x14ac:dyDescent="0.25">
      <c r="A77" s="289" t="s">
        <v>30</v>
      </c>
      <c r="B77" s="290"/>
      <c r="C77" s="290"/>
      <c r="D77" s="290"/>
      <c r="E77" s="290"/>
      <c r="F77" s="290"/>
      <c r="G77" s="290"/>
      <c r="H77" s="290"/>
      <c r="I77" s="290"/>
      <c r="J77" s="290"/>
      <c r="K77" s="70">
        <v>6804</v>
      </c>
      <c r="L77" s="71"/>
      <c r="M77" s="71"/>
      <c r="N77" s="71"/>
      <c r="O77" s="71"/>
      <c r="P77" s="71"/>
      <c r="Q77" s="71"/>
    </row>
    <row r="78" spans="1:17" x14ac:dyDescent="0.25">
      <c r="A78" s="289" t="s">
        <v>31</v>
      </c>
      <c r="B78" s="290"/>
      <c r="C78" s="290"/>
      <c r="D78" s="290"/>
      <c r="E78" s="290"/>
      <c r="F78" s="290"/>
      <c r="G78" s="290"/>
      <c r="H78" s="290"/>
      <c r="I78" s="290"/>
      <c r="J78" s="290"/>
      <c r="K78" s="70">
        <v>4656</v>
      </c>
      <c r="L78" s="71"/>
      <c r="M78" s="71"/>
      <c r="N78" s="71"/>
      <c r="O78" s="71"/>
      <c r="P78" s="71"/>
      <c r="Q78" s="71"/>
    </row>
    <row r="79" spans="1:17" x14ac:dyDescent="0.25">
      <c r="A79" s="291" t="s">
        <v>86</v>
      </c>
      <c r="B79" s="290"/>
      <c r="C79" s="290"/>
      <c r="D79" s="290"/>
      <c r="E79" s="290"/>
      <c r="F79" s="290"/>
      <c r="G79" s="290"/>
      <c r="H79" s="290"/>
      <c r="I79" s="290"/>
      <c r="J79" s="290"/>
      <c r="K79" s="73">
        <v>67118</v>
      </c>
      <c r="L79" s="71"/>
      <c r="M79" s="71"/>
      <c r="N79" s="71"/>
      <c r="O79" s="71"/>
      <c r="P79" s="73">
        <v>430.02</v>
      </c>
      <c r="Q79" s="71"/>
    </row>
    <row r="80" spans="1:17" x14ac:dyDescent="0.25">
      <c r="A80" s="289" t="s">
        <v>763</v>
      </c>
      <c r="B80" s="290"/>
      <c r="C80" s="290"/>
      <c r="D80" s="290"/>
      <c r="E80" s="290"/>
      <c r="F80" s="290"/>
      <c r="G80" s="290"/>
      <c r="H80" s="290"/>
      <c r="I80" s="290"/>
      <c r="J80" s="290"/>
      <c r="K80" s="71"/>
      <c r="L80" s="71"/>
      <c r="M80" s="71"/>
      <c r="N80" s="71"/>
      <c r="O80" s="71"/>
      <c r="P80" s="71"/>
      <c r="Q80" s="71"/>
    </row>
    <row r="81" spans="1:17" x14ac:dyDescent="0.25">
      <c r="A81" s="289" t="s">
        <v>608</v>
      </c>
      <c r="B81" s="290"/>
      <c r="C81" s="290"/>
      <c r="D81" s="290"/>
      <c r="E81" s="290"/>
      <c r="F81" s="290"/>
      <c r="G81" s="290"/>
      <c r="H81" s="290"/>
      <c r="I81" s="290"/>
      <c r="J81" s="290"/>
      <c r="K81" s="71"/>
      <c r="L81" s="71"/>
      <c r="M81" s="71"/>
      <c r="N81" s="71"/>
      <c r="O81" s="71"/>
      <c r="P81" s="71"/>
      <c r="Q81" s="71"/>
    </row>
    <row r="82" spans="1:17" x14ac:dyDescent="0.25">
      <c r="A82" s="289" t="s">
        <v>619</v>
      </c>
      <c r="B82" s="290"/>
      <c r="C82" s="290"/>
      <c r="D82" s="290"/>
      <c r="E82" s="290"/>
      <c r="F82" s="290"/>
      <c r="G82" s="290"/>
      <c r="H82" s="290"/>
      <c r="I82" s="290"/>
      <c r="J82" s="290"/>
      <c r="K82" s="71"/>
      <c r="L82" s="71"/>
      <c r="M82" s="71"/>
      <c r="N82" s="71"/>
      <c r="O82" s="71"/>
      <c r="P82" s="71"/>
      <c r="Q82" s="71"/>
    </row>
    <row r="83" spans="1:17" x14ac:dyDescent="0.25">
      <c r="A83" s="289" t="s">
        <v>764</v>
      </c>
      <c r="B83" s="290"/>
      <c r="C83" s="290"/>
      <c r="D83" s="290"/>
      <c r="E83" s="290"/>
      <c r="F83" s="290"/>
      <c r="G83" s="290"/>
      <c r="H83" s="290"/>
      <c r="I83" s="290"/>
      <c r="J83" s="290"/>
      <c r="K83" s="70">
        <v>23</v>
      </c>
      <c r="L83" s="70">
        <v>15</v>
      </c>
      <c r="M83" s="70">
        <v>7</v>
      </c>
      <c r="N83" s="71"/>
      <c r="O83" s="71"/>
      <c r="P83" s="70">
        <v>1.1100000000000001</v>
      </c>
      <c r="Q83" s="71"/>
    </row>
    <row r="84" spans="1:17" ht="13.2" customHeight="1" x14ac:dyDescent="0.25">
      <c r="A84" s="289" t="s">
        <v>611</v>
      </c>
      <c r="B84" s="290"/>
      <c r="C84" s="290"/>
      <c r="D84" s="290"/>
      <c r="E84" s="290"/>
      <c r="F84" s="290"/>
      <c r="G84" s="290"/>
      <c r="H84" s="290"/>
      <c r="I84" s="290"/>
      <c r="J84" s="290"/>
      <c r="K84" s="70">
        <v>24</v>
      </c>
      <c r="L84" s="70">
        <v>16</v>
      </c>
      <c r="M84" s="70">
        <v>7</v>
      </c>
      <c r="N84" s="71"/>
      <c r="O84" s="71"/>
      <c r="P84" s="70">
        <v>1.1100000000000001</v>
      </c>
      <c r="Q84" s="71"/>
    </row>
    <row r="85" spans="1:17" x14ac:dyDescent="0.25">
      <c r="A85" s="289" t="s">
        <v>612</v>
      </c>
      <c r="B85" s="290"/>
      <c r="C85" s="290"/>
      <c r="D85" s="290"/>
      <c r="E85" s="290"/>
      <c r="F85" s="290"/>
      <c r="G85" s="290"/>
      <c r="H85" s="290"/>
      <c r="I85" s="290"/>
      <c r="J85" s="290"/>
      <c r="K85" s="70">
        <v>32</v>
      </c>
      <c r="L85" s="70">
        <v>22</v>
      </c>
      <c r="M85" s="70">
        <v>9</v>
      </c>
      <c r="N85" s="71"/>
      <c r="O85" s="71"/>
      <c r="P85" s="70">
        <v>1.5</v>
      </c>
      <c r="Q85" s="71"/>
    </row>
    <row r="86" spans="1:17" x14ac:dyDescent="0.25">
      <c r="A86" s="289" t="s">
        <v>613</v>
      </c>
      <c r="B86" s="290"/>
      <c r="C86" s="290"/>
      <c r="D86" s="290"/>
      <c r="E86" s="290"/>
      <c r="F86" s="290"/>
      <c r="G86" s="290"/>
      <c r="H86" s="290"/>
      <c r="I86" s="290"/>
      <c r="J86" s="290"/>
      <c r="K86" s="70">
        <v>38</v>
      </c>
      <c r="L86" s="70">
        <v>26</v>
      </c>
      <c r="M86" s="70">
        <v>11</v>
      </c>
      <c r="N86" s="71"/>
      <c r="O86" s="71"/>
      <c r="P86" s="70">
        <v>1.8</v>
      </c>
      <c r="Q86" s="71"/>
    </row>
    <row r="87" spans="1:17" ht="20.399999999999999" customHeight="1" x14ac:dyDescent="0.25">
      <c r="A87" s="289" t="s">
        <v>765</v>
      </c>
      <c r="B87" s="290"/>
      <c r="C87" s="290"/>
      <c r="D87" s="290"/>
      <c r="E87" s="290"/>
      <c r="F87" s="290"/>
      <c r="G87" s="290"/>
      <c r="H87" s="290"/>
      <c r="I87" s="290"/>
      <c r="J87" s="290"/>
      <c r="K87" s="70">
        <v>26</v>
      </c>
      <c r="L87" s="71"/>
      <c r="M87" s="71"/>
      <c r="N87" s="71"/>
      <c r="O87" s="71"/>
      <c r="P87" s="71"/>
      <c r="Q87" s="71"/>
    </row>
    <row r="88" spans="1:17" ht="13.2" customHeight="1" x14ac:dyDescent="0.25">
      <c r="A88" s="289" t="s">
        <v>766</v>
      </c>
      <c r="B88" s="290"/>
      <c r="C88" s="290"/>
      <c r="D88" s="290"/>
      <c r="E88" s="290"/>
      <c r="F88" s="290"/>
      <c r="G88" s="290"/>
      <c r="H88" s="290"/>
      <c r="I88" s="290"/>
      <c r="J88" s="290"/>
      <c r="K88" s="70">
        <v>18</v>
      </c>
      <c r="L88" s="71"/>
      <c r="M88" s="71"/>
      <c r="N88" s="71"/>
      <c r="O88" s="71"/>
      <c r="P88" s="71"/>
      <c r="Q88" s="71"/>
    </row>
    <row r="89" spans="1:17" ht="13.2" customHeight="1" x14ac:dyDescent="0.25">
      <c r="A89" s="289" t="s">
        <v>616</v>
      </c>
      <c r="B89" s="290"/>
      <c r="C89" s="290"/>
      <c r="D89" s="290"/>
      <c r="E89" s="290"/>
      <c r="F89" s="290"/>
      <c r="G89" s="290"/>
      <c r="H89" s="290"/>
      <c r="I89" s="290"/>
      <c r="J89" s="290"/>
      <c r="K89" s="70">
        <v>82</v>
      </c>
      <c r="L89" s="71"/>
      <c r="M89" s="71"/>
      <c r="N89" s="71"/>
      <c r="O89" s="71"/>
      <c r="P89" s="70">
        <v>1.8</v>
      </c>
      <c r="Q89" s="71"/>
    </row>
    <row r="90" spans="1:17" ht="13.2" customHeight="1" x14ac:dyDescent="0.25">
      <c r="A90" s="289" t="s">
        <v>83</v>
      </c>
      <c r="B90" s="290"/>
      <c r="C90" s="290"/>
      <c r="D90" s="290"/>
      <c r="E90" s="290"/>
      <c r="F90" s="290"/>
      <c r="G90" s="290"/>
      <c r="H90" s="290"/>
      <c r="I90" s="290"/>
      <c r="J90" s="290"/>
      <c r="K90" s="70">
        <v>82</v>
      </c>
      <c r="L90" s="71"/>
      <c r="M90" s="71"/>
      <c r="N90" s="71"/>
      <c r="O90" s="71"/>
      <c r="P90" s="70">
        <v>1.8</v>
      </c>
      <c r="Q90" s="71"/>
    </row>
    <row r="91" spans="1:17" ht="13.2" customHeight="1" x14ac:dyDescent="0.25">
      <c r="A91" s="289" t="s">
        <v>625</v>
      </c>
      <c r="B91" s="290"/>
      <c r="C91" s="290"/>
      <c r="D91" s="290"/>
      <c r="E91" s="290"/>
      <c r="F91" s="290"/>
      <c r="G91" s="290"/>
      <c r="H91" s="290"/>
      <c r="I91" s="290"/>
      <c r="J91" s="290"/>
      <c r="K91" s="71"/>
      <c r="L91" s="71"/>
      <c r="M91" s="71"/>
      <c r="N91" s="71"/>
      <c r="O91" s="71"/>
      <c r="P91" s="71"/>
      <c r="Q91" s="71"/>
    </row>
    <row r="92" spans="1:17" ht="13.2" customHeight="1" x14ac:dyDescent="0.25">
      <c r="A92" s="289" t="s">
        <v>632</v>
      </c>
      <c r="B92" s="290"/>
      <c r="C92" s="290"/>
      <c r="D92" s="290"/>
      <c r="E92" s="290"/>
      <c r="F92" s="290"/>
      <c r="G92" s="290"/>
      <c r="H92" s="290"/>
      <c r="I92" s="290"/>
      <c r="J92" s="290"/>
      <c r="K92" s="71"/>
      <c r="L92" s="71"/>
      <c r="M92" s="71"/>
      <c r="N92" s="71"/>
      <c r="O92" s="71"/>
      <c r="P92" s="71"/>
      <c r="Q92" s="71"/>
    </row>
    <row r="93" spans="1:17" ht="13.2" customHeight="1" x14ac:dyDescent="0.25">
      <c r="A93" s="289" t="s">
        <v>767</v>
      </c>
      <c r="B93" s="290"/>
      <c r="C93" s="290"/>
      <c r="D93" s="290"/>
      <c r="E93" s="290"/>
      <c r="F93" s="290"/>
      <c r="G93" s="290"/>
      <c r="H93" s="290"/>
      <c r="I93" s="290"/>
      <c r="J93" s="290"/>
      <c r="K93" s="70">
        <v>19881</v>
      </c>
      <c r="L93" s="70">
        <v>3569</v>
      </c>
      <c r="M93" s="70">
        <v>6303</v>
      </c>
      <c r="N93" s="70">
        <v>653</v>
      </c>
      <c r="O93" s="71"/>
      <c r="P93" s="70">
        <v>264.33</v>
      </c>
      <c r="Q93" s="71"/>
    </row>
    <row r="94" spans="1:17" ht="13.2" customHeight="1" x14ac:dyDescent="0.25">
      <c r="A94" s="289" t="s">
        <v>611</v>
      </c>
      <c r="B94" s="290"/>
      <c r="C94" s="290"/>
      <c r="D94" s="290"/>
      <c r="E94" s="290"/>
      <c r="F94" s="290"/>
      <c r="G94" s="290"/>
      <c r="H94" s="290"/>
      <c r="I94" s="290"/>
      <c r="J94" s="290"/>
      <c r="K94" s="70">
        <v>20064</v>
      </c>
      <c r="L94" s="70">
        <v>3724</v>
      </c>
      <c r="M94" s="70">
        <v>6331</v>
      </c>
      <c r="N94" s="70">
        <v>681</v>
      </c>
      <c r="O94" s="71"/>
      <c r="P94" s="70">
        <v>264.33</v>
      </c>
      <c r="Q94" s="71"/>
    </row>
    <row r="95" spans="1:17" ht="13.2" customHeight="1" x14ac:dyDescent="0.25">
      <c r="A95" s="289" t="s">
        <v>628</v>
      </c>
      <c r="B95" s="290"/>
      <c r="C95" s="290"/>
      <c r="D95" s="290"/>
      <c r="E95" s="290"/>
      <c r="F95" s="290"/>
      <c r="G95" s="290"/>
      <c r="H95" s="290"/>
      <c r="I95" s="290"/>
      <c r="J95" s="290"/>
      <c r="K95" s="70">
        <v>23583</v>
      </c>
      <c r="L95" s="70">
        <v>5027</v>
      </c>
      <c r="M95" s="70">
        <v>8547</v>
      </c>
      <c r="N95" s="70">
        <v>919</v>
      </c>
      <c r="O95" s="71"/>
      <c r="P95" s="70">
        <v>356.85</v>
      </c>
      <c r="Q95" s="71"/>
    </row>
    <row r="96" spans="1:17" ht="13.2" customHeight="1" x14ac:dyDescent="0.25">
      <c r="A96" s="289" t="s">
        <v>629</v>
      </c>
      <c r="B96" s="290"/>
      <c r="C96" s="290"/>
      <c r="D96" s="290"/>
      <c r="E96" s="290"/>
      <c r="F96" s="290"/>
      <c r="G96" s="290"/>
      <c r="H96" s="290"/>
      <c r="I96" s="290"/>
      <c r="J96" s="290"/>
      <c r="K96" s="70">
        <v>26297</v>
      </c>
      <c r="L96" s="70">
        <v>6032</v>
      </c>
      <c r="M96" s="70">
        <v>10256</v>
      </c>
      <c r="N96" s="70">
        <v>1103</v>
      </c>
      <c r="O96" s="71"/>
      <c r="P96" s="70">
        <v>428.22</v>
      </c>
      <c r="Q96" s="71"/>
    </row>
    <row r="97" spans="1:17" ht="13.2" customHeight="1" x14ac:dyDescent="0.25">
      <c r="A97" s="289" t="s">
        <v>768</v>
      </c>
      <c r="B97" s="290"/>
      <c r="C97" s="290"/>
      <c r="D97" s="290"/>
      <c r="E97" s="290"/>
      <c r="F97" s="290"/>
      <c r="G97" s="290"/>
      <c r="H97" s="290"/>
      <c r="I97" s="290"/>
      <c r="J97" s="290"/>
      <c r="K97" s="70">
        <v>6778</v>
      </c>
      <c r="L97" s="71"/>
      <c r="M97" s="71"/>
      <c r="N97" s="71"/>
      <c r="O97" s="71"/>
      <c r="P97" s="71"/>
      <c r="Q97" s="71"/>
    </row>
    <row r="98" spans="1:17" x14ac:dyDescent="0.25">
      <c r="A98" s="289" t="s">
        <v>769</v>
      </c>
      <c r="B98" s="290"/>
      <c r="C98" s="290"/>
      <c r="D98" s="290"/>
      <c r="E98" s="290"/>
      <c r="F98" s="290"/>
      <c r="G98" s="290"/>
      <c r="H98" s="290"/>
      <c r="I98" s="290"/>
      <c r="J98" s="290"/>
      <c r="K98" s="70">
        <v>4638</v>
      </c>
      <c r="L98" s="71"/>
      <c r="M98" s="71"/>
      <c r="N98" s="71"/>
      <c r="O98" s="71"/>
      <c r="P98" s="71"/>
      <c r="Q98" s="71"/>
    </row>
    <row r="99" spans="1:17" x14ac:dyDescent="0.25">
      <c r="A99" s="289" t="s">
        <v>616</v>
      </c>
      <c r="B99" s="290"/>
      <c r="C99" s="290"/>
      <c r="D99" s="290"/>
      <c r="E99" s="290"/>
      <c r="F99" s="290"/>
      <c r="G99" s="290"/>
      <c r="H99" s="290"/>
      <c r="I99" s="290"/>
      <c r="J99" s="290"/>
      <c r="K99" s="70">
        <v>37713</v>
      </c>
      <c r="L99" s="71"/>
      <c r="M99" s="71"/>
      <c r="N99" s="71"/>
      <c r="O99" s="71"/>
      <c r="P99" s="70">
        <v>428.22</v>
      </c>
      <c r="Q99" s="71"/>
    </row>
    <row r="100" spans="1:17" x14ac:dyDescent="0.25">
      <c r="A100" s="289" t="s">
        <v>83</v>
      </c>
      <c r="B100" s="290"/>
      <c r="C100" s="290"/>
      <c r="D100" s="290"/>
      <c r="E100" s="290"/>
      <c r="F100" s="290"/>
      <c r="G100" s="290"/>
      <c r="H100" s="290"/>
      <c r="I100" s="290"/>
      <c r="J100" s="290"/>
      <c r="K100" s="70">
        <v>37713</v>
      </c>
      <c r="L100" s="71"/>
      <c r="M100" s="71"/>
      <c r="N100" s="71"/>
      <c r="O100" s="71"/>
      <c r="P100" s="70">
        <v>428.22</v>
      </c>
      <c r="Q100" s="71"/>
    </row>
    <row r="101" spans="1:17" x14ac:dyDescent="0.25">
      <c r="A101" s="289" t="s">
        <v>84</v>
      </c>
      <c r="B101" s="290"/>
      <c r="C101" s="290"/>
      <c r="D101" s="290"/>
      <c r="E101" s="290"/>
      <c r="F101" s="290"/>
      <c r="G101" s="290"/>
      <c r="H101" s="290"/>
      <c r="I101" s="290"/>
      <c r="J101" s="290"/>
      <c r="K101" s="71"/>
      <c r="L101" s="71"/>
      <c r="M101" s="71"/>
      <c r="N101" s="71"/>
      <c r="O101" s="71"/>
      <c r="P101" s="71"/>
      <c r="Q101" s="71"/>
    </row>
    <row r="102" spans="1:17" x14ac:dyDescent="0.25">
      <c r="A102" s="289" t="s">
        <v>85</v>
      </c>
      <c r="B102" s="290"/>
      <c r="C102" s="290"/>
      <c r="D102" s="290"/>
      <c r="E102" s="290"/>
      <c r="F102" s="290"/>
      <c r="G102" s="290"/>
      <c r="H102" s="290"/>
      <c r="I102" s="290"/>
      <c r="J102" s="290"/>
      <c r="K102" s="71"/>
      <c r="L102" s="71"/>
      <c r="M102" s="71"/>
      <c r="N102" s="71"/>
      <c r="O102" s="71"/>
      <c r="P102" s="71"/>
      <c r="Q102" s="71"/>
    </row>
    <row r="103" spans="1:17" ht="13.2" customHeight="1" x14ac:dyDescent="0.25">
      <c r="A103" s="289" t="s">
        <v>770</v>
      </c>
      <c r="B103" s="290"/>
      <c r="C103" s="290"/>
      <c r="D103" s="290"/>
      <c r="E103" s="290"/>
      <c r="F103" s="290"/>
      <c r="G103" s="290"/>
      <c r="H103" s="290"/>
      <c r="I103" s="290"/>
      <c r="J103" s="290"/>
      <c r="K103" s="70">
        <v>20150</v>
      </c>
      <c r="L103" s="71"/>
      <c r="M103" s="71"/>
      <c r="N103" s="71"/>
      <c r="O103" s="71"/>
      <c r="P103" s="71"/>
      <c r="Q103" s="71"/>
    </row>
    <row r="104" spans="1:17" ht="13.2" customHeight="1" x14ac:dyDescent="0.25">
      <c r="A104" s="289" t="s">
        <v>83</v>
      </c>
      <c r="B104" s="290"/>
      <c r="C104" s="290"/>
      <c r="D104" s="290"/>
      <c r="E104" s="290"/>
      <c r="F104" s="290"/>
      <c r="G104" s="290"/>
      <c r="H104" s="290"/>
      <c r="I104" s="290"/>
      <c r="J104" s="290"/>
      <c r="K104" s="70">
        <v>20150</v>
      </c>
      <c r="L104" s="71"/>
      <c r="M104" s="71"/>
      <c r="N104" s="71"/>
      <c r="O104" s="71"/>
      <c r="P104" s="71"/>
      <c r="Q104" s="71"/>
    </row>
    <row r="105" spans="1:17" ht="13.2" customHeight="1" x14ac:dyDescent="0.25">
      <c r="A105" s="289" t="s">
        <v>81</v>
      </c>
      <c r="B105" s="290"/>
      <c r="C105" s="290"/>
      <c r="D105" s="290"/>
      <c r="E105" s="290"/>
      <c r="F105" s="290"/>
      <c r="G105" s="290"/>
      <c r="H105" s="290"/>
      <c r="I105" s="290"/>
      <c r="J105" s="290"/>
      <c r="K105" s="70">
        <v>57945</v>
      </c>
      <c r="L105" s="71"/>
      <c r="M105" s="71"/>
      <c r="N105" s="71"/>
      <c r="O105" s="71"/>
      <c r="P105" s="70">
        <v>430.02</v>
      </c>
      <c r="Q105" s="71"/>
    </row>
    <row r="106" spans="1:17" ht="13.2" customHeight="1" x14ac:dyDescent="0.25">
      <c r="A106" s="291" t="s">
        <v>771</v>
      </c>
      <c r="B106" s="290"/>
      <c r="C106" s="290"/>
      <c r="D106" s="290"/>
      <c r="E106" s="290"/>
      <c r="F106" s="290"/>
      <c r="G106" s="290"/>
      <c r="H106" s="290"/>
      <c r="I106" s="290"/>
      <c r="J106" s="290"/>
      <c r="K106" s="73">
        <v>57945</v>
      </c>
      <c r="L106" s="71"/>
      <c r="M106" s="71"/>
      <c r="N106" s="71"/>
      <c r="O106" s="71"/>
      <c r="P106" s="73">
        <v>430.02</v>
      </c>
      <c r="Q106" s="71"/>
    </row>
    <row r="107" spans="1:17" x14ac:dyDescent="0.25">
      <c r="A107" s="289" t="s">
        <v>772</v>
      </c>
      <c r="B107" s="290"/>
      <c r="C107" s="290"/>
      <c r="D107" s="290"/>
      <c r="E107" s="290"/>
      <c r="F107" s="290"/>
      <c r="G107" s="290"/>
      <c r="H107" s="290"/>
      <c r="I107" s="290"/>
      <c r="J107" s="290"/>
      <c r="K107" s="71"/>
      <c r="L107" s="71"/>
      <c r="M107" s="71"/>
      <c r="N107" s="71"/>
      <c r="O107" s="71"/>
      <c r="P107" s="71"/>
      <c r="Q107" s="71"/>
    </row>
    <row r="108" spans="1:17" ht="13.2" customHeight="1" x14ac:dyDescent="0.25">
      <c r="A108" s="289" t="s">
        <v>608</v>
      </c>
      <c r="B108" s="290"/>
      <c r="C108" s="290"/>
      <c r="D108" s="290"/>
      <c r="E108" s="290"/>
      <c r="F108" s="290"/>
      <c r="G108" s="290"/>
      <c r="H108" s="290"/>
      <c r="I108" s="290"/>
      <c r="J108" s="290"/>
      <c r="K108" s="71"/>
      <c r="L108" s="71"/>
      <c r="M108" s="71"/>
      <c r="N108" s="71"/>
      <c r="O108" s="71"/>
      <c r="P108" s="71"/>
      <c r="Q108" s="71"/>
    </row>
    <row r="109" spans="1:17" ht="13.2" customHeight="1" x14ac:dyDescent="0.25">
      <c r="A109" s="289" t="s">
        <v>617</v>
      </c>
      <c r="B109" s="290"/>
      <c r="C109" s="290"/>
      <c r="D109" s="290"/>
      <c r="E109" s="290"/>
      <c r="F109" s="290"/>
      <c r="G109" s="290"/>
      <c r="H109" s="290"/>
      <c r="I109" s="290"/>
      <c r="J109" s="290"/>
      <c r="K109" s="71"/>
      <c r="L109" s="71"/>
      <c r="M109" s="71"/>
      <c r="N109" s="71"/>
      <c r="O109" s="71"/>
      <c r="P109" s="71"/>
      <c r="Q109" s="71"/>
    </row>
    <row r="110" spans="1:17" ht="13.2" customHeight="1" x14ac:dyDescent="0.25">
      <c r="A110" s="289" t="s">
        <v>773</v>
      </c>
      <c r="B110" s="290"/>
      <c r="C110" s="290"/>
      <c r="D110" s="290"/>
      <c r="E110" s="290"/>
      <c r="F110" s="290"/>
      <c r="G110" s="290"/>
      <c r="H110" s="290"/>
      <c r="I110" s="290"/>
      <c r="J110" s="290"/>
      <c r="K110" s="70">
        <v>7351</v>
      </c>
      <c r="L110" s="71"/>
      <c r="M110" s="71"/>
      <c r="N110" s="71"/>
      <c r="O110" s="71"/>
      <c r="P110" s="71"/>
      <c r="Q110" s="71"/>
    </row>
    <row r="111" spans="1:17" ht="13.2" customHeight="1" x14ac:dyDescent="0.25">
      <c r="A111" s="289" t="s">
        <v>611</v>
      </c>
      <c r="B111" s="290"/>
      <c r="C111" s="290"/>
      <c r="D111" s="290"/>
      <c r="E111" s="290"/>
      <c r="F111" s="290"/>
      <c r="G111" s="290"/>
      <c r="H111" s="290"/>
      <c r="I111" s="290"/>
      <c r="J111" s="290"/>
      <c r="K111" s="70">
        <v>7351</v>
      </c>
      <c r="L111" s="71"/>
      <c r="M111" s="71"/>
      <c r="N111" s="71"/>
      <c r="O111" s="71"/>
      <c r="P111" s="71"/>
      <c r="Q111" s="71"/>
    </row>
    <row r="112" spans="1:17" ht="13.2" customHeight="1" x14ac:dyDescent="0.25">
      <c r="A112" s="289" t="s">
        <v>83</v>
      </c>
      <c r="B112" s="290"/>
      <c r="C112" s="290"/>
      <c r="D112" s="290"/>
      <c r="E112" s="290"/>
      <c r="F112" s="290"/>
      <c r="G112" s="290"/>
      <c r="H112" s="290"/>
      <c r="I112" s="290"/>
      <c r="J112" s="290"/>
      <c r="K112" s="70">
        <v>7351</v>
      </c>
      <c r="L112" s="71"/>
      <c r="M112" s="71"/>
      <c r="N112" s="71"/>
      <c r="O112" s="71"/>
      <c r="P112" s="71"/>
      <c r="Q112" s="71"/>
    </row>
    <row r="113" spans="1:17" ht="13.2" customHeight="1" x14ac:dyDescent="0.25">
      <c r="A113" s="289" t="s">
        <v>625</v>
      </c>
      <c r="B113" s="290"/>
      <c r="C113" s="290"/>
      <c r="D113" s="290"/>
      <c r="E113" s="290"/>
      <c r="F113" s="290"/>
      <c r="G113" s="290"/>
      <c r="H113" s="290"/>
      <c r="I113" s="290"/>
      <c r="J113" s="290"/>
      <c r="K113" s="71"/>
      <c r="L113" s="71"/>
      <c r="M113" s="71"/>
      <c r="N113" s="71"/>
      <c r="O113" s="71"/>
      <c r="P113" s="71"/>
      <c r="Q113" s="71"/>
    </row>
    <row r="114" spans="1:17" ht="13.2" customHeight="1" x14ac:dyDescent="0.25">
      <c r="A114" s="289" t="s">
        <v>632</v>
      </c>
      <c r="B114" s="290"/>
      <c r="C114" s="290"/>
      <c r="D114" s="290"/>
      <c r="E114" s="290"/>
      <c r="F114" s="290"/>
      <c r="G114" s="290"/>
      <c r="H114" s="290"/>
      <c r="I114" s="290"/>
      <c r="J114" s="290"/>
      <c r="K114" s="71"/>
      <c r="L114" s="71"/>
      <c r="M114" s="71"/>
      <c r="N114" s="71"/>
      <c r="O114" s="71"/>
      <c r="P114" s="71"/>
      <c r="Q114" s="71"/>
    </row>
    <row r="115" spans="1:17" x14ac:dyDescent="0.25">
      <c r="A115" s="289" t="s">
        <v>774</v>
      </c>
      <c r="B115" s="290"/>
      <c r="C115" s="290"/>
      <c r="D115" s="290"/>
      <c r="E115" s="290"/>
      <c r="F115" s="290"/>
      <c r="G115" s="290"/>
      <c r="H115" s="290"/>
      <c r="I115" s="290"/>
      <c r="J115" s="290"/>
      <c r="K115" s="70">
        <v>1822</v>
      </c>
      <c r="L115" s="71"/>
      <c r="M115" s="71"/>
      <c r="N115" s="71"/>
      <c r="O115" s="71"/>
      <c r="P115" s="71"/>
      <c r="Q115" s="71"/>
    </row>
    <row r="116" spans="1:17" ht="13.2" customHeight="1" x14ac:dyDescent="0.25">
      <c r="A116" s="289" t="s">
        <v>611</v>
      </c>
      <c r="B116" s="290"/>
      <c r="C116" s="290"/>
      <c r="D116" s="290"/>
      <c r="E116" s="290"/>
      <c r="F116" s="290"/>
      <c r="G116" s="290"/>
      <c r="H116" s="290"/>
      <c r="I116" s="290"/>
      <c r="J116" s="290"/>
      <c r="K116" s="70">
        <v>1822</v>
      </c>
      <c r="L116" s="71"/>
      <c r="M116" s="71"/>
      <c r="N116" s="71"/>
      <c r="O116" s="71"/>
      <c r="P116" s="71"/>
      <c r="Q116" s="71"/>
    </row>
    <row r="117" spans="1:17" ht="13.2" customHeight="1" x14ac:dyDescent="0.25">
      <c r="A117" s="289" t="s">
        <v>775</v>
      </c>
      <c r="B117" s="290"/>
      <c r="C117" s="290"/>
      <c r="D117" s="290"/>
      <c r="E117" s="290"/>
      <c r="F117" s="290"/>
      <c r="G117" s="290"/>
      <c r="H117" s="290"/>
      <c r="I117" s="290"/>
      <c r="J117" s="290"/>
      <c r="K117" s="71"/>
      <c r="L117" s="71"/>
      <c r="M117" s="71"/>
      <c r="N117" s="71"/>
      <c r="O117" s="71"/>
      <c r="P117" s="71"/>
      <c r="Q117" s="71"/>
    </row>
    <row r="118" spans="1:17" ht="13.2" customHeight="1" x14ac:dyDescent="0.25">
      <c r="A118" s="289" t="s">
        <v>776</v>
      </c>
      <c r="B118" s="290"/>
      <c r="C118" s="290"/>
      <c r="D118" s="290"/>
      <c r="E118" s="290"/>
      <c r="F118" s="290"/>
      <c r="G118" s="290"/>
      <c r="H118" s="290"/>
      <c r="I118" s="290"/>
      <c r="J118" s="290"/>
      <c r="K118" s="71"/>
      <c r="L118" s="71"/>
      <c r="M118" s="71"/>
      <c r="N118" s="71"/>
      <c r="O118" s="71"/>
      <c r="P118" s="71"/>
      <c r="Q118" s="71"/>
    </row>
    <row r="119" spans="1:17" x14ac:dyDescent="0.25">
      <c r="A119" s="289" t="s">
        <v>616</v>
      </c>
      <c r="B119" s="290"/>
      <c r="C119" s="290"/>
      <c r="D119" s="290"/>
      <c r="E119" s="290"/>
      <c r="F119" s="290"/>
      <c r="G119" s="290"/>
      <c r="H119" s="290"/>
      <c r="I119" s="290"/>
      <c r="J119" s="290"/>
      <c r="K119" s="70">
        <v>1822</v>
      </c>
      <c r="L119" s="71"/>
      <c r="M119" s="71"/>
      <c r="N119" s="71"/>
      <c r="O119" s="71"/>
      <c r="P119" s="71"/>
      <c r="Q119" s="71"/>
    </row>
    <row r="120" spans="1:17" ht="13.2" customHeight="1" x14ac:dyDescent="0.25">
      <c r="A120" s="289" t="s">
        <v>83</v>
      </c>
      <c r="B120" s="290"/>
      <c r="C120" s="290"/>
      <c r="D120" s="290"/>
      <c r="E120" s="290"/>
      <c r="F120" s="290"/>
      <c r="G120" s="290"/>
      <c r="H120" s="290"/>
      <c r="I120" s="290"/>
      <c r="J120" s="290"/>
      <c r="K120" s="70">
        <v>1822</v>
      </c>
      <c r="L120" s="71"/>
      <c r="M120" s="71"/>
      <c r="N120" s="71"/>
      <c r="O120" s="71"/>
      <c r="P120" s="71"/>
      <c r="Q120" s="71"/>
    </row>
    <row r="121" spans="1:17" ht="13.2" customHeight="1" x14ac:dyDescent="0.25">
      <c r="A121" s="289" t="s">
        <v>81</v>
      </c>
      <c r="B121" s="290"/>
      <c r="C121" s="290"/>
      <c r="D121" s="290"/>
      <c r="E121" s="290"/>
      <c r="F121" s="290"/>
      <c r="G121" s="290"/>
      <c r="H121" s="290"/>
      <c r="I121" s="290"/>
      <c r="J121" s="290"/>
      <c r="K121" s="70">
        <v>9173</v>
      </c>
      <c r="L121" s="71"/>
      <c r="M121" s="71"/>
      <c r="N121" s="71"/>
      <c r="O121" s="71"/>
      <c r="P121" s="71"/>
      <c r="Q121" s="71"/>
    </row>
    <row r="122" spans="1:17" ht="13.2" customHeight="1" x14ac:dyDescent="0.25">
      <c r="A122" s="291" t="s">
        <v>777</v>
      </c>
      <c r="B122" s="290"/>
      <c r="C122" s="290"/>
      <c r="D122" s="290"/>
      <c r="E122" s="290"/>
      <c r="F122" s="290"/>
      <c r="G122" s="290"/>
      <c r="H122" s="290"/>
      <c r="I122" s="290"/>
      <c r="J122" s="290"/>
      <c r="K122" s="73">
        <v>9173</v>
      </c>
      <c r="L122" s="71"/>
      <c r="M122" s="71"/>
      <c r="N122" s="71"/>
      <c r="O122" s="71"/>
      <c r="P122" s="71"/>
      <c r="Q122" s="71"/>
    </row>
    <row r="123" spans="1:17" ht="13.2" customHeight="1" x14ac:dyDescent="0.25">
      <c r="A123" s="289" t="s">
        <v>33</v>
      </c>
      <c r="B123" s="290"/>
      <c r="C123" s="290"/>
      <c r="D123" s="290"/>
      <c r="E123" s="290"/>
      <c r="F123" s="290"/>
      <c r="G123" s="290"/>
      <c r="H123" s="290"/>
      <c r="I123" s="290"/>
      <c r="J123" s="290"/>
      <c r="K123" s="70">
        <v>67118</v>
      </c>
      <c r="L123" s="71"/>
      <c r="M123" s="71"/>
      <c r="N123" s="71"/>
      <c r="O123" s="71"/>
      <c r="P123" s="70">
        <v>430.02</v>
      </c>
      <c r="Q123" s="71"/>
    </row>
    <row r="124" spans="1:17" ht="20.399999999999999" customHeight="1" x14ac:dyDescent="0.25">
      <c r="A124" s="289" t="s">
        <v>34</v>
      </c>
      <c r="B124" s="290"/>
      <c r="C124" s="290"/>
      <c r="D124" s="290"/>
      <c r="E124" s="290"/>
      <c r="F124" s="290"/>
      <c r="G124" s="290"/>
      <c r="H124" s="290"/>
      <c r="I124" s="290"/>
      <c r="J124" s="290"/>
      <c r="K124" s="71"/>
      <c r="L124" s="71"/>
      <c r="M124" s="71"/>
      <c r="N124" s="71"/>
      <c r="O124" s="71"/>
      <c r="P124" s="71"/>
      <c r="Q124" s="71"/>
    </row>
    <row r="125" spans="1:17" ht="13.2" customHeight="1" x14ac:dyDescent="0.25">
      <c r="A125" s="289" t="s">
        <v>35</v>
      </c>
      <c r="B125" s="290"/>
      <c r="C125" s="290"/>
      <c r="D125" s="290"/>
      <c r="E125" s="290"/>
      <c r="F125" s="290"/>
      <c r="G125" s="290"/>
      <c r="H125" s="290"/>
      <c r="I125" s="290"/>
      <c r="J125" s="290"/>
      <c r="K125" s="70">
        <v>19183</v>
      </c>
      <c r="L125" s="71"/>
      <c r="M125" s="71"/>
      <c r="N125" s="71"/>
      <c r="O125" s="71"/>
      <c r="P125" s="71"/>
      <c r="Q125" s="71"/>
    </row>
    <row r="126" spans="1:17" ht="13.2" customHeight="1" x14ac:dyDescent="0.25">
      <c r="A126" s="289" t="s">
        <v>36</v>
      </c>
      <c r="B126" s="290"/>
      <c r="C126" s="290"/>
      <c r="D126" s="290"/>
      <c r="E126" s="290"/>
      <c r="F126" s="290"/>
      <c r="G126" s="290"/>
      <c r="H126" s="290"/>
      <c r="I126" s="290"/>
      <c r="J126" s="290"/>
      <c r="K126" s="70">
        <v>10267</v>
      </c>
      <c r="L126" s="71"/>
      <c r="M126" s="71"/>
      <c r="N126" s="71"/>
      <c r="O126" s="71"/>
      <c r="P126" s="71"/>
      <c r="Q126" s="71"/>
    </row>
    <row r="127" spans="1:17" ht="13.2" customHeight="1" x14ac:dyDescent="0.25">
      <c r="A127" s="289" t="s">
        <v>37</v>
      </c>
      <c r="B127" s="290"/>
      <c r="C127" s="290"/>
      <c r="D127" s="290"/>
      <c r="E127" s="290"/>
      <c r="F127" s="290"/>
      <c r="G127" s="290"/>
      <c r="H127" s="290"/>
      <c r="I127" s="290"/>
      <c r="J127" s="290"/>
      <c r="K127" s="70">
        <v>7161</v>
      </c>
      <c r="L127" s="71"/>
      <c r="M127" s="71"/>
      <c r="N127" s="71"/>
      <c r="O127" s="71"/>
      <c r="P127" s="71"/>
      <c r="Q127" s="71"/>
    </row>
    <row r="128" spans="1:17" ht="13.2" customHeight="1" x14ac:dyDescent="0.25">
      <c r="A128" s="289" t="s">
        <v>79</v>
      </c>
      <c r="B128" s="290"/>
      <c r="C128" s="290"/>
      <c r="D128" s="290"/>
      <c r="E128" s="290"/>
      <c r="F128" s="290"/>
      <c r="G128" s="290"/>
      <c r="H128" s="290"/>
      <c r="I128" s="290"/>
      <c r="J128" s="290"/>
      <c r="K128" s="70">
        <v>20150</v>
      </c>
      <c r="L128" s="71"/>
      <c r="M128" s="71"/>
      <c r="N128" s="71"/>
      <c r="O128" s="71"/>
      <c r="P128" s="71"/>
      <c r="Q128" s="71"/>
    </row>
    <row r="129" spans="1:17" ht="13.2" customHeight="1" x14ac:dyDescent="0.25">
      <c r="A129" s="289" t="s">
        <v>38</v>
      </c>
      <c r="B129" s="290"/>
      <c r="C129" s="290"/>
      <c r="D129" s="290"/>
      <c r="E129" s="290"/>
      <c r="F129" s="290"/>
      <c r="G129" s="290"/>
      <c r="H129" s="290"/>
      <c r="I129" s="290"/>
      <c r="J129" s="290"/>
      <c r="K129" s="70">
        <v>6804</v>
      </c>
      <c r="L129" s="71"/>
      <c r="M129" s="71"/>
      <c r="N129" s="71"/>
      <c r="O129" s="71"/>
      <c r="P129" s="71"/>
      <c r="Q129" s="71"/>
    </row>
    <row r="130" spans="1:17" ht="13.2" customHeight="1" x14ac:dyDescent="0.25">
      <c r="A130" s="289" t="s">
        <v>39</v>
      </c>
      <c r="B130" s="290"/>
      <c r="C130" s="290"/>
      <c r="D130" s="290"/>
      <c r="E130" s="290"/>
      <c r="F130" s="290"/>
      <c r="G130" s="290"/>
      <c r="H130" s="290"/>
      <c r="I130" s="290"/>
      <c r="J130" s="290"/>
      <c r="K130" s="70">
        <v>4656</v>
      </c>
      <c r="L130" s="71"/>
      <c r="M130" s="71"/>
      <c r="N130" s="71"/>
      <c r="O130" s="71"/>
      <c r="P130" s="71"/>
      <c r="Q130" s="71"/>
    </row>
    <row r="131" spans="1:17" ht="13.2" customHeight="1" x14ac:dyDescent="0.25">
      <c r="A131" s="291" t="s">
        <v>40</v>
      </c>
      <c r="B131" s="290"/>
      <c r="C131" s="290"/>
      <c r="D131" s="290"/>
      <c r="E131" s="290"/>
      <c r="F131" s="290"/>
      <c r="G131" s="290"/>
      <c r="H131" s="290"/>
      <c r="I131" s="290"/>
      <c r="J131" s="290"/>
      <c r="K131" s="73">
        <v>67118</v>
      </c>
      <c r="L131" s="71"/>
      <c r="M131" s="71"/>
      <c r="N131" s="71"/>
      <c r="O131" s="71"/>
      <c r="P131" s="73">
        <v>430.02</v>
      </c>
      <c r="Q131" s="71"/>
    </row>
    <row r="132" spans="1:17" ht="13.2" customHeight="1" x14ac:dyDescent="0.25">
      <c r="A132" s="74"/>
      <c r="B132" s="75"/>
      <c r="C132" s="76"/>
      <c r="D132" s="178"/>
      <c r="E132" s="77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</row>
    <row r="133" spans="1:17" ht="13.2" customHeight="1" x14ac:dyDescent="0.25">
      <c r="A133" s="74"/>
      <c r="B133" s="75"/>
      <c r="C133" s="76"/>
      <c r="D133" s="178"/>
      <c r="E133" s="77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</row>
    <row r="134" spans="1:17" ht="13.2" customHeight="1" x14ac:dyDescent="0.25">
      <c r="A134" s="74"/>
      <c r="B134" s="75"/>
      <c r="C134" s="76"/>
      <c r="D134" s="178"/>
      <c r="E134" s="77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</row>
    <row r="135" spans="1:17" ht="13.2" customHeight="1" x14ac:dyDescent="0.25"/>
    <row r="136" spans="1:17" ht="13.2" customHeight="1" x14ac:dyDescent="0.25"/>
    <row r="137" spans="1:17" ht="20.399999999999999" customHeight="1" x14ac:dyDescent="0.25"/>
    <row r="138" spans="1:17" ht="13.2" customHeight="1" x14ac:dyDescent="0.25"/>
    <row r="139" spans="1:17" ht="13.2" customHeight="1" x14ac:dyDescent="0.25"/>
    <row r="140" spans="1:17" ht="13.2" customHeight="1" x14ac:dyDescent="0.25"/>
    <row r="141" spans="1:17" ht="13.2" customHeight="1" x14ac:dyDescent="0.25"/>
    <row r="142" spans="1:17" ht="20.399999999999999" customHeight="1" x14ac:dyDescent="0.25"/>
    <row r="143" spans="1:17" ht="13.2" customHeight="1" x14ac:dyDescent="0.25"/>
    <row r="144" spans="1:17" ht="13.2" customHeight="1" x14ac:dyDescent="0.25"/>
    <row r="145" ht="13.2" customHeight="1" x14ac:dyDescent="0.25"/>
    <row r="146" ht="13.2" customHeight="1" x14ac:dyDescent="0.25"/>
    <row r="147" ht="13.2" customHeight="1" x14ac:dyDescent="0.25"/>
    <row r="149" ht="13.2" customHeight="1" x14ac:dyDescent="0.25"/>
    <row r="150" ht="13.2" customHeight="1" x14ac:dyDescent="0.25"/>
    <row r="151" ht="13.2" customHeight="1" x14ac:dyDescent="0.25"/>
    <row r="154" ht="13.2" customHeight="1" x14ac:dyDescent="0.25"/>
    <row r="155" ht="13.2" customHeight="1" x14ac:dyDescent="0.25"/>
    <row r="156" ht="13.2" customHeight="1" x14ac:dyDescent="0.25"/>
    <row r="157" ht="13.2" customHeight="1" x14ac:dyDescent="0.25"/>
    <row r="159" ht="13.2" customHeight="1" x14ac:dyDescent="0.25"/>
    <row r="161" ht="13.2" customHeight="1" x14ac:dyDescent="0.25"/>
    <row r="162" ht="13.2" customHeight="1" x14ac:dyDescent="0.25"/>
    <row r="163" ht="13.2" customHeight="1" x14ac:dyDescent="0.25"/>
    <row r="165" ht="13.2" customHeight="1" x14ac:dyDescent="0.25"/>
    <row r="166" ht="13.2" customHeight="1" x14ac:dyDescent="0.25"/>
    <row r="167" ht="13.2" customHeight="1" x14ac:dyDescent="0.25"/>
    <row r="168" ht="13.2" customHeight="1" x14ac:dyDescent="0.25"/>
    <row r="170" ht="13.2" customHeight="1" x14ac:dyDescent="0.25"/>
    <row r="171" ht="13.2" customHeight="1" x14ac:dyDescent="0.25"/>
    <row r="173" ht="13.2" customHeight="1" x14ac:dyDescent="0.25"/>
    <row r="174" ht="13.2" customHeight="1" x14ac:dyDescent="0.25"/>
    <row r="176" ht="13.2" customHeight="1" x14ac:dyDescent="0.25"/>
    <row r="177" spans="1:11" ht="13.2" customHeight="1" x14ac:dyDescent="0.25"/>
    <row r="180" spans="1:11" x14ac:dyDescent="0.25">
      <c r="A180" s="53"/>
      <c r="B180" s="65"/>
      <c r="C180" s="54"/>
      <c r="D180" s="53"/>
      <c r="E180" s="62"/>
      <c r="F180" s="62"/>
      <c r="G180" s="62"/>
      <c r="H180" s="62"/>
      <c r="I180" s="62"/>
      <c r="J180" s="62"/>
      <c r="K180" s="62"/>
    </row>
    <row r="181" spans="1:11" x14ac:dyDescent="0.25">
      <c r="A181" s="53"/>
      <c r="B181" s="65"/>
      <c r="C181" s="54"/>
      <c r="D181" s="53"/>
      <c r="E181" s="62"/>
      <c r="F181" s="62"/>
      <c r="G181" s="62"/>
      <c r="H181" s="62"/>
      <c r="I181" s="62"/>
      <c r="J181" s="62"/>
      <c r="K181" s="62"/>
    </row>
    <row r="182" spans="1:11" x14ac:dyDescent="0.25">
      <c r="A182" s="53"/>
      <c r="B182" s="65"/>
      <c r="C182" s="54"/>
      <c r="D182" s="53"/>
      <c r="E182" s="62"/>
      <c r="F182" s="62"/>
      <c r="G182" s="62"/>
      <c r="H182" s="62"/>
      <c r="I182" s="62"/>
      <c r="J182" s="62"/>
      <c r="K182" s="62"/>
    </row>
    <row r="183" spans="1:11" x14ac:dyDescent="0.25">
      <c r="A183" s="53"/>
      <c r="B183" s="65"/>
      <c r="C183" s="54"/>
      <c r="D183" s="53"/>
      <c r="E183" s="62"/>
      <c r="F183" s="62"/>
      <c r="G183" s="62"/>
      <c r="H183" s="62"/>
      <c r="I183" s="62"/>
      <c r="J183" s="62"/>
      <c r="K183" s="62"/>
    </row>
    <row r="184" spans="1:11" x14ac:dyDescent="0.25">
      <c r="A184" s="53"/>
      <c r="B184" s="65"/>
      <c r="C184" s="54"/>
      <c r="D184" s="53"/>
      <c r="E184" s="62"/>
      <c r="F184" s="62"/>
      <c r="G184" s="62"/>
      <c r="H184" s="62"/>
      <c r="I184" s="62"/>
      <c r="J184" s="62"/>
      <c r="K184" s="62"/>
    </row>
  </sheetData>
  <mergeCells count="80">
    <mergeCell ref="A84:J84"/>
    <mergeCell ref="A85:J85"/>
    <mergeCell ref="A121:J121"/>
    <mergeCell ref="A122:J122"/>
    <mergeCell ref="A123:J123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79:J79"/>
    <mergeCell ref="A80:J80"/>
    <mergeCell ref="A81:J81"/>
    <mergeCell ref="A82:J82"/>
    <mergeCell ref="A83:J83"/>
    <mergeCell ref="A59:Q59"/>
    <mergeCell ref="A75:J75"/>
    <mergeCell ref="A76:J76"/>
    <mergeCell ref="A77:J77"/>
    <mergeCell ref="A78:J78"/>
    <mergeCell ref="J21:K21"/>
    <mergeCell ref="E25:E27"/>
    <mergeCell ref="F25:I25"/>
    <mergeCell ref="F26:F27"/>
    <mergeCell ref="G26:I26"/>
    <mergeCell ref="J26:J27"/>
    <mergeCell ref="J16:K16"/>
    <mergeCell ref="J17:K17"/>
    <mergeCell ref="J18:K18"/>
    <mergeCell ref="J19:K19"/>
    <mergeCell ref="J20:K20"/>
    <mergeCell ref="A25:A27"/>
    <mergeCell ref="B25:B27"/>
    <mergeCell ref="C25:C27"/>
    <mergeCell ref="D25:D27"/>
    <mergeCell ref="A29:Q29"/>
    <mergeCell ref="O25:O27"/>
    <mergeCell ref="P25:P27"/>
    <mergeCell ref="Q25:Q27"/>
    <mergeCell ref="J25:N25"/>
    <mergeCell ref="K26:K27"/>
    <mergeCell ref="L26:N2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9:J129"/>
    <mergeCell ref="A130:J130"/>
    <mergeCell ref="A131:J131"/>
    <mergeCell ref="A124:J124"/>
    <mergeCell ref="A125:J125"/>
    <mergeCell ref="A126:J126"/>
    <mergeCell ref="A127:J127"/>
    <mergeCell ref="A128:J12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306"/>
  <sheetViews>
    <sheetView topLeftCell="A70" workbookViewId="0">
      <selection activeCell="D12" sqref="D12"/>
    </sheetView>
  </sheetViews>
  <sheetFormatPr defaultRowHeight="13.2" x14ac:dyDescent="0.25"/>
  <cols>
    <col min="2" max="2" width="32" customWidth="1"/>
    <col min="3" max="3" width="39.5546875" customWidth="1"/>
  </cols>
  <sheetData>
    <row r="1" spans="1:17" x14ac:dyDescent="0.25">
      <c r="A1" s="183" t="s">
        <v>27</v>
      </c>
      <c r="B1" s="184"/>
      <c r="C1" s="185"/>
      <c r="D1" s="186"/>
      <c r="E1" s="186"/>
      <c r="F1" s="187"/>
      <c r="G1" s="187"/>
      <c r="H1" s="187"/>
      <c r="I1" s="187"/>
      <c r="J1" s="187"/>
      <c r="K1" s="187"/>
      <c r="L1" s="187"/>
      <c r="M1" s="183" t="s">
        <v>28</v>
      </c>
      <c r="N1" s="187"/>
      <c r="O1" s="187"/>
      <c r="P1" s="187"/>
      <c r="Q1" s="188"/>
    </row>
    <row r="2" spans="1:17" x14ac:dyDescent="0.25">
      <c r="A2" s="189"/>
      <c r="B2" s="184"/>
      <c r="C2" s="185"/>
      <c r="D2" s="186"/>
      <c r="E2" s="186"/>
      <c r="F2" s="187"/>
      <c r="G2" s="187"/>
      <c r="H2" s="187"/>
      <c r="I2" s="187"/>
      <c r="J2" s="187"/>
      <c r="K2" s="187"/>
      <c r="L2" s="187"/>
      <c r="M2" s="189"/>
      <c r="N2" s="187"/>
      <c r="O2" s="187"/>
      <c r="P2" s="187"/>
      <c r="Q2" s="188"/>
    </row>
    <row r="3" spans="1:17" x14ac:dyDescent="0.25">
      <c r="A3" s="189"/>
      <c r="B3" s="184"/>
      <c r="C3" s="185"/>
      <c r="D3" s="186"/>
      <c r="E3" s="186"/>
      <c r="F3" s="187"/>
      <c r="G3" s="187"/>
      <c r="H3" s="187"/>
      <c r="I3" s="187"/>
      <c r="J3" s="187"/>
      <c r="K3" s="187"/>
      <c r="L3" s="187"/>
      <c r="M3" s="189"/>
      <c r="N3" s="187"/>
      <c r="O3" s="187"/>
      <c r="P3" s="187"/>
      <c r="Q3" s="188"/>
    </row>
    <row r="4" spans="1:17" x14ac:dyDescent="0.25">
      <c r="A4" s="189" t="s">
        <v>65</v>
      </c>
      <c r="B4" s="184"/>
      <c r="C4" s="185"/>
      <c r="D4" s="186"/>
      <c r="E4" s="186"/>
      <c r="F4" s="187"/>
      <c r="G4" s="187"/>
      <c r="H4" s="187"/>
      <c r="I4" s="187"/>
      <c r="J4" s="187"/>
      <c r="K4" s="187"/>
      <c r="L4" s="187"/>
      <c r="M4" s="189" t="s">
        <v>65</v>
      </c>
      <c r="N4" s="187"/>
      <c r="O4" s="187"/>
      <c r="P4" s="187"/>
      <c r="Q4" s="188"/>
    </row>
    <row r="5" spans="1:17" x14ac:dyDescent="0.25">
      <c r="A5" s="189" t="s">
        <v>169</v>
      </c>
      <c r="B5" s="184"/>
      <c r="C5" s="185"/>
      <c r="D5" s="186"/>
      <c r="E5" s="186"/>
      <c r="F5" s="187"/>
      <c r="G5" s="187"/>
      <c r="H5" s="187"/>
      <c r="I5" s="187"/>
      <c r="J5" s="187"/>
      <c r="K5" s="187"/>
      <c r="L5" s="187"/>
      <c r="M5" s="189" t="s">
        <v>170</v>
      </c>
      <c r="N5" s="187"/>
      <c r="O5" s="187"/>
      <c r="P5" s="187"/>
      <c r="Q5" s="188"/>
    </row>
    <row r="6" spans="1:17" x14ac:dyDescent="0.25">
      <c r="A6" s="190"/>
      <c r="B6" s="184"/>
      <c r="C6" s="186"/>
      <c r="D6" s="188"/>
      <c r="E6" s="187"/>
      <c r="F6" s="187"/>
      <c r="G6" s="190"/>
      <c r="H6" s="187"/>
      <c r="I6" s="191"/>
      <c r="J6" s="187"/>
      <c r="K6" s="187"/>
      <c r="L6" s="187"/>
      <c r="M6" s="187"/>
      <c r="N6" s="187"/>
      <c r="O6" s="187"/>
      <c r="P6" s="187"/>
      <c r="Q6" s="188"/>
    </row>
    <row r="7" spans="1:17" x14ac:dyDescent="0.25">
      <c r="A7" s="190"/>
      <c r="B7" s="184"/>
      <c r="C7" s="186"/>
      <c r="D7" s="192"/>
      <c r="E7" s="193"/>
      <c r="F7" s="193"/>
      <c r="G7" s="194" t="s">
        <v>23</v>
      </c>
      <c r="H7" s="194"/>
      <c r="I7" s="195"/>
      <c r="J7" s="196"/>
      <c r="K7" s="187"/>
      <c r="L7" s="187"/>
      <c r="M7" s="187"/>
      <c r="N7" s="187"/>
      <c r="O7" s="187"/>
      <c r="P7" s="187"/>
      <c r="Q7" s="188"/>
    </row>
    <row r="8" spans="1:17" x14ac:dyDescent="0.25">
      <c r="A8" s="190"/>
      <c r="B8" s="184"/>
      <c r="C8" s="186"/>
      <c r="D8" s="188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8"/>
    </row>
    <row r="9" spans="1:17" x14ac:dyDescent="0.25">
      <c r="A9" s="190"/>
      <c r="B9" s="184"/>
      <c r="C9" s="186"/>
      <c r="D9" s="188"/>
      <c r="E9" s="187"/>
      <c r="F9" s="187"/>
      <c r="G9" s="197" t="s">
        <v>778</v>
      </c>
      <c r="H9" s="197"/>
      <c r="I9" s="197"/>
      <c r="J9" s="187"/>
      <c r="K9" s="187"/>
      <c r="L9" s="187"/>
      <c r="M9" s="187"/>
      <c r="N9" s="187"/>
      <c r="O9" s="187"/>
      <c r="P9" s="187"/>
      <c r="Q9" s="188"/>
    </row>
    <row r="10" spans="1:17" x14ac:dyDescent="0.25">
      <c r="A10" s="190"/>
      <c r="B10" s="184"/>
      <c r="C10" s="186"/>
      <c r="D10" s="188"/>
      <c r="E10" s="187"/>
      <c r="F10" s="187"/>
      <c r="G10" s="190" t="s">
        <v>53</v>
      </c>
      <c r="H10" s="190"/>
      <c r="I10" s="190"/>
      <c r="J10" s="187"/>
      <c r="K10" s="187"/>
      <c r="L10" s="187"/>
      <c r="M10" s="187"/>
      <c r="N10" s="187"/>
      <c r="O10" s="187"/>
      <c r="P10" s="187"/>
      <c r="Q10" s="188"/>
    </row>
    <row r="11" spans="1:17" x14ac:dyDescent="0.25">
      <c r="A11" s="190"/>
      <c r="B11" s="184"/>
      <c r="C11" s="186"/>
      <c r="D11" s="188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8"/>
    </row>
    <row r="12" spans="1:17" x14ac:dyDescent="0.25">
      <c r="A12" s="190"/>
      <c r="B12" s="184"/>
      <c r="C12" s="198" t="s">
        <v>24</v>
      </c>
      <c r="D12" s="199" t="s">
        <v>779</v>
      </c>
      <c r="E12" s="187"/>
      <c r="F12" s="187"/>
      <c r="G12" s="190"/>
      <c r="H12" s="187"/>
      <c r="I12" s="187"/>
      <c r="J12" s="187"/>
      <c r="K12" s="187"/>
      <c r="L12" s="187"/>
      <c r="M12" s="187"/>
      <c r="N12" s="187"/>
      <c r="O12" s="187"/>
      <c r="P12" s="187"/>
      <c r="Q12" s="188"/>
    </row>
    <row r="13" spans="1:17" x14ac:dyDescent="0.25">
      <c r="A13" s="190"/>
      <c r="B13" s="184"/>
      <c r="C13" s="186"/>
      <c r="D13" s="200"/>
      <c r="E13" s="193"/>
      <c r="F13" s="193"/>
      <c r="G13" s="194" t="s">
        <v>52</v>
      </c>
      <c r="H13" s="194"/>
      <c r="I13" s="194"/>
      <c r="J13" s="193"/>
      <c r="K13" s="196"/>
      <c r="L13" s="187"/>
      <c r="M13" s="187"/>
      <c r="N13" s="187"/>
      <c r="O13" s="187"/>
      <c r="P13" s="187"/>
      <c r="Q13" s="188"/>
    </row>
    <row r="14" spans="1:17" x14ac:dyDescent="0.25">
      <c r="A14" s="201"/>
      <c r="B14" s="202"/>
      <c r="C14" s="186"/>
      <c r="D14" s="188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8"/>
    </row>
    <row r="15" spans="1:17" x14ac:dyDescent="0.25">
      <c r="A15" s="190"/>
      <c r="B15" s="184"/>
      <c r="C15" s="186"/>
      <c r="D15" s="199" t="s">
        <v>780</v>
      </c>
      <c r="E15" s="187"/>
      <c r="F15" s="187"/>
      <c r="G15" s="187"/>
      <c r="H15" s="199"/>
      <c r="I15" s="199"/>
      <c r="J15" s="199"/>
      <c r="K15" s="187"/>
      <c r="L15" s="187"/>
      <c r="M15" s="187"/>
      <c r="N15" s="187"/>
      <c r="O15" s="187"/>
      <c r="P15" s="187"/>
      <c r="Q15" s="187"/>
    </row>
    <row r="16" spans="1:17" x14ac:dyDescent="0.25">
      <c r="A16" s="190"/>
      <c r="B16" s="184"/>
      <c r="C16" s="186"/>
      <c r="D16" s="199" t="s">
        <v>43</v>
      </c>
      <c r="E16" s="187"/>
      <c r="F16" s="187"/>
      <c r="G16" s="187"/>
      <c r="H16" s="199"/>
      <c r="I16" s="199"/>
      <c r="J16" s="292" t="s">
        <v>781</v>
      </c>
      <c r="K16" s="293"/>
      <c r="L16" s="189" t="s">
        <v>51</v>
      </c>
      <c r="M16" s="187"/>
      <c r="N16" s="187"/>
      <c r="O16" s="187"/>
      <c r="P16" s="187"/>
      <c r="Q16" s="188"/>
    </row>
    <row r="17" spans="1:17" x14ac:dyDescent="0.25">
      <c r="A17" s="190"/>
      <c r="B17" s="184"/>
      <c r="C17" s="186"/>
      <c r="D17" s="199" t="s">
        <v>54</v>
      </c>
      <c r="E17" s="187"/>
      <c r="F17" s="187"/>
      <c r="G17" s="187"/>
      <c r="H17" s="199"/>
      <c r="I17" s="199"/>
      <c r="J17" s="292" t="s">
        <v>782</v>
      </c>
      <c r="K17" s="293"/>
      <c r="L17" s="189" t="s">
        <v>51</v>
      </c>
      <c r="M17" s="187"/>
      <c r="N17" s="187"/>
      <c r="O17" s="187"/>
      <c r="P17" s="187"/>
      <c r="Q17" s="188"/>
    </row>
    <row r="18" spans="1:17" x14ac:dyDescent="0.25">
      <c r="A18" s="190"/>
      <c r="B18" s="184"/>
      <c r="C18" s="186"/>
      <c r="D18" s="199" t="s">
        <v>44</v>
      </c>
      <c r="E18" s="187"/>
      <c r="F18" s="187"/>
      <c r="G18" s="187"/>
      <c r="H18" s="199"/>
      <c r="I18" s="199"/>
      <c r="J18" s="292" t="s">
        <v>783</v>
      </c>
      <c r="K18" s="293"/>
      <c r="L18" s="189" t="s">
        <v>51</v>
      </c>
      <c r="M18" s="187"/>
      <c r="N18" s="187"/>
      <c r="O18" s="187"/>
      <c r="P18" s="187"/>
      <c r="Q18" s="188"/>
    </row>
    <row r="19" spans="1:17" x14ac:dyDescent="0.25">
      <c r="A19" s="190"/>
      <c r="B19" s="184"/>
      <c r="C19" s="186"/>
      <c r="D19" s="199" t="s">
        <v>78</v>
      </c>
      <c r="E19" s="187"/>
      <c r="F19" s="187"/>
      <c r="G19" s="187"/>
      <c r="H19" s="199"/>
      <c r="I19" s="199"/>
      <c r="J19" s="292" t="s">
        <v>784</v>
      </c>
      <c r="K19" s="293"/>
      <c r="L19" s="189" t="s">
        <v>51</v>
      </c>
      <c r="M19" s="187"/>
      <c r="N19" s="187"/>
      <c r="O19" s="187"/>
      <c r="P19" s="187"/>
      <c r="Q19" s="188"/>
    </row>
    <row r="20" spans="1:17" x14ac:dyDescent="0.25">
      <c r="A20" s="190"/>
      <c r="B20" s="184"/>
      <c r="C20" s="186"/>
      <c r="D20" s="199" t="s">
        <v>175</v>
      </c>
      <c r="E20" s="187"/>
      <c r="F20" s="187"/>
      <c r="G20" s="187"/>
      <c r="H20" s="199"/>
      <c r="I20" s="199"/>
      <c r="J20" s="292" t="s">
        <v>785</v>
      </c>
      <c r="K20" s="293"/>
      <c r="L20" s="189" t="s">
        <v>51</v>
      </c>
      <c r="M20" s="187"/>
      <c r="N20" s="187"/>
      <c r="O20" s="187"/>
      <c r="P20" s="187"/>
      <c r="Q20" s="188"/>
    </row>
    <row r="21" spans="1:17" x14ac:dyDescent="0.25">
      <c r="A21" s="190"/>
      <c r="B21" s="184"/>
      <c r="C21" s="186"/>
      <c r="D21" s="199" t="s">
        <v>41</v>
      </c>
      <c r="E21" s="187"/>
      <c r="F21" s="187"/>
      <c r="G21" s="187"/>
      <c r="H21" s="199"/>
      <c r="I21" s="199"/>
      <c r="J21" s="292" t="s">
        <v>786</v>
      </c>
      <c r="K21" s="293"/>
      <c r="L21" s="189" t="s">
        <v>42</v>
      </c>
      <c r="M21" s="187"/>
      <c r="N21" s="187"/>
      <c r="O21" s="187"/>
      <c r="P21" s="187"/>
      <c r="Q21" s="188"/>
    </row>
    <row r="22" spans="1:17" x14ac:dyDescent="0.25">
      <c r="A22" s="190"/>
      <c r="B22" s="184"/>
      <c r="C22" s="186"/>
      <c r="D22" s="203" t="s">
        <v>88</v>
      </c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8"/>
    </row>
    <row r="23" spans="1:17" ht="13.2" customHeight="1" x14ac:dyDescent="0.25">
      <c r="A23" s="190"/>
      <c r="B23" s="184"/>
      <c r="C23" s="185"/>
      <c r="D23" s="186"/>
      <c r="E23" s="190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8"/>
    </row>
    <row r="24" spans="1:17" x14ac:dyDescent="0.25">
      <c r="A24" s="190"/>
      <c r="B24" s="184"/>
      <c r="C24" s="185"/>
      <c r="D24" s="186"/>
      <c r="E24" s="190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8"/>
    </row>
    <row r="25" spans="1:17" ht="13.2" customHeight="1" x14ac:dyDescent="0.25">
      <c r="A25" s="295" t="s">
        <v>25</v>
      </c>
      <c r="B25" s="300" t="s">
        <v>89</v>
      </c>
      <c r="C25" s="295" t="s">
        <v>64</v>
      </c>
      <c r="D25" s="295" t="s">
        <v>63</v>
      </c>
      <c r="E25" s="295" t="s">
        <v>62</v>
      </c>
      <c r="F25" s="295" t="s">
        <v>50</v>
      </c>
      <c r="G25" s="298"/>
      <c r="H25" s="298"/>
      <c r="I25" s="298"/>
      <c r="J25" s="295" t="s">
        <v>49</v>
      </c>
      <c r="K25" s="296"/>
      <c r="L25" s="296"/>
      <c r="M25" s="296"/>
      <c r="N25" s="296"/>
      <c r="O25" s="295" t="s">
        <v>61</v>
      </c>
      <c r="P25" s="295" t="s">
        <v>60</v>
      </c>
      <c r="Q25" s="297" t="s">
        <v>178</v>
      </c>
    </row>
    <row r="26" spans="1:17" ht="13.2" customHeight="1" x14ac:dyDescent="0.25">
      <c r="A26" s="298"/>
      <c r="B26" s="301"/>
      <c r="C26" s="299"/>
      <c r="D26" s="295"/>
      <c r="E26" s="295"/>
      <c r="F26" s="295" t="s">
        <v>26</v>
      </c>
      <c r="G26" s="295" t="s">
        <v>59</v>
      </c>
      <c r="H26" s="298"/>
      <c r="I26" s="298"/>
      <c r="J26" s="295" t="s">
        <v>179</v>
      </c>
      <c r="K26" s="295" t="s">
        <v>26</v>
      </c>
      <c r="L26" s="295" t="s">
        <v>59</v>
      </c>
      <c r="M26" s="298"/>
      <c r="N26" s="298"/>
      <c r="O26" s="295"/>
      <c r="P26" s="295"/>
      <c r="Q26" s="297"/>
    </row>
    <row r="27" spans="1:17" ht="13.2" customHeight="1" x14ac:dyDescent="0.25">
      <c r="A27" s="298"/>
      <c r="B27" s="301"/>
      <c r="C27" s="299"/>
      <c r="D27" s="295"/>
      <c r="E27" s="295"/>
      <c r="F27" s="298"/>
      <c r="G27" s="204" t="s">
        <v>58</v>
      </c>
      <c r="H27" s="204" t="s">
        <v>57</v>
      </c>
      <c r="I27" s="204" t="s">
        <v>56</v>
      </c>
      <c r="J27" s="299"/>
      <c r="K27" s="298"/>
      <c r="L27" s="204" t="s">
        <v>58</v>
      </c>
      <c r="M27" s="204" t="s">
        <v>57</v>
      </c>
      <c r="N27" s="204" t="s">
        <v>56</v>
      </c>
      <c r="O27" s="295"/>
      <c r="P27" s="295"/>
      <c r="Q27" s="297"/>
    </row>
    <row r="28" spans="1:17" x14ac:dyDescent="0.25">
      <c r="A28" s="66">
        <v>1</v>
      </c>
      <c r="B28" s="205">
        <v>2</v>
      </c>
      <c r="C28" s="204">
        <v>3</v>
      </c>
      <c r="D28" s="204">
        <v>4</v>
      </c>
      <c r="E28" s="67">
        <v>5</v>
      </c>
      <c r="F28" s="206">
        <v>6</v>
      </c>
      <c r="G28" s="206">
        <v>7</v>
      </c>
      <c r="H28" s="206">
        <v>8</v>
      </c>
      <c r="I28" s="206">
        <v>9</v>
      </c>
      <c r="J28" s="206">
        <v>10</v>
      </c>
      <c r="K28" s="206">
        <v>11</v>
      </c>
      <c r="L28" s="206">
        <v>12</v>
      </c>
      <c r="M28" s="206">
        <v>13</v>
      </c>
      <c r="N28" s="206">
        <v>14</v>
      </c>
      <c r="O28" s="206">
        <v>15</v>
      </c>
      <c r="P28" s="206">
        <v>16</v>
      </c>
      <c r="Q28" s="206">
        <v>17</v>
      </c>
    </row>
    <row r="29" spans="1:17" ht="13.2" customHeight="1" x14ac:dyDescent="0.25">
      <c r="A29" s="294" t="s">
        <v>787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</row>
    <row r="30" spans="1:17" ht="130.19999999999999" x14ac:dyDescent="0.25">
      <c r="A30" s="67" t="s">
        <v>679</v>
      </c>
      <c r="B30" s="68" t="s">
        <v>788</v>
      </c>
      <c r="C30" s="179" t="s">
        <v>789</v>
      </c>
      <c r="D30" s="67" t="s">
        <v>97</v>
      </c>
      <c r="E30" s="69">
        <v>2</v>
      </c>
      <c r="F30" s="70">
        <v>2028.02</v>
      </c>
      <c r="G30" s="71"/>
      <c r="H30" s="71"/>
      <c r="I30" s="71"/>
      <c r="J30" s="71">
        <v>4056</v>
      </c>
      <c r="K30" s="71">
        <v>4056</v>
      </c>
      <c r="L30" s="71"/>
      <c r="M30" s="71"/>
      <c r="N30" s="71"/>
      <c r="O30" s="71"/>
      <c r="P30" s="71"/>
      <c r="Q30" s="71"/>
    </row>
    <row r="31" spans="1:17" ht="13.2" customHeight="1" x14ac:dyDescent="0.25">
      <c r="A31" s="66">
        <v>2</v>
      </c>
      <c r="B31" s="68" t="s">
        <v>790</v>
      </c>
      <c r="C31" s="179" t="s">
        <v>791</v>
      </c>
      <c r="D31" s="67" t="s">
        <v>22</v>
      </c>
      <c r="E31" s="69">
        <v>2</v>
      </c>
      <c r="F31" s="70">
        <v>23.43</v>
      </c>
      <c r="G31" s="70">
        <v>21.79</v>
      </c>
      <c r="H31" s="71"/>
      <c r="I31" s="71"/>
      <c r="J31" s="71"/>
      <c r="K31" s="71">
        <v>47</v>
      </c>
      <c r="L31" s="71">
        <v>44</v>
      </c>
      <c r="M31" s="71"/>
      <c r="N31" s="71"/>
      <c r="O31" s="71">
        <v>1.56</v>
      </c>
      <c r="P31" s="71">
        <v>3.12</v>
      </c>
      <c r="Q31" s="71"/>
    </row>
    <row r="32" spans="1:17" ht="107.4" x14ac:dyDescent="0.25">
      <c r="A32" s="67" t="s">
        <v>792</v>
      </c>
      <c r="B32" s="68" t="s">
        <v>793</v>
      </c>
      <c r="C32" s="179" t="s">
        <v>794</v>
      </c>
      <c r="D32" s="67" t="s">
        <v>97</v>
      </c>
      <c r="E32" s="69">
        <v>7</v>
      </c>
      <c r="F32" s="70">
        <v>21960.41</v>
      </c>
      <c r="G32" s="71"/>
      <c r="H32" s="71"/>
      <c r="I32" s="71"/>
      <c r="J32" s="71">
        <v>153723</v>
      </c>
      <c r="K32" s="71">
        <v>153723</v>
      </c>
      <c r="L32" s="71"/>
      <c r="M32" s="71"/>
      <c r="N32" s="71"/>
      <c r="O32" s="71"/>
      <c r="P32" s="71"/>
      <c r="Q32" s="71"/>
    </row>
    <row r="33" spans="1:17" ht="47.4" x14ac:dyDescent="0.25">
      <c r="A33" s="66">
        <v>4</v>
      </c>
      <c r="B33" s="68" t="s">
        <v>795</v>
      </c>
      <c r="C33" s="179" t="s">
        <v>791</v>
      </c>
      <c r="D33" s="67" t="s">
        <v>22</v>
      </c>
      <c r="E33" s="69">
        <v>7</v>
      </c>
      <c r="F33" s="70">
        <v>23.43</v>
      </c>
      <c r="G33" s="70">
        <v>21.79</v>
      </c>
      <c r="H33" s="71"/>
      <c r="I33" s="71"/>
      <c r="J33" s="71"/>
      <c r="K33" s="71">
        <v>164</v>
      </c>
      <c r="L33" s="71">
        <v>153</v>
      </c>
      <c r="M33" s="71"/>
      <c r="N33" s="71"/>
      <c r="O33" s="71">
        <v>1.56</v>
      </c>
      <c r="P33" s="71">
        <v>10.92</v>
      </c>
      <c r="Q33" s="71"/>
    </row>
    <row r="34" spans="1:17" ht="13.2" customHeight="1" x14ac:dyDescent="0.25">
      <c r="A34" s="294" t="s">
        <v>796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</row>
    <row r="35" spans="1:17" ht="107.4" x14ac:dyDescent="0.25">
      <c r="A35" s="67" t="s">
        <v>797</v>
      </c>
      <c r="B35" s="68" t="s">
        <v>798</v>
      </c>
      <c r="C35" s="179" t="s">
        <v>799</v>
      </c>
      <c r="D35" s="67" t="s">
        <v>97</v>
      </c>
      <c r="E35" s="69">
        <v>1</v>
      </c>
      <c r="F35" s="70">
        <v>200451.88</v>
      </c>
      <c r="G35" s="71"/>
      <c r="H35" s="71"/>
      <c r="I35" s="71"/>
      <c r="J35" s="71">
        <v>200452</v>
      </c>
      <c r="K35" s="71">
        <v>200452</v>
      </c>
      <c r="L35" s="71"/>
      <c r="M35" s="71"/>
      <c r="N35" s="71"/>
      <c r="O35" s="71"/>
      <c r="P35" s="71"/>
      <c r="Q35" s="71"/>
    </row>
    <row r="36" spans="1:17" ht="47.4" x14ac:dyDescent="0.25">
      <c r="A36" s="66">
        <v>6</v>
      </c>
      <c r="B36" s="68" t="s">
        <v>800</v>
      </c>
      <c r="C36" s="179" t="s">
        <v>801</v>
      </c>
      <c r="D36" s="67" t="s">
        <v>22</v>
      </c>
      <c r="E36" s="69">
        <v>1</v>
      </c>
      <c r="F36" s="70">
        <v>401.8</v>
      </c>
      <c r="G36" s="70">
        <v>127.56</v>
      </c>
      <c r="H36" s="70">
        <v>37.28</v>
      </c>
      <c r="I36" s="70">
        <v>2.1800000000000002</v>
      </c>
      <c r="J36" s="71"/>
      <c r="K36" s="71">
        <v>402</v>
      </c>
      <c r="L36" s="71">
        <v>128</v>
      </c>
      <c r="M36" s="71">
        <v>37</v>
      </c>
      <c r="N36" s="71">
        <v>2</v>
      </c>
      <c r="O36" s="71">
        <v>10.1</v>
      </c>
      <c r="P36" s="71">
        <v>10.1</v>
      </c>
      <c r="Q36" s="71"/>
    </row>
    <row r="37" spans="1:17" x14ac:dyDescent="0.25">
      <c r="A37" s="294" t="s">
        <v>802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</row>
    <row r="38" spans="1:17" ht="47.4" x14ac:dyDescent="0.25">
      <c r="A38" s="66">
        <v>7</v>
      </c>
      <c r="B38" s="68" t="s">
        <v>803</v>
      </c>
      <c r="C38" s="179" t="s">
        <v>139</v>
      </c>
      <c r="D38" s="67" t="s">
        <v>140</v>
      </c>
      <c r="E38" s="72">
        <v>0.84</v>
      </c>
      <c r="F38" s="70">
        <v>1652.15</v>
      </c>
      <c r="G38" s="70">
        <v>234.7</v>
      </c>
      <c r="H38" s="70">
        <v>2.92</v>
      </c>
      <c r="I38" s="70">
        <v>0.18</v>
      </c>
      <c r="J38" s="71"/>
      <c r="K38" s="71">
        <v>1388</v>
      </c>
      <c r="L38" s="71">
        <v>197</v>
      </c>
      <c r="M38" s="71">
        <v>2</v>
      </c>
      <c r="N38" s="71"/>
      <c r="O38" s="71">
        <v>16.8</v>
      </c>
      <c r="P38" s="71">
        <v>14.11</v>
      </c>
      <c r="Q38" s="71"/>
    </row>
    <row r="39" spans="1:17" ht="13.2" customHeight="1" x14ac:dyDescent="0.25">
      <c r="A39" s="66">
        <v>8</v>
      </c>
      <c r="B39" s="68" t="s">
        <v>804</v>
      </c>
      <c r="C39" s="179" t="s">
        <v>805</v>
      </c>
      <c r="D39" s="67" t="s">
        <v>22</v>
      </c>
      <c r="E39" s="69">
        <v>8</v>
      </c>
      <c r="F39" s="70">
        <v>28.79</v>
      </c>
      <c r="G39" s="70">
        <v>23.21</v>
      </c>
      <c r="H39" s="71"/>
      <c r="I39" s="71"/>
      <c r="J39" s="71"/>
      <c r="K39" s="71">
        <v>230</v>
      </c>
      <c r="L39" s="71">
        <v>186</v>
      </c>
      <c r="M39" s="71"/>
      <c r="N39" s="71"/>
      <c r="O39" s="71">
        <v>1.75</v>
      </c>
      <c r="P39" s="71">
        <v>14</v>
      </c>
      <c r="Q39" s="71"/>
    </row>
    <row r="40" spans="1:17" ht="74.400000000000006" x14ac:dyDescent="0.25">
      <c r="A40" s="66">
        <v>9</v>
      </c>
      <c r="B40" s="68" t="s">
        <v>806</v>
      </c>
      <c r="C40" s="179" t="s">
        <v>805</v>
      </c>
      <c r="D40" s="67" t="s">
        <v>22</v>
      </c>
      <c r="E40" s="69">
        <v>7</v>
      </c>
      <c r="F40" s="70">
        <v>28.79</v>
      </c>
      <c r="G40" s="70">
        <v>23.21</v>
      </c>
      <c r="H40" s="71"/>
      <c r="I40" s="71"/>
      <c r="J40" s="71"/>
      <c r="K40" s="71">
        <v>202</v>
      </c>
      <c r="L40" s="71">
        <v>162</v>
      </c>
      <c r="M40" s="71"/>
      <c r="N40" s="71"/>
      <c r="O40" s="71">
        <v>1.75</v>
      </c>
      <c r="P40" s="71">
        <v>12.25</v>
      </c>
      <c r="Q40" s="71"/>
    </row>
    <row r="41" spans="1:17" ht="47.4" x14ac:dyDescent="0.25">
      <c r="A41" s="66">
        <v>10</v>
      </c>
      <c r="B41" s="68" t="s">
        <v>807</v>
      </c>
      <c r="C41" s="179" t="s">
        <v>137</v>
      </c>
      <c r="D41" s="67" t="s">
        <v>69</v>
      </c>
      <c r="E41" s="72">
        <v>0.38219999999999998</v>
      </c>
      <c r="F41" s="70">
        <v>2435.1999999999998</v>
      </c>
      <c r="G41" s="70">
        <v>315.35000000000002</v>
      </c>
      <c r="H41" s="70">
        <v>611.58000000000004</v>
      </c>
      <c r="I41" s="70">
        <v>248.83</v>
      </c>
      <c r="J41" s="71"/>
      <c r="K41" s="71">
        <v>931</v>
      </c>
      <c r="L41" s="71">
        <v>121</v>
      </c>
      <c r="M41" s="71">
        <v>234</v>
      </c>
      <c r="N41" s="71">
        <v>95</v>
      </c>
      <c r="O41" s="71">
        <v>23.8</v>
      </c>
      <c r="P41" s="71">
        <v>9.1</v>
      </c>
      <c r="Q41" s="71"/>
    </row>
    <row r="42" spans="1:17" ht="13.2" customHeight="1" x14ac:dyDescent="0.25">
      <c r="A42" s="66">
        <v>11</v>
      </c>
      <c r="B42" s="68" t="s">
        <v>808</v>
      </c>
      <c r="C42" s="179" t="s">
        <v>143</v>
      </c>
      <c r="D42" s="67" t="s">
        <v>69</v>
      </c>
      <c r="E42" s="72">
        <v>7.7600000000000002E-2</v>
      </c>
      <c r="F42" s="70">
        <v>3549</v>
      </c>
      <c r="G42" s="70">
        <v>628.04999999999995</v>
      </c>
      <c r="H42" s="70">
        <v>1373.2</v>
      </c>
      <c r="I42" s="70">
        <v>497.53</v>
      </c>
      <c r="J42" s="71"/>
      <c r="K42" s="71">
        <v>275</v>
      </c>
      <c r="L42" s="71">
        <v>49</v>
      </c>
      <c r="M42" s="71">
        <v>107</v>
      </c>
      <c r="N42" s="71">
        <v>39</v>
      </c>
      <c r="O42" s="71">
        <v>47.4</v>
      </c>
      <c r="P42" s="71">
        <v>3.68</v>
      </c>
      <c r="Q42" s="71"/>
    </row>
    <row r="43" spans="1:17" ht="47.4" x14ac:dyDescent="0.25">
      <c r="A43" s="66">
        <v>12</v>
      </c>
      <c r="B43" s="68" t="s">
        <v>809</v>
      </c>
      <c r="C43" s="179" t="s">
        <v>141</v>
      </c>
      <c r="D43" s="67" t="s">
        <v>69</v>
      </c>
      <c r="E43" s="72">
        <v>0.12</v>
      </c>
      <c r="F43" s="70">
        <v>1882.24</v>
      </c>
      <c r="G43" s="70">
        <v>420.03</v>
      </c>
      <c r="H43" s="70">
        <v>824.1</v>
      </c>
      <c r="I43" s="70">
        <v>180.73</v>
      </c>
      <c r="J43" s="71"/>
      <c r="K43" s="71">
        <v>226</v>
      </c>
      <c r="L43" s="71">
        <v>50</v>
      </c>
      <c r="M43" s="71">
        <v>99</v>
      </c>
      <c r="N43" s="71">
        <v>22</v>
      </c>
      <c r="O43" s="71">
        <v>31.7</v>
      </c>
      <c r="P43" s="71">
        <v>3.8</v>
      </c>
      <c r="Q43" s="71"/>
    </row>
    <row r="44" spans="1:17" ht="47.4" x14ac:dyDescent="0.25">
      <c r="A44" s="66">
        <v>13</v>
      </c>
      <c r="B44" s="68" t="s">
        <v>810</v>
      </c>
      <c r="C44" s="179" t="s">
        <v>141</v>
      </c>
      <c r="D44" s="67" t="s">
        <v>69</v>
      </c>
      <c r="E44" s="72">
        <v>0.15</v>
      </c>
      <c r="F44" s="70">
        <v>1882.24</v>
      </c>
      <c r="G44" s="70">
        <v>420.03</v>
      </c>
      <c r="H44" s="70">
        <v>824.1</v>
      </c>
      <c r="I44" s="70">
        <v>180.73</v>
      </c>
      <c r="J44" s="71"/>
      <c r="K44" s="71">
        <v>282</v>
      </c>
      <c r="L44" s="71">
        <v>63</v>
      </c>
      <c r="M44" s="71">
        <v>124</v>
      </c>
      <c r="N44" s="71">
        <v>27</v>
      </c>
      <c r="O44" s="71">
        <v>31.7</v>
      </c>
      <c r="P44" s="71">
        <v>4.76</v>
      </c>
      <c r="Q44" s="71"/>
    </row>
    <row r="45" spans="1:17" ht="47.4" x14ac:dyDescent="0.25">
      <c r="A45" s="66">
        <v>14</v>
      </c>
      <c r="B45" s="68" t="s">
        <v>811</v>
      </c>
      <c r="C45" s="179" t="s">
        <v>812</v>
      </c>
      <c r="D45" s="67" t="s">
        <v>69</v>
      </c>
      <c r="E45" s="72">
        <v>0.04</v>
      </c>
      <c r="F45" s="70">
        <v>2088.4299999999998</v>
      </c>
      <c r="G45" s="70">
        <v>498.2</v>
      </c>
      <c r="H45" s="70">
        <v>950.56</v>
      </c>
      <c r="I45" s="70">
        <v>216.12</v>
      </c>
      <c r="J45" s="71"/>
      <c r="K45" s="71">
        <v>84</v>
      </c>
      <c r="L45" s="71">
        <v>20</v>
      </c>
      <c r="M45" s="71">
        <v>38</v>
      </c>
      <c r="N45" s="71">
        <v>9</v>
      </c>
      <c r="O45" s="71">
        <v>37.6</v>
      </c>
      <c r="P45" s="71">
        <v>1.5</v>
      </c>
      <c r="Q45" s="71"/>
    </row>
    <row r="46" spans="1:17" ht="47.4" x14ac:dyDescent="0.25">
      <c r="A46" s="66">
        <v>15</v>
      </c>
      <c r="B46" s="68" t="s">
        <v>813</v>
      </c>
      <c r="C46" s="179" t="s">
        <v>136</v>
      </c>
      <c r="D46" s="67" t="s">
        <v>69</v>
      </c>
      <c r="E46" s="72">
        <v>0.16</v>
      </c>
      <c r="F46" s="70">
        <v>1392.25</v>
      </c>
      <c r="G46" s="70">
        <v>141.78</v>
      </c>
      <c r="H46" s="70">
        <v>242.87</v>
      </c>
      <c r="I46" s="70">
        <v>57.25</v>
      </c>
      <c r="J46" s="71"/>
      <c r="K46" s="71">
        <v>223</v>
      </c>
      <c r="L46" s="71">
        <v>23</v>
      </c>
      <c r="M46" s="71">
        <v>39</v>
      </c>
      <c r="N46" s="71">
        <v>9</v>
      </c>
      <c r="O46" s="71">
        <v>10.7</v>
      </c>
      <c r="P46" s="71">
        <v>1.71</v>
      </c>
      <c r="Q46" s="71"/>
    </row>
    <row r="47" spans="1:17" ht="13.2" customHeight="1" x14ac:dyDescent="0.25">
      <c r="A47" s="66">
        <v>16</v>
      </c>
      <c r="B47" s="68" t="s">
        <v>814</v>
      </c>
      <c r="C47" s="179" t="s">
        <v>91</v>
      </c>
      <c r="D47" s="67" t="s">
        <v>92</v>
      </c>
      <c r="E47" s="72">
        <v>2.6852</v>
      </c>
      <c r="F47" s="70">
        <v>798.84</v>
      </c>
      <c r="G47" s="70">
        <v>168.02</v>
      </c>
      <c r="H47" s="70">
        <v>544.80999999999995</v>
      </c>
      <c r="I47" s="70">
        <v>57.87</v>
      </c>
      <c r="J47" s="71"/>
      <c r="K47" s="71">
        <v>2145</v>
      </c>
      <c r="L47" s="71">
        <v>451</v>
      </c>
      <c r="M47" s="71">
        <v>1463</v>
      </c>
      <c r="N47" s="71">
        <v>155</v>
      </c>
      <c r="O47" s="71">
        <v>12.4</v>
      </c>
      <c r="P47" s="71">
        <v>33.299999999999997</v>
      </c>
      <c r="Q47" s="71"/>
    </row>
    <row r="48" spans="1:17" ht="47.4" x14ac:dyDescent="0.25">
      <c r="A48" s="66">
        <v>17</v>
      </c>
      <c r="B48" s="68" t="s">
        <v>815</v>
      </c>
      <c r="C48" s="179" t="s">
        <v>138</v>
      </c>
      <c r="D48" s="67" t="s">
        <v>92</v>
      </c>
      <c r="E48" s="72">
        <v>0.14699999999999999</v>
      </c>
      <c r="F48" s="70">
        <v>806.06</v>
      </c>
      <c r="G48" s="70">
        <v>157.18</v>
      </c>
      <c r="H48" s="70">
        <v>456.3</v>
      </c>
      <c r="I48" s="70">
        <v>50.35</v>
      </c>
      <c r="J48" s="71"/>
      <c r="K48" s="71">
        <v>118</v>
      </c>
      <c r="L48" s="71">
        <v>23</v>
      </c>
      <c r="M48" s="71">
        <v>67</v>
      </c>
      <c r="N48" s="71">
        <v>7</v>
      </c>
      <c r="O48" s="71">
        <v>11.6</v>
      </c>
      <c r="P48" s="71">
        <v>1.71</v>
      </c>
      <c r="Q48" s="71"/>
    </row>
    <row r="49" spans="1:17" ht="34.799999999999997" x14ac:dyDescent="0.25">
      <c r="A49" s="66">
        <v>18</v>
      </c>
      <c r="B49" s="68" t="s">
        <v>816</v>
      </c>
      <c r="C49" s="179" t="s">
        <v>817</v>
      </c>
      <c r="D49" s="67" t="s">
        <v>22</v>
      </c>
      <c r="E49" s="69">
        <v>4</v>
      </c>
      <c r="F49" s="70">
        <v>38.4</v>
      </c>
      <c r="G49" s="70">
        <v>3.52</v>
      </c>
      <c r="H49" s="70">
        <v>2.92</v>
      </c>
      <c r="I49" s="70">
        <v>0.18</v>
      </c>
      <c r="J49" s="71"/>
      <c r="K49" s="71">
        <v>154</v>
      </c>
      <c r="L49" s="71">
        <v>14</v>
      </c>
      <c r="M49" s="71">
        <v>12</v>
      </c>
      <c r="N49" s="71">
        <v>1</v>
      </c>
      <c r="O49" s="71">
        <v>0.26</v>
      </c>
      <c r="P49" s="71">
        <v>1.04</v>
      </c>
      <c r="Q49" s="71"/>
    </row>
    <row r="50" spans="1:17" ht="20.399999999999999" customHeight="1" x14ac:dyDescent="0.25">
      <c r="A50" s="66">
        <v>19</v>
      </c>
      <c r="B50" s="68" t="s">
        <v>818</v>
      </c>
      <c r="C50" s="179" t="s">
        <v>726</v>
      </c>
      <c r="D50" s="67" t="s">
        <v>22</v>
      </c>
      <c r="E50" s="69">
        <v>16</v>
      </c>
      <c r="F50" s="70">
        <v>40.06</v>
      </c>
      <c r="G50" s="70">
        <v>5.15</v>
      </c>
      <c r="H50" s="70">
        <v>2.92</v>
      </c>
      <c r="I50" s="70">
        <v>0.18</v>
      </c>
      <c r="J50" s="71"/>
      <c r="K50" s="71">
        <v>641</v>
      </c>
      <c r="L50" s="71">
        <v>82</v>
      </c>
      <c r="M50" s="71">
        <v>47</v>
      </c>
      <c r="N50" s="71">
        <v>3</v>
      </c>
      <c r="O50" s="71">
        <v>0.38</v>
      </c>
      <c r="P50" s="71">
        <v>6.08</v>
      </c>
      <c r="Q50" s="71"/>
    </row>
    <row r="51" spans="1:17" ht="13.2" customHeight="1" x14ac:dyDescent="0.25">
      <c r="A51" s="66">
        <v>20</v>
      </c>
      <c r="B51" s="68" t="s">
        <v>819</v>
      </c>
      <c r="C51" s="179" t="s">
        <v>820</v>
      </c>
      <c r="D51" s="67" t="s">
        <v>69</v>
      </c>
      <c r="E51" s="72">
        <v>4.8500000000000001E-3</v>
      </c>
      <c r="F51" s="70">
        <v>2861.23</v>
      </c>
      <c r="G51" s="70">
        <v>956.65</v>
      </c>
      <c r="H51" s="70">
        <v>484.85</v>
      </c>
      <c r="I51" s="70">
        <v>26.39</v>
      </c>
      <c r="J51" s="71"/>
      <c r="K51" s="71">
        <v>14</v>
      </c>
      <c r="L51" s="71">
        <v>5</v>
      </c>
      <c r="M51" s="71">
        <v>2</v>
      </c>
      <c r="N51" s="71"/>
      <c r="O51" s="71">
        <v>72.2</v>
      </c>
      <c r="P51" s="71">
        <v>0.35</v>
      </c>
      <c r="Q51" s="71"/>
    </row>
    <row r="52" spans="1:17" ht="13.2" customHeight="1" x14ac:dyDescent="0.25">
      <c r="A52" s="66">
        <v>21</v>
      </c>
      <c r="B52" s="68" t="s">
        <v>821</v>
      </c>
      <c r="C52" s="179" t="s">
        <v>822</v>
      </c>
      <c r="D52" s="67" t="s">
        <v>69</v>
      </c>
      <c r="E52" s="72">
        <v>4.8500000000000001E-3</v>
      </c>
      <c r="F52" s="70">
        <v>2130.44</v>
      </c>
      <c r="G52" s="70">
        <v>438.58</v>
      </c>
      <c r="H52" s="70">
        <v>198.44</v>
      </c>
      <c r="I52" s="70">
        <v>8.5500000000000007</v>
      </c>
      <c r="J52" s="71"/>
      <c r="K52" s="71">
        <v>10</v>
      </c>
      <c r="L52" s="71">
        <v>2</v>
      </c>
      <c r="M52" s="71">
        <v>1</v>
      </c>
      <c r="N52" s="71"/>
      <c r="O52" s="71">
        <v>33.1</v>
      </c>
      <c r="P52" s="71">
        <v>0.16</v>
      </c>
      <c r="Q52" s="71"/>
    </row>
    <row r="53" spans="1:17" ht="13.2" customHeight="1" x14ac:dyDescent="0.25">
      <c r="A53" s="66">
        <v>22</v>
      </c>
      <c r="B53" s="68" t="s">
        <v>823</v>
      </c>
      <c r="C53" s="179" t="s">
        <v>824</v>
      </c>
      <c r="D53" s="67" t="s">
        <v>720</v>
      </c>
      <c r="E53" s="69">
        <v>8.0000000000000004E-4</v>
      </c>
      <c r="F53" s="70">
        <v>4434.07</v>
      </c>
      <c r="G53" s="70">
        <v>2296.7600000000002</v>
      </c>
      <c r="H53" s="70">
        <v>2137.2600000000002</v>
      </c>
      <c r="I53" s="71"/>
      <c r="J53" s="71"/>
      <c r="K53" s="71">
        <v>4</v>
      </c>
      <c r="L53" s="71">
        <v>2</v>
      </c>
      <c r="M53" s="71">
        <v>2</v>
      </c>
      <c r="N53" s="71"/>
      <c r="O53" s="71">
        <v>157.41999999999999</v>
      </c>
      <c r="P53" s="71">
        <v>0.13</v>
      </c>
      <c r="Q53" s="71"/>
    </row>
    <row r="54" spans="1:17" ht="13.2" customHeight="1" x14ac:dyDescent="0.25">
      <c r="A54" s="66">
        <v>23</v>
      </c>
      <c r="B54" s="68" t="s">
        <v>825</v>
      </c>
      <c r="C54" s="179" t="s">
        <v>826</v>
      </c>
      <c r="D54" s="67" t="s">
        <v>68</v>
      </c>
      <c r="E54" s="72">
        <v>0.11</v>
      </c>
      <c r="F54" s="70">
        <v>62.76</v>
      </c>
      <c r="G54" s="70">
        <v>27.91</v>
      </c>
      <c r="H54" s="70">
        <v>32.15</v>
      </c>
      <c r="I54" s="70">
        <v>2</v>
      </c>
      <c r="J54" s="71"/>
      <c r="K54" s="71">
        <v>7</v>
      </c>
      <c r="L54" s="71">
        <v>3</v>
      </c>
      <c r="M54" s="71">
        <v>4</v>
      </c>
      <c r="N54" s="71"/>
      <c r="O54" s="71">
        <v>2.06</v>
      </c>
      <c r="P54" s="71">
        <v>0.23</v>
      </c>
      <c r="Q54" s="71"/>
    </row>
    <row r="55" spans="1:17" ht="40.200000000000003" x14ac:dyDescent="0.25">
      <c r="A55" s="66">
        <v>24</v>
      </c>
      <c r="B55" s="68" t="s">
        <v>827</v>
      </c>
      <c r="C55" s="179" t="s">
        <v>828</v>
      </c>
      <c r="D55" s="67" t="s">
        <v>70</v>
      </c>
      <c r="E55" s="69">
        <v>49</v>
      </c>
      <c r="F55" s="70">
        <v>5.09</v>
      </c>
      <c r="G55" s="71"/>
      <c r="H55" s="71"/>
      <c r="I55" s="71"/>
      <c r="J55" s="71"/>
      <c r="K55" s="71">
        <v>249</v>
      </c>
      <c r="L55" s="71"/>
      <c r="M55" s="71"/>
      <c r="N55" s="71"/>
      <c r="O55" s="71"/>
      <c r="P55" s="71"/>
      <c r="Q55" s="71"/>
    </row>
    <row r="56" spans="1:17" ht="13.2" customHeight="1" x14ac:dyDescent="0.25">
      <c r="A56" s="66">
        <v>25</v>
      </c>
      <c r="B56" s="68" t="s">
        <v>829</v>
      </c>
      <c r="C56" s="179" t="s">
        <v>830</v>
      </c>
      <c r="D56" s="67" t="s">
        <v>70</v>
      </c>
      <c r="E56" s="69">
        <v>139</v>
      </c>
      <c r="F56" s="70">
        <v>6.21</v>
      </c>
      <c r="G56" s="71"/>
      <c r="H56" s="71"/>
      <c r="I56" s="71"/>
      <c r="J56" s="71"/>
      <c r="K56" s="71">
        <v>863</v>
      </c>
      <c r="L56" s="71"/>
      <c r="M56" s="71"/>
      <c r="N56" s="71"/>
      <c r="O56" s="71"/>
      <c r="P56" s="71"/>
      <c r="Q56" s="71"/>
    </row>
    <row r="57" spans="1:17" ht="13.2" customHeight="1" x14ac:dyDescent="0.25">
      <c r="A57" s="66">
        <v>26</v>
      </c>
      <c r="B57" s="68" t="s">
        <v>831</v>
      </c>
      <c r="C57" s="179" t="s">
        <v>832</v>
      </c>
      <c r="D57" s="67" t="s">
        <v>749</v>
      </c>
      <c r="E57" s="69">
        <v>0.10100000000000001</v>
      </c>
      <c r="F57" s="70">
        <v>4774.16</v>
      </c>
      <c r="G57" s="71"/>
      <c r="H57" s="71"/>
      <c r="I57" s="71"/>
      <c r="J57" s="71"/>
      <c r="K57" s="71">
        <v>482</v>
      </c>
      <c r="L57" s="71"/>
      <c r="M57" s="71"/>
      <c r="N57" s="71"/>
      <c r="O57" s="71"/>
      <c r="P57" s="71"/>
      <c r="Q57" s="71"/>
    </row>
    <row r="58" spans="1:17" ht="13.2" customHeight="1" x14ac:dyDescent="0.25">
      <c r="A58" s="66">
        <v>27</v>
      </c>
      <c r="B58" s="68" t="s">
        <v>833</v>
      </c>
      <c r="C58" s="179" t="s">
        <v>834</v>
      </c>
      <c r="D58" s="67" t="s">
        <v>70</v>
      </c>
      <c r="E58" s="69">
        <v>8</v>
      </c>
      <c r="F58" s="70">
        <v>40.01</v>
      </c>
      <c r="G58" s="71"/>
      <c r="H58" s="71"/>
      <c r="I58" s="71"/>
      <c r="J58" s="71"/>
      <c r="K58" s="71">
        <v>320</v>
      </c>
      <c r="L58" s="71"/>
      <c r="M58" s="71"/>
      <c r="N58" s="71"/>
      <c r="O58" s="71"/>
      <c r="P58" s="71"/>
      <c r="Q58" s="71"/>
    </row>
    <row r="59" spans="1:17" ht="13.2" customHeight="1" x14ac:dyDescent="0.25">
      <c r="A59" s="66">
        <v>28</v>
      </c>
      <c r="B59" s="68" t="s">
        <v>835</v>
      </c>
      <c r="C59" s="179" t="s">
        <v>836</v>
      </c>
      <c r="D59" s="67" t="s">
        <v>70</v>
      </c>
      <c r="E59" s="69">
        <v>0.5</v>
      </c>
      <c r="F59" s="70">
        <v>62.61</v>
      </c>
      <c r="G59" s="71"/>
      <c r="H59" s="71"/>
      <c r="I59" s="71"/>
      <c r="J59" s="71"/>
      <c r="K59" s="71">
        <v>31</v>
      </c>
      <c r="L59" s="71"/>
      <c r="M59" s="71"/>
      <c r="N59" s="71"/>
      <c r="O59" s="71"/>
      <c r="P59" s="71"/>
      <c r="Q59" s="71"/>
    </row>
    <row r="60" spans="1:17" ht="13.2" customHeight="1" x14ac:dyDescent="0.25">
      <c r="A60" s="66">
        <v>29</v>
      </c>
      <c r="B60" s="68" t="s">
        <v>837</v>
      </c>
      <c r="C60" s="179" t="s">
        <v>838</v>
      </c>
      <c r="D60" s="67" t="s">
        <v>70</v>
      </c>
      <c r="E60" s="69">
        <v>0.5</v>
      </c>
      <c r="F60" s="70">
        <v>19.87</v>
      </c>
      <c r="G60" s="71"/>
      <c r="H60" s="71"/>
      <c r="I60" s="71"/>
      <c r="J60" s="71"/>
      <c r="K60" s="71">
        <v>10</v>
      </c>
      <c r="L60" s="71"/>
      <c r="M60" s="71"/>
      <c r="N60" s="71"/>
      <c r="O60" s="71"/>
      <c r="P60" s="71"/>
      <c r="Q60" s="71"/>
    </row>
    <row r="61" spans="1:17" ht="13.2" customHeight="1" x14ac:dyDescent="0.25">
      <c r="A61" s="294" t="s">
        <v>839</v>
      </c>
      <c r="B61" s="290"/>
      <c r="C61" s="290"/>
      <c r="D61" s="290"/>
      <c r="E61" s="290"/>
      <c r="F61" s="290"/>
      <c r="G61" s="290"/>
      <c r="H61" s="290"/>
      <c r="I61" s="290"/>
      <c r="J61" s="290"/>
      <c r="K61" s="290"/>
      <c r="L61" s="290"/>
      <c r="M61" s="290"/>
      <c r="N61" s="290"/>
      <c r="O61" s="290"/>
      <c r="P61" s="290"/>
      <c r="Q61" s="290"/>
    </row>
    <row r="62" spans="1:17" ht="13.2" customHeight="1" x14ac:dyDescent="0.25">
      <c r="A62" s="66">
        <v>30</v>
      </c>
      <c r="B62" s="68" t="s">
        <v>840</v>
      </c>
      <c r="C62" s="179" t="s">
        <v>841</v>
      </c>
      <c r="D62" s="67" t="s">
        <v>70</v>
      </c>
      <c r="E62" s="69">
        <v>39</v>
      </c>
      <c r="F62" s="70">
        <v>8.58</v>
      </c>
      <c r="G62" s="71"/>
      <c r="H62" s="71"/>
      <c r="I62" s="71"/>
      <c r="J62" s="71"/>
      <c r="K62" s="71">
        <v>335</v>
      </c>
      <c r="L62" s="71"/>
      <c r="M62" s="71"/>
      <c r="N62" s="71"/>
      <c r="O62" s="71"/>
      <c r="P62" s="71"/>
      <c r="Q62" s="71"/>
    </row>
    <row r="63" spans="1:17" ht="13.2" customHeight="1" x14ac:dyDescent="0.25">
      <c r="A63" s="66">
        <v>31</v>
      </c>
      <c r="B63" s="68" t="s">
        <v>842</v>
      </c>
      <c r="C63" s="179" t="s">
        <v>843</v>
      </c>
      <c r="D63" s="67" t="s">
        <v>97</v>
      </c>
      <c r="E63" s="69">
        <v>17</v>
      </c>
      <c r="F63" s="70">
        <v>14.52</v>
      </c>
      <c r="G63" s="71"/>
      <c r="H63" s="71"/>
      <c r="I63" s="71"/>
      <c r="J63" s="71"/>
      <c r="K63" s="71">
        <v>247</v>
      </c>
      <c r="L63" s="71"/>
      <c r="M63" s="71"/>
      <c r="N63" s="71"/>
      <c r="O63" s="71"/>
      <c r="P63" s="71"/>
      <c r="Q63" s="71"/>
    </row>
    <row r="64" spans="1:17" ht="51.6" x14ac:dyDescent="0.25">
      <c r="A64" s="66">
        <v>32</v>
      </c>
      <c r="B64" s="68" t="s">
        <v>844</v>
      </c>
      <c r="C64" s="179" t="s">
        <v>845</v>
      </c>
      <c r="D64" s="67" t="s">
        <v>97</v>
      </c>
      <c r="E64" s="69">
        <v>20</v>
      </c>
      <c r="F64" s="70">
        <v>7.72</v>
      </c>
      <c r="G64" s="71"/>
      <c r="H64" s="71"/>
      <c r="I64" s="71"/>
      <c r="J64" s="71"/>
      <c r="K64" s="71">
        <v>154</v>
      </c>
      <c r="L64" s="71"/>
      <c r="M64" s="71"/>
      <c r="N64" s="71"/>
      <c r="O64" s="71"/>
      <c r="P64" s="71"/>
      <c r="Q64" s="71"/>
    </row>
    <row r="65" spans="1:17" ht="40.200000000000003" x14ac:dyDescent="0.25">
      <c r="A65" s="66">
        <v>33</v>
      </c>
      <c r="B65" s="68" t="s">
        <v>846</v>
      </c>
      <c r="C65" s="179" t="s">
        <v>847</v>
      </c>
      <c r="D65" s="67" t="s">
        <v>97</v>
      </c>
      <c r="E65" s="69">
        <v>17</v>
      </c>
      <c r="F65" s="70">
        <v>2.17</v>
      </c>
      <c r="G65" s="71"/>
      <c r="H65" s="71"/>
      <c r="I65" s="71"/>
      <c r="J65" s="71"/>
      <c r="K65" s="71">
        <v>37</v>
      </c>
      <c r="L65" s="71"/>
      <c r="M65" s="71"/>
      <c r="N65" s="71"/>
      <c r="O65" s="71"/>
      <c r="P65" s="71"/>
      <c r="Q65" s="71"/>
    </row>
    <row r="66" spans="1:17" ht="40.200000000000003" x14ac:dyDescent="0.25">
      <c r="A66" s="66">
        <v>34</v>
      </c>
      <c r="B66" s="68" t="s">
        <v>848</v>
      </c>
      <c r="C66" s="179" t="s">
        <v>849</v>
      </c>
      <c r="D66" s="67" t="s">
        <v>70</v>
      </c>
      <c r="E66" s="72">
        <v>12</v>
      </c>
      <c r="F66" s="70">
        <v>35.729999999999997</v>
      </c>
      <c r="G66" s="71"/>
      <c r="H66" s="71"/>
      <c r="I66" s="71"/>
      <c r="J66" s="71"/>
      <c r="K66" s="71">
        <v>429</v>
      </c>
      <c r="L66" s="71"/>
      <c r="M66" s="71"/>
      <c r="N66" s="71"/>
      <c r="O66" s="71"/>
      <c r="P66" s="71"/>
      <c r="Q66" s="71"/>
    </row>
    <row r="67" spans="1:17" ht="51.6" x14ac:dyDescent="0.25">
      <c r="A67" s="66">
        <v>35</v>
      </c>
      <c r="B67" s="68" t="s">
        <v>850</v>
      </c>
      <c r="C67" s="179" t="s">
        <v>851</v>
      </c>
      <c r="D67" s="67" t="s">
        <v>70</v>
      </c>
      <c r="E67" s="72">
        <v>12</v>
      </c>
      <c r="F67" s="70">
        <v>26.23</v>
      </c>
      <c r="G67" s="71"/>
      <c r="H67" s="71"/>
      <c r="I67" s="71"/>
      <c r="J67" s="71"/>
      <c r="K67" s="71">
        <v>315</v>
      </c>
      <c r="L67" s="71"/>
      <c r="M67" s="71"/>
      <c r="N67" s="71"/>
      <c r="O67" s="71"/>
      <c r="P67" s="71"/>
      <c r="Q67" s="71"/>
    </row>
    <row r="68" spans="1:17" ht="40.200000000000003" x14ac:dyDescent="0.25">
      <c r="A68" s="66">
        <v>36</v>
      </c>
      <c r="B68" s="68" t="s">
        <v>852</v>
      </c>
      <c r="C68" s="179" t="s">
        <v>853</v>
      </c>
      <c r="D68" s="67" t="s">
        <v>70</v>
      </c>
      <c r="E68" s="72">
        <v>15</v>
      </c>
      <c r="F68" s="70">
        <v>30.36</v>
      </c>
      <c r="G68" s="71"/>
      <c r="H68" s="71"/>
      <c r="I68" s="71"/>
      <c r="J68" s="71"/>
      <c r="K68" s="71">
        <v>455</v>
      </c>
      <c r="L68" s="71"/>
      <c r="M68" s="71"/>
      <c r="N68" s="71"/>
      <c r="O68" s="71"/>
      <c r="P68" s="71"/>
      <c r="Q68" s="71"/>
    </row>
    <row r="69" spans="1:17" ht="51.6" x14ac:dyDescent="0.25">
      <c r="A69" s="66">
        <v>37</v>
      </c>
      <c r="B69" s="68" t="s">
        <v>854</v>
      </c>
      <c r="C69" s="179" t="s">
        <v>855</v>
      </c>
      <c r="D69" s="67" t="s">
        <v>70</v>
      </c>
      <c r="E69" s="72">
        <v>15</v>
      </c>
      <c r="F69" s="70">
        <v>20.51</v>
      </c>
      <c r="G69" s="71"/>
      <c r="H69" s="71"/>
      <c r="I69" s="71"/>
      <c r="J69" s="71"/>
      <c r="K69" s="71">
        <v>308</v>
      </c>
      <c r="L69" s="71"/>
      <c r="M69" s="71"/>
      <c r="N69" s="71"/>
      <c r="O69" s="71"/>
      <c r="P69" s="71"/>
      <c r="Q69" s="71"/>
    </row>
    <row r="70" spans="1:17" ht="40.200000000000003" x14ac:dyDescent="0.25">
      <c r="A70" s="66">
        <v>38</v>
      </c>
      <c r="B70" s="68" t="s">
        <v>856</v>
      </c>
      <c r="C70" s="179" t="s">
        <v>857</v>
      </c>
      <c r="D70" s="67" t="s">
        <v>97</v>
      </c>
      <c r="E70" s="69">
        <v>1</v>
      </c>
      <c r="F70" s="70">
        <v>88.54</v>
      </c>
      <c r="G70" s="71"/>
      <c r="H70" s="71"/>
      <c r="I70" s="71"/>
      <c r="J70" s="71"/>
      <c r="K70" s="71">
        <v>89</v>
      </c>
      <c r="L70" s="71"/>
      <c r="M70" s="71"/>
      <c r="N70" s="71"/>
      <c r="O70" s="71"/>
      <c r="P70" s="71"/>
      <c r="Q70" s="71"/>
    </row>
    <row r="71" spans="1:17" ht="13.2" customHeight="1" x14ac:dyDescent="0.25">
      <c r="A71" s="66">
        <v>39</v>
      </c>
      <c r="B71" s="68" t="s">
        <v>858</v>
      </c>
      <c r="C71" s="179" t="s">
        <v>859</v>
      </c>
      <c r="D71" s="67" t="s">
        <v>97</v>
      </c>
      <c r="E71" s="69">
        <v>1</v>
      </c>
      <c r="F71" s="70">
        <v>53.08</v>
      </c>
      <c r="G71" s="71"/>
      <c r="H71" s="71"/>
      <c r="I71" s="71"/>
      <c r="J71" s="71"/>
      <c r="K71" s="71">
        <v>53</v>
      </c>
      <c r="L71" s="71"/>
      <c r="M71" s="71"/>
      <c r="N71" s="71"/>
      <c r="O71" s="71"/>
      <c r="P71" s="71"/>
      <c r="Q71" s="71"/>
    </row>
    <row r="72" spans="1:17" ht="13.2" customHeight="1" x14ac:dyDescent="0.25">
      <c r="A72" s="66">
        <v>40</v>
      </c>
      <c r="B72" s="68" t="s">
        <v>860</v>
      </c>
      <c r="C72" s="179" t="s">
        <v>861</v>
      </c>
      <c r="D72" s="67" t="s">
        <v>97</v>
      </c>
      <c r="E72" s="69">
        <v>1</v>
      </c>
      <c r="F72" s="70">
        <v>194.06</v>
      </c>
      <c r="G72" s="71"/>
      <c r="H72" s="71"/>
      <c r="I72" s="71"/>
      <c r="J72" s="71"/>
      <c r="K72" s="71">
        <v>194</v>
      </c>
      <c r="L72" s="71"/>
      <c r="M72" s="71"/>
      <c r="N72" s="71"/>
      <c r="O72" s="71"/>
      <c r="P72" s="71"/>
      <c r="Q72" s="71"/>
    </row>
    <row r="73" spans="1:17" ht="13.2" customHeight="1" x14ac:dyDescent="0.25">
      <c r="A73" s="66">
        <v>41</v>
      </c>
      <c r="B73" s="68" t="s">
        <v>862</v>
      </c>
      <c r="C73" s="179" t="s">
        <v>863</v>
      </c>
      <c r="D73" s="67" t="s">
        <v>97</v>
      </c>
      <c r="E73" s="69">
        <v>1</v>
      </c>
      <c r="F73" s="70">
        <v>86.02</v>
      </c>
      <c r="G73" s="71"/>
      <c r="H73" s="71"/>
      <c r="I73" s="71"/>
      <c r="J73" s="71"/>
      <c r="K73" s="71">
        <v>86</v>
      </c>
      <c r="L73" s="71"/>
      <c r="M73" s="71"/>
      <c r="N73" s="71"/>
      <c r="O73" s="71"/>
      <c r="P73" s="71"/>
      <c r="Q73" s="71"/>
    </row>
    <row r="74" spans="1:17" ht="51.6" x14ac:dyDescent="0.25">
      <c r="A74" s="66">
        <v>42</v>
      </c>
      <c r="B74" s="68" t="s">
        <v>864</v>
      </c>
      <c r="C74" s="179" t="s">
        <v>865</v>
      </c>
      <c r="D74" s="67" t="s">
        <v>97</v>
      </c>
      <c r="E74" s="69">
        <v>1</v>
      </c>
      <c r="F74" s="70">
        <v>88.68</v>
      </c>
      <c r="G74" s="71"/>
      <c r="H74" s="71"/>
      <c r="I74" s="71"/>
      <c r="J74" s="71"/>
      <c r="K74" s="71">
        <v>89</v>
      </c>
      <c r="L74" s="71"/>
      <c r="M74" s="71"/>
      <c r="N74" s="71"/>
      <c r="O74" s="71"/>
      <c r="P74" s="71"/>
      <c r="Q74" s="71"/>
    </row>
    <row r="75" spans="1:17" ht="13.2" customHeight="1" x14ac:dyDescent="0.25">
      <c r="A75" s="66">
        <v>43</v>
      </c>
      <c r="B75" s="68" t="s">
        <v>866</v>
      </c>
      <c r="C75" s="179" t="s">
        <v>867</v>
      </c>
      <c r="D75" s="67" t="s">
        <v>97</v>
      </c>
      <c r="E75" s="69">
        <v>1</v>
      </c>
      <c r="F75" s="70">
        <v>51.97</v>
      </c>
      <c r="G75" s="71"/>
      <c r="H75" s="71"/>
      <c r="I75" s="71"/>
      <c r="J75" s="71"/>
      <c r="K75" s="71">
        <v>52</v>
      </c>
      <c r="L75" s="71"/>
      <c r="M75" s="71"/>
      <c r="N75" s="71"/>
      <c r="O75" s="71"/>
      <c r="P75" s="71"/>
      <c r="Q75" s="71"/>
    </row>
    <row r="76" spans="1:17" ht="13.2" customHeight="1" x14ac:dyDescent="0.25">
      <c r="A76" s="66">
        <v>44</v>
      </c>
      <c r="B76" s="68" t="s">
        <v>868</v>
      </c>
      <c r="C76" s="179" t="s">
        <v>869</v>
      </c>
      <c r="D76" s="67" t="s">
        <v>70</v>
      </c>
      <c r="E76" s="72">
        <v>18</v>
      </c>
      <c r="F76" s="70">
        <v>21.34</v>
      </c>
      <c r="G76" s="71"/>
      <c r="H76" s="71"/>
      <c r="I76" s="71"/>
      <c r="J76" s="71"/>
      <c r="K76" s="71">
        <v>384</v>
      </c>
      <c r="L76" s="71"/>
      <c r="M76" s="71"/>
      <c r="N76" s="71"/>
      <c r="O76" s="71"/>
      <c r="P76" s="71"/>
      <c r="Q76" s="71"/>
    </row>
    <row r="77" spans="1:17" ht="13.2" customHeight="1" x14ac:dyDescent="0.25">
      <c r="A77" s="66">
        <v>45</v>
      </c>
      <c r="B77" s="68" t="s">
        <v>870</v>
      </c>
      <c r="C77" s="179" t="s">
        <v>871</v>
      </c>
      <c r="D77" s="67" t="s">
        <v>97</v>
      </c>
      <c r="E77" s="69">
        <v>5</v>
      </c>
      <c r="F77" s="70">
        <v>17.84</v>
      </c>
      <c r="G77" s="71"/>
      <c r="H77" s="71"/>
      <c r="I77" s="71"/>
      <c r="J77" s="71"/>
      <c r="K77" s="71">
        <v>89</v>
      </c>
      <c r="L77" s="71"/>
      <c r="M77" s="71"/>
      <c r="N77" s="71"/>
      <c r="O77" s="71"/>
      <c r="P77" s="71"/>
      <c r="Q77" s="71"/>
    </row>
    <row r="78" spans="1:17" ht="13.2" customHeight="1" x14ac:dyDescent="0.25">
      <c r="A78" s="66">
        <v>46</v>
      </c>
      <c r="B78" s="68" t="s">
        <v>872</v>
      </c>
      <c r="C78" s="179" t="s">
        <v>873</v>
      </c>
      <c r="D78" s="67" t="s">
        <v>97</v>
      </c>
      <c r="E78" s="69">
        <v>6</v>
      </c>
      <c r="F78" s="70">
        <v>28.92</v>
      </c>
      <c r="G78" s="71"/>
      <c r="H78" s="71"/>
      <c r="I78" s="71"/>
      <c r="J78" s="71"/>
      <c r="K78" s="71">
        <v>174</v>
      </c>
      <c r="L78" s="71"/>
      <c r="M78" s="71"/>
      <c r="N78" s="71"/>
      <c r="O78" s="71"/>
      <c r="P78" s="71"/>
      <c r="Q78" s="71"/>
    </row>
    <row r="79" spans="1:17" ht="13.2" customHeight="1" x14ac:dyDescent="0.25">
      <c r="A79" s="66">
        <v>47</v>
      </c>
      <c r="B79" s="68" t="s">
        <v>874</v>
      </c>
      <c r="C79" s="179" t="s">
        <v>875</v>
      </c>
      <c r="D79" s="67" t="s">
        <v>97</v>
      </c>
      <c r="E79" s="69">
        <v>14</v>
      </c>
      <c r="F79" s="70">
        <v>5.21</v>
      </c>
      <c r="G79" s="71"/>
      <c r="H79" s="71"/>
      <c r="I79" s="71"/>
      <c r="J79" s="71"/>
      <c r="K79" s="71">
        <v>73</v>
      </c>
      <c r="L79" s="71"/>
      <c r="M79" s="71"/>
      <c r="N79" s="71"/>
      <c r="O79" s="71"/>
      <c r="P79" s="71"/>
      <c r="Q79" s="71"/>
    </row>
    <row r="80" spans="1:17" ht="13.2" customHeight="1" x14ac:dyDescent="0.25">
      <c r="A80" s="66">
        <v>48</v>
      </c>
      <c r="B80" s="68" t="s">
        <v>876</v>
      </c>
      <c r="C80" s="179" t="s">
        <v>877</v>
      </c>
      <c r="D80" s="67" t="s">
        <v>97</v>
      </c>
      <c r="E80" s="69">
        <v>11</v>
      </c>
      <c r="F80" s="70">
        <v>6.33</v>
      </c>
      <c r="G80" s="71"/>
      <c r="H80" s="71"/>
      <c r="I80" s="71"/>
      <c r="J80" s="71"/>
      <c r="K80" s="71">
        <v>70</v>
      </c>
      <c r="L80" s="71"/>
      <c r="M80" s="71"/>
      <c r="N80" s="71"/>
      <c r="O80" s="71"/>
      <c r="P80" s="71"/>
      <c r="Q80" s="71"/>
    </row>
    <row r="81" spans="1:17" ht="40.200000000000003" x14ac:dyDescent="0.25">
      <c r="A81" s="66">
        <v>49</v>
      </c>
      <c r="B81" s="68" t="s">
        <v>878</v>
      </c>
      <c r="C81" s="179" t="s">
        <v>879</v>
      </c>
      <c r="D81" s="67" t="s">
        <v>97</v>
      </c>
      <c r="E81" s="69">
        <v>3</v>
      </c>
      <c r="F81" s="70">
        <v>3.93</v>
      </c>
      <c r="G81" s="71"/>
      <c r="H81" s="71"/>
      <c r="I81" s="71"/>
      <c r="J81" s="71"/>
      <c r="K81" s="71">
        <v>12</v>
      </c>
      <c r="L81" s="71"/>
      <c r="M81" s="71"/>
      <c r="N81" s="71"/>
      <c r="O81" s="71"/>
      <c r="P81" s="71"/>
      <c r="Q81" s="71"/>
    </row>
    <row r="82" spans="1:17" ht="13.2" customHeight="1" x14ac:dyDescent="0.25">
      <c r="A82" s="66">
        <v>50</v>
      </c>
      <c r="B82" s="68" t="s">
        <v>880</v>
      </c>
      <c r="C82" s="179" t="s">
        <v>881</v>
      </c>
      <c r="D82" s="67" t="s">
        <v>97</v>
      </c>
      <c r="E82" s="69">
        <v>2</v>
      </c>
      <c r="F82" s="70">
        <v>4.26</v>
      </c>
      <c r="G82" s="71"/>
      <c r="H82" s="71"/>
      <c r="I82" s="71"/>
      <c r="J82" s="71"/>
      <c r="K82" s="71">
        <v>9</v>
      </c>
      <c r="L82" s="71"/>
      <c r="M82" s="71"/>
      <c r="N82" s="71"/>
      <c r="O82" s="71"/>
      <c r="P82" s="71"/>
      <c r="Q82" s="71"/>
    </row>
    <row r="83" spans="1:17" ht="13.2" customHeight="1" x14ac:dyDescent="0.25">
      <c r="A83" s="66">
        <v>51</v>
      </c>
      <c r="B83" s="68" t="s">
        <v>882</v>
      </c>
      <c r="C83" s="179" t="s">
        <v>883</v>
      </c>
      <c r="D83" s="67" t="s">
        <v>97</v>
      </c>
      <c r="E83" s="69">
        <v>1</v>
      </c>
      <c r="F83" s="70">
        <v>22.37</v>
      </c>
      <c r="G83" s="71"/>
      <c r="H83" s="71"/>
      <c r="I83" s="71"/>
      <c r="J83" s="71"/>
      <c r="K83" s="71">
        <v>22</v>
      </c>
      <c r="L83" s="71"/>
      <c r="M83" s="71"/>
      <c r="N83" s="71"/>
      <c r="O83" s="71"/>
      <c r="P83" s="71"/>
      <c r="Q83" s="71"/>
    </row>
    <row r="84" spans="1:17" ht="13.2" customHeight="1" x14ac:dyDescent="0.25">
      <c r="A84" s="66">
        <v>52</v>
      </c>
      <c r="B84" s="68" t="s">
        <v>884</v>
      </c>
      <c r="C84" s="179" t="s">
        <v>885</v>
      </c>
      <c r="D84" s="67" t="s">
        <v>97</v>
      </c>
      <c r="E84" s="69">
        <v>2</v>
      </c>
      <c r="F84" s="70">
        <v>16.95</v>
      </c>
      <c r="G84" s="71"/>
      <c r="H84" s="71"/>
      <c r="I84" s="71"/>
      <c r="J84" s="71"/>
      <c r="K84" s="71">
        <v>34</v>
      </c>
      <c r="L84" s="71"/>
      <c r="M84" s="71"/>
      <c r="N84" s="71"/>
      <c r="O84" s="71"/>
      <c r="P84" s="71"/>
      <c r="Q84" s="71"/>
    </row>
    <row r="85" spans="1:17" ht="40.200000000000003" x14ac:dyDescent="0.25">
      <c r="A85" s="66">
        <v>53</v>
      </c>
      <c r="B85" s="68" t="s">
        <v>886</v>
      </c>
      <c r="C85" s="179" t="s">
        <v>887</v>
      </c>
      <c r="D85" s="67" t="s">
        <v>97</v>
      </c>
      <c r="E85" s="69">
        <v>30</v>
      </c>
      <c r="F85" s="70">
        <v>5.4</v>
      </c>
      <c r="G85" s="71"/>
      <c r="H85" s="71"/>
      <c r="I85" s="71"/>
      <c r="J85" s="71"/>
      <c r="K85" s="71">
        <v>162</v>
      </c>
      <c r="L85" s="71"/>
      <c r="M85" s="71"/>
      <c r="N85" s="71"/>
      <c r="O85" s="71"/>
      <c r="P85" s="71"/>
      <c r="Q85" s="71"/>
    </row>
    <row r="86" spans="1:17" ht="40.200000000000003" x14ac:dyDescent="0.25">
      <c r="A86" s="66">
        <v>54</v>
      </c>
      <c r="B86" s="68" t="s">
        <v>888</v>
      </c>
      <c r="C86" s="179" t="s">
        <v>889</v>
      </c>
      <c r="D86" s="67" t="s">
        <v>97</v>
      </c>
      <c r="E86" s="69">
        <v>100</v>
      </c>
      <c r="F86" s="70">
        <v>2.3199999999999998</v>
      </c>
      <c r="G86" s="71"/>
      <c r="H86" s="71"/>
      <c r="I86" s="71"/>
      <c r="J86" s="71"/>
      <c r="K86" s="71">
        <v>232</v>
      </c>
      <c r="L86" s="71"/>
      <c r="M86" s="71"/>
      <c r="N86" s="71"/>
      <c r="O86" s="71"/>
      <c r="P86" s="71"/>
      <c r="Q86" s="71"/>
    </row>
    <row r="87" spans="1:17" ht="30.6" x14ac:dyDescent="0.25">
      <c r="A87" s="66">
        <v>55</v>
      </c>
      <c r="B87" s="68" t="s">
        <v>890</v>
      </c>
      <c r="C87" s="179" t="s">
        <v>891</v>
      </c>
      <c r="D87" s="67" t="s">
        <v>70</v>
      </c>
      <c r="E87" s="72">
        <v>4</v>
      </c>
      <c r="F87" s="70">
        <v>32.46</v>
      </c>
      <c r="G87" s="71"/>
      <c r="H87" s="71"/>
      <c r="I87" s="71"/>
      <c r="J87" s="71"/>
      <c r="K87" s="71">
        <v>130</v>
      </c>
      <c r="L87" s="71"/>
      <c r="M87" s="71"/>
      <c r="N87" s="71"/>
      <c r="O87" s="71"/>
      <c r="P87" s="71"/>
      <c r="Q87" s="71"/>
    </row>
    <row r="88" spans="1:17" ht="30.6" x14ac:dyDescent="0.25">
      <c r="A88" s="66">
        <v>56</v>
      </c>
      <c r="B88" s="68" t="s">
        <v>892</v>
      </c>
      <c r="C88" s="179" t="s">
        <v>893</v>
      </c>
      <c r="D88" s="67" t="s">
        <v>97</v>
      </c>
      <c r="E88" s="72">
        <v>16</v>
      </c>
      <c r="F88" s="70">
        <v>36.65</v>
      </c>
      <c r="G88" s="71"/>
      <c r="H88" s="71"/>
      <c r="I88" s="71"/>
      <c r="J88" s="71"/>
      <c r="K88" s="71">
        <v>586</v>
      </c>
      <c r="L88" s="71"/>
      <c r="M88" s="71"/>
      <c r="N88" s="71"/>
      <c r="O88" s="71"/>
      <c r="P88" s="71"/>
      <c r="Q88" s="71"/>
    </row>
    <row r="89" spans="1:17" ht="51.6" x14ac:dyDescent="0.25">
      <c r="A89" s="66">
        <v>57</v>
      </c>
      <c r="B89" s="68" t="s">
        <v>894</v>
      </c>
      <c r="C89" s="179" t="s">
        <v>895</v>
      </c>
      <c r="D89" s="67" t="s">
        <v>97</v>
      </c>
      <c r="E89" s="69">
        <v>2</v>
      </c>
      <c r="F89" s="70">
        <v>116.94</v>
      </c>
      <c r="G89" s="71"/>
      <c r="H89" s="71"/>
      <c r="I89" s="71"/>
      <c r="J89" s="71"/>
      <c r="K89" s="71">
        <v>234</v>
      </c>
      <c r="L89" s="71"/>
      <c r="M89" s="71"/>
      <c r="N89" s="71"/>
      <c r="O89" s="71"/>
      <c r="P89" s="71"/>
      <c r="Q89" s="71"/>
    </row>
    <row r="90" spans="1:17" ht="13.2" customHeight="1" x14ac:dyDescent="0.25">
      <c r="A90" s="294" t="s">
        <v>896</v>
      </c>
      <c r="B90" s="290"/>
      <c r="C90" s="290"/>
      <c r="D90" s="290"/>
      <c r="E90" s="290"/>
      <c r="F90" s="290"/>
      <c r="G90" s="290"/>
      <c r="H90" s="290"/>
      <c r="I90" s="290"/>
      <c r="J90" s="290"/>
      <c r="K90" s="290"/>
      <c r="L90" s="290"/>
      <c r="M90" s="290"/>
      <c r="N90" s="290"/>
      <c r="O90" s="290"/>
      <c r="P90" s="290"/>
      <c r="Q90" s="290"/>
    </row>
    <row r="91" spans="1:17" ht="13.2" customHeight="1" x14ac:dyDescent="0.25">
      <c r="A91" s="66">
        <v>58</v>
      </c>
      <c r="B91" s="68" t="s">
        <v>897</v>
      </c>
      <c r="C91" s="179" t="s">
        <v>898</v>
      </c>
      <c r="D91" s="67" t="s">
        <v>97</v>
      </c>
      <c r="E91" s="69">
        <v>1</v>
      </c>
      <c r="F91" s="70">
        <v>196.17</v>
      </c>
      <c r="G91" s="71"/>
      <c r="H91" s="71"/>
      <c r="I91" s="71"/>
      <c r="J91" s="71"/>
      <c r="K91" s="71">
        <v>196</v>
      </c>
      <c r="L91" s="71"/>
      <c r="M91" s="71"/>
      <c r="N91" s="71"/>
      <c r="O91" s="71"/>
      <c r="P91" s="71"/>
      <c r="Q91" s="71"/>
    </row>
    <row r="92" spans="1:17" ht="13.2" customHeight="1" x14ac:dyDescent="0.25">
      <c r="A92" s="289" t="s">
        <v>29</v>
      </c>
      <c r="B92" s="290"/>
      <c r="C92" s="290"/>
      <c r="D92" s="290"/>
      <c r="E92" s="290"/>
      <c r="F92" s="290"/>
      <c r="G92" s="290"/>
      <c r="H92" s="290"/>
      <c r="I92" s="290"/>
      <c r="J92" s="290"/>
      <c r="K92" s="70">
        <v>372983</v>
      </c>
      <c r="L92" s="70">
        <v>1778</v>
      </c>
      <c r="M92" s="70">
        <v>2278</v>
      </c>
      <c r="N92" s="70">
        <v>369</v>
      </c>
      <c r="O92" s="71"/>
      <c r="P92" s="70">
        <v>132.05000000000001</v>
      </c>
      <c r="Q92" s="71"/>
    </row>
    <row r="93" spans="1:17" ht="20.399999999999999" customHeight="1" x14ac:dyDescent="0.25">
      <c r="A93" s="289" t="s">
        <v>310</v>
      </c>
      <c r="B93" s="290"/>
      <c r="C93" s="290"/>
      <c r="D93" s="290"/>
      <c r="E93" s="290"/>
      <c r="F93" s="290"/>
      <c r="G93" s="290"/>
      <c r="H93" s="290"/>
      <c r="I93" s="290"/>
      <c r="J93" s="290"/>
      <c r="K93" s="70">
        <v>377443</v>
      </c>
      <c r="L93" s="70">
        <v>3008</v>
      </c>
      <c r="M93" s="70">
        <v>3717</v>
      </c>
      <c r="N93" s="70">
        <v>624</v>
      </c>
      <c r="O93" s="71"/>
      <c r="P93" s="70">
        <v>213.94</v>
      </c>
      <c r="Q93" s="71"/>
    </row>
    <row r="94" spans="1:17" ht="13.2" customHeight="1" x14ac:dyDescent="0.25">
      <c r="A94" s="289" t="s">
        <v>30</v>
      </c>
      <c r="B94" s="290"/>
      <c r="C94" s="290"/>
      <c r="D94" s="290"/>
      <c r="E94" s="290"/>
      <c r="F94" s="290"/>
      <c r="G94" s="290"/>
      <c r="H94" s="290"/>
      <c r="I94" s="290"/>
      <c r="J94" s="290"/>
      <c r="K94" s="70">
        <v>3350</v>
      </c>
      <c r="L94" s="71"/>
      <c r="M94" s="71"/>
      <c r="N94" s="71"/>
      <c r="O94" s="71"/>
      <c r="P94" s="71"/>
      <c r="Q94" s="71"/>
    </row>
    <row r="95" spans="1:17" ht="13.2" customHeight="1" x14ac:dyDescent="0.25">
      <c r="A95" s="289" t="s">
        <v>31</v>
      </c>
      <c r="B95" s="290"/>
      <c r="C95" s="290"/>
      <c r="D95" s="290"/>
      <c r="E95" s="290"/>
      <c r="F95" s="290"/>
      <c r="G95" s="290"/>
      <c r="H95" s="290"/>
      <c r="I95" s="290"/>
      <c r="J95" s="290"/>
      <c r="K95" s="70">
        <v>2333</v>
      </c>
      <c r="L95" s="71"/>
      <c r="M95" s="71"/>
      <c r="N95" s="71"/>
      <c r="O95" s="71"/>
      <c r="P95" s="71"/>
      <c r="Q95" s="71"/>
    </row>
    <row r="96" spans="1:17" ht="13.2" customHeight="1" x14ac:dyDescent="0.25">
      <c r="A96" s="291" t="s">
        <v>86</v>
      </c>
      <c r="B96" s="290"/>
      <c r="C96" s="290"/>
      <c r="D96" s="290"/>
      <c r="E96" s="290"/>
      <c r="F96" s="290"/>
      <c r="G96" s="290"/>
      <c r="H96" s="290"/>
      <c r="I96" s="290"/>
      <c r="J96" s="290"/>
      <c r="K96" s="73">
        <v>383126</v>
      </c>
      <c r="L96" s="71"/>
      <c r="M96" s="71"/>
      <c r="N96" s="71"/>
      <c r="O96" s="71"/>
      <c r="P96" s="73">
        <v>213.94</v>
      </c>
      <c r="Q96" s="71"/>
    </row>
    <row r="97" spans="1:17" x14ac:dyDescent="0.25">
      <c r="A97" s="289" t="s">
        <v>899</v>
      </c>
      <c r="B97" s="290"/>
      <c r="C97" s="290"/>
      <c r="D97" s="290"/>
      <c r="E97" s="290"/>
      <c r="F97" s="290"/>
      <c r="G97" s="290"/>
      <c r="H97" s="290"/>
      <c r="I97" s="290"/>
      <c r="J97" s="290"/>
      <c r="K97" s="71"/>
      <c r="L97" s="71"/>
      <c r="M97" s="71"/>
      <c r="N97" s="71"/>
      <c r="O97" s="71"/>
      <c r="P97" s="71"/>
      <c r="Q97" s="71"/>
    </row>
    <row r="98" spans="1:17" ht="20.399999999999999" customHeight="1" x14ac:dyDescent="0.25">
      <c r="A98" s="289" t="s">
        <v>625</v>
      </c>
      <c r="B98" s="290"/>
      <c r="C98" s="290"/>
      <c r="D98" s="290"/>
      <c r="E98" s="290"/>
      <c r="F98" s="290"/>
      <c r="G98" s="290"/>
      <c r="H98" s="290"/>
      <c r="I98" s="290"/>
      <c r="J98" s="290"/>
      <c r="K98" s="71"/>
      <c r="L98" s="71"/>
      <c r="M98" s="71"/>
      <c r="N98" s="71"/>
      <c r="O98" s="71"/>
      <c r="P98" s="71"/>
      <c r="Q98" s="71"/>
    </row>
    <row r="99" spans="1:17" ht="13.2" customHeight="1" x14ac:dyDescent="0.25">
      <c r="A99" s="289" t="s">
        <v>626</v>
      </c>
      <c r="B99" s="290"/>
      <c r="C99" s="290"/>
      <c r="D99" s="290"/>
      <c r="E99" s="290"/>
      <c r="F99" s="290"/>
      <c r="G99" s="290"/>
      <c r="H99" s="290"/>
      <c r="I99" s="290"/>
      <c r="J99" s="290"/>
      <c r="K99" s="71"/>
      <c r="L99" s="71"/>
      <c r="M99" s="71"/>
      <c r="N99" s="71"/>
      <c r="O99" s="71"/>
      <c r="P99" s="71"/>
      <c r="Q99" s="71"/>
    </row>
    <row r="100" spans="1:17" ht="13.2" customHeight="1" x14ac:dyDescent="0.25">
      <c r="A100" s="289" t="s">
        <v>900</v>
      </c>
      <c r="B100" s="290"/>
      <c r="C100" s="290"/>
      <c r="D100" s="290"/>
      <c r="E100" s="290"/>
      <c r="F100" s="290"/>
      <c r="G100" s="290"/>
      <c r="H100" s="290"/>
      <c r="I100" s="290"/>
      <c r="J100" s="290"/>
      <c r="K100" s="70">
        <v>211</v>
      </c>
      <c r="L100" s="70">
        <v>197</v>
      </c>
      <c r="M100" s="71"/>
      <c r="N100" s="71"/>
      <c r="O100" s="71"/>
      <c r="P100" s="70">
        <v>14.04</v>
      </c>
      <c r="Q100" s="71"/>
    </row>
    <row r="101" spans="1:17" ht="13.2" customHeight="1" x14ac:dyDescent="0.25">
      <c r="A101" s="289" t="s">
        <v>611</v>
      </c>
      <c r="B101" s="290"/>
      <c r="C101" s="290"/>
      <c r="D101" s="290"/>
      <c r="E101" s="290"/>
      <c r="F101" s="290"/>
      <c r="G101" s="290"/>
      <c r="H101" s="290"/>
      <c r="I101" s="290"/>
      <c r="J101" s="290"/>
      <c r="K101" s="70">
        <v>220</v>
      </c>
      <c r="L101" s="70">
        <v>206</v>
      </c>
      <c r="M101" s="71"/>
      <c r="N101" s="71"/>
      <c r="O101" s="71"/>
      <c r="P101" s="70">
        <v>14.04</v>
      </c>
      <c r="Q101" s="71"/>
    </row>
    <row r="102" spans="1:17" ht="13.2" customHeight="1" x14ac:dyDescent="0.25">
      <c r="A102" s="289" t="s">
        <v>901</v>
      </c>
      <c r="B102" s="290"/>
      <c r="C102" s="290"/>
      <c r="D102" s="290"/>
      <c r="E102" s="290"/>
      <c r="F102" s="290"/>
      <c r="G102" s="290"/>
      <c r="H102" s="290"/>
      <c r="I102" s="290"/>
      <c r="J102" s="290"/>
      <c r="K102" s="70">
        <v>292</v>
      </c>
      <c r="L102" s="70">
        <v>278</v>
      </c>
      <c r="M102" s="71"/>
      <c r="N102" s="71"/>
      <c r="O102" s="71"/>
      <c r="P102" s="70">
        <v>18.95</v>
      </c>
      <c r="Q102" s="71"/>
    </row>
    <row r="103" spans="1:17" ht="13.2" customHeight="1" x14ac:dyDescent="0.25">
      <c r="A103" s="289" t="s">
        <v>902</v>
      </c>
      <c r="B103" s="290"/>
      <c r="C103" s="290"/>
      <c r="D103" s="290"/>
      <c r="E103" s="290"/>
      <c r="F103" s="290"/>
      <c r="G103" s="290"/>
      <c r="H103" s="290"/>
      <c r="I103" s="290"/>
      <c r="J103" s="290"/>
      <c r="K103" s="70">
        <v>348</v>
      </c>
      <c r="L103" s="70">
        <v>334</v>
      </c>
      <c r="M103" s="71"/>
      <c r="N103" s="71"/>
      <c r="O103" s="71"/>
      <c r="P103" s="70">
        <v>22.74</v>
      </c>
      <c r="Q103" s="71"/>
    </row>
    <row r="104" spans="1:17" ht="20.399999999999999" customHeight="1" x14ac:dyDescent="0.25">
      <c r="A104" s="289" t="s">
        <v>903</v>
      </c>
      <c r="B104" s="290"/>
      <c r="C104" s="290"/>
      <c r="D104" s="290"/>
      <c r="E104" s="290"/>
      <c r="F104" s="290"/>
      <c r="G104" s="290"/>
      <c r="H104" s="290"/>
      <c r="I104" s="290"/>
      <c r="J104" s="290"/>
      <c r="K104" s="70">
        <v>267</v>
      </c>
      <c r="L104" s="71"/>
      <c r="M104" s="71"/>
      <c r="N104" s="71"/>
      <c r="O104" s="71"/>
      <c r="P104" s="71"/>
      <c r="Q104" s="71"/>
    </row>
    <row r="105" spans="1:17" ht="13.2" customHeight="1" x14ac:dyDescent="0.25">
      <c r="A105" s="289" t="s">
        <v>904</v>
      </c>
      <c r="B105" s="290"/>
      <c r="C105" s="290"/>
      <c r="D105" s="290"/>
      <c r="E105" s="290"/>
      <c r="F105" s="290"/>
      <c r="G105" s="290"/>
      <c r="H105" s="290"/>
      <c r="I105" s="290"/>
      <c r="J105" s="290"/>
      <c r="K105" s="70">
        <v>200</v>
      </c>
      <c r="L105" s="71"/>
      <c r="M105" s="71"/>
      <c r="N105" s="71"/>
      <c r="O105" s="71"/>
      <c r="P105" s="71"/>
      <c r="Q105" s="71"/>
    </row>
    <row r="106" spans="1:17" ht="13.2" customHeight="1" x14ac:dyDescent="0.25">
      <c r="A106" s="289" t="s">
        <v>616</v>
      </c>
      <c r="B106" s="290"/>
      <c r="C106" s="290"/>
      <c r="D106" s="290"/>
      <c r="E106" s="290"/>
      <c r="F106" s="290"/>
      <c r="G106" s="290"/>
      <c r="H106" s="290"/>
      <c r="I106" s="290"/>
      <c r="J106" s="290"/>
      <c r="K106" s="70">
        <v>815</v>
      </c>
      <c r="L106" s="71"/>
      <c r="M106" s="71"/>
      <c r="N106" s="71"/>
      <c r="O106" s="71"/>
      <c r="P106" s="70">
        <v>22.74</v>
      </c>
      <c r="Q106" s="71"/>
    </row>
    <row r="107" spans="1:17" ht="13.2" customHeight="1" x14ac:dyDescent="0.25">
      <c r="A107" s="289" t="s">
        <v>83</v>
      </c>
      <c r="B107" s="290"/>
      <c r="C107" s="290"/>
      <c r="D107" s="290"/>
      <c r="E107" s="290"/>
      <c r="F107" s="290"/>
      <c r="G107" s="290"/>
      <c r="H107" s="290"/>
      <c r="I107" s="290"/>
      <c r="J107" s="290"/>
      <c r="K107" s="70">
        <v>815</v>
      </c>
      <c r="L107" s="71"/>
      <c r="M107" s="71"/>
      <c r="N107" s="71"/>
      <c r="O107" s="71"/>
      <c r="P107" s="70">
        <v>22.74</v>
      </c>
      <c r="Q107" s="71"/>
    </row>
    <row r="108" spans="1:17" x14ac:dyDescent="0.25">
      <c r="A108" s="289" t="s">
        <v>84</v>
      </c>
      <c r="B108" s="290"/>
      <c r="C108" s="290"/>
      <c r="D108" s="290"/>
      <c r="E108" s="290"/>
      <c r="F108" s="290"/>
      <c r="G108" s="290"/>
      <c r="H108" s="290"/>
      <c r="I108" s="290"/>
      <c r="J108" s="290"/>
      <c r="K108" s="71"/>
      <c r="L108" s="71"/>
      <c r="M108" s="71"/>
      <c r="N108" s="71"/>
      <c r="O108" s="71"/>
      <c r="P108" s="71"/>
      <c r="Q108" s="71"/>
    </row>
    <row r="109" spans="1:17" ht="13.2" customHeight="1" x14ac:dyDescent="0.25">
      <c r="A109" s="289" t="s">
        <v>85</v>
      </c>
      <c r="B109" s="290"/>
      <c r="C109" s="290"/>
      <c r="D109" s="290"/>
      <c r="E109" s="290"/>
      <c r="F109" s="290"/>
      <c r="G109" s="290"/>
      <c r="H109" s="290"/>
      <c r="I109" s="290"/>
      <c r="J109" s="290"/>
      <c r="K109" s="71"/>
      <c r="L109" s="71"/>
      <c r="M109" s="71"/>
      <c r="N109" s="71"/>
      <c r="O109" s="71"/>
      <c r="P109" s="71"/>
      <c r="Q109" s="71"/>
    </row>
    <row r="110" spans="1:17" ht="13.2" customHeight="1" x14ac:dyDescent="0.25">
      <c r="A110" s="289" t="s">
        <v>905</v>
      </c>
      <c r="B110" s="290"/>
      <c r="C110" s="290"/>
      <c r="D110" s="290"/>
      <c r="E110" s="290"/>
      <c r="F110" s="290"/>
      <c r="G110" s="290"/>
      <c r="H110" s="290"/>
      <c r="I110" s="290"/>
      <c r="J110" s="290"/>
      <c r="K110" s="70">
        <v>157779</v>
      </c>
      <c r="L110" s="71"/>
      <c r="M110" s="71"/>
      <c r="N110" s="71"/>
      <c r="O110" s="71"/>
      <c r="P110" s="71"/>
      <c r="Q110" s="71"/>
    </row>
    <row r="111" spans="1:17" ht="13.2" customHeight="1" x14ac:dyDescent="0.25">
      <c r="A111" s="289" t="s">
        <v>906</v>
      </c>
      <c r="B111" s="290"/>
      <c r="C111" s="290"/>
      <c r="D111" s="290"/>
      <c r="E111" s="290"/>
      <c r="F111" s="290"/>
      <c r="G111" s="290"/>
      <c r="H111" s="290"/>
      <c r="I111" s="290"/>
      <c r="J111" s="290"/>
      <c r="K111" s="70">
        <v>158568</v>
      </c>
      <c r="L111" s="71"/>
      <c r="M111" s="71"/>
      <c r="N111" s="71"/>
      <c r="O111" s="71"/>
      <c r="P111" s="71"/>
      <c r="Q111" s="71"/>
    </row>
    <row r="112" spans="1:17" ht="13.2" customHeight="1" x14ac:dyDescent="0.25">
      <c r="A112" s="289" t="s">
        <v>83</v>
      </c>
      <c r="B112" s="290"/>
      <c r="C112" s="290"/>
      <c r="D112" s="290"/>
      <c r="E112" s="290"/>
      <c r="F112" s="290"/>
      <c r="G112" s="290"/>
      <c r="H112" s="290"/>
      <c r="I112" s="290"/>
      <c r="J112" s="290"/>
      <c r="K112" s="70">
        <v>158568</v>
      </c>
      <c r="L112" s="71"/>
      <c r="M112" s="71"/>
      <c r="N112" s="71"/>
      <c r="O112" s="71"/>
      <c r="P112" s="71"/>
      <c r="Q112" s="71"/>
    </row>
    <row r="113" spans="1:17" x14ac:dyDescent="0.25">
      <c r="A113" s="289" t="s">
        <v>81</v>
      </c>
      <c r="B113" s="290"/>
      <c r="C113" s="290"/>
      <c r="D113" s="290"/>
      <c r="E113" s="290"/>
      <c r="F113" s="290"/>
      <c r="G113" s="290"/>
      <c r="H113" s="290"/>
      <c r="I113" s="290"/>
      <c r="J113" s="290"/>
      <c r="K113" s="70">
        <v>159383</v>
      </c>
      <c r="L113" s="71"/>
      <c r="M113" s="71"/>
      <c r="N113" s="71"/>
      <c r="O113" s="71"/>
      <c r="P113" s="70">
        <v>22.74</v>
      </c>
      <c r="Q113" s="71"/>
    </row>
    <row r="114" spans="1:17" ht="13.2" customHeight="1" x14ac:dyDescent="0.25">
      <c r="A114" s="291" t="s">
        <v>907</v>
      </c>
      <c r="B114" s="290"/>
      <c r="C114" s="290"/>
      <c r="D114" s="290"/>
      <c r="E114" s="290"/>
      <c r="F114" s="290"/>
      <c r="G114" s="290"/>
      <c r="H114" s="290"/>
      <c r="I114" s="290"/>
      <c r="J114" s="290"/>
      <c r="K114" s="73">
        <v>159383</v>
      </c>
      <c r="L114" s="71"/>
      <c r="M114" s="71"/>
      <c r="N114" s="71"/>
      <c r="O114" s="71"/>
      <c r="P114" s="73">
        <v>22.74</v>
      </c>
      <c r="Q114" s="71"/>
    </row>
    <row r="115" spans="1:17" ht="13.2" customHeight="1" x14ac:dyDescent="0.25">
      <c r="A115" s="289" t="s">
        <v>908</v>
      </c>
      <c r="B115" s="290"/>
      <c r="C115" s="290"/>
      <c r="D115" s="290"/>
      <c r="E115" s="290"/>
      <c r="F115" s="290"/>
      <c r="G115" s="290"/>
      <c r="H115" s="290"/>
      <c r="I115" s="290"/>
      <c r="J115" s="290"/>
      <c r="K115" s="71"/>
      <c r="L115" s="71"/>
      <c r="M115" s="71"/>
      <c r="N115" s="71"/>
      <c r="O115" s="71"/>
      <c r="P115" s="71"/>
      <c r="Q115" s="71"/>
    </row>
    <row r="116" spans="1:17" ht="13.2" customHeight="1" x14ac:dyDescent="0.25">
      <c r="A116" s="289" t="s">
        <v>625</v>
      </c>
      <c r="B116" s="290"/>
      <c r="C116" s="290"/>
      <c r="D116" s="290"/>
      <c r="E116" s="290"/>
      <c r="F116" s="290"/>
      <c r="G116" s="290"/>
      <c r="H116" s="290"/>
      <c r="I116" s="290"/>
      <c r="J116" s="290"/>
      <c r="K116" s="71"/>
      <c r="L116" s="71"/>
      <c r="M116" s="71"/>
      <c r="N116" s="71"/>
      <c r="O116" s="71"/>
      <c r="P116" s="71"/>
      <c r="Q116" s="71"/>
    </row>
    <row r="117" spans="1:17" ht="13.2" customHeight="1" x14ac:dyDescent="0.25">
      <c r="A117" s="289" t="s">
        <v>626</v>
      </c>
      <c r="B117" s="290"/>
      <c r="C117" s="290"/>
      <c r="D117" s="290"/>
      <c r="E117" s="290"/>
      <c r="F117" s="290"/>
      <c r="G117" s="290"/>
      <c r="H117" s="290"/>
      <c r="I117" s="290"/>
      <c r="J117" s="290"/>
      <c r="K117" s="71"/>
      <c r="L117" s="71"/>
      <c r="M117" s="71"/>
      <c r="N117" s="71"/>
      <c r="O117" s="71"/>
      <c r="P117" s="71"/>
      <c r="Q117" s="71"/>
    </row>
    <row r="118" spans="1:17" ht="13.2" customHeight="1" x14ac:dyDescent="0.25">
      <c r="A118" s="289" t="s">
        <v>909</v>
      </c>
      <c r="B118" s="290"/>
      <c r="C118" s="290"/>
      <c r="D118" s="290"/>
      <c r="E118" s="290"/>
      <c r="F118" s="290"/>
      <c r="G118" s="290"/>
      <c r="H118" s="290"/>
      <c r="I118" s="290"/>
      <c r="J118" s="290"/>
      <c r="K118" s="70">
        <v>402</v>
      </c>
      <c r="L118" s="70">
        <v>128</v>
      </c>
      <c r="M118" s="70">
        <v>37</v>
      </c>
      <c r="N118" s="70">
        <v>2</v>
      </c>
      <c r="O118" s="71"/>
      <c r="P118" s="70">
        <v>10.1</v>
      </c>
      <c r="Q118" s="71"/>
    </row>
    <row r="119" spans="1:17" ht="13.2" customHeight="1" x14ac:dyDescent="0.25">
      <c r="A119" s="289" t="s">
        <v>611</v>
      </c>
      <c r="B119" s="290"/>
      <c r="C119" s="290"/>
      <c r="D119" s="290"/>
      <c r="E119" s="290"/>
      <c r="F119" s="290"/>
      <c r="G119" s="290"/>
      <c r="H119" s="290"/>
      <c r="I119" s="290"/>
      <c r="J119" s="290"/>
      <c r="K119" s="70">
        <v>408</v>
      </c>
      <c r="L119" s="70">
        <v>134</v>
      </c>
      <c r="M119" s="70">
        <v>37</v>
      </c>
      <c r="N119" s="70">
        <v>2</v>
      </c>
      <c r="O119" s="71"/>
      <c r="P119" s="70">
        <v>10.1</v>
      </c>
      <c r="Q119" s="71"/>
    </row>
    <row r="120" spans="1:17" ht="13.2" customHeight="1" x14ac:dyDescent="0.25">
      <c r="A120" s="289" t="s">
        <v>901</v>
      </c>
      <c r="B120" s="290"/>
      <c r="C120" s="290"/>
      <c r="D120" s="290"/>
      <c r="E120" s="290"/>
      <c r="F120" s="290"/>
      <c r="G120" s="290"/>
      <c r="H120" s="290"/>
      <c r="I120" s="290"/>
      <c r="J120" s="290"/>
      <c r="K120" s="70">
        <v>468</v>
      </c>
      <c r="L120" s="70">
        <v>181</v>
      </c>
      <c r="M120" s="70">
        <v>50</v>
      </c>
      <c r="N120" s="70">
        <v>3</v>
      </c>
      <c r="O120" s="71"/>
      <c r="P120" s="70">
        <v>13.64</v>
      </c>
      <c r="Q120" s="71"/>
    </row>
    <row r="121" spans="1:17" x14ac:dyDescent="0.25">
      <c r="A121" s="289" t="s">
        <v>902</v>
      </c>
      <c r="B121" s="290"/>
      <c r="C121" s="290"/>
      <c r="D121" s="290"/>
      <c r="E121" s="290"/>
      <c r="F121" s="290"/>
      <c r="G121" s="290"/>
      <c r="H121" s="290"/>
      <c r="I121" s="290"/>
      <c r="J121" s="290"/>
      <c r="K121" s="70">
        <v>514</v>
      </c>
      <c r="L121" s="70">
        <v>217</v>
      </c>
      <c r="M121" s="70">
        <v>60</v>
      </c>
      <c r="N121" s="70">
        <v>4</v>
      </c>
      <c r="O121" s="71"/>
      <c r="P121" s="70">
        <v>16.37</v>
      </c>
      <c r="Q121" s="71"/>
    </row>
    <row r="122" spans="1:17" ht="13.2" customHeight="1" x14ac:dyDescent="0.25">
      <c r="A122" s="289" t="s">
        <v>910</v>
      </c>
      <c r="B122" s="290"/>
      <c r="C122" s="290"/>
      <c r="D122" s="290"/>
      <c r="E122" s="290"/>
      <c r="F122" s="290"/>
      <c r="G122" s="290"/>
      <c r="H122" s="290"/>
      <c r="I122" s="290"/>
      <c r="J122" s="290"/>
      <c r="K122" s="70">
        <v>177</v>
      </c>
      <c r="L122" s="71"/>
      <c r="M122" s="71"/>
      <c r="N122" s="71"/>
      <c r="O122" s="71"/>
      <c r="P122" s="71"/>
      <c r="Q122" s="71"/>
    </row>
    <row r="123" spans="1:17" ht="13.2" customHeight="1" x14ac:dyDescent="0.25">
      <c r="A123" s="289" t="s">
        <v>911</v>
      </c>
      <c r="B123" s="290"/>
      <c r="C123" s="290"/>
      <c r="D123" s="290"/>
      <c r="E123" s="290"/>
      <c r="F123" s="290"/>
      <c r="G123" s="290"/>
      <c r="H123" s="290"/>
      <c r="I123" s="290"/>
      <c r="J123" s="290"/>
      <c r="K123" s="70">
        <v>133</v>
      </c>
      <c r="L123" s="71"/>
      <c r="M123" s="71"/>
      <c r="N123" s="71"/>
      <c r="O123" s="71"/>
      <c r="P123" s="71"/>
      <c r="Q123" s="71"/>
    </row>
    <row r="124" spans="1:17" ht="13.2" customHeight="1" x14ac:dyDescent="0.25">
      <c r="A124" s="289" t="s">
        <v>616</v>
      </c>
      <c r="B124" s="290"/>
      <c r="C124" s="290"/>
      <c r="D124" s="290"/>
      <c r="E124" s="290"/>
      <c r="F124" s="290"/>
      <c r="G124" s="290"/>
      <c r="H124" s="290"/>
      <c r="I124" s="290"/>
      <c r="J124" s="290"/>
      <c r="K124" s="70">
        <v>824</v>
      </c>
      <c r="L124" s="71"/>
      <c r="M124" s="71"/>
      <c r="N124" s="71"/>
      <c r="O124" s="71"/>
      <c r="P124" s="70">
        <v>16.37</v>
      </c>
      <c r="Q124" s="71"/>
    </row>
    <row r="125" spans="1:17" ht="13.2" customHeight="1" x14ac:dyDescent="0.25">
      <c r="A125" s="289" t="s">
        <v>83</v>
      </c>
      <c r="B125" s="290"/>
      <c r="C125" s="290"/>
      <c r="D125" s="290"/>
      <c r="E125" s="290"/>
      <c r="F125" s="290"/>
      <c r="G125" s="290"/>
      <c r="H125" s="290"/>
      <c r="I125" s="290"/>
      <c r="J125" s="290"/>
      <c r="K125" s="70">
        <v>824</v>
      </c>
      <c r="L125" s="71"/>
      <c r="M125" s="71"/>
      <c r="N125" s="71"/>
      <c r="O125" s="71"/>
      <c r="P125" s="70">
        <v>16.37</v>
      </c>
      <c r="Q125" s="71"/>
    </row>
    <row r="126" spans="1:17" ht="13.2" customHeight="1" x14ac:dyDescent="0.25">
      <c r="A126" s="289" t="s">
        <v>84</v>
      </c>
      <c r="B126" s="290"/>
      <c r="C126" s="290"/>
      <c r="D126" s="290"/>
      <c r="E126" s="290"/>
      <c r="F126" s="290"/>
      <c r="G126" s="290"/>
      <c r="H126" s="290"/>
      <c r="I126" s="290"/>
      <c r="J126" s="290"/>
      <c r="K126" s="71"/>
      <c r="L126" s="71"/>
      <c r="M126" s="71"/>
      <c r="N126" s="71"/>
      <c r="O126" s="71"/>
      <c r="P126" s="71"/>
      <c r="Q126" s="71"/>
    </row>
    <row r="127" spans="1:17" ht="13.2" customHeight="1" x14ac:dyDescent="0.25">
      <c r="A127" s="289" t="s">
        <v>85</v>
      </c>
      <c r="B127" s="290"/>
      <c r="C127" s="290"/>
      <c r="D127" s="290"/>
      <c r="E127" s="290"/>
      <c r="F127" s="290"/>
      <c r="G127" s="290"/>
      <c r="H127" s="290"/>
      <c r="I127" s="290"/>
      <c r="J127" s="290"/>
      <c r="K127" s="71"/>
      <c r="L127" s="71"/>
      <c r="M127" s="71"/>
      <c r="N127" s="71"/>
      <c r="O127" s="71"/>
      <c r="P127" s="71"/>
      <c r="Q127" s="71"/>
    </row>
    <row r="128" spans="1:17" ht="13.2" customHeight="1" x14ac:dyDescent="0.25">
      <c r="A128" s="289" t="s">
        <v>912</v>
      </c>
      <c r="B128" s="290"/>
      <c r="C128" s="290"/>
      <c r="D128" s="290"/>
      <c r="E128" s="290"/>
      <c r="F128" s="290"/>
      <c r="G128" s="290"/>
      <c r="H128" s="290"/>
      <c r="I128" s="290"/>
      <c r="J128" s="290"/>
      <c r="K128" s="70">
        <v>200452</v>
      </c>
      <c r="L128" s="71"/>
      <c r="M128" s="71"/>
      <c r="N128" s="71"/>
      <c r="O128" s="71"/>
      <c r="P128" s="71"/>
      <c r="Q128" s="71"/>
    </row>
    <row r="129" spans="1:17" ht="13.2" customHeight="1" x14ac:dyDescent="0.25">
      <c r="A129" s="289" t="s">
        <v>906</v>
      </c>
      <c r="B129" s="290"/>
      <c r="C129" s="290"/>
      <c r="D129" s="290"/>
      <c r="E129" s="290"/>
      <c r="F129" s="290"/>
      <c r="G129" s="290"/>
      <c r="H129" s="290"/>
      <c r="I129" s="290"/>
      <c r="J129" s="290"/>
      <c r="K129" s="70">
        <v>201454</v>
      </c>
      <c r="L129" s="71"/>
      <c r="M129" s="71"/>
      <c r="N129" s="71"/>
      <c r="O129" s="71"/>
      <c r="P129" s="71"/>
      <c r="Q129" s="71"/>
    </row>
    <row r="130" spans="1:17" ht="20.399999999999999" customHeight="1" x14ac:dyDescent="0.25">
      <c r="A130" s="289" t="s">
        <v>83</v>
      </c>
      <c r="B130" s="290"/>
      <c r="C130" s="290"/>
      <c r="D130" s="290"/>
      <c r="E130" s="290"/>
      <c r="F130" s="290"/>
      <c r="G130" s="290"/>
      <c r="H130" s="290"/>
      <c r="I130" s="290"/>
      <c r="J130" s="290"/>
      <c r="K130" s="70">
        <v>201454</v>
      </c>
      <c r="L130" s="71"/>
      <c r="M130" s="71"/>
      <c r="N130" s="71"/>
      <c r="O130" s="71"/>
      <c r="P130" s="71"/>
      <c r="Q130" s="71"/>
    </row>
    <row r="131" spans="1:17" ht="13.2" customHeight="1" x14ac:dyDescent="0.25">
      <c r="A131" s="289" t="s">
        <v>81</v>
      </c>
      <c r="B131" s="290"/>
      <c r="C131" s="290"/>
      <c r="D131" s="290"/>
      <c r="E131" s="290"/>
      <c r="F131" s="290"/>
      <c r="G131" s="290"/>
      <c r="H131" s="290"/>
      <c r="I131" s="290"/>
      <c r="J131" s="290"/>
      <c r="K131" s="70">
        <v>202278</v>
      </c>
      <c r="L131" s="71"/>
      <c r="M131" s="71"/>
      <c r="N131" s="71"/>
      <c r="O131" s="71"/>
      <c r="P131" s="70">
        <v>16.37</v>
      </c>
      <c r="Q131" s="71"/>
    </row>
    <row r="132" spans="1:17" ht="13.2" customHeight="1" x14ac:dyDescent="0.25">
      <c r="A132" s="291" t="s">
        <v>913</v>
      </c>
      <c r="B132" s="290"/>
      <c r="C132" s="290"/>
      <c r="D132" s="290"/>
      <c r="E132" s="290"/>
      <c r="F132" s="290"/>
      <c r="G132" s="290"/>
      <c r="H132" s="290"/>
      <c r="I132" s="290"/>
      <c r="J132" s="290"/>
      <c r="K132" s="73">
        <v>202278</v>
      </c>
      <c r="L132" s="71"/>
      <c r="M132" s="71"/>
      <c r="N132" s="71"/>
      <c r="O132" s="71"/>
      <c r="P132" s="73">
        <v>16.37</v>
      </c>
      <c r="Q132" s="71"/>
    </row>
    <row r="133" spans="1:17" ht="13.2" customHeight="1" x14ac:dyDescent="0.25">
      <c r="A133" s="289" t="s">
        <v>914</v>
      </c>
      <c r="B133" s="290"/>
      <c r="C133" s="290"/>
      <c r="D133" s="290"/>
      <c r="E133" s="290"/>
      <c r="F133" s="290"/>
      <c r="G133" s="290"/>
      <c r="H133" s="290"/>
      <c r="I133" s="290"/>
      <c r="J133" s="290"/>
      <c r="K133" s="71"/>
      <c r="L133" s="71"/>
      <c r="M133" s="71"/>
      <c r="N133" s="71"/>
      <c r="O133" s="71"/>
      <c r="P133" s="71"/>
      <c r="Q133" s="71"/>
    </row>
    <row r="134" spans="1:17" x14ac:dyDescent="0.25">
      <c r="A134" s="289" t="s">
        <v>608</v>
      </c>
      <c r="B134" s="290"/>
      <c r="C134" s="290"/>
      <c r="D134" s="290"/>
      <c r="E134" s="290"/>
      <c r="F134" s="290"/>
      <c r="G134" s="290"/>
      <c r="H134" s="290"/>
      <c r="I134" s="290"/>
      <c r="J134" s="290"/>
      <c r="K134" s="71"/>
      <c r="L134" s="71"/>
      <c r="M134" s="71"/>
      <c r="N134" s="71"/>
      <c r="O134" s="71"/>
      <c r="P134" s="71"/>
      <c r="Q134" s="71"/>
    </row>
    <row r="135" spans="1:17" ht="13.2" customHeight="1" x14ac:dyDescent="0.25">
      <c r="A135" s="289" t="s">
        <v>619</v>
      </c>
      <c r="B135" s="290"/>
      <c r="C135" s="290"/>
      <c r="D135" s="290"/>
      <c r="E135" s="290"/>
      <c r="F135" s="290"/>
      <c r="G135" s="290"/>
      <c r="H135" s="290"/>
      <c r="I135" s="290"/>
      <c r="J135" s="290"/>
      <c r="K135" s="71"/>
      <c r="L135" s="71"/>
      <c r="M135" s="71"/>
      <c r="N135" s="71"/>
      <c r="O135" s="71"/>
      <c r="P135" s="71"/>
      <c r="Q135" s="71"/>
    </row>
    <row r="136" spans="1:17" x14ac:dyDescent="0.25">
      <c r="A136" s="289" t="s">
        <v>915</v>
      </c>
      <c r="B136" s="290"/>
      <c r="C136" s="290"/>
      <c r="D136" s="290"/>
      <c r="E136" s="290"/>
      <c r="F136" s="290"/>
      <c r="G136" s="290"/>
      <c r="H136" s="290"/>
      <c r="I136" s="290"/>
      <c r="J136" s="290"/>
      <c r="K136" s="70">
        <v>4</v>
      </c>
      <c r="L136" s="70">
        <v>2</v>
      </c>
      <c r="M136" s="70">
        <v>2</v>
      </c>
      <c r="N136" s="71"/>
      <c r="O136" s="71"/>
      <c r="P136" s="70">
        <v>0.13</v>
      </c>
      <c r="Q136" s="71"/>
    </row>
    <row r="137" spans="1:17" ht="13.2" customHeight="1" x14ac:dyDescent="0.25">
      <c r="A137" s="289" t="s">
        <v>611</v>
      </c>
      <c r="B137" s="290"/>
      <c r="C137" s="290"/>
      <c r="D137" s="290"/>
      <c r="E137" s="290"/>
      <c r="F137" s="290"/>
      <c r="G137" s="290"/>
      <c r="H137" s="290"/>
      <c r="I137" s="290"/>
      <c r="J137" s="290"/>
      <c r="K137" s="70">
        <v>4</v>
      </c>
      <c r="L137" s="70">
        <v>2</v>
      </c>
      <c r="M137" s="70">
        <v>2</v>
      </c>
      <c r="N137" s="71"/>
      <c r="O137" s="71"/>
      <c r="P137" s="70">
        <v>0.13</v>
      </c>
      <c r="Q137" s="71"/>
    </row>
    <row r="138" spans="1:17" ht="13.2" customHeight="1" x14ac:dyDescent="0.25">
      <c r="A138" s="289" t="s">
        <v>901</v>
      </c>
      <c r="B138" s="290"/>
      <c r="C138" s="290"/>
      <c r="D138" s="290"/>
      <c r="E138" s="290"/>
      <c r="F138" s="290"/>
      <c r="G138" s="290"/>
      <c r="H138" s="290"/>
      <c r="I138" s="290"/>
      <c r="J138" s="290"/>
      <c r="K138" s="70">
        <v>6</v>
      </c>
      <c r="L138" s="70">
        <v>3</v>
      </c>
      <c r="M138" s="70">
        <v>3</v>
      </c>
      <c r="N138" s="71"/>
      <c r="O138" s="71"/>
      <c r="P138" s="70">
        <v>0.18</v>
      </c>
      <c r="Q138" s="71"/>
    </row>
    <row r="139" spans="1:17" ht="13.2" customHeight="1" x14ac:dyDescent="0.25">
      <c r="A139" s="289" t="s">
        <v>902</v>
      </c>
      <c r="B139" s="290"/>
      <c r="C139" s="290"/>
      <c r="D139" s="290"/>
      <c r="E139" s="290"/>
      <c r="F139" s="290"/>
      <c r="G139" s="290"/>
      <c r="H139" s="290"/>
      <c r="I139" s="290"/>
      <c r="J139" s="290"/>
      <c r="K139" s="70">
        <v>8</v>
      </c>
      <c r="L139" s="70">
        <v>4</v>
      </c>
      <c r="M139" s="70">
        <v>4</v>
      </c>
      <c r="N139" s="71"/>
      <c r="O139" s="71"/>
      <c r="P139" s="70">
        <v>0.22</v>
      </c>
      <c r="Q139" s="71"/>
    </row>
    <row r="140" spans="1:17" x14ac:dyDescent="0.25">
      <c r="A140" s="289" t="s">
        <v>916</v>
      </c>
      <c r="B140" s="290"/>
      <c r="C140" s="290"/>
      <c r="D140" s="290"/>
      <c r="E140" s="290"/>
      <c r="F140" s="290"/>
      <c r="G140" s="290"/>
      <c r="H140" s="290"/>
      <c r="I140" s="290"/>
      <c r="J140" s="290"/>
      <c r="K140" s="70">
        <v>4</v>
      </c>
      <c r="L140" s="71"/>
      <c r="M140" s="71"/>
      <c r="N140" s="71"/>
      <c r="O140" s="71"/>
      <c r="P140" s="71"/>
      <c r="Q140" s="71"/>
    </row>
    <row r="141" spans="1:17" ht="13.2" customHeight="1" x14ac:dyDescent="0.25">
      <c r="A141" s="289" t="s">
        <v>917</v>
      </c>
      <c r="B141" s="290"/>
      <c r="C141" s="290"/>
      <c r="D141" s="290"/>
      <c r="E141" s="290"/>
      <c r="F141" s="290"/>
      <c r="G141" s="290"/>
      <c r="H141" s="290"/>
      <c r="I141" s="290"/>
      <c r="J141" s="290"/>
      <c r="K141" s="70">
        <v>3</v>
      </c>
      <c r="L141" s="71"/>
      <c r="M141" s="71"/>
      <c r="N141" s="71"/>
      <c r="O141" s="71"/>
      <c r="P141" s="71"/>
      <c r="Q141" s="71"/>
    </row>
    <row r="142" spans="1:17" ht="13.2" customHeight="1" x14ac:dyDescent="0.25">
      <c r="A142" s="289" t="s">
        <v>616</v>
      </c>
      <c r="B142" s="290"/>
      <c r="C142" s="290"/>
      <c r="D142" s="290"/>
      <c r="E142" s="290"/>
      <c r="F142" s="290"/>
      <c r="G142" s="290"/>
      <c r="H142" s="290"/>
      <c r="I142" s="290"/>
      <c r="J142" s="290"/>
      <c r="K142" s="70">
        <v>15</v>
      </c>
      <c r="L142" s="71"/>
      <c r="M142" s="71"/>
      <c r="N142" s="71"/>
      <c r="O142" s="71"/>
      <c r="P142" s="70">
        <v>0.22</v>
      </c>
      <c r="Q142" s="71"/>
    </row>
    <row r="143" spans="1:17" ht="13.2" customHeight="1" x14ac:dyDescent="0.25">
      <c r="A143" s="289" t="s">
        <v>617</v>
      </c>
      <c r="B143" s="290"/>
      <c r="C143" s="290"/>
      <c r="D143" s="290"/>
      <c r="E143" s="290"/>
      <c r="F143" s="290"/>
      <c r="G143" s="290"/>
      <c r="H143" s="290"/>
      <c r="I143" s="290"/>
      <c r="J143" s="290"/>
      <c r="K143" s="71"/>
      <c r="L143" s="71"/>
      <c r="M143" s="71"/>
      <c r="N143" s="71"/>
      <c r="O143" s="71"/>
      <c r="P143" s="71"/>
      <c r="Q143" s="71"/>
    </row>
    <row r="144" spans="1:17" x14ac:dyDescent="0.25">
      <c r="A144" s="289" t="s">
        <v>918</v>
      </c>
      <c r="B144" s="290"/>
      <c r="C144" s="290"/>
      <c r="D144" s="290"/>
      <c r="E144" s="290"/>
      <c r="F144" s="290"/>
      <c r="G144" s="290"/>
      <c r="H144" s="290"/>
      <c r="I144" s="290"/>
      <c r="J144" s="290"/>
      <c r="K144" s="70">
        <v>1594</v>
      </c>
      <c r="L144" s="71"/>
      <c r="M144" s="71"/>
      <c r="N144" s="71"/>
      <c r="O144" s="71"/>
      <c r="P144" s="71"/>
      <c r="Q144" s="71"/>
    </row>
    <row r="145" spans="1:17" x14ac:dyDescent="0.25">
      <c r="A145" s="289" t="s">
        <v>611</v>
      </c>
      <c r="B145" s="290"/>
      <c r="C145" s="290"/>
      <c r="D145" s="290"/>
      <c r="E145" s="290"/>
      <c r="F145" s="290"/>
      <c r="G145" s="290"/>
      <c r="H145" s="290"/>
      <c r="I145" s="290"/>
      <c r="J145" s="290"/>
      <c r="K145" s="70">
        <v>1594</v>
      </c>
      <c r="L145" s="71"/>
      <c r="M145" s="71"/>
      <c r="N145" s="71"/>
      <c r="O145" s="71"/>
      <c r="P145" s="71"/>
      <c r="Q145" s="71"/>
    </row>
    <row r="146" spans="1:17" x14ac:dyDescent="0.25">
      <c r="A146" s="289" t="s">
        <v>83</v>
      </c>
      <c r="B146" s="290"/>
      <c r="C146" s="290"/>
      <c r="D146" s="290"/>
      <c r="E146" s="290"/>
      <c r="F146" s="290"/>
      <c r="G146" s="290"/>
      <c r="H146" s="290"/>
      <c r="I146" s="290"/>
      <c r="J146" s="290"/>
      <c r="K146" s="70">
        <v>1609</v>
      </c>
      <c r="L146" s="71"/>
      <c r="M146" s="71"/>
      <c r="N146" s="71"/>
      <c r="O146" s="71"/>
      <c r="P146" s="70">
        <v>0.22</v>
      </c>
      <c r="Q146" s="71"/>
    </row>
    <row r="147" spans="1:17" ht="13.2" customHeight="1" x14ac:dyDescent="0.25">
      <c r="A147" s="289" t="s">
        <v>625</v>
      </c>
      <c r="B147" s="290"/>
      <c r="C147" s="290"/>
      <c r="D147" s="290"/>
      <c r="E147" s="290"/>
      <c r="F147" s="290"/>
      <c r="G147" s="290"/>
      <c r="H147" s="290"/>
      <c r="I147" s="290"/>
      <c r="J147" s="290"/>
      <c r="K147" s="71"/>
      <c r="L147" s="71"/>
      <c r="M147" s="71"/>
      <c r="N147" s="71"/>
      <c r="O147" s="71"/>
      <c r="P147" s="71"/>
      <c r="Q147" s="71"/>
    </row>
    <row r="148" spans="1:17" ht="13.2" customHeight="1" x14ac:dyDescent="0.25">
      <c r="A148" s="289" t="s">
        <v>632</v>
      </c>
      <c r="B148" s="290"/>
      <c r="C148" s="290"/>
      <c r="D148" s="290"/>
      <c r="E148" s="290"/>
      <c r="F148" s="290"/>
      <c r="G148" s="290"/>
      <c r="H148" s="290"/>
      <c r="I148" s="290"/>
      <c r="J148" s="290"/>
      <c r="K148" s="71"/>
      <c r="L148" s="71"/>
      <c r="M148" s="71"/>
      <c r="N148" s="71"/>
      <c r="O148" s="71"/>
      <c r="P148" s="71"/>
      <c r="Q148" s="71"/>
    </row>
    <row r="149" spans="1:17" ht="13.2" customHeight="1" x14ac:dyDescent="0.25">
      <c r="A149" s="289" t="s">
        <v>919</v>
      </c>
      <c r="B149" s="290"/>
      <c r="C149" s="290"/>
      <c r="D149" s="290"/>
      <c r="E149" s="290"/>
      <c r="F149" s="290"/>
      <c r="G149" s="290"/>
      <c r="H149" s="290"/>
      <c r="I149" s="290"/>
      <c r="J149" s="290"/>
      <c r="K149" s="70">
        <v>6498</v>
      </c>
      <c r="L149" s="70">
        <v>1103</v>
      </c>
      <c r="M149" s="70">
        <v>2239</v>
      </c>
      <c r="N149" s="70">
        <v>367</v>
      </c>
      <c r="O149" s="71"/>
      <c r="P149" s="70">
        <v>81.53</v>
      </c>
      <c r="Q149" s="71"/>
    </row>
    <row r="150" spans="1:17" ht="13.2" customHeight="1" x14ac:dyDescent="0.25">
      <c r="A150" s="289" t="s">
        <v>611</v>
      </c>
      <c r="B150" s="290"/>
      <c r="C150" s="290"/>
      <c r="D150" s="290"/>
      <c r="E150" s="290"/>
      <c r="F150" s="290"/>
      <c r="G150" s="290"/>
      <c r="H150" s="290"/>
      <c r="I150" s="290"/>
      <c r="J150" s="290"/>
      <c r="K150" s="70">
        <v>6562</v>
      </c>
      <c r="L150" s="70">
        <v>1151</v>
      </c>
      <c r="M150" s="70">
        <v>2255</v>
      </c>
      <c r="N150" s="70">
        <v>383</v>
      </c>
      <c r="O150" s="71"/>
      <c r="P150" s="70">
        <v>81.53</v>
      </c>
      <c r="Q150" s="71"/>
    </row>
    <row r="151" spans="1:17" ht="13.2" customHeight="1" x14ac:dyDescent="0.25">
      <c r="A151" s="289" t="s">
        <v>901</v>
      </c>
      <c r="B151" s="290"/>
      <c r="C151" s="290"/>
      <c r="D151" s="290"/>
      <c r="E151" s="290"/>
      <c r="F151" s="290"/>
      <c r="G151" s="290"/>
      <c r="H151" s="290"/>
      <c r="I151" s="290"/>
      <c r="J151" s="290"/>
      <c r="K151" s="70">
        <v>7754</v>
      </c>
      <c r="L151" s="70">
        <v>1554</v>
      </c>
      <c r="M151" s="70">
        <v>3044</v>
      </c>
      <c r="N151" s="70">
        <v>517</v>
      </c>
      <c r="O151" s="71"/>
      <c r="P151" s="70">
        <v>110.07</v>
      </c>
      <c r="Q151" s="71"/>
    </row>
    <row r="152" spans="1:17" ht="13.2" customHeight="1" x14ac:dyDescent="0.25">
      <c r="A152" s="289" t="s">
        <v>902</v>
      </c>
      <c r="B152" s="290"/>
      <c r="C152" s="290"/>
      <c r="D152" s="290"/>
      <c r="E152" s="290"/>
      <c r="F152" s="290"/>
      <c r="G152" s="290"/>
      <c r="H152" s="290"/>
      <c r="I152" s="290"/>
      <c r="J152" s="290"/>
      <c r="K152" s="70">
        <v>8674</v>
      </c>
      <c r="L152" s="70">
        <v>1865</v>
      </c>
      <c r="M152" s="70">
        <v>3653</v>
      </c>
      <c r="N152" s="70">
        <v>620</v>
      </c>
      <c r="O152" s="71"/>
      <c r="P152" s="70">
        <v>132.08000000000001</v>
      </c>
      <c r="Q152" s="71"/>
    </row>
    <row r="153" spans="1:17" ht="13.2" customHeight="1" x14ac:dyDescent="0.25">
      <c r="A153" s="289" t="s">
        <v>920</v>
      </c>
      <c r="B153" s="290"/>
      <c r="C153" s="290"/>
      <c r="D153" s="290"/>
      <c r="E153" s="290"/>
      <c r="F153" s="290"/>
      <c r="G153" s="290"/>
      <c r="H153" s="290"/>
      <c r="I153" s="290"/>
      <c r="J153" s="290"/>
      <c r="K153" s="70">
        <v>2361</v>
      </c>
      <c r="L153" s="71"/>
      <c r="M153" s="71"/>
      <c r="N153" s="71"/>
      <c r="O153" s="71"/>
      <c r="P153" s="71"/>
      <c r="Q153" s="71"/>
    </row>
    <row r="154" spans="1:17" x14ac:dyDescent="0.25">
      <c r="A154" s="289" t="s">
        <v>921</v>
      </c>
      <c r="B154" s="290"/>
      <c r="C154" s="290"/>
      <c r="D154" s="290"/>
      <c r="E154" s="290"/>
      <c r="F154" s="290"/>
      <c r="G154" s="290"/>
      <c r="H154" s="290"/>
      <c r="I154" s="290"/>
      <c r="J154" s="290"/>
      <c r="K154" s="70">
        <v>1615</v>
      </c>
      <c r="L154" s="71"/>
      <c r="M154" s="71"/>
      <c r="N154" s="71"/>
      <c r="O154" s="71"/>
      <c r="P154" s="71"/>
      <c r="Q154" s="71"/>
    </row>
    <row r="155" spans="1:17" x14ac:dyDescent="0.25">
      <c r="A155" s="289" t="s">
        <v>616</v>
      </c>
      <c r="B155" s="290"/>
      <c r="C155" s="290"/>
      <c r="D155" s="290"/>
      <c r="E155" s="290"/>
      <c r="F155" s="290"/>
      <c r="G155" s="290"/>
      <c r="H155" s="290"/>
      <c r="I155" s="290"/>
      <c r="J155" s="290"/>
      <c r="K155" s="70">
        <v>12650</v>
      </c>
      <c r="L155" s="71"/>
      <c r="M155" s="71"/>
      <c r="N155" s="71"/>
      <c r="O155" s="71"/>
      <c r="P155" s="70">
        <v>132.08000000000001</v>
      </c>
      <c r="Q155" s="71"/>
    </row>
    <row r="156" spans="1:17" x14ac:dyDescent="0.25">
      <c r="A156" s="289" t="s">
        <v>922</v>
      </c>
      <c r="B156" s="290"/>
      <c r="C156" s="290"/>
      <c r="D156" s="290"/>
      <c r="E156" s="290"/>
      <c r="F156" s="290"/>
      <c r="G156" s="290"/>
      <c r="H156" s="290"/>
      <c r="I156" s="290"/>
      <c r="J156" s="290"/>
      <c r="K156" s="71"/>
      <c r="L156" s="71"/>
      <c r="M156" s="71"/>
      <c r="N156" s="71"/>
      <c r="O156" s="71"/>
      <c r="P156" s="71"/>
      <c r="Q156" s="71"/>
    </row>
    <row r="157" spans="1:17" x14ac:dyDescent="0.25">
      <c r="A157" s="289" t="s">
        <v>923</v>
      </c>
      <c r="B157" s="290"/>
      <c r="C157" s="290"/>
      <c r="D157" s="290"/>
      <c r="E157" s="290"/>
      <c r="F157" s="290"/>
      <c r="G157" s="290"/>
      <c r="H157" s="290"/>
      <c r="I157" s="290"/>
      <c r="J157" s="290"/>
      <c r="K157" s="70">
        <v>432</v>
      </c>
      <c r="L157" s="70">
        <v>348</v>
      </c>
      <c r="M157" s="71"/>
      <c r="N157" s="71"/>
      <c r="O157" s="71"/>
      <c r="P157" s="70">
        <v>26.25</v>
      </c>
      <c r="Q157" s="71"/>
    </row>
    <row r="158" spans="1:17" x14ac:dyDescent="0.25">
      <c r="A158" s="289" t="s">
        <v>611</v>
      </c>
      <c r="B158" s="290"/>
      <c r="C158" s="290"/>
      <c r="D158" s="290"/>
      <c r="E158" s="290"/>
      <c r="F158" s="290"/>
      <c r="G158" s="290"/>
      <c r="H158" s="290"/>
      <c r="I158" s="290"/>
      <c r="J158" s="290"/>
      <c r="K158" s="70">
        <v>447</v>
      </c>
      <c r="L158" s="70">
        <v>363</v>
      </c>
      <c r="M158" s="71"/>
      <c r="N158" s="71"/>
      <c r="O158" s="71"/>
      <c r="P158" s="70">
        <v>26.25</v>
      </c>
      <c r="Q158" s="71"/>
    </row>
    <row r="159" spans="1:17" x14ac:dyDescent="0.25">
      <c r="A159" s="289" t="s">
        <v>901</v>
      </c>
      <c r="B159" s="290"/>
      <c r="C159" s="290"/>
      <c r="D159" s="290"/>
      <c r="E159" s="290"/>
      <c r="F159" s="290"/>
      <c r="G159" s="290"/>
      <c r="H159" s="290"/>
      <c r="I159" s="290"/>
      <c r="J159" s="290"/>
      <c r="K159" s="70">
        <v>574</v>
      </c>
      <c r="L159" s="70">
        <v>490</v>
      </c>
      <c r="M159" s="71"/>
      <c r="N159" s="71"/>
      <c r="O159" s="71"/>
      <c r="P159" s="70">
        <v>35.44</v>
      </c>
      <c r="Q159" s="71"/>
    </row>
    <row r="160" spans="1:17" ht="13.2" customHeight="1" x14ac:dyDescent="0.25">
      <c r="A160" s="289" t="s">
        <v>902</v>
      </c>
      <c r="B160" s="290"/>
      <c r="C160" s="290"/>
      <c r="D160" s="290"/>
      <c r="E160" s="290"/>
      <c r="F160" s="290"/>
      <c r="G160" s="290"/>
      <c r="H160" s="290"/>
      <c r="I160" s="290"/>
      <c r="J160" s="290"/>
      <c r="K160" s="70">
        <v>672</v>
      </c>
      <c r="L160" s="70">
        <v>588</v>
      </c>
      <c r="M160" s="71"/>
      <c r="N160" s="71"/>
      <c r="O160" s="71"/>
      <c r="P160" s="70">
        <v>42.53</v>
      </c>
      <c r="Q160" s="71"/>
    </row>
    <row r="161" spans="1:17" ht="13.2" customHeight="1" x14ac:dyDescent="0.25">
      <c r="A161" s="289" t="s">
        <v>924</v>
      </c>
      <c r="B161" s="290"/>
      <c r="C161" s="290"/>
      <c r="D161" s="290"/>
      <c r="E161" s="290"/>
      <c r="F161" s="290"/>
      <c r="G161" s="290"/>
      <c r="H161" s="290"/>
      <c r="I161" s="290"/>
      <c r="J161" s="290"/>
      <c r="K161" s="70">
        <v>541</v>
      </c>
      <c r="L161" s="71"/>
      <c r="M161" s="71"/>
      <c r="N161" s="71"/>
      <c r="O161" s="71"/>
      <c r="P161" s="71"/>
      <c r="Q161" s="71"/>
    </row>
    <row r="162" spans="1:17" ht="13.2" customHeight="1" x14ac:dyDescent="0.25">
      <c r="A162" s="289" t="s">
        <v>925</v>
      </c>
      <c r="B162" s="290"/>
      <c r="C162" s="290"/>
      <c r="D162" s="290"/>
      <c r="E162" s="290"/>
      <c r="F162" s="290"/>
      <c r="G162" s="290"/>
      <c r="H162" s="290"/>
      <c r="I162" s="290"/>
      <c r="J162" s="290"/>
      <c r="K162" s="70">
        <v>382</v>
      </c>
      <c r="L162" s="71"/>
      <c r="M162" s="71"/>
      <c r="N162" s="71"/>
      <c r="O162" s="71"/>
      <c r="P162" s="71"/>
      <c r="Q162" s="71"/>
    </row>
    <row r="163" spans="1:17" x14ac:dyDescent="0.25">
      <c r="A163" s="289" t="s">
        <v>616</v>
      </c>
      <c r="B163" s="290"/>
      <c r="C163" s="290"/>
      <c r="D163" s="290"/>
      <c r="E163" s="290"/>
      <c r="F163" s="290"/>
      <c r="G163" s="290"/>
      <c r="H163" s="290"/>
      <c r="I163" s="290"/>
      <c r="J163" s="290"/>
      <c r="K163" s="70">
        <v>1595</v>
      </c>
      <c r="L163" s="71"/>
      <c r="M163" s="71"/>
      <c r="N163" s="71"/>
      <c r="O163" s="71"/>
      <c r="P163" s="70">
        <v>42.53</v>
      </c>
      <c r="Q163" s="71"/>
    </row>
    <row r="164" spans="1:17" x14ac:dyDescent="0.25">
      <c r="A164" s="289" t="s">
        <v>926</v>
      </c>
      <c r="B164" s="290"/>
      <c r="C164" s="290"/>
      <c r="D164" s="290"/>
      <c r="E164" s="290"/>
      <c r="F164" s="290"/>
      <c r="G164" s="290"/>
      <c r="H164" s="290"/>
      <c r="I164" s="290"/>
      <c r="J164" s="290"/>
      <c r="K164" s="71"/>
      <c r="L164" s="71"/>
      <c r="M164" s="71"/>
      <c r="N164" s="71"/>
      <c r="O164" s="71"/>
      <c r="P164" s="71"/>
      <c r="Q164" s="71"/>
    </row>
    <row r="165" spans="1:17" x14ac:dyDescent="0.25">
      <c r="A165" s="289" t="s">
        <v>927</v>
      </c>
      <c r="B165" s="290"/>
      <c r="C165" s="290"/>
      <c r="D165" s="290"/>
      <c r="E165" s="290"/>
      <c r="F165" s="290"/>
      <c r="G165" s="290"/>
      <c r="H165" s="290"/>
      <c r="I165" s="290"/>
      <c r="J165" s="290"/>
      <c r="K165" s="70">
        <v>361</v>
      </c>
      <c r="L165" s="71"/>
      <c r="M165" s="71"/>
      <c r="N165" s="71"/>
      <c r="O165" s="71"/>
      <c r="P165" s="71"/>
      <c r="Q165" s="71"/>
    </row>
    <row r="166" spans="1:17" x14ac:dyDescent="0.25">
      <c r="A166" s="289" t="s">
        <v>611</v>
      </c>
      <c r="B166" s="290"/>
      <c r="C166" s="290"/>
      <c r="D166" s="290"/>
      <c r="E166" s="290"/>
      <c r="F166" s="290"/>
      <c r="G166" s="290"/>
      <c r="H166" s="290"/>
      <c r="I166" s="290"/>
      <c r="J166" s="290"/>
      <c r="K166" s="70">
        <v>361</v>
      </c>
      <c r="L166" s="71"/>
      <c r="M166" s="71"/>
      <c r="N166" s="71"/>
      <c r="O166" s="71"/>
      <c r="P166" s="71"/>
      <c r="Q166" s="71"/>
    </row>
    <row r="167" spans="1:17" x14ac:dyDescent="0.25">
      <c r="A167" s="289" t="s">
        <v>902</v>
      </c>
      <c r="B167" s="290"/>
      <c r="C167" s="290"/>
      <c r="D167" s="290"/>
      <c r="E167" s="290"/>
      <c r="F167" s="290"/>
      <c r="G167" s="290"/>
      <c r="H167" s="290"/>
      <c r="I167" s="290"/>
      <c r="J167" s="290"/>
      <c r="K167" s="70">
        <v>361</v>
      </c>
      <c r="L167" s="71"/>
      <c r="M167" s="71"/>
      <c r="N167" s="71"/>
      <c r="O167" s="71"/>
      <c r="P167" s="71"/>
      <c r="Q167" s="71"/>
    </row>
    <row r="168" spans="1:17" x14ac:dyDescent="0.25">
      <c r="A168" s="289" t="s">
        <v>83</v>
      </c>
      <c r="B168" s="290"/>
      <c r="C168" s="290"/>
      <c r="D168" s="290"/>
      <c r="E168" s="290"/>
      <c r="F168" s="290"/>
      <c r="G168" s="290"/>
      <c r="H168" s="290"/>
      <c r="I168" s="290"/>
      <c r="J168" s="290"/>
      <c r="K168" s="70">
        <v>14606</v>
      </c>
      <c r="L168" s="71"/>
      <c r="M168" s="71"/>
      <c r="N168" s="71"/>
      <c r="O168" s="71"/>
      <c r="P168" s="70">
        <v>174.61</v>
      </c>
      <c r="Q168" s="71"/>
    </row>
    <row r="169" spans="1:17" x14ac:dyDescent="0.25">
      <c r="A169" s="289" t="s">
        <v>81</v>
      </c>
      <c r="B169" s="290"/>
      <c r="C169" s="290"/>
      <c r="D169" s="290"/>
      <c r="E169" s="290"/>
      <c r="F169" s="290"/>
      <c r="G169" s="290"/>
      <c r="H169" s="290"/>
      <c r="I169" s="290"/>
      <c r="J169" s="290"/>
      <c r="K169" s="70">
        <v>16215</v>
      </c>
      <c r="L169" s="71"/>
      <c r="M169" s="71"/>
      <c r="N169" s="71"/>
      <c r="O169" s="71"/>
      <c r="P169" s="70">
        <v>174.83</v>
      </c>
      <c r="Q169" s="71"/>
    </row>
    <row r="170" spans="1:17" x14ac:dyDescent="0.25">
      <c r="A170" s="291" t="s">
        <v>928</v>
      </c>
      <c r="B170" s="290"/>
      <c r="C170" s="290"/>
      <c r="D170" s="290"/>
      <c r="E170" s="290"/>
      <c r="F170" s="290"/>
      <c r="G170" s="290"/>
      <c r="H170" s="290"/>
      <c r="I170" s="290"/>
      <c r="J170" s="290"/>
      <c r="K170" s="73">
        <v>16215</v>
      </c>
      <c r="L170" s="71"/>
      <c r="M170" s="71"/>
      <c r="N170" s="71"/>
      <c r="O170" s="71"/>
      <c r="P170" s="73">
        <v>174.83</v>
      </c>
      <c r="Q170" s="71"/>
    </row>
    <row r="171" spans="1:17" x14ac:dyDescent="0.25">
      <c r="A171" s="289" t="s">
        <v>929</v>
      </c>
      <c r="B171" s="290"/>
      <c r="C171" s="290"/>
      <c r="D171" s="290"/>
      <c r="E171" s="290"/>
      <c r="F171" s="290"/>
      <c r="G171" s="290"/>
      <c r="H171" s="290"/>
      <c r="I171" s="290"/>
      <c r="J171" s="290"/>
      <c r="K171" s="71"/>
      <c r="L171" s="71"/>
      <c r="M171" s="71"/>
      <c r="N171" s="71"/>
      <c r="O171" s="71"/>
      <c r="P171" s="71"/>
      <c r="Q171" s="71"/>
    </row>
    <row r="172" spans="1:17" x14ac:dyDescent="0.25">
      <c r="A172" s="289" t="s">
        <v>930</v>
      </c>
      <c r="B172" s="290"/>
      <c r="C172" s="290"/>
      <c r="D172" s="290"/>
      <c r="E172" s="290"/>
      <c r="F172" s="290"/>
      <c r="G172" s="290"/>
      <c r="H172" s="290"/>
      <c r="I172" s="290"/>
      <c r="J172" s="290"/>
      <c r="K172" s="71"/>
      <c r="L172" s="71"/>
      <c r="M172" s="71"/>
      <c r="N172" s="71"/>
      <c r="O172" s="71"/>
      <c r="P172" s="71"/>
      <c r="Q172" s="71"/>
    </row>
    <row r="173" spans="1:17" x14ac:dyDescent="0.25">
      <c r="A173" s="289" t="s">
        <v>931</v>
      </c>
      <c r="B173" s="290"/>
      <c r="C173" s="290"/>
      <c r="D173" s="290"/>
      <c r="E173" s="290"/>
      <c r="F173" s="290"/>
      <c r="G173" s="290"/>
      <c r="H173" s="290"/>
      <c r="I173" s="290"/>
      <c r="J173" s="290"/>
      <c r="K173" s="70">
        <v>5054</v>
      </c>
      <c r="L173" s="71"/>
      <c r="M173" s="71"/>
      <c r="N173" s="71"/>
      <c r="O173" s="71"/>
      <c r="P173" s="71"/>
      <c r="Q173" s="71"/>
    </row>
    <row r="174" spans="1:17" ht="13.2" customHeight="1" x14ac:dyDescent="0.25">
      <c r="A174" s="289" t="s">
        <v>314</v>
      </c>
      <c r="B174" s="290"/>
      <c r="C174" s="290"/>
      <c r="D174" s="290"/>
      <c r="E174" s="290"/>
      <c r="F174" s="290"/>
      <c r="G174" s="290"/>
      <c r="H174" s="290"/>
      <c r="I174" s="290"/>
      <c r="J174" s="290"/>
      <c r="K174" s="70">
        <v>5054</v>
      </c>
      <c r="L174" s="71"/>
      <c r="M174" s="71"/>
      <c r="N174" s="71"/>
      <c r="O174" s="71"/>
      <c r="P174" s="71"/>
      <c r="Q174" s="71"/>
    </row>
    <row r="175" spans="1:17" ht="13.2" customHeight="1" x14ac:dyDescent="0.25">
      <c r="A175" s="289" t="s">
        <v>81</v>
      </c>
      <c r="B175" s="290"/>
      <c r="C175" s="290"/>
      <c r="D175" s="290"/>
      <c r="E175" s="290"/>
      <c r="F175" s="290"/>
      <c r="G175" s="290"/>
      <c r="H175" s="290"/>
      <c r="I175" s="290"/>
      <c r="J175" s="290"/>
      <c r="K175" s="70">
        <v>5054</v>
      </c>
      <c r="L175" s="71"/>
      <c r="M175" s="71"/>
      <c r="N175" s="71"/>
      <c r="O175" s="71"/>
      <c r="P175" s="71"/>
      <c r="Q175" s="71"/>
    </row>
    <row r="176" spans="1:17" ht="13.2" customHeight="1" x14ac:dyDescent="0.25">
      <c r="A176" s="291" t="s">
        <v>932</v>
      </c>
      <c r="B176" s="290"/>
      <c r="C176" s="290"/>
      <c r="D176" s="290"/>
      <c r="E176" s="290"/>
      <c r="F176" s="290"/>
      <c r="G176" s="290"/>
      <c r="H176" s="290"/>
      <c r="I176" s="290"/>
      <c r="J176" s="290"/>
      <c r="K176" s="73">
        <v>5054</v>
      </c>
      <c r="L176" s="71"/>
      <c r="M176" s="71"/>
      <c r="N176" s="71"/>
      <c r="O176" s="71"/>
      <c r="P176" s="71"/>
      <c r="Q176" s="71"/>
    </row>
    <row r="177" spans="1:17" ht="13.2" customHeight="1" x14ac:dyDescent="0.25">
      <c r="A177" s="289" t="s">
        <v>933</v>
      </c>
      <c r="B177" s="290"/>
      <c r="C177" s="290"/>
      <c r="D177" s="290"/>
      <c r="E177" s="290"/>
      <c r="F177" s="290"/>
      <c r="G177" s="290"/>
      <c r="H177" s="290"/>
      <c r="I177" s="290"/>
      <c r="J177" s="290"/>
      <c r="K177" s="71"/>
      <c r="L177" s="71"/>
      <c r="M177" s="71"/>
      <c r="N177" s="71"/>
      <c r="O177" s="71"/>
      <c r="P177" s="71"/>
      <c r="Q177" s="71"/>
    </row>
    <row r="178" spans="1:17" ht="13.2" customHeight="1" x14ac:dyDescent="0.25">
      <c r="A178" s="289" t="s">
        <v>930</v>
      </c>
      <c r="B178" s="290"/>
      <c r="C178" s="290"/>
      <c r="D178" s="290"/>
      <c r="E178" s="290"/>
      <c r="F178" s="290"/>
      <c r="G178" s="290"/>
      <c r="H178" s="290"/>
      <c r="I178" s="290"/>
      <c r="J178" s="290"/>
      <c r="K178" s="71"/>
      <c r="L178" s="71"/>
      <c r="M178" s="71"/>
      <c r="N178" s="71"/>
      <c r="O178" s="71"/>
      <c r="P178" s="71"/>
      <c r="Q178" s="71"/>
    </row>
    <row r="179" spans="1:17" x14ac:dyDescent="0.25">
      <c r="A179" s="289" t="s">
        <v>934</v>
      </c>
      <c r="B179" s="290"/>
      <c r="C179" s="290"/>
      <c r="D179" s="290"/>
      <c r="E179" s="290"/>
      <c r="F179" s="290"/>
      <c r="G179" s="290"/>
      <c r="H179" s="290"/>
      <c r="I179" s="290"/>
      <c r="J179" s="290"/>
      <c r="K179" s="70">
        <v>196</v>
      </c>
      <c r="L179" s="71"/>
      <c r="M179" s="71"/>
      <c r="N179" s="71"/>
      <c r="O179" s="71"/>
      <c r="P179" s="71"/>
      <c r="Q179" s="71"/>
    </row>
    <row r="180" spans="1:17" x14ac:dyDescent="0.25">
      <c r="A180" s="289" t="s">
        <v>314</v>
      </c>
      <c r="B180" s="290"/>
      <c r="C180" s="290"/>
      <c r="D180" s="290"/>
      <c r="E180" s="290"/>
      <c r="F180" s="290"/>
      <c r="G180" s="290"/>
      <c r="H180" s="290"/>
      <c r="I180" s="290"/>
      <c r="J180" s="290"/>
      <c r="K180" s="70">
        <v>196</v>
      </c>
      <c r="L180" s="71"/>
      <c r="M180" s="71"/>
      <c r="N180" s="71"/>
      <c r="O180" s="71"/>
      <c r="P180" s="71"/>
      <c r="Q180" s="71"/>
    </row>
    <row r="181" spans="1:17" x14ac:dyDescent="0.25">
      <c r="A181" s="289" t="s">
        <v>81</v>
      </c>
      <c r="B181" s="290"/>
      <c r="C181" s="290"/>
      <c r="D181" s="290"/>
      <c r="E181" s="290"/>
      <c r="F181" s="290"/>
      <c r="G181" s="290"/>
      <c r="H181" s="290"/>
      <c r="I181" s="290"/>
      <c r="J181" s="290"/>
      <c r="K181" s="70">
        <v>196</v>
      </c>
      <c r="L181" s="71"/>
      <c r="M181" s="71"/>
      <c r="N181" s="71"/>
      <c r="O181" s="71"/>
      <c r="P181" s="71"/>
      <c r="Q181" s="71"/>
    </row>
    <row r="182" spans="1:17" x14ac:dyDescent="0.25">
      <c r="A182" s="291" t="s">
        <v>935</v>
      </c>
      <c r="B182" s="290"/>
      <c r="C182" s="290"/>
      <c r="D182" s="290"/>
      <c r="E182" s="290"/>
      <c r="F182" s="290"/>
      <c r="G182" s="290"/>
      <c r="H182" s="290"/>
      <c r="I182" s="290"/>
      <c r="J182" s="290"/>
      <c r="K182" s="73">
        <v>196</v>
      </c>
      <c r="L182" s="71"/>
      <c r="M182" s="71"/>
      <c r="N182" s="71"/>
      <c r="O182" s="71"/>
      <c r="P182" s="71"/>
      <c r="Q182" s="71"/>
    </row>
    <row r="183" spans="1:17" x14ac:dyDescent="0.25">
      <c r="A183" s="289" t="s">
        <v>33</v>
      </c>
      <c r="B183" s="290"/>
      <c r="C183" s="290"/>
      <c r="D183" s="290"/>
      <c r="E183" s="290"/>
      <c r="F183" s="290"/>
      <c r="G183" s="290"/>
      <c r="H183" s="290"/>
      <c r="I183" s="290"/>
      <c r="J183" s="290"/>
      <c r="K183" s="70">
        <v>383126</v>
      </c>
      <c r="L183" s="71"/>
      <c r="M183" s="71"/>
      <c r="N183" s="71"/>
      <c r="O183" s="71"/>
      <c r="P183" s="70">
        <v>213.94</v>
      </c>
      <c r="Q183" s="71"/>
    </row>
    <row r="184" spans="1:17" x14ac:dyDescent="0.25">
      <c r="A184" s="289" t="s">
        <v>34</v>
      </c>
      <c r="B184" s="290"/>
      <c r="C184" s="290"/>
      <c r="D184" s="290"/>
      <c r="E184" s="290"/>
      <c r="F184" s="290"/>
      <c r="G184" s="290"/>
      <c r="H184" s="290"/>
      <c r="I184" s="290"/>
      <c r="J184" s="290"/>
      <c r="K184" s="71"/>
      <c r="L184" s="71"/>
      <c r="M184" s="71"/>
      <c r="N184" s="71"/>
      <c r="O184" s="71"/>
      <c r="P184" s="71"/>
      <c r="Q184" s="71"/>
    </row>
    <row r="185" spans="1:17" x14ac:dyDescent="0.25">
      <c r="A185" s="289" t="s">
        <v>35</v>
      </c>
      <c r="B185" s="290"/>
      <c r="C185" s="290"/>
      <c r="D185" s="290"/>
      <c r="E185" s="290"/>
      <c r="F185" s="290"/>
      <c r="G185" s="290"/>
      <c r="H185" s="290"/>
      <c r="I185" s="290"/>
      <c r="J185" s="290"/>
      <c r="K185" s="70">
        <v>10696</v>
      </c>
      <c r="L185" s="71"/>
      <c r="M185" s="71"/>
      <c r="N185" s="71"/>
      <c r="O185" s="71"/>
      <c r="P185" s="71"/>
      <c r="Q185" s="71"/>
    </row>
    <row r="186" spans="1:17" x14ac:dyDescent="0.25">
      <c r="A186" s="289" t="s">
        <v>36</v>
      </c>
      <c r="B186" s="290"/>
      <c r="C186" s="290"/>
      <c r="D186" s="290"/>
      <c r="E186" s="290"/>
      <c r="F186" s="290"/>
      <c r="G186" s="290"/>
      <c r="H186" s="290"/>
      <c r="I186" s="290"/>
      <c r="J186" s="290"/>
      <c r="K186" s="70">
        <v>3717</v>
      </c>
      <c r="L186" s="71"/>
      <c r="M186" s="71"/>
      <c r="N186" s="71"/>
      <c r="O186" s="71"/>
      <c r="P186" s="71"/>
      <c r="Q186" s="71"/>
    </row>
    <row r="187" spans="1:17" x14ac:dyDescent="0.25">
      <c r="A187" s="289" t="s">
        <v>37</v>
      </c>
      <c r="B187" s="290"/>
      <c r="C187" s="290"/>
      <c r="D187" s="290"/>
      <c r="E187" s="290"/>
      <c r="F187" s="290"/>
      <c r="G187" s="290"/>
      <c r="H187" s="290"/>
      <c r="I187" s="290"/>
      <c r="J187" s="290"/>
      <c r="K187" s="70">
        <v>3632</v>
      </c>
      <c r="L187" s="71"/>
      <c r="M187" s="71"/>
      <c r="N187" s="71"/>
      <c r="O187" s="71"/>
      <c r="P187" s="71"/>
      <c r="Q187" s="71"/>
    </row>
    <row r="188" spans="1:17" x14ac:dyDescent="0.25">
      <c r="A188" s="289" t="s">
        <v>79</v>
      </c>
      <c r="B188" s="290"/>
      <c r="C188" s="290"/>
      <c r="D188" s="290"/>
      <c r="E188" s="290"/>
      <c r="F188" s="290"/>
      <c r="G188" s="290"/>
      <c r="H188" s="290"/>
      <c r="I188" s="290"/>
      <c r="J188" s="290"/>
      <c r="K188" s="70">
        <v>360022</v>
      </c>
      <c r="L188" s="71"/>
      <c r="M188" s="71"/>
      <c r="N188" s="71"/>
      <c r="O188" s="71"/>
      <c r="P188" s="71"/>
      <c r="Q188" s="71"/>
    </row>
    <row r="189" spans="1:17" x14ac:dyDescent="0.25">
      <c r="A189" s="289" t="s">
        <v>38</v>
      </c>
      <c r="B189" s="290"/>
      <c r="C189" s="290"/>
      <c r="D189" s="290"/>
      <c r="E189" s="290"/>
      <c r="F189" s="290"/>
      <c r="G189" s="290"/>
      <c r="H189" s="290"/>
      <c r="I189" s="290"/>
      <c r="J189" s="290"/>
      <c r="K189" s="70">
        <v>3350</v>
      </c>
      <c r="L189" s="71"/>
      <c r="M189" s="71"/>
      <c r="N189" s="71"/>
      <c r="O189" s="71"/>
      <c r="P189" s="71"/>
      <c r="Q189" s="71"/>
    </row>
    <row r="190" spans="1:17" x14ac:dyDescent="0.25">
      <c r="A190" s="289" t="s">
        <v>39</v>
      </c>
      <c r="B190" s="290"/>
      <c r="C190" s="290"/>
      <c r="D190" s="290"/>
      <c r="E190" s="290"/>
      <c r="F190" s="290"/>
      <c r="G190" s="290"/>
      <c r="H190" s="290"/>
      <c r="I190" s="290"/>
      <c r="J190" s="290"/>
      <c r="K190" s="70">
        <v>2333</v>
      </c>
      <c r="L190" s="71"/>
      <c r="M190" s="71"/>
      <c r="N190" s="71"/>
      <c r="O190" s="71"/>
      <c r="P190" s="71"/>
      <c r="Q190" s="71"/>
    </row>
    <row r="191" spans="1:17" x14ac:dyDescent="0.25">
      <c r="A191" s="291" t="s">
        <v>40</v>
      </c>
      <c r="B191" s="290"/>
      <c r="C191" s="290"/>
      <c r="D191" s="290"/>
      <c r="E191" s="290"/>
      <c r="F191" s="290"/>
      <c r="G191" s="290"/>
      <c r="H191" s="290"/>
      <c r="I191" s="290"/>
      <c r="J191" s="290"/>
      <c r="K191" s="73">
        <v>383126</v>
      </c>
      <c r="L191" s="71"/>
      <c r="M191" s="71"/>
      <c r="N191" s="71"/>
      <c r="O191" s="71"/>
      <c r="P191" s="73">
        <v>213.94</v>
      </c>
      <c r="Q191" s="71"/>
    </row>
    <row r="192" spans="1:17" x14ac:dyDescent="0.25">
      <c r="A192" s="74"/>
      <c r="B192" s="75"/>
      <c r="C192" s="76"/>
      <c r="D192" s="178"/>
      <c r="E192" s="77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</row>
    <row r="194" ht="13.2" customHeight="1" x14ac:dyDescent="0.25"/>
    <row r="195" ht="13.2" customHeight="1" x14ac:dyDescent="0.25"/>
    <row r="196" ht="13.2" customHeight="1" x14ac:dyDescent="0.25"/>
    <row r="197" ht="13.2" customHeight="1" x14ac:dyDescent="0.25"/>
    <row r="198" ht="13.2" customHeight="1" x14ac:dyDescent="0.25"/>
    <row r="203" ht="13.2" customHeight="1" x14ac:dyDescent="0.25"/>
    <row r="204" ht="13.2" customHeight="1" x14ac:dyDescent="0.25"/>
    <row r="205" ht="13.2" customHeight="1" x14ac:dyDescent="0.25"/>
    <row r="206" ht="13.2" customHeight="1" x14ac:dyDescent="0.25"/>
    <row r="207" ht="13.2" customHeight="1" x14ac:dyDescent="0.25"/>
    <row r="216" ht="13.2" customHeight="1" x14ac:dyDescent="0.25"/>
    <row r="217" ht="13.2" customHeight="1" x14ac:dyDescent="0.25"/>
    <row r="218" ht="13.2" customHeight="1" x14ac:dyDescent="0.25"/>
    <row r="219" ht="13.2" customHeight="1" x14ac:dyDescent="0.25"/>
    <row r="220" ht="13.2" customHeight="1" x14ac:dyDescent="0.25"/>
    <row r="233" ht="13.2" customHeight="1" x14ac:dyDescent="0.25"/>
    <row r="234" ht="13.2" customHeight="1" x14ac:dyDescent="0.25"/>
    <row r="235" ht="13.2" customHeight="1" x14ac:dyDescent="0.25"/>
    <row r="236" ht="13.2" customHeight="1" x14ac:dyDescent="0.25"/>
    <row r="237" ht="13.2" customHeight="1" x14ac:dyDescent="0.25"/>
    <row r="244" ht="13.2" customHeight="1" x14ac:dyDescent="0.25"/>
    <row r="245" ht="13.2" customHeight="1" x14ac:dyDescent="0.25"/>
    <row r="246" ht="13.2" customHeight="1" x14ac:dyDescent="0.25"/>
    <row r="247" ht="13.2" customHeight="1" x14ac:dyDescent="0.25"/>
    <row r="248" ht="13.2" customHeight="1" x14ac:dyDescent="0.25"/>
    <row r="252" ht="13.2" customHeight="1" x14ac:dyDescent="0.25"/>
    <row r="253" ht="13.2" customHeight="1" x14ac:dyDescent="0.25"/>
    <row r="254" ht="13.2" customHeight="1" x14ac:dyDescent="0.25"/>
    <row r="255" ht="13.2" customHeight="1" x14ac:dyDescent="0.25"/>
    <row r="256" ht="13.2" customHeight="1" x14ac:dyDescent="0.25"/>
    <row r="267" ht="13.2" customHeight="1" x14ac:dyDescent="0.25"/>
    <row r="268" ht="13.2" customHeight="1" x14ac:dyDescent="0.25"/>
    <row r="269" ht="13.2" customHeight="1" x14ac:dyDescent="0.25"/>
    <row r="270" ht="13.2" customHeight="1" x14ac:dyDescent="0.25"/>
    <row r="271" ht="13.2" customHeight="1" x14ac:dyDescent="0.25"/>
    <row r="274" ht="13.2" customHeight="1" x14ac:dyDescent="0.25"/>
    <row r="275" ht="13.2" customHeight="1" x14ac:dyDescent="0.25"/>
    <row r="276" ht="13.2" customHeight="1" x14ac:dyDescent="0.25"/>
    <row r="277" ht="13.2" customHeight="1" x14ac:dyDescent="0.25"/>
    <row r="279" ht="13.2" customHeight="1" x14ac:dyDescent="0.25"/>
    <row r="280" ht="13.2" customHeight="1" x14ac:dyDescent="0.25"/>
    <row r="281" ht="13.2" customHeight="1" x14ac:dyDescent="0.25"/>
    <row r="282" ht="13.2" customHeight="1" x14ac:dyDescent="0.25"/>
    <row r="283" ht="13.2" customHeight="1" x14ac:dyDescent="0.25"/>
    <row r="284" ht="13.2" customHeight="1" x14ac:dyDescent="0.25"/>
    <row r="285" ht="13.2" customHeight="1" x14ac:dyDescent="0.25"/>
    <row r="287" ht="13.2" customHeight="1" x14ac:dyDescent="0.25"/>
    <row r="288" ht="13.2" customHeight="1" x14ac:dyDescent="0.25"/>
    <row r="289" ht="13.2" customHeight="1" x14ac:dyDescent="0.25"/>
    <row r="291" ht="13.2" customHeight="1" x14ac:dyDescent="0.25"/>
    <row r="292" ht="13.2" customHeight="1" x14ac:dyDescent="0.25"/>
    <row r="293" ht="13.2" customHeight="1" x14ac:dyDescent="0.25"/>
    <row r="294" ht="13.2" customHeight="1" x14ac:dyDescent="0.25"/>
    <row r="298" ht="13.2" customHeight="1" x14ac:dyDescent="0.25"/>
    <row r="299" ht="13.2" customHeight="1" x14ac:dyDescent="0.25"/>
    <row r="301" ht="13.2" customHeight="1" x14ac:dyDescent="0.25"/>
    <row r="302" ht="13.2" customHeight="1" x14ac:dyDescent="0.25"/>
    <row r="305" spans="1:17" x14ac:dyDescent="0.25">
      <c r="A305" s="61"/>
      <c r="B305" s="48"/>
      <c r="C305" s="54"/>
      <c r="D305" s="80"/>
      <c r="E305" s="55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</row>
    <row r="306" spans="1:17" x14ac:dyDescent="0.25">
      <c r="A306" s="61"/>
      <c r="B306" s="48"/>
      <c r="C306" s="54"/>
      <c r="D306" s="80"/>
      <c r="E306" s="55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</row>
  </sheetData>
  <mergeCells count="126">
    <mergeCell ref="A190:J190"/>
    <mergeCell ref="A191:J191"/>
    <mergeCell ref="A181:J181"/>
    <mergeCell ref="A182:J182"/>
    <mergeCell ref="A183:J183"/>
    <mergeCell ref="A184:J184"/>
    <mergeCell ref="A185:J185"/>
    <mergeCell ref="A186:J186"/>
    <mergeCell ref="A187:J187"/>
    <mergeCell ref="A188:J188"/>
    <mergeCell ref="A189:J189"/>
    <mergeCell ref="A163:J163"/>
    <mergeCell ref="A164:J164"/>
    <mergeCell ref="A165:J165"/>
    <mergeCell ref="A166:J166"/>
    <mergeCell ref="A167:J167"/>
    <mergeCell ref="A168:J168"/>
    <mergeCell ref="A178:J178"/>
    <mergeCell ref="A179:J179"/>
    <mergeCell ref="A180:J180"/>
    <mergeCell ref="A169:J169"/>
    <mergeCell ref="A170:J170"/>
    <mergeCell ref="A171:J171"/>
    <mergeCell ref="A172:J172"/>
    <mergeCell ref="A173:J173"/>
    <mergeCell ref="A174:J174"/>
    <mergeCell ref="A175:J175"/>
    <mergeCell ref="A176:J176"/>
    <mergeCell ref="A177:J177"/>
    <mergeCell ref="A154:J154"/>
    <mergeCell ref="A155:J155"/>
    <mergeCell ref="A156:J156"/>
    <mergeCell ref="A157:J157"/>
    <mergeCell ref="A158:J158"/>
    <mergeCell ref="A159:J159"/>
    <mergeCell ref="A160:J160"/>
    <mergeCell ref="A161:J161"/>
    <mergeCell ref="A162:J162"/>
    <mergeCell ref="O25:O27"/>
    <mergeCell ref="P25:P27"/>
    <mergeCell ref="Q25:Q27"/>
    <mergeCell ref="F26:F27"/>
    <mergeCell ref="G26:I26"/>
    <mergeCell ref="J26:J27"/>
    <mergeCell ref="A29:Q29"/>
    <mergeCell ref="A25:A27"/>
    <mergeCell ref="B25:B27"/>
    <mergeCell ref="C25:C27"/>
    <mergeCell ref="J16:K16"/>
    <mergeCell ref="J17:K17"/>
    <mergeCell ref="J18:K18"/>
    <mergeCell ref="J19:K19"/>
    <mergeCell ref="J20:K20"/>
    <mergeCell ref="J21:K21"/>
    <mergeCell ref="D25:D27"/>
    <mergeCell ref="E25:E27"/>
    <mergeCell ref="F25:I25"/>
    <mergeCell ref="J25:N25"/>
    <mergeCell ref="K26:K27"/>
    <mergeCell ref="L26:N26"/>
    <mergeCell ref="A113:J113"/>
    <mergeCell ref="A114:J114"/>
    <mergeCell ref="A115:J115"/>
    <mergeCell ref="A116:J116"/>
    <mergeCell ref="A117:J117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34:Q34"/>
    <mergeCell ref="A37:Q37"/>
    <mergeCell ref="A61:Q61"/>
    <mergeCell ref="A90:Q90"/>
    <mergeCell ref="A92:J92"/>
    <mergeCell ref="A93:J93"/>
    <mergeCell ref="A94:J94"/>
    <mergeCell ref="A95:J95"/>
    <mergeCell ref="A96:J96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J126"/>
    <mergeCell ref="A127:J127"/>
    <mergeCell ref="A128:J128"/>
    <mergeCell ref="A129:J129"/>
    <mergeCell ref="A130:J130"/>
    <mergeCell ref="A131:J131"/>
    <mergeCell ref="A132:J132"/>
    <mergeCell ref="A133:J133"/>
    <mergeCell ref="A134:J134"/>
    <mergeCell ref="A135:J135"/>
    <mergeCell ref="A136:J136"/>
    <mergeCell ref="A137:J137"/>
    <mergeCell ref="A138:J138"/>
    <mergeCell ref="A139:J139"/>
    <mergeCell ref="A140:J140"/>
    <mergeCell ref="A141:J141"/>
    <mergeCell ref="A142:J142"/>
    <mergeCell ref="A143:J143"/>
    <mergeCell ref="A144:J144"/>
    <mergeCell ref="A145:J145"/>
    <mergeCell ref="A146:J146"/>
    <mergeCell ref="A147:J147"/>
    <mergeCell ref="A148:J148"/>
    <mergeCell ref="A149:J149"/>
    <mergeCell ref="A150:J150"/>
    <mergeCell ref="A151:J151"/>
    <mergeCell ref="A152:J152"/>
    <mergeCell ref="A153:J15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219"/>
  <sheetViews>
    <sheetView topLeftCell="A130" workbookViewId="0">
      <selection activeCell="A142" sqref="A142:J142"/>
    </sheetView>
  </sheetViews>
  <sheetFormatPr defaultRowHeight="13.2" x14ac:dyDescent="0.25"/>
  <cols>
    <col min="2" max="2" width="30.5546875" customWidth="1"/>
    <col min="3" max="3" width="35.33203125" customWidth="1"/>
  </cols>
  <sheetData>
    <row r="1" spans="1:17" x14ac:dyDescent="0.25">
      <c r="A1" s="183" t="s">
        <v>27</v>
      </c>
      <c r="B1" s="184"/>
      <c r="C1" s="185"/>
      <c r="D1" s="186"/>
      <c r="E1" s="186"/>
      <c r="F1" s="187"/>
      <c r="G1" s="187"/>
      <c r="H1" s="187"/>
      <c r="I1" s="187"/>
      <c r="J1" s="187"/>
      <c r="K1" s="187"/>
      <c r="L1" s="187"/>
      <c r="M1" s="183" t="s">
        <v>28</v>
      </c>
      <c r="N1" s="187"/>
      <c r="O1" s="187"/>
      <c r="P1" s="187"/>
      <c r="Q1" s="188"/>
    </row>
    <row r="2" spans="1:17" x14ac:dyDescent="0.25">
      <c r="A2" s="189"/>
      <c r="B2" s="184"/>
      <c r="C2" s="185"/>
      <c r="D2" s="186"/>
      <c r="E2" s="186"/>
      <c r="F2" s="187"/>
      <c r="G2" s="187"/>
      <c r="H2" s="187"/>
      <c r="I2" s="187"/>
      <c r="J2" s="187"/>
      <c r="K2" s="187"/>
      <c r="L2" s="187"/>
      <c r="M2" s="189"/>
      <c r="N2" s="187"/>
      <c r="O2" s="187"/>
      <c r="P2" s="187"/>
      <c r="Q2" s="188"/>
    </row>
    <row r="3" spans="1:17" x14ac:dyDescent="0.25">
      <c r="A3" s="189"/>
      <c r="B3" s="184"/>
      <c r="C3" s="185"/>
      <c r="D3" s="186"/>
      <c r="E3" s="186"/>
      <c r="F3" s="187"/>
      <c r="G3" s="187"/>
      <c r="H3" s="187"/>
      <c r="I3" s="187"/>
      <c r="J3" s="187"/>
      <c r="K3" s="187"/>
      <c r="L3" s="187"/>
      <c r="M3" s="189"/>
      <c r="N3" s="187"/>
      <c r="O3" s="187"/>
      <c r="P3" s="187"/>
      <c r="Q3" s="188"/>
    </row>
    <row r="4" spans="1:17" x14ac:dyDescent="0.25">
      <c r="A4" s="189" t="s">
        <v>65</v>
      </c>
      <c r="B4" s="184"/>
      <c r="C4" s="185"/>
      <c r="D4" s="186"/>
      <c r="E4" s="186"/>
      <c r="F4" s="187"/>
      <c r="G4" s="187"/>
      <c r="H4" s="187"/>
      <c r="I4" s="187"/>
      <c r="J4" s="187"/>
      <c r="K4" s="187"/>
      <c r="L4" s="187"/>
      <c r="M4" s="189" t="s">
        <v>65</v>
      </c>
      <c r="N4" s="187"/>
      <c r="O4" s="187"/>
      <c r="P4" s="187"/>
      <c r="Q4" s="188"/>
    </row>
    <row r="5" spans="1:17" x14ac:dyDescent="0.25">
      <c r="A5" s="189" t="s">
        <v>169</v>
      </c>
      <c r="B5" s="184"/>
      <c r="C5" s="185"/>
      <c r="D5" s="186"/>
      <c r="E5" s="186"/>
      <c r="F5" s="187"/>
      <c r="G5" s="187"/>
      <c r="H5" s="187"/>
      <c r="I5" s="187"/>
      <c r="J5" s="187"/>
      <c r="K5" s="187"/>
      <c r="L5" s="187"/>
      <c r="M5" s="189" t="s">
        <v>170</v>
      </c>
      <c r="N5" s="187"/>
      <c r="O5" s="187"/>
      <c r="P5" s="187"/>
      <c r="Q5" s="188"/>
    </row>
    <row r="6" spans="1:17" x14ac:dyDescent="0.25">
      <c r="A6" s="190"/>
      <c r="B6" s="184"/>
      <c r="C6" s="186"/>
      <c r="D6" s="188"/>
      <c r="E6" s="187"/>
      <c r="F6" s="187"/>
      <c r="G6" s="190"/>
      <c r="H6" s="187"/>
      <c r="I6" s="191"/>
      <c r="J6" s="187"/>
      <c r="K6" s="187"/>
      <c r="L6" s="187"/>
      <c r="M6" s="187"/>
      <c r="N6" s="187"/>
      <c r="O6" s="187"/>
      <c r="P6" s="187"/>
      <c r="Q6" s="188"/>
    </row>
    <row r="7" spans="1:17" x14ac:dyDescent="0.25">
      <c r="A7" s="190"/>
      <c r="B7" s="184"/>
      <c r="C7" s="186"/>
      <c r="D7" s="192"/>
      <c r="E7" s="193"/>
      <c r="F7" s="193"/>
      <c r="G7" s="194" t="s">
        <v>23</v>
      </c>
      <c r="H7" s="194"/>
      <c r="I7" s="195"/>
      <c r="J7" s="196"/>
      <c r="K7" s="187"/>
      <c r="L7" s="187"/>
      <c r="M7" s="187"/>
      <c r="N7" s="187"/>
      <c r="O7" s="187"/>
      <c r="P7" s="187"/>
      <c r="Q7" s="188"/>
    </row>
    <row r="8" spans="1:17" x14ac:dyDescent="0.25">
      <c r="A8" s="190"/>
      <c r="B8" s="184"/>
      <c r="C8" s="186"/>
      <c r="D8" s="188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8"/>
    </row>
    <row r="9" spans="1:17" x14ac:dyDescent="0.25">
      <c r="A9" s="190"/>
      <c r="B9" s="184"/>
      <c r="C9" s="186"/>
      <c r="D9" s="188"/>
      <c r="E9" s="187"/>
      <c r="F9" s="187"/>
      <c r="G9" s="197" t="s">
        <v>936</v>
      </c>
      <c r="H9" s="197"/>
      <c r="I9" s="197"/>
      <c r="J9" s="187"/>
      <c r="K9" s="187"/>
      <c r="L9" s="187"/>
      <c r="M9" s="187"/>
      <c r="N9" s="187"/>
      <c r="O9" s="187"/>
      <c r="P9" s="187"/>
      <c r="Q9" s="188"/>
    </row>
    <row r="10" spans="1:17" x14ac:dyDescent="0.25">
      <c r="A10" s="190"/>
      <c r="B10" s="184"/>
      <c r="C10" s="186"/>
      <c r="D10" s="188"/>
      <c r="E10" s="187"/>
      <c r="F10" s="187"/>
      <c r="G10" s="190" t="s">
        <v>53</v>
      </c>
      <c r="H10" s="190"/>
      <c r="I10" s="190"/>
      <c r="J10" s="187"/>
      <c r="K10" s="187"/>
      <c r="L10" s="187"/>
      <c r="M10" s="187"/>
      <c r="N10" s="187"/>
      <c r="O10" s="187"/>
      <c r="P10" s="187"/>
      <c r="Q10" s="188"/>
    </row>
    <row r="11" spans="1:17" x14ac:dyDescent="0.25">
      <c r="A11" s="190"/>
      <c r="B11" s="184"/>
      <c r="C11" s="186"/>
      <c r="D11" s="188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8"/>
    </row>
    <row r="12" spans="1:17" x14ac:dyDescent="0.25">
      <c r="A12" s="190"/>
      <c r="B12" s="184"/>
      <c r="C12" s="198" t="s">
        <v>24</v>
      </c>
      <c r="D12" s="199" t="s">
        <v>937</v>
      </c>
      <c r="E12" s="187"/>
      <c r="F12" s="187"/>
      <c r="G12" s="190"/>
      <c r="H12" s="187"/>
      <c r="I12" s="187"/>
      <c r="J12" s="187"/>
      <c r="K12" s="187"/>
      <c r="L12" s="187"/>
      <c r="M12" s="187"/>
      <c r="N12" s="187"/>
      <c r="O12" s="187"/>
      <c r="P12" s="187"/>
      <c r="Q12" s="188"/>
    </row>
    <row r="13" spans="1:17" x14ac:dyDescent="0.25">
      <c r="A13" s="190"/>
      <c r="B13" s="184"/>
      <c r="C13" s="186"/>
      <c r="D13" s="200"/>
      <c r="E13" s="193"/>
      <c r="F13" s="193"/>
      <c r="G13" s="194" t="s">
        <v>52</v>
      </c>
      <c r="H13" s="194"/>
      <c r="I13" s="194"/>
      <c r="J13" s="193"/>
      <c r="K13" s="196"/>
      <c r="L13" s="187"/>
      <c r="M13" s="187"/>
      <c r="N13" s="187"/>
      <c r="O13" s="187"/>
      <c r="P13" s="187"/>
      <c r="Q13" s="188"/>
    </row>
    <row r="14" spans="1:17" x14ac:dyDescent="0.25">
      <c r="A14" s="201"/>
      <c r="B14" s="202"/>
      <c r="C14" s="186"/>
      <c r="D14" s="188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8"/>
    </row>
    <row r="15" spans="1:17" x14ac:dyDescent="0.25">
      <c r="A15" s="190"/>
      <c r="B15" s="184"/>
      <c r="C15" s="186"/>
      <c r="D15" s="199" t="s">
        <v>938</v>
      </c>
      <c r="E15" s="187"/>
      <c r="F15" s="187"/>
      <c r="G15" s="187"/>
      <c r="H15" s="199"/>
      <c r="I15" s="199"/>
      <c r="J15" s="199"/>
      <c r="K15" s="187"/>
      <c r="L15" s="187"/>
      <c r="M15" s="187"/>
      <c r="N15" s="187"/>
      <c r="O15" s="187"/>
      <c r="P15" s="187"/>
      <c r="Q15" s="187"/>
    </row>
    <row r="16" spans="1:17" x14ac:dyDescent="0.25">
      <c r="A16" s="190"/>
      <c r="B16" s="184"/>
      <c r="C16" s="186"/>
      <c r="D16" s="199" t="s">
        <v>43</v>
      </c>
      <c r="E16" s="187"/>
      <c r="F16" s="187"/>
      <c r="G16" s="187"/>
      <c r="H16" s="199"/>
      <c r="I16" s="199"/>
      <c r="J16" s="292" t="s">
        <v>939</v>
      </c>
      <c r="K16" s="293"/>
      <c r="L16" s="189" t="s">
        <v>51</v>
      </c>
      <c r="M16" s="187"/>
      <c r="N16" s="187"/>
      <c r="O16" s="187"/>
      <c r="P16" s="187"/>
      <c r="Q16" s="188"/>
    </row>
    <row r="17" spans="1:17" x14ac:dyDescent="0.25">
      <c r="A17" s="190"/>
      <c r="B17" s="184"/>
      <c r="C17" s="186"/>
      <c r="D17" s="199" t="s">
        <v>54</v>
      </c>
      <c r="E17" s="187"/>
      <c r="F17" s="187"/>
      <c r="G17" s="187"/>
      <c r="H17" s="199"/>
      <c r="I17" s="199"/>
      <c r="J17" s="292" t="s">
        <v>940</v>
      </c>
      <c r="K17" s="293"/>
      <c r="L17" s="189" t="s">
        <v>51</v>
      </c>
      <c r="M17" s="187"/>
      <c r="N17" s="187"/>
      <c r="O17" s="187"/>
      <c r="P17" s="187"/>
      <c r="Q17" s="188"/>
    </row>
    <row r="18" spans="1:17" x14ac:dyDescent="0.25">
      <c r="A18" s="190"/>
      <c r="B18" s="184"/>
      <c r="C18" s="186"/>
      <c r="D18" s="199" t="s">
        <v>44</v>
      </c>
      <c r="E18" s="187"/>
      <c r="F18" s="187"/>
      <c r="G18" s="187"/>
      <c r="H18" s="199"/>
      <c r="I18" s="199"/>
      <c r="J18" s="292" t="s">
        <v>941</v>
      </c>
      <c r="K18" s="293"/>
      <c r="L18" s="189" t="s">
        <v>51</v>
      </c>
      <c r="M18" s="187"/>
      <c r="N18" s="187"/>
      <c r="O18" s="187"/>
      <c r="P18" s="187"/>
      <c r="Q18" s="188"/>
    </row>
    <row r="19" spans="1:17" x14ac:dyDescent="0.25">
      <c r="A19" s="190"/>
      <c r="B19" s="184"/>
      <c r="C19" s="186"/>
      <c r="D19" s="199" t="s">
        <v>78</v>
      </c>
      <c r="E19" s="187"/>
      <c r="F19" s="187"/>
      <c r="G19" s="187"/>
      <c r="H19" s="199"/>
      <c r="I19" s="199"/>
      <c r="J19" s="292" t="s">
        <v>942</v>
      </c>
      <c r="K19" s="293"/>
      <c r="L19" s="189" t="s">
        <v>51</v>
      </c>
      <c r="M19" s="187"/>
      <c r="N19" s="187"/>
      <c r="O19" s="187"/>
      <c r="P19" s="187"/>
      <c r="Q19" s="188"/>
    </row>
    <row r="20" spans="1:17" x14ac:dyDescent="0.25">
      <c r="A20" s="190"/>
      <c r="B20" s="184"/>
      <c r="C20" s="186"/>
      <c r="D20" s="199" t="s">
        <v>175</v>
      </c>
      <c r="E20" s="187"/>
      <c r="F20" s="187"/>
      <c r="G20" s="187"/>
      <c r="H20" s="199"/>
      <c r="I20" s="199"/>
      <c r="J20" s="292" t="s">
        <v>943</v>
      </c>
      <c r="K20" s="293"/>
      <c r="L20" s="189" t="s">
        <v>51</v>
      </c>
      <c r="M20" s="187"/>
      <c r="N20" s="187"/>
      <c r="O20" s="187"/>
      <c r="P20" s="187"/>
      <c r="Q20" s="188"/>
    </row>
    <row r="21" spans="1:17" x14ac:dyDescent="0.25">
      <c r="A21" s="190"/>
      <c r="B21" s="184"/>
      <c r="C21" s="186"/>
      <c r="D21" s="199" t="s">
        <v>41</v>
      </c>
      <c r="E21" s="187"/>
      <c r="F21" s="187"/>
      <c r="G21" s="187"/>
      <c r="H21" s="199"/>
      <c r="I21" s="199"/>
      <c r="J21" s="292" t="s">
        <v>944</v>
      </c>
      <c r="K21" s="293"/>
      <c r="L21" s="189" t="s">
        <v>42</v>
      </c>
      <c r="M21" s="187"/>
      <c r="N21" s="187"/>
      <c r="O21" s="187"/>
      <c r="P21" s="187"/>
      <c r="Q21" s="188"/>
    </row>
    <row r="22" spans="1:17" ht="13.2" customHeight="1" x14ac:dyDescent="0.25">
      <c r="A22" s="190"/>
      <c r="B22" s="184"/>
      <c r="C22" s="186"/>
      <c r="D22" s="203" t="s">
        <v>88</v>
      </c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8"/>
    </row>
    <row r="23" spans="1:17" ht="13.2" customHeight="1" x14ac:dyDescent="0.25">
      <c r="A23" s="190"/>
      <c r="B23" s="184"/>
      <c r="C23" s="185"/>
      <c r="D23" s="186"/>
      <c r="E23" s="190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8"/>
    </row>
    <row r="24" spans="1:17" x14ac:dyDescent="0.25">
      <c r="A24" s="190"/>
      <c r="B24" s="184"/>
      <c r="C24" s="185"/>
      <c r="D24" s="186"/>
      <c r="E24" s="190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8"/>
    </row>
    <row r="25" spans="1:17" ht="13.2" customHeight="1" x14ac:dyDescent="0.25">
      <c r="A25" s="295" t="s">
        <v>25</v>
      </c>
      <c r="B25" s="300" t="s">
        <v>89</v>
      </c>
      <c r="C25" s="295" t="s">
        <v>64</v>
      </c>
      <c r="D25" s="295" t="s">
        <v>63</v>
      </c>
      <c r="E25" s="295" t="s">
        <v>62</v>
      </c>
      <c r="F25" s="295" t="s">
        <v>50</v>
      </c>
      <c r="G25" s="298"/>
      <c r="H25" s="298"/>
      <c r="I25" s="298"/>
      <c r="J25" s="295" t="s">
        <v>49</v>
      </c>
      <c r="K25" s="296"/>
      <c r="L25" s="296"/>
      <c r="M25" s="296"/>
      <c r="N25" s="296"/>
      <c r="O25" s="295" t="s">
        <v>61</v>
      </c>
      <c r="P25" s="295" t="s">
        <v>60</v>
      </c>
      <c r="Q25" s="297" t="s">
        <v>178</v>
      </c>
    </row>
    <row r="26" spans="1:17" ht="13.2" customHeight="1" x14ac:dyDescent="0.25">
      <c r="A26" s="298"/>
      <c r="B26" s="301"/>
      <c r="C26" s="299"/>
      <c r="D26" s="295"/>
      <c r="E26" s="295"/>
      <c r="F26" s="295" t="s">
        <v>26</v>
      </c>
      <c r="G26" s="295" t="s">
        <v>59</v>
      </c>
      <c r="H26" s="298"/>
      <c r="I26" s="298"/>
      <c r="J26" s="295" t="s">
        <v>179</v>
      </c>
      <c r="K26" s="295" t="s">
        <v>26</v>
      </c>
      <c r="L26" s="295" t="s">
        <v>59</v>
      </c>
      <c r="M26" s="298"/>
      <c r="N26" s="298"/>
      <c r="O26" s="295"/>
      <c r="P26" s="295"/>
      <c r="Q26" s="297"/>
    </row>
    <row r="27" spans="1:17" x14ac:dyDescent="0.25">
      <c r="A27" s="298"/>
      <c r="B27" s="301"/>
      <c r="C27" s="299"/>
      <c r="D27" s="295"/>
      <c r="E27" s="295"/>
      <c r="F27" s="298"/>
      <c r="G27" s="204" t="s">
        <v>58</v>
      </c>
      <c r="H27" s="204" t="s">
        <v>57</v>
      </c>
      <c r="I27" s="204" t="s">
        <v>56</v>
      </c>
      <c r="J27" s="299"/>
      <c r="K27" s="298"/>
      <c r="L27" s="204" t="s">
        <v>58</v>
      </c>
      <c r="M27" s="204" t="s">
        <v>57</v>
      </c>
      <c r="N27" s="204" t="s">
        <v>56</v>
      </c>
      <c r="O27" s="295"/>
      <c r="P27" s="295"/>
      <c r="Q27" s="297"/>
    </row>
    <row r="28" spans="1:17" x14ac:dyDescent="0.25">
      <c r="A28" s="66">
        <v>1</v>
      </c>
      <c r="B28" s="205">
        <v>2</v>
      </c>
      <c r="C28" s="204">
        <v>3</v>
      </c>
      <c r="D28" s="204">
        <v>4</v>
      </c>
      <c r="E28" s="67">
        <v>5</v>
      </c>
      <c r="F28" s="206">
        <v>6</v>
      </c>
      <c r="G28" s="206">
        <v>7</v>
      </c>
      <c r="H28" s="206">
        <v>8</v>
      </c>
      <c r="I28" s="206">
        <v>9</v>
      </c>
      <c r="J28" s="206">
        <v>10</v>
      </c>
      <c r="K28" s="206">
        <v>11</v>
      </c>
      <c r="L28" s="206">
        <v>12</v>
      </c>
      <c r="M28" s="206">
        <v>13</v>
      </c>
      <c r="N28" s="206">
        <v>14</v>
      </c>
      <c r="O28" s="206">
        <v>15</v>
      </c>
      <c r="P28" s="206">
        <v>16</v>
      </c>
      <c r="Q28" s="206">
        <v>17</v>
      </c>
    </row>
    <row r="29" spans="1:17" ht="13.2" customHeight="1" x14ac:dyDescent="0.25">
      <c r="A29" s="294" t="s">
        <v>945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</row>
    <row r="30" spans="1:17" ht="13.2" customHeight="1" x14ac:dyDescent="0.25">
      <c r="A30" s="66">
        <v>1</v>
      </c>
      <c r="B30" s="68" t="s">
        <v>946</v>
      </c>
      <c r="C30" s="179" t="s">
        <v>947</v>
      </c>
      <c r="D30" s="67" t="s">
        <v>22</v>
      </c>
      <c r="E30" s="69">
        <v>2</v>
      </c>
      <c r="F30" s="70">
        <v>385.86</v>
      </c>
      <c r="G30" s="70">
        <v>306.93</v>
      </c>
      <c r="H30" s="70">
        <v>78.930000000000007</v>
      </c>
      <c r="I30" s="70">
        <v>5.16</v>
      </c>
      <c r="J30" s="71"/>
      <c r="K30" s="71">
        <v>772</v>
      </c>
      <c r="L30" s="71">
        <v>614</v>
      </c>
      <c r="M30" s="71">
        <v>158</v>
      </c>
      <c r="N30" s="71">
        <v>10</v>
      </c>
      <c r="O30" s="71">
        <v>23.72</v>
      </c>
      <c r="P30" s="71">
        <v>47.44</v>
      </c>
      <c r="Q30" s="71"/>
    </row>
    <row r="31" spans="1:17" ht="13.2" customHeight="1" x14ac:dyDescent="0.25">
      <c r="A31" s="66">
        <v>2</v>
      </c>
      <c r="B31" s="68" t="s">
        <v>948</v>
      </c>
      <c r="C31" s="179" t="s">
        <v>949</v>
      </c>
      <c r="D31" s="67" t="s">
        <v>22</v>
      </c>
      <c r="E31" s="69">
        <v>2</v>
      </c>
      <c r="F31" s="70">
        <v>293.44</v>
      </c>
      <c r="G31" s="70">
        <v>247.56</v>
      </c>
      <c r="H31" s="70">
        <v>45.88</v>
      </c>
      <c r="I31" s="70">
        <v>1.08</v>
      </c>
      <c r="J31" s="71"/>
      <c r="K31" s="71">
        <v>587</v>
      </c>
      <c r="L31" s="71">
        <v>495</v>
      </c>
      <c r="M31" s="71">
        <v>92</v>
      </c>
      <c r="N31" s="71">
        <v>2</v>
      </c>
      <c r="O31" s="71">
        <v>18.68</v>
      </c>
      <c r="P31" s="71">
        <v>37.36</v>
      </c>
      <c r="Q31" s="71"/>
    </row>
    <row r="32" spans="1:17" ht="13.2" customHeight="1" x14ac:dyDescent="0.25">
      <c r="A32" s="66">
        <v>3</v>
      </c>
      <c r="B32" s="68" t="s">
        <v>950</v>
      </c>
      <c r="C32" s="179" t="s">
        <v>951</v>
      </c>
      <c r="D32" s="67" t="s">
        <v>22</v>
      </c>
      <c r="E32" s="69">
        <v>1</v>
      </c>
      <c r="F32" s="70">
        <v>352.5</v>
      </c>
      <c r="G32" s="70">
        <v>250.91</v>
      </c>
      <c r="H32" s="70">
        <v>101.59</v>
      </c>
      <c r="I32" s="70">
        <v>8.7899999999999991</v>
      </c>
      <c r="J32" s="71"/>
      <c r="K32" s="71">
        <v>353</v>
      </c>
      <c r="L32" s="71">
        <v>251</v>
      </c>
      <c r="M32" s="71">
        <v>102</v>
      </c>
      <c r="N32" s="71">
        <v>9</v>
      </c>
      <c r="O32" s="71">
        <v>19.39</v>
      </c>
      <c r="P32" s="71">
        <v>19.39</v>
      </c>
      <c r="Q32" s="71"/>
    </row>
    <row r="33" spans="1:17" ht="13.2" customHeight="1" x14ac:dyDescent="0.25">
      <c r="A33" s="66">
        <v>4</v>
      </c>
      <c r="B33" s="68" t="s">
        <v>952</v>
      </c>
      <c r="C33" s="179" t="s">
        <v>953</v>
      </c>
      <c r="D33" s="67" t="s">
        <v>22</v>
      </c>
      <c r="E33" s="69">
        <v>1</v>
      </c>
      <c r="F33" s="70">
        <v>317.25</v>
      </c>
      <c r="G33" s="70">
        <v>252.36</v>
      </c>
      <c r="H33" s="70">
        <v>64.89</v>
      </c>
      <c r="I33" s="70">
        <v>4.24</v>
      </c>
      <c r="J33" s="71"/>
      <c r="K33" s="71">
        <v>317</v>
      </c>
      <c r="L33" s="71">
        <v>252</v>
      </c>
      <c r="M33" s="71">
        <v>65</v>
      </c>
      <c r="N33" s="71">
        <v>4</v>
      </c>
      <c r="O33" s="71">
        <v>19.5</v>
      </c>
      <c r="P33" s="71">
        <v>19.5</v>
      </c>
      <c r="Q33" s="71"/>
    </row>
    <row r="34" spans="1:17" ht="13.2" customHeight="1" x14ac:dyDescent="0.25">
      <c r="A34" s="66">
        <v>5</v>
      </c>
      <c r="B34" s="68" t="s">
        <v>954</v>
      </c>
      <c r="C34" s="179" t="s">
        <v>955</v>
      </c>
      <c r="D34" s="67" t="s">
        <v>123</v>
      </c>
      <c r="E34" s="72">
        <v>0.2</v>
      </c>
      <c r="F34" s="70">
        <v>4519.1499999999996</v>
      </c>
      <c r="G34" s="70">
        <v>1415.98</v>
      </c>
      <c r="H34" s="70">
        <v>3103.17</v>
      </c>
      <c r="I34" s="70">
        <v>225.81</v>
      </c>
      <c r="J34" s="71"/>
      <c r="K34" s="71">
        <v>904</v>
      </c>
      <c r="L34" s="71">
        <v>283</v>
      </c>
      <c r="M34" s="71">
        <v>621</v>
      </c>
      <c r="N34" s="71">
        <v>45</v>
      </c>
      <c r="O34" s="71">
        <v>104.5</v>
      </c>
      <c r="P34" s="71">
        <v>20.9</v>
      </c>
      <c r="Q34" s="71"/>
    </row>
    <row r="35" spans="1:17" ht="13.2" customHeight="1" x14ac:dyDescent="0.25">
      <c r="A35" s="66">
        <v>6</v>
      </c>
      <c r="B35" s="68" t="s">
        <v>956</v>
      </c>
      <c r="C35" s="179" t="s">
        <v>957</v>
      </c>
      <c r="D35" s="67" t="s">
        <v>113</v>
      </c>
      <c r="E35" s="72">
        <v>0.1</v>
      </c>
      <c r="F35" s="70">
        <v>988.26</v>
      </c>
      <c r="G35" s="70">
        <v>717.65</v>
      </c>
      <c r="H35" s="70">
        <v>270.61</v>
      </c>
      <c r="I35" s="70">
        <v>1.4</v>
      </c>
      <c r="J35" s="71"/>
      <c r="K35" s="71">
        <v>99</v>
      </c>
      <c r="L35" s="71">
        <v>72</v>
      </c>
      <c r="M35" s="71">
        <v>27</v>
      </c>
      <c r="N35" s="71"/>
      <c r="O35" s="71">
        <v>56.15</v>
      </c>
      <c r="P35" s="71">
        <v>5.62</v>
      </c>
      <c r="Q35" s="71"/>
    </row>
    <row r="36" spans="1:17" ht="13.2" customHeight="1" x14ac:dyDescent="0.25">
      <c r="A36" s="294" t="s">
        <v>958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</row>
    <row r="37" spans="1:17" ht="13.2" customHeight="1" x14ac:dyDescent="0.25">
      <c r="A37" s="67" t="s">
        <v>959</v>
      </c>
      <c r="B37" s="68" t="s">
        <v>960</v>
      </c>
      <c r="C37" s="179" t="s">
        <v>961</v>
      </c>
      <c r="D37" s="67" t="s">
        <v>97</v>
      </c>
      <c r="E37" s="69">
        <v>4</v>
      </c>
      <c r="F37" s="70">
        <v>30522.14</v>
      </c>
      <c r="G37" s="71"/>
      <c r="H37" s="71"/>
      <c r="I37" s="71"/>
      <c r="J37" s="71">
        <v>122089</v>
      </c>
      <c r="K37" s="71">
        <v>122089</v>
      </c>
      <c r="L37" s="71"/>
      <c r="M37" s="71"/>
      <c r="N37" s="71"/>
      <c r="O37" s="71"/>
      <c r="P37" s="71"/>
      <c r="Q37" s="71"/>
    </row>
    <row r="38" spans="1:17" ht="58.2" customHeight="1" x14ac:dyDescent="0.25">
      <c r="A38" s="66">
        <v>8</v>
      </c>
      <c r="B38" s="68" t="s">
        <v>946</v>
      </c>
      <c r="C38" s="179" t="s">
        <v>962</v>
      </c>
      <c r="D38" s="67" t="s">
        <v>22</v>
      </c>
      <c r="E38" s="69">
        <v>6</v>
      </c>
      <c r="F38" s="70">
        <v>818.1</v>
      </c>
      <c r="G38" s="70">
        <v>438.47</v>
      </c>
      <c r="H38" s="70">
        <v>112.75</v>
      </c>
      <c r="I38" s="70">
        <v>7.37</v>
      </c>
      <c r="J38" s="71"/>
      <c r="K38" s="71">
        <v>4909</v>
      </c>
      <c r="L38" s="71">
        <v>2631</v>
      </c>
      <c r="M38" s="71">
        <v>677</v>
      </c>
      <c r="N38" s="71">
        <v>44</v>
      </c>
      <c r="O38" s="71">
        <v>33.89</v>
      </c>
      <c r="P38" s="71">
        <v>203.34</v>
      </c>
      <c r="Q38" s="71"/>
    </row>
    <row r="39" spans="1:17" ht="13.2" customHeight="1" x14ac:dyDescent="0.25">
      <c r="A39" s="66">
        <v>9</v>
      </c>
      <c r="B39" s="68" t="s">
        <v>948</v>
      </c>
      <c r="C39" s="179" t="s">
        <v>963</v>
      </c>
      <c r="D39" s="67" t="s">
        <v>22</v>
      </c>
      <c r="E39" s="69">
        <v>3</v>
      </c>
      <c r="F39" s="70">
        <v>593.49</v>
      </c>
      <c r="G39" s="70">
        <v>353.64</v>
      </c>
      <c r="H39" s="70">
        <v>65.55</v>
      </c>
      <c r="I39" s="70">
        <v>1.55</v>
      </c>
      <c r="J39" s="71"/>
      <c r="K39" s="71">
        <v>1780</v>
      </c>
      <c r="L39" s="71">
        <v>1061</v>
      </c>
      <c r="M39" s="71">
        <v>197</v>
      </c>
      <c r="N39" s="71">
        <v>5</v>
      </c>
      <c r="O39" s="71">
        <v>26.69</v>
      </c>
      <c r="P39" s="71">
        <v>80.069999999999993</v>
      </c>
      <c r="Q39" s="71"/>
    </row>
    <row r="40" spans="1:17" ht="47.4" x14ac:dyDescent="0.25">
      <c r="A40" s="66">
        <v>10</v>
      </c>
      <c r="B40" s="68" t="s">
        <v>950</v>
      </c>
      <c r="C40" s="179" t="s">
        <v>964</v>
      </c>
      <c r="D40" s="67" t="s">
        <v>22</v>
      </c>
      <c r="E40" s="69">
        <v>1</v>
      </c>
      <c r="F40" s="70">
        <v>1139.1300000000001</v>
      </c>
      <c r="G40" s="70">
        <v>358.44</v>
      </c>
      <c r="H40" s="70">
        <v>145.13</v>
      </c>
      <c r="I40" s="70">
        <v>12.56</v>
      </c>
      <c r="J40" s="71"/>
      <c r="K40" s="71">
        <v>1139</v>
      </c>
      <c r="L40" s="71">
        <v>358</v>
      </c>
      <c r="M40" s="71">
        <v>145</v>
      </c>
      <c r="N40" s="71">
        <v>13</v>
      </c>
      <c r="O40" s="71">
        <v>27.7</v>
      </c>
      <c r="P40" s="71">
        <v>27.7</v>
      </c>
      <c r="Q40" s="71"/>
    </row>
    <row r="41" spans="1:17" ht="55.2" x14ac:dyDescent="0.25">
      <c r="A41" s="66">
        <v>11</v>
      </c>
      <c r="B41" s="68" t="s">
        <v>965</v>
      </c>
      <c r="C41" s="179" t="s">
        <v>966</v>
      </c>
      <c r="D41" s="67" t="s">
        <v>113</v>
      </c>
      <c r="E41" s="72">
        <v>0.1</v>
      </c>
      <c r="F41" s="70">
        <v>1411.79</v>
      </c>
      <c r="G41" s="70">
        <v>1025.21</v>
      </c>
      <c r="H41" s="70">
        <v>386.58</v>
      </c>
      <c r="I41" s="70">
        <v>2</v>
      </c>
      <c r="J41" s="71"/>
      <c r="K41" s="71">
        <v>141</v>
      </c>
      <c r="L41" s="71">
        <v>103</v>
      </c>
      <c r="M41" s="71">
        <v>38</v>
      </c>
      <c r="N41" s="71"/>
      <c r="O41" s="71">
        <v>80.22</v>
      </c>
      <c r="P41" s="71">
        <v>8.02</v>
      </c>
      <c r="Q41" s="71"/>
    </row>
    <row r="42" spans="1:17" ht="72.599999999999994" x14ac:dyDescent="0.25">
      <c r="A42" s="66">
        <v>12</v>
      </c>
      <c r="B42" s="68" t="s">
        <v>967</v>
      </c>
      <c r="C42" s="179" t="s">
        <v>968</v>
      </c>
      <c r="D42" s="67" t="s">
        <v>22</v>
      </c>
      <c r="E42" s="69">
        <v>1</v>
      </c>
      <c r="F42" s="70">
        <v>672.66</v>
      </c>
      <c r="G42" s="70">
        <v>360.52</v>
      </c>
      <c r="H42" s="70">
        <v>92.71</v>
      </c>
      <c r="I42" s="70">
        <v>6.06</v>
      </c>
      <c r="J42" s="71"/>
      <c r="K42" s="71">
        <v>673</v>
      </c>
      <c r="L42" s="71">
        <v>361</v>
      </c>
      <c r="M42" s="71">
        <v>93</v>
      </c>
      <c r="N42" s="71">
        <v>6</v>
      </c>
      <c r="O42" s="71">
        <v>27.86</v>
      </c>
      <c r="P42" s="71">
        <v>27.86</v>
      </c>
      <c r="Q42" s="71"/>
    </row>
    <row r="43" spans="1:17" ht="84" x14ac:dyDescent="0.25">
      <c r="A43" s="66">
        <v>13</v>
      </c>
      <c r="B43" s="68" t="s">
        <v>969</v>
      </c>
      <c r="C43" s="179" t="s">
        <v>970</v>
      </c>
      <c r="D43" s="67" t="s">
        <v>22</v>
      </c>
      <c r="E43" s="69">
        <v>1</v>
      </c>
      <c r="F43" s="70">
        <v>357.95</v>
      </c>
      <c r="G43" s="70">
        <v>176.63</v>
      </c>
      <c r="H43" s="70">
        <v>34.39</v>
      </c>
      <c r="I43" s="71"/>
      <c r="J43" s="71"/>
      <c r="K43" s="71">
        <v>358</v>
      </c>
      <c r="L43" s="71">
        <v>177</v>
      </c>
      <c r="M43" s="71">
        <v>34</v>
      </c>
      <c r="N43" s="71"/>
      <c r="O43" s="71">
        <v>13.65</v>
      </c>
      <c r="P43" s="71">
        <v>13.65</v>
      </c>
      <c r="Q43" s="71"/>
    </row>
    <row r="44" spans="1:17" ht="109.2" x14ac:dyDescent="0.25">
      <c r="A44" s="67" t="s">
        <v>971</v>
      </c>
      <c r="B44" s="68" t="s">
        <v>972</v>
      </c>
      <c r="C44" s="179" t="s">
        <v>973</v>
      </c>
      <c r="D44" s="67" t="s">
        <v>97</v>
      </c>
      <c r="E44" s="69">
        <v>1</v>
      </c>
      <c r="F44" s="70">
        <v>4485.8</v>
      </c>
      <c r="G44" s="71"/>
      <c r="H44" s="71"/>
      <c r="I44" s="71"/>
      <c r="J44" s="71">
        <v>4486</v>
      </c>
      <c r="K44" s="71">
        <v>4486</v>
      </c>
      <c r="L44" s="71"/>
      <c r="M44" s="71"/>
      <c r="N44" s="71"/>
      <c r="O44" s="71"/>
      <c r="P44" s="71"/>
      <c r="Q44" s="71"/>
    </row>
    <row r="45" spans="1:17" ht="40.200000000000003" x14ac:dyDescent="0.25">
      <c r="A45" s="66">
        <v>15</v>
      </c>
      <c r="B45" s="68" t="s">
        <v>974</v>
      </c>
      <c r="C45" s="179" t="s">
        <v>975</v>
      </c>
      <c r="D45" s="67" t="s">
        <v>97</v>
      </c>
      <c r="E45" s="69">
        <v>2</v>
      </c>
      <c r="F45" s="70">
        <v>53.24</v>
      </c>
      <c r="G45" s="71"/>
      <c r="H45" s="71"/>
      <c r="I45" s="71"/>
      <c r="J45" s="71"/>
      <c r="K45" s="71">
        <v>106</v>
      </c>
      <c r="L45" s="71"/>
      <c r="M45" s="71"/>
      <c r="N45" s="71"/>
      <c r="O45" s="71"/>
      <c r="P45" s="71"/>
      <c r="Q45" s="71"/>
    </row>
    <row r="46" spans="1:17" ht="40.200000000000003" x14ac:dyDescent="0.25">
      <c r="A46" s="66">
        <v>16</v>
      </c>
      <c r="B46" s="68" t="s">
        <v>976</v>
      </c>
      <c r="C46" s="179" t="s">
        <v>977</v>
      </c>
      <c r="D46" s="67" t="s">
        <v>97</v>
      </c>
      <c r="E46" s="69">
        <v>1</v>
      </c>
      <c r="F46" s="70">
        <v>130.15</v>
      </c>
      <c r="G46" s="71"/>
      <c r="H46" s="71"/>
      <c r="I46" s="71"/>
      <c r="J46" s="71"/>
      <c r="K46" s="71">
        <v>130</v>
      </c>
      <c r="L46" s="71"/>
      <c r="M46" s="71"/>
      <c r="N46" s="71"/>
      <c r="O46" s="71"/>
      <c r="P46" s="71"/>
      <c r="Q46" s="71"/>
    </row>
    <row r="47" spans="1:17" ht="40.200000000000003" x14ac:dyDescent="0.25">
      <c r="A47" s="66">
        <v>17</v>
      </c>
      <c r="B47" s="68" t="s">
        <v>978</v>
      </c>
      <c r="C47" s="179" t="s">
        <v>979</v>
      </c>
      <c r="D47" s="67" t="s">
        <v>97</v>
      </c>
      <c r="E47" s="69">
        <v>2</v>
      </c>
      <c r="F47" s="70">
        <v>53.24</v>
      </c>
      <c r="G47" s="71"/>
      <c r="H47" s="71"/>
      <c r="I47" s="71"/>
      <c r="J47" s="71"/>
      <c r="K47" s="71">
        <v>106</v>
      </c>
      <c r="L47" s="71"/>
      <c r="M47" s="71"/>
      <c r="N47" s="71"/>
      <c r="O47" s="71"/>
      <c r="P47" s="71"/>
      <c r="Q47" s="71"/>
    </row>
    <row r="48" spans="1:17" ht="40.200000000000003" x14ac:dyDescent="0.25">
      <c r="A48" s="66">
        <v>18</v>
      </c>
      <c r="B48" s="68" t="s">
        <v>980</v>
      </c>
      <c r="C48" s="179" t="s">
        <v>981</v>
      </c>
      <c r="D48" s="67" t="s">
        <v>97</v>
      </c>
      <c r="E48" s="69">
        <v>1</v>
      </c>
      <c r="F48" s="70">
        <v>218.89</v>
      </c>
      <c r="G48" s="71"/>
      <c r="H48" s="71"/>
      <c r="I48" s="71"/>
      <c r="J48" s="71"/>
      <c r="K48" s="71">
        <v>219</v>
      </c>
      <c r="L48" s="71"/>
      <c r="M48" s="71"/>
      <c r="N48" s="71"/>
      <c r="O48" s="71"/>
      <c r="P48" s="71"/>
      <c r="Q48" s="71"/>
    </row>
    <row r="49" spans="1:17" ht="51.6" x14ac:dyDescent="0.25">
      <c r="A49" s="66">
        <v>19</v>
      </c>
      <c r="B49" s="68" t="s">
        <v>982</v>
      </c>
      <c r="C49" s="179" t="s">
        <v>983</v>
      </c>
      <c r="D49" s="67" t="s">
        <v>97</v>
      </c>
      <c r="E49" s="69">
        <v>2</v>
      </c>
      <c r="F49" s="70">
        <v>17.75</v>
      </c>
      <c r="G49" s="71"/>
      <c r="H49" s="71"/>
      <c r="I49" s="71"/>
      <c r="J49" s="71"/>
      <c r="K49" s="71">
        <v>36</v>
      </c>
      <c r="L49" s="71"/>
      <c r="M49" s="71"/>
      <c r="N49" s="71"/>
      <c r="O49" s="71"/>
      <c r="P49" s="71"/>
      <c r="Q49" s="71"/>
    </row>
    <row r="50" spans="1:17" ht="51.6" x14ac:dyDescent="0.25">
      <c r="A50" s="66">
        <v>20</v>
      </c>
      <c r="B50" s="68" t="s">
        <v>984</v>
      </c>
      <c r="C50" s="179" t="s">
        <v>985</v>
      </c>
      <c r="D50" s="67" t="s">
        <v>97</v>
      </c>
      <c r="E50" s="69">
        <v>1</v>
      </c>
      <c r="F50" s="70">
        <v>47.7</v>
      </c>
      <c r="G50" s="71"/>
      <c r="H50" s="71"/>
      <c r="I50" s="71"/>
      <c r="J50" s="71"/>
      <c r="K50" s="71">
        <v>48</v>
      </c>
      <c r="L50" s="71"/>
      <c r="M50" s="71"/>
      <c r="N50" s="71"/>
      <c r="O50" s="71"/>
      <c r="P50" s="71"/>
      <c r="Q50" s="71"/>
    </row>
    <row r="51" spans="1:17" ht="20.399999999999999" customHeight="1" x14ac:dyDescent="0.25">
      <c r="A51" s="66">
        <v>21</v>
      </c>
      <c r="B51" s="68" t="s">
        <v>986</v>
      </c>
      <c r="C51" s="179" t="s">
        <v>133</v>
      </c>
      <c r="D51" s="67" t="s">
        <v>68</v>
      </c>
      <c r="E51" s="72">
        <v>0.03</v>
      </c>
      <c r="F51" s="70">
        <v>1607.75</v>
      </c>
      <c r="G51" s="70">
        <v>886.17</v>
      </c>
      <c r="H51" s="70">
        <v>492.2</v>
      </c>
      <c r="I51" s="71"/>
      <c r="J51" s="71"/>
      <c r="K51" s="71">
        <v>48</v>
      </c>
      <c r="L51" s="71">
        <v>27</v>
      </c>
      <c r="M51" s="71">
        <v>15</v>
      </c>
      <c r="N51" s="71"/>
      <c r="O51" s="71">
        <v>65.400000000000006</v>
      </c>
      <c r="P51" s="71">
        <v>1.96</v>
      </c>
      <c r="Q51" s="71"/>
    </row>
    <row r="52" spans="1:17" ht="13.2" customHeight="1" x14ac:dyDescent="0.25">
      <c r="A52" s="66">
        <v>22</v>
      </c>
      <c r="B52" s="68" t="s">
        <v>987</v>
      </c>
      <c r="C52" s="179" t="s">
        <v>988</v>
      </c>
      <c r="D52" s="67" t="s">
        <v>97</v>
      </c>
      <c r="E52" s="69">
        <v>4</v>
      </c>
      <c r="F52" s="70">
        <v>4.1399999999999997</v>
      </c>
      <c r="G52" s="71"/>
      <c r="H52" s="71"/>
      <c r="I52" s="71"/>
      <c r="J52" s="71"/>
      <c r="K52" s="71">
        <v>17</v>
      </c>
      <c r="L52" s="71"/>
      <c r="M52" s="71"/>
      <c r="N52" s="71"/>
      <c r="O52" s="71"/>
      <c r="P52" s="71"/>
      <c r="Q52" s="71"/>
    </row>
    <row r="53" spans="1:17" ht="13.2" customHeight="1" x14ac:dyDescent="0.25">
      <c r="A53" s="66">
        <v>23</v>
      </c>
      <c r="B53" s="68" t="s">
        <v>989</v>
      </c>
      <c r="C53" s="179" t="s">
        <v>990</v>
      </c>
      <c r="D53" s="67" t="s">
        <v>97</v>
      </c>
      <c r="E53" s="69">
        <v>2</v>
      </c>
      <c r="F53" s="70">
        <v>8.2799999999999994</v>
      </c>
      <c r="G53" s="71"/>
      <c r="H53" s="71"/>
      <c r="I53" s="71"/>
      <c r="J53" s="71"/>
      <c r="K53" s="71">
        <v>17</v>
      </c>
      <c r="L53" s="71"/>
      <c r="M53" s="71"/>
      <c r="N53" s="71"/>
      <c r="O53" s="71"/>
      <c r="P53" s="71"/>
      <c r="Q53" s="71"/>
    </row>
    <row r="54" spans="1:17" ht="13.2" customHeight="1" x14ac:dyDescent="0.25">
      <c r="A54" s="66">
        <v>24</v>
      </c>
      <c r="B54" s="68" t="s">
        <v>991</v>
      </c>
      <c r="C54" s="179" t="s">
        <v>992</v>
      </c>
      <c r="D54" s="67" t="s">
        <v>70</v>
      </c>
      <c r="E54" s="69">
        <v>2.5</v>
      </c>
      <c r="F54" s="70">
        <v>282.63</v>
      </c>
      <c r="G54" s="71"/>
      <c r="H54" s="71"/>
      <c r="I54" s="71"/>
      <c r="J54" s="71"/>
      <c r="K54" s="71">
        <v>707</v>
      </c>
      <c r="L54" s="71"/>
      <c r="M54" s="71"/>
      <c r="N54" s="71"/>
      <c r="O54" s="71"/>
      <c r="P54" s="71"/>
      <c r="Q54" s="71"/>
    </row>
    <row r="55" spans="1:17" ht="13.2" customHeight="1" x14ac:dyDescent="0.25">
      <c r="A55" s="66">
        <v>25</v>
      </c>
      <c r="B55" s="68" t="s">
        <v>993</v>
      </c>
      <c r="C55" s="179" t="s">
        <v>994</v>
      </c>
      <c r="D55" s="67" t="s">
        <v>70</v>
      </c>
      <c r="E55" s="69">
        <v>1.5</v>
      </c>
      <c r="F55" s="70">
        <v>372.11</v>
      </c>
      <c r="G55" s="71"/>
      <c r="H55" s="71"/>
      <c r="I55" s="71"/>
      <c r="J55" s="71"/>
      <c r="K55" s="71">
        <v>558</v>
      </c>
      <c r="L55" s="71"/>
      <c r="M55" s="71"/>
      <c r="N55" s="71"/>
      <c r="O55" s="71"/>
      <c r="P55" s="71"/>
      <c r="Q55" s="71"/>
    </row>
    <row r="56" spans="1:17" ht="13.2" customHeight="1" x14ac:dyDescent="0.25">
      <c r="A56" s="66">
        <v>26</v>
      </c>
      <c r="B56" s="68" t="s">
        <v>995</v>
      </c>
      <c r="C56" s="179" t="s">
        <v>996</v>
      </c>
      <c r="D56" s="67" t="s">
        <v>97</v>
      </c>
      <c r="E56" s="69">
        <v>2</v>
      </c>
      <c r="F56" s="70">
        <v>86.52</v>
      </c>
      <c r="G56" s="71"/>
      <c r="H56" s="71"/>
      <c r="I56" s="71"/>
      <c r="J56" s="71"/>
      <c r="K56" s="71">
        <v>173</v>
      </c>
      <c r="L56" s="71"/>
      <c r="M56" s="71"/>
      <c r="N56" s="71"/>
      <c r="O56" s="71"/>
      <c r="P56" s="71"/>
      <c r="Q56" s="71"/>
    </row>
    <row r="57" spans="1:17" ht="40.200000000000003" x14ac:dyDescent="0.25">
      <c r="A57" s="66">
        <v>27</v>
      </c>
      <c r="B57" s="68" t="s">
        <v>995</v>
      </c>
      <c r="C57" s="179" t="s">
        <v>997</v>
      </c>
      <c r="D57" s="67" t="s">
        <v>97</v>
      </c>
      <c r="E57" s="69">
        <v>2</v>
      </c>
      <c r="F57" s="70">
        <v>53.24</v>
      </c>
      <c r="G57" s="71"/>
      <c r="H57" s="71"/>
      <c r="I57" s="71"/>
      <c r="J57" s="71"/>
      <c r="K57" s="71">
        <v>106</v>
      </c>
      <c r="L57" s="71"/>
      <c r="M57" s="71"/>
      <c r="N57" s="71"/>
      <c r="O57" s="71"/>
      <c r="P57" s="71"/>
      <c r="Q57" s="71"/>
    </row>
    <row r="58" spans="1:17" ht="13.2" customHeight="1" x14ac:dyDescent="0.25">
      <c r="A58" s="66">
        <v>28</v>
      </c>
      <c r="B58" s="68" t="s">
        <v>998</v>
      </c>
      <c r="C58" s="179" t="s">
        <v>999</v>
      </c>
      <c r="D58" s="67" t="s">
        <v>97</v>
      </c>
      <c r="E58" s="69">
        <v>1</v>
      </c>
      <c r="F58" s="70">
        <v>193.75</v>
      </c>
      <c r="G58" s="71"/>
      <c r="H58" s="71"/>
      <c r="I58" s="71"/>
      <c r="J58" s="71"/>
      <c r="K58" s="71">
        <v>194</v>
      </c>
      <c r="L58" s="71"/>
      <c r="M58" s="71"/>
      <c r="N58" s="71"/>
      <c r="O58" s="71"/>
      <c r="P58" s="71"/>
      <c r="Q58" s="71"/>
    </row>
    <row r="59" spans="1:17" ht="13.2" customHeight="1" x14ac:dyDescent="0.25">
      <c r="A59" s="66">
        <v>29</v>
      </c>
      <c r="B59" s="68" t="s">
        <v>1000</v>
      </c>
      <c r="C59" s="179" t="s">
        <v>1001</v>
      </c>
      <c r="D59" s="67" t="s">
        <v>97</v>
      </c>
      <c r="E59" s="69">
        <v>1</v>
      </c>
      <c r="F59" s="70">
        <v>113.14</v>
      </c>
      <c r="G59" s="71"/>
      <c r="H59" s="71"/>
      <c r="I59" s="71"/>
      <c r="J59" s="71"/>
      <c r="K59" s="71">
        <v>113</v>
      </c>
      <c r="L59" s="71"/>
      <c r="M59" s="71"/>
      <c r="N59" s="71"/>
      <c r="O59" s="71"/>
      <c r="P59" s="71"/>
      <c r="Q59" s="71"/>
    </row>
    <row r="60" spans="1:17" ht="13.2" customHeight="1" x14ac:dyDescent="0.25">
      <c r="A60" s="66">
        <v>30</v>
      </c>
      <c r="B60" s="68" t="s">
        <v>1002</v>
      </c>
      <c r="C60" s="179" t="s">
        <v>1003</v>
      </c>
      <c r="D60" s="67" t="s">
        <v>22</v>
      </c>
      <c r="E60" s="69">
        <v>39</v>
      </c>
      <c r="F60" s="70">
        <v>43.37</v>
      </c>
      <c r="G60" s="70">
        <v>40.65</v>
      </c>
      <c r="H60" s="71"/>
      <c r="I60" s="71"/>
      <c r="J60" s="71"/>
      <c r="K60" s="71">
        <v>1691</v>
      </c>
      <c r="L60" s="71">
        <v>1585</v>
      </c>
      <c r="M60" s="71"/>
      <c r="N60" s="71"/>
      <c r="O60" s="71">
        <v>3</v>
      </c>
      <c r="P60" s="71">
        <v>117</v>
      </c>
      <c r="Q60" s="71"/>
    </row>
    <row r="61" spans="1:17" ht="13.2" customHeight="1" x14ac:dyDescent="0.25">
      <c r="A61" s="66">
        <v>31</v>
      </c>
      <c r="B61" s="68" t="s">
        <v>1004</v>
      </c>
      <c r="C61" s="179" t="s">
        <v>1005</v>
      </c>
      <c r="D61" s="67" t="s">
        <v>97</v>
      </c>
      <c r="E61" s="69">
        <v>39</v>
      </c>
      <c r="F61" s="70">
        <v>427.57</v>
      </c>
      <c r="G61" s="71"/>
      <c r="H61" s="71"/>
      <c r="I61" s="71"/>
      <c r="J61" s="71"/>
      <c r="K61" s="71">
        <v>16675</v>
      </c>
      <c r="L61" s="71"/>
      <c r="M61" s="71"/>
      <c r="N61" s="71"/>
      <c r="O61" s="71"/>
      <c r="P61" s="71"/>
      <c r="Q61" s="71"/>
    </row>
    <row r="62" spans="1:17" ht="13.2" customHeight="1" x14ac:dyDescent="0.25">
      <c r="A62" s="66">
        <v>32</v>
      </c>
      <c r="B62" s="68" t="s">
        <v>1006</v>
      </c>
      <c r="C62" s="179" t="s">
        <v>1007</v>
      </c>
      <c r="D62" s="67" t="s">
        <v>22</v>
      </c>
      <c r="E62" s="69">
        <v>2</v>
      </c>
      <c r="F62" s="70">
        <v>43.61</v>
      </c>
      <c r="G62" s="70">
        <v>40.65</v>
      </c>
      <c r="H62" s="71"/>
      <c r="I62" s="71"/>
      <c r="J62" s="71"/>
      <c r="K62" s="71">
        <v>87</v>
      </c>
      <c r="L62" s="71">
        <v>81</v>
      </c>
      <c r="M62" s="71"/>
      <c r="N62" s="71"/>
      <c r="O62" s="71">
        <v>3</v>
      </c>
      <c r="P62" s="71">
        <v>6</v>
      </c>
      <c r="Q62" s="71"/>
    </row>
    <row r="63" spans="1:17" ht="13.2" customHeight="1" x14ac:dyDescent="0.25">
      <c r="A63" s="66">
        <v>33</v>
      </c>
      <c r="B63" s="68" t="s">
        <v>1008</v>
      </c>
      <c r="C63" s="179" t="s">
        <v>1009</v>
      </c>
      <c r="D63" s="67" t="s">
        <v>97</v>
      </c>
      <c r="E63" s="69">
        <v>2</v>
      </c>
      <c r="F63" s="70">
        <v>951.13</v>
      </c>
      <c r="G63" s="71"/>
      <c r="H63" s="71"/>
      <c r="I63" s="71"/>
      <c r="J63" s="71"/>
      <c r="K63" s="71">
        <v>1902</v>
      </c>
      <c r="L63" s="71"/>
      <c r="M63" s="71"/>
      <c r="N63" s="71"/>
      <c r="O63" s="71"/>
      <c r="P63" s="71"/>
      <c r="Q63" s="71"/>
    </row>
    <row r="64" spans="1:17" ht="13.2" customHeight="1" x14ac:dyDescent="0.25">
      <c r="A64" s="66">
        <v>34</v>
      </c>
      <c r="B64" s="68" t="s">
        <v>1010</v>
      </c>
      <c r="C64" s="179" t="s">
        <v>1011</v>
      </c>
      <c r="D64" s="67" t="s">
        <v>22</v>
      </c>
      <c r="E64" s="69">
        <v>3</v>
      </c>
      <c r="F64" s="70">
        <v>49.66</v>
      </c>
      <c r="G64" s="70">
        <v>43.36</v>
      </c>
      <c r="H64" s="70">
        <v>1.0900000000000001</v>
      </c>
      <c r="I64" s="71"/>
      <c r="J64" s="71"/>
      <c r="K64" s="71">
        <v>149</v>
      </c>
      <c r="L64" s="71">
        <v>130</v>
      </c>
      <c r="M64" s="71">
        <v>3</v>
      </c>
      <c r="N64" s="71"/>
      <c r="O64" s="71">
        <v>3.2</v>
      </c>
      <c r="P64" s="71">
        <v>9.6</v>
      </c>
      <c r="Q64" s="71"/>
    </row>
    <row r="65" spans="1:17" ht="13.2" customHeight="1" x14ac:dyDescent="0.25">
      <c r="A65" s="66">
        <v>35</v>
      </c>
      <c r="B65" s="68" t="s">
        <v>1012</v>
      </c>
      <c r="C65" s="179" t="s">
        <v>1013</v>
      </c>
      <c r="D65" s="67" t="s">
        <v>97</v>
      </c>
      <c r="E65" s="69">
        <v>3</v>
      </c>
      <c r="F65" s="70">
        <v>1937.17</v>
      </c>
      <c r="G65" s="71"/>
      <c r="H65" s="71"/>
      <c r="I65" s="71"/>
      <c r="J65" s="71"/>
      <c r="K65" s="71">
        <v>5812</v>
      </c>
      <c r="L65" s="71"/>
      <c r="M65" s="71"/>
      <c r="N65" s="71"/>
      <c r="O65" s="71"/>
      <c r="P65" s="71"/>
      <c r="Q65" s="71"/>
    </row>
    <row r="66" spans="1:17" ht="13.2" customHeight="1" x14ac:dyDescent="0.25">
      <c r="A66" s="66">
        <v>36</v>
      </c>
      <c r="B66" s="68" t="s">
        <v>1014</v>
      </c>
      <c r="C66" s="179" t="s">
        <v>1003</v>
      </c>
      <c r="D66" s="67" t="s">
        <v>22</v>
      </c>
      <c r="E66" s="69">
        <v>3</v>
      </c>
      <c r="F66" s="70">
        <v>43.37</v>
      </c>
      <c r="G66" s="70">
        <v>40.65</v>
      </c>
      <c r="H66" s="71"/>
      <c r="I66" s="71"/>
      <c r="J66" s="71"/>
      <c r="K66" s="71">
        <v>130</v>
      </c>
      <c r="L66" s="71">
        <v>122</v>
      </c>
      <c r="M66" s="71"/>
      <c r="N66" s="71"/>
      <c r="O66" s="71">
        <v>3</v>
      </c>
      <c r="P66" s="71">
        <v>9</v>
      </c>
      <c r="Q66" s="71"/>
    </row>
    <row r="67" spans="1:17" ht="13.2" customHeight="1" x14ac:dyDescent="0.25">
      <c r="A67" s="66">
        <v>37</v>
      </c>
      <c r="B67" s="68" t="s">
        <v>1015</v>
      </c>
      <c r="C67" s="179" t="s">
        <v>1016</v>
      </c>
      <c r="D67" s="67" t="s">
        <v>97</v>
      </c>
      <c r="E67" s="69">
        <v>3</v>
      </c>
      <c r="F67" s="70">
        <v>838.58</v>
      </c>
      <c r="G67" s="71"/>
      <c r="H67" s="71"/>
      <c r="I67" s="71"/>
      <c r="J67" s="71"/>
      <c r="K67" s="71">
        <v>2516</v>
      </c>
      <c r="L67" s="71"/>
      <c r="M67" s="71"/>
      <c r="N67" s="71"/>
      <c r="O67" s="71"/>
      <c r="P67" s="71"/>
      <c r="Q67" s="71"/>
    </row>
    <row r="68" spans="1:17" ht="47.4" x14ac:dyDescent="0.25">
      <c r="A68" s="66">
        <v>38</v>
      </c>
      <c r="B68" s="68" t="s">
        <v>1017</v>
      </c>
      <c r="C68" s="179" t="s">
        <v>1007</v>
      </c>
      <c r="D68" s="67" t="s">
        <v>22</v>
      </c>
      <c r="E68" s="69">
        <v>1</v>
      </c>
      <c r="F68" s="70">
        <v>43.61</v>
      </c>
      <c r="G68" s="70">
        <v>40.65</v>
      </c>
      <c r="H68" s="71"/>
      <c r="I68" s="71"/>
      <c r="J68" s="71"/>
      <c r="K68" s="71">
        <v>44</v>
      </c>
      <c r="L68" s="71">
        <v>41</v>
      </c>
      <c r="M68" s="71"/>
      <c r="N68" s="71"/>
      <c r="O68" s="71">
        <v>3</v>
      </c>
      <c r="P68" s="71">
        <v>3</v>
      </c>
      <c r="Q68" s="71"/>
    </row>
    <row r="69" spans="1:17" ht="13.2" customHeight="1" x14ac:dyDescent="0.25">
      <c r="A69" s="66">
        <v>39</v>
      </c>
      <c r="B69" s="68" t="s">
        <v>1018</v>
      </c>
      <c r="C69" s="179" t="s">
        <v>1019</v>
      </c>
      <c r="D69" s="67" t="s">
        <v>97</v>
      </c>
      <c r="E69" s="69">
        <v>1</v>
      </c>
      <c r="F69" s="70">
        <v>1168.76</v>
      </c>
      <c r="G69" s="71"/>
      <c r="H69" s="71"/>
      <c r="I69" s="71"/>
      <c r="J69" s="71"/>
      <c r="K69" s="71">
        <v>1169</v>
      </c>
      <c r="L69" s="71"/>
      <c r="M69" s="71"/>
      <c r="N69" s="71"/>
      <c r="O69" s="71"/>
      <c r="P69" s="71"/>
      <c r="Q69" s="71"/>
    </row>
    <row r="70" spans="1:17" ht="13.2" customHeight="1" x14ac:dyDescent="0.25">
      <c r="A70" s="66">
        <v>40</v>
      </c>
      <c r="B70" s="68" t="s">
        <v>1020</v>
      </c>
      <c r="C70" s="179" t="s">
        <v>1007</v>
      </c>
      <c r="D70" s="67" t="s">
        <v>22</v>
      </c>
      <c r="E70" s="69">
        <v>2</v>
      </c>
      <c r="F70" s="70">
        <v>43.61</v>
      </c>
      <c r="G70" s="70">
        <v>40.65</v>
      </c>
      <c r="H70" s="71"/>
      <c r="I70" s="71"/>
      <c r="J70" s="71"/>
      <c r="K70" s="71">
        <v>87</v>
      </c>
      <c r="L70" s="71">
        <v>81</v>
      </c>
      <c r="M70" s="71"/>
      <c r="N70" s="71"/>
      <c r="O70" s="71">
        <v>3</v>
      </c>
      <c r="P70" s="71">
        <v>6</v>
      </c>
      <c r="Q70" s="71"/>
    </row>
    <row r="71" spans="1:17" ht="13.2" customHeight="1" x14ac:dyDescent="0.25">
      <c r="A71" s="66">
        <v>41</v>
      </c>
      <c r="B71" s="68" t="s">
        <v>1021</v>
      </c>
      <c r="C71" s="179" t="s">
        <v>1022</v>
      </c>
      <c r="D71" s="67" t="s">
        <v>97</v>
      </c>
      <c r="E71" s="69">
        <v>2</v>
      </c>
      <c r="F71" s="70">
        <v>2953.68</v>
      </c>
      <c r="G71" s="71"/>
      <c r="H71" s="71"/>
      <c r="I71" s="71"/>
      <c r="J71" s="71"/>
      <c r="K71" s="71">
        <v>5907</v>
      </c>
      <c r="L71" s="71"/>
      <c r="M71" s="71"/>
      <c r="N71" s="71"/>
      <c r="O71" s="71"/>
      <c r="P71" s="71"/>
      <c r="Q71" s="71"/>
    </row>
    <row r="72" spans="1:17" ht="47.4" x14ac:dyDescent="0.25">
      <c r="A72" s="66">
        <v>42</v>
      </c>
      <c r="B72" s="68" t="s">
        <v>1023</v>
      </c>
      <c r="C72" s="179" t="s">
        <v>1024</v>
      </c>
      <c r="D72" s="67" t="s">
        <v>22</v>
      </c>
      <c r="E72" s="69">
        <v>8</v>
      </c>
      <c r="F72" s="70">
        <v>65.39</v>
      </c>
      <c r="G72" s="70">
        <v>59.62</v>
      </c>
      <c r="H72" s="70">
        <v>2.1800000000000002</v>
      </c>
      <c r="I72" s="71"/>
      <c r="J72" s="71"/>
      <c r="K72" s="71">
        <v>523</v>
      </c>
      <c r="L72" s="71">
        <v>477</v>
      </c>
      <c r="M72" s="71">
        <v>17</v>
      </c>
      <c r="N72" s="71"/>
      <c r="O72" s="71">
        <v>4.4000000000000004</v>
      </c>
      <c r="P72" s="71">
        <v>35.200000000000003</v>
      </c>
      <c r="Q72" s="71"/>
    </row>
    <row r="73" spans="1:17" ht="13.2" customHeight="1" x14ac:dyDescent="0.25">
      <c r="A73" s="67" t="s">
        <v>1025</v>
      </c>
      <c r="B73" s="68" t="s">
        <v>1026</v>
      </c>
      <c r="C73" s="179" t="s">
        <v>1027</v>
      </c>
      <c r="D73" s="67"/>
      <c r="E73" s="69">
        <v>8</v>
      </c>
      <c r="F73" s="70">
        <v>3718.9</v>
      </c>
      <c r="G73" s="71"/>
      <c r="H73" s="71"/>
      <c r="I73" s="71"/>
      <c r="J73" s="71">
        <v>29751</v>
      </c>
      <c r="K73" s="71">
        <v>29751</v>
      </c>
      <c r="L73" s="71"/>
      <c r="M73" s="71"/>
      <c r="N73" s="71"/>
      <c r="O73" s="71"/>
      <c r="P73" s="71"/>
      <c r="Q73" s="71"/>
    </row>
    <row r="74" spans="1:17" ht="13.2" customHeight="1" x14ac:dyDescent="0.25">
      <c r="A74" s="66">
        <v>44</v>
      </c>
      <c r="B74" s="68" t="s">
        <v>1028</v>
      </c>
      <c r="C74" s="179" t="s">
        <v>1007</v>
      </c>
      <c r="D74" s="67" t="s">
        <v>22</v>
      </c>
      <c r="E74" s="69">
        <v>1</v>
      </c>
      <c r="F74" s="70">
        <v>43.61</v>
      </c>
      <c r="G74" s="70">
        <v>40.65</v>
      </c>
      <c r="H74" s="71"/>
      <c r="I74" s="71"/>
      <c r="J74" s="71"/>
      <c r="K74" s="71">
        <v>44</v>
      </c>
      <c r="L74" s="71">
        <v>41</v>
      </c>
      <c r="M74" s="71"/>
      <c r="N74" s="71"/>
      <c r="O74" s="71">
        <v>3</v>
      </c>
      <c r="P74" s="71">
        <v>3</v>
      </c>
      <c r="Q74" s="71"/>
    </row>
    <row r="75" spans="1:17" ht="13.2" customHeight="1" x14ac:dyDescent="0.25">
      <c r="A75" s="66">
        <v>45</v>
      </c>
      <c r="B75" s="68" t="s">
        <v>1029</v>
      </c>
      <c r="C75" s="179" t="s">
        <v>1030</v>
      </c>
      <c r="D75" s="67" t="s">
        <v>97</v>
      </c>
      <c r="E75" s="69">
        <v>1</v>
      </c>
      <c r="F75" s="70">
        <v>307.16000000000003</v>
      </c>
      <c r="G75" s="71"/>
      <c r="H75" s="71"/>
      <c r="I75" s="71"/>
      <c r="J75" s="71"/>
      <c r="K75" s="71">
        <v>307</v>
      </c>
      <c r="L75" s="71"/>
      <c r="M75" s="71"/>
      <c r="N75" s="71"/>
      <c r="O75" s="71"/>
      <c r="P75" s="71"/>
      <c r="Q75" s="71"/>
    </row>
    <row r="76" spans="1:17" ht="47.4" x14ac:dyDescent="0.25">
      <c r="A76" s="66">
        <v>46</v>
      </c>
      <c r="B76" s="68" t="s">
        <v>1031</v>
      </c>
      <c r="C76" s="179" t="s">
        <v>1032</v>
      </c>
      <c r="D76" s="67" t="s">
        <v>22</v>
      </c>
      <c r="E76" s="69">
        <v>4</v>
      </c>
      <c r="F76" s="70">
        <v>75.11</v>
      </c>
      <c r="G76" s="70">
        <v>65.040000000000006</v>
      </c>
      <c r="H76" s="70">
        <v>5.0199999999999996</v>
      </c>
      <c r="I76" s="71"/>
      <c r="J76" s="71"/>
      <c r="K76" s="71">
        <v>300</v>
      </c>
      <c r="L76" s="71">
        <v>260</v>
      </c>
      <c r="M76" s="71">
        <v>20</v>
      </c>
      <c r="N76" s="71"/>
      <c r="O76" s="71">
        <v>4.8</v>
      </c>
      <c r="P76" s="71">
        <v>19.2</v>
      </c>
      <c r="Q76" s="71"/>
    </row>
    <row r="77" spans="1:17" ht="51.6" x14ac:dyDescent="0.25">
      <c r="A77" s="66">
        <v>47</v>
      </c>
      <c r="B77" s="68" t="s">
        <v>1033</v>
      </c>
      <c r="C77" s="179" t="s">
        <v>1034</v>
      </c>
      <c r="D77" s="67" t="s">
        <v>97</v>
      </c>
      <c r="E77" s="69">
        <v>4</v>
      </c>
      <c r="F77" s="70">
        <v>14.49</v>
      </c>
      <c r="G77" s="71"/>
      <c r="H77" s="71"/>
      <c r="I77" s="71"/>
      <c r="J77" s="71"/>
      <c r="K77" s="71">
        <v>58</v>
      </c>
      <c r="L77" s="71"/>
      <c r="M77" s="71"/>
      <c r="N77" s="71"/>
      <c r="O77" s="71"/>
      <c r="P77" s="71"/>
      <c r="Q77" s="71"/>
    </row>
    <row r="78" spans="1:17" ht="47.4" x14ac:dyDescent="0.25">
      <c r="A78" s="66">
        <v>48</v>
      </c>
      <c r="B78" s="68" t="s">
        <v>1035</v>
      </c>
      <c r="C78" s="179" t="s">
        <v>436</v>
      </c>
      <c r="D78" s="67" t="s">
        <v>22</v>
      </c>
      <c r="E78" s="69">
        <v>1</v>
      </c>
      <c r="F78" s="70">
        <v>15.88</v>
      </c>
      <c r="G78" s="70">
        <v>14.39</v>
      </c>
      <c r="H78" s="71"/>
      <c r="I78" s="71"/>
      <c r="J78" s="71"/>
      <c r="K78" s="71">
        <v>16</v>
      </c>
      <c r="L78" s="71">
        <v>14</v>
      </c>
      <c r="M78" s="71"/>
      <c r="N78" s="71"/>
      <c r="O78" s="71">
        <v>1.03</v>
      </c>
      <c r="P78" s="71">
        <v>1.03</v>
      </c>
      <c r="Q78" s="71"/>
    </row>
    <row r="79" spans="1:17" ht="13.2" customHeight="1" x14ac:dyDescent="0.25">
      <c r="A79" s="67" t="s">
        <v>1036</v>
      </c>
      <c r="B79" s="68" t="s">
        <v>1037</v>
      </c>
      <c r="C79" s="179" t="s">
        <v>1038</v>
      </c>
      <c r="D79" s="67" t="s">
        <v>97</v>
      </c>
      <c r="E79" s="69">
        <v>1</v>
      </c>
      <c r="F79" s="70">
        <v>1954.3</v>
      </c>
      <c r="G79" s="71"/>
      <c r="H79" s="71"/>
      <c r="I79" s="71"/>
      <c r="J79" s="71">
        <v>1954</v>
      </c>
      <c r="K79" s="71">
        <v>1954</v>
      </c>
      <c r="L79" s="71"/>
      <c r="M79" s="71"/>
      <c r="N79" s="71"/>
      <c r="O79" s="71"/>
      <c r="P79" s="71"/>
      <c r="Q79" s="71"/>
    </row>
    <row r="80" spans="1:17" ht="13.2" customHeight="1" x14ac:dyDescent="0.25">
      <c r="A80" s="66">
        <v>50</v>
      </c>
      <c r="B80" s="68" t="s">
        <v>1039</v>
      </c>
      <c r="C80" s="179" t="s">
        <v>1040</v>
      </c>
      <c r="D80" s="67" t="s">
        <v>22</v>
      </c>
      <c r="E80" s="69">
        <v>3</v>
      </c>
      <c r="F80" s="70">
        <v>12.94</v>
      </c>
      <c r="G80" s="70">
        <v>12.69</v>
      </c>
      <c r="H80" s="71"/>
      <c r="I80" s="71"/>
      <c r="J80" s="71"/>
      <c r="K80" s="71">
        <v>39</v>
      </c>
      <c r="L80" s="71">
        <v>38</v>
      </c>
      <c r="M80" s="71"/>
      <c r="N80" s="71"/>
      <c r="O80" s="71">
        <v>1.03</v>
      </c>
      <c r="P80" s="71">
        <v>3.09</v>
      </c>
      <c r="Q80" s="71"/>
    </row>
    <row r="81" spans="1:17" ht="155.4" x14ac:dyDescent="0.25">
      <c r="A81" s="67" t="s">
        <v>1041</v>
      </c>
      <c r="B81" s="68" t="s">
        <v>1042</v>
      </c>
      <c r="C81" s="179" t="s">
        <v>1043</v>
      </c>
      <c r="D81" s="67" t="s">
        <v>97</v>
      </c>
      <c r="E81" s="69">
        <v>3</v>
      </c>
      <c r="F81" s="70">
        <v>2279.06</v>
      </c>
      <c r="G81" s="71"/>
      <c r="H81" s="71"/>
      <c r="I81" s="71"/>
      <c r="J81" s="71">
        <v>6837</v>
      </c>
      <c r="K81" s="71">
        <v>6837</v>
      </c>
      <c r="L81" s="71"/>
      <c r="M81" s="71"/>
      <c r="N81" s="71"/>
      <c r="O81" s="71"/>
      <c r="P81" s="71"/>
      <c r="Q81" s="71"/>
    </row>
    <row r="82" spans="1:17" ht="13.2" customHeight="1" x14ac:dyDescent="0.25">
      <c r="A82" s="66">
        <v>52</v>
      </c>
      <c r="B82" s="68" t="s">
        <v>1044</v>
      </c>
      <c r="C82" s="179" t="s">
        <v>436</v>
      </c>
      <c r="D82" s="67" t="s">
        <v>22</v>
      </c>
      <c r="E82" s="69">
        <v>1</v>
      </c>
      <c r="F82" s="70">
        <v>15.88</v>
      </c>
      <c r="G82" s="70">
        <v>14.39</v>
      </c>
      <c r="H82" s="71"/>
      <c r="I82" s="71"/>
      <c r="J82" s="71"/>
      <c r="K82" s="71">
        <v>16</v>
      </c>
      <c r="L82" s="71">
        <v>14</v>
      </c>
      <c r="M82" s="71"/>
      <c r="N82" s="71"/>
      <c r="O82" s="71">
        <v>1.03</v>
      </c>
      <c r="P82" s="71">
        <v>1.03</v>
      </c>
      <c r="Q82" s="71"/>
    </row>
    <row r="83" spans="1:17" ht="13.2" customHeight="1" x14ac:dyDescent="0.25">
      <c r="A83" s="67" t="s">
        <v>1045</v>
      </c>
      <c r="B83" s="68" t="s">
        <v>1046</v>
      </c>
      <c r="C83" s="179" t="s">
        <v>1047</v>
      </c>
      <c r="D83" s="67" t="s">
        <v>97</v>
      </c>
      <c r="E83" s="69">
        <v>1</v>
      </c>
      <c r="F83" s="70">
        <v>100.37</v>
      </c>
      <c r="G83" s="71"/>
      <c r="H83" s="71"/>
      <c r="I83" s="71"/>
      <c r="J83" s="71">
        <v>100</v>
      </c>
      <c r="K83" s="71">
        <v>100</v>
      </c>
      <c r="L83" s="71"/>
      <c r="M83" s="71"/>
      <c r="N83" s="71"/>
      <c r="O83" s="71"/>
      <c r="P83" s="71"/>
      <c r="Q83" s="71"/>
    </row>
    <row r="84" spans="1:17" ht="30.6" x14ac:dyDescent="0.25">
      <c r="A84" s="66">
        <v>54</v>
      </c>
      <c r="B84" s="68" t="s">
        <v>1048</v>
      </c>
      <c r="C84" s="179" t="s">
        <v>1049</v>
      </c>
      <c r="D84" s="67" t="s">
        <v>97</v>
      </c>
      <c r="E84" s="69">
        <v>4</v>
      </c>
      <c r="F84" s="70">
        <v>89.53</v>
      </c>
      <c r="G84" s="71"/>
      <c r="H84" s="71"/>
      <c r="I84" s="71"/>
      <c r="J84" s="71"/>
      <c r="K84" s="71">
        <v>358</v>
      </c>
      <c r="L84" s="71"/>
      <c r="M84" s="71"/>
      <c r="N84" s="71"/>
      <c r="O84" s="71"/>
      <c r="P84" s="71"/>
      <c r="Q84" s="71"/>
    </row>
    <row r="85" spans="1:17" ht="34.799999999999997" x14ac:dyDescent="0.25">
      <c r="A85" s="66">
        <v>55</v>
      </c>
      <c r="B85" s="68" t="s">
        <v>986</v>
      </c>
      <c r="C85" s="179" t="s">
        <v>133</v>
      </c>
      <c r="D85" s="67" t="s">
        <v>68</v>
      </c>
      <c r="E85" s="72">
        <v>0.04</v>
      </c>
      <c r="F85" s="70">
        <v>1607.75</v>
      </c>
      <c r="G85" s="70">
        <v>886.17</v>
      </c>
      <c r="H85" s="70">
        <v>492.2</v>
      </c>
      <c r="I85" s="71"/>
      <c r="J85" s="71"/>
      <c r="K85" s="71">
        <v>64</v>
      </c>
      <c r="L85" s="71">
        <v>35</v>
      </c>
      <c r="M85" s="71">
        <v>20</v>
      </c>
      <c r="N85" s="71"/>
      <c r="O85" s="71">
        <v>65.400000000000006</v>
      </c>
      <c r="P85" s="71">
        <v>2.62</v>
      </c>
      <c r="Q85" s="71"/>
    </row>
    <row r="86" spans="1:17" ht="138" x14ac:dyDescent="0.25">
      <c r="A86" s="67" t="s">
        <v>1050</v>
      </c>
      <c r="B86" s="68" t="s">
        <v>1051</v>
      </c>
      <c r="C86" s="179" t="s">
        <v>1052</v>
      </c>
      <c r="D86" s="67" t="s">
        <v>97</v>
      </c>
      <c r="E86" s="69">
        <v>3</v>
      </c>
      <c r="F86" s="70">
        <v>43722.400000000001</v>
      </c>
      <c r="G86" s="71"/>
      <c r="H86" s="71"/>
      <c r="I86" s="71"/>
      <c r="J86" s="71">
        <v>131167</v>
      </c>
      <c r="K86" s="71">
        <v>131167</v>
      </c>
      <c r="L86" s="71"/>
      <c r="M86" s="71"/>
      <c r="N86" s="71"/>
      <c r="O86" s="71"/>
      <c r="P86" s="71"/>
      <c r="Q86" s="71"/>
    </row>
    <row r="87" spans="1:17" ht="79.8" x14ac:dyDescent="0.25">
      <c r="A87" s="66">
        <v>57</v>
      </c>
      <c r="B87" s="68" t="s">
        <v>1053</v>
      </c>
      <c r="C87" s="179" t="s">
        <v>1054</v>
      </c>
      <c r="D87" s="67" t="s">
        <v>1055</v>
      </c>
      <c r="E87" s="72">
        <v>9.3000000000000007</v>
      </c>
      <c r="F87" s="70">
        <v>791.96</v>
      </c>
      <c r="G87" s="70">
        <v>730.24</v>
      </c>
      <c r="H87" s="70">
        <v>61.72</v>
      </c>
      <c r="I87" s="71"/>
      <c r="J87" s="71"/>
      <c r="K87" s="71">
        <v>7365</v>
      </c>
      <c r="L87" s="71">
        <v>6791</v>
      </c>
      <c r="M87" s="71">
        <v>574</v>
      </c>
      <c r="N87" s="71"/>
      <c r="O87" s="71">
        <v>46.7</v>
      </c>
      <c r="P87" s="71">
        <v>434.31</v>
      </c>
      <c r="Q87" s="71"/>
    </row>
    <row r="88" spans="1:17" ht="42" x14ac:dyDescent="0.25">
      <c r="A88" s="66">
        <v>58</v>
      </c>
      <c r="B88" s="68" t="s">
        <v>1056</v>
      </c>
      <c r="C88" s="179" t="s">
        <v>1057</v>
      </c>
      <c r="D88" s="67" t="s">
        <v>97</v>
      </c>
      <c r="E88" s="69">
        <v>70</v>
      </c>
      <c r="F88" s="70">
        <v>26.7</v>
      </c>
      <c r="G88" s="71"/>
      <c r="H88" s="71"/>
      <c r="I88" s="71"/>
      <c r="J88" s="71"/>
      <c r="K88" s="71">
        <v>1869</v>
      </c>
      <c r="L88" s="71"/>
      <c r="M88" s="71"/>
      <c r="N88" s="71"/>
      <c r="O88" s="71"/>
      <c r="P88" s="71"/>
      <c r="Q88" s="71"/>
    </row>
    <row r="89" spans="1:17" ht="42" x14ac:dyDescent="0.25">
      <c r="A89" s="66">
        <v>59</v>
      </c>
      <c r="B89" s="68" t="s">
        <v>1058</v>
      </c>
      <c r="C89" s="179" t="s">
        <v>1059</v>
      </c>
      <c r="D89" s="67" t="s">
        <v>97</v>
      </c>
      <c r="E89" s="69">
        <v>16</v>
      </c>
      <c r="F89" s="70">
        <v>30.02</v>
      </c>
      <c r="G89" s="71"/>
      <c r="H89" s="71"/>
      <c r="I89" s="71"/>
      <c r="J89" s="71"/>
      <c r="K89" s="71">
        <v>480</v>
      </c>
      <c r="L89" s="71"/>
      <c r="M89" s="71"/>
      <c r="N89" s="71"/>
      <c r="O89" s="71"/>
      <c r="P89" s="71"/>
      <c r="Q89" s="71"/>
    </row>
    <row r="90" spans="1:17" ht="42" x14ac:dyDescent="0.25">
      <c r="A90" s="66">
        <v>60</v>
      </c>
      <c r="B90" s="68" t="s">
        <v>1060</v>
      </c>
      <c r="C90" s="179" t="s">
        <v>1061</v>
      </c>
      <c r="D90" s="67" t="s">
        <v>97</v>
      </c>
      <c r="E90" s="69">
        <v>7</v>
      </c>
      <c r="F90" s="70">
        <v>34.729999999999997</v>
      </c>
      <c r="G90" s="71"/>
      <c r="H90" s="71"/>
      <c r="I90" s="71"/>
      <c r="J90" s="71"/>
      <c r="K90" s="71">
        <v>243</v>
      </c>
      <c r="L90" s="71"/>
      <c r="M90" s="71"/>
      <c r="N90" s="71"/>
      <c r="O90" s="71"/>
      <c r="P90" s="71"/>
      <c r="Q90" s="71"/>
    </row>
    <row r="91" spans="1:17" ht="79.8" x14ac:dyDescent="0.25">
      <c r="A91" s="66">
        <v>61</v>
      </c>
      <c r="B91" s="68" t="s">
        <v>1062</v>
      </c>
      <c r="C91" s="179" t="s">
        <v>1063</v>
      </c>
      <c r="D91" s="67" t="s">
        <v>123</v>
      </c>
      <c r="E91" s="72">
        <v>1.002</v>
      </c>
      <c r="F91" s="70">
        <v>9170.06</v>
      </c>
      <c r="G91" s="70">
        <v>2831.95</v>
      </c>
      <c r="H91" s="70">
        <v>6206.33</v>
      </c>
      <c r="I91" s="70">
        <v>451.62</v>
      </c>
      <c r="J91" s="71"/>
      <c r="K91" s="71">
        <v>9188</v>
      </c>
      <c r="L91" s="71">
        <v>2838</v>
      </c>
      <c r="M91" s="71">
        <v>6219</v>
      </c>
      <c r="N91" s="71">
        <v>453</v>
      </c>
      <c r="O91" s="71">
        <v>209</v>
      </c>
      <c r="P91" s="71">
        <v>209.42</v>
      </c>
      <c r="Q91" s="70">
        <v>210.4</v>
      </c>
    </row>
    <row r="92" spans="1:17" ht="57" x14ac:dyDescent="0.25">
      <c r="A92" s="66">
        <v>62</v>
      </c>
      <c r="B92" s="68" t="s">
        <v>1064</v>
      </c>
      <c r="C92" s="179" t="s">
        <v>1065</v>
      </c>
      <c r="D92" s="67" t="s">
        <v>1066</v>
      </c>
      <c r="E92" s="72">
        <v>10.02</v>
      </c>
      <c r="F92" s="70">
        <v>2193</v>
      </c>
      <c r="G92" s="71"/>
      <c r="H92" s="71"/>
      <c r="I92" s="71"/>
      <c r="J92" s="71"/>
      <c r="K92" s="71">
        <v>21974</v>
      </c>
      <c r="L92" s="71"/>
      <c r="M92" s="71"/>
      <c r="N92" s="71"/>
      <c r="O92" s="71"/>
      <c r="P92" s="71"/>
      <c r="Q92" s="71"/>
    </row>
    <row r="93" spans="1:17" ht="79.8" x14ac:dyDescent="0.25">
      <c r="A93" s="66">
        <v>63</v>
      </c>
      <c r="B93" s="68" t="s">
        <v>1067</v>
      </c>
      <c r="C93" s="179" t="s">
        <v>1068</v>
      </c>
      <c r="D93" s="67" t="s">
        <v>123</v>
      </c>
      <c r="E93" s="72">
        <v>0.35099999999999998</v>
      </c>
      <c r="F93" s="70">
        <v>9170.06</v>
      </c>
      <c r="G93" s="70">
        <v>2831.95</v>
      </c>
      <c r="H93" s="70">
        <v>6206.33</v>
      </c>
      <c r="I93" s="70">
        <v>451.62</v>
      </c>
      <c r="J93" s="71"/>
      <c r="K93" s="71">
        <v>3219</v>
      </c>
      <c r="L93" s="71">
        <v>994</v>
      </c>
      <c r="M93" s="71">
        <v>2178</v>
      </c>
      <c r="N93" s="71">
        <v>159</v>
      </c>
      <c r="O93" s="71">
        <v>209</v>
      </c>
      <c r="P93" s="71">
        <v>73.36</v>
      </c>
      <c r="Q93" s="70">
        <v>73.709999999999994</v>
      </c>
    </row>
    <row r="94" spans="1:17" ht="57" x14ac:dyDescent="0.25">
      <c r="A94" s="66">
        <v>64</v>
      </c>
      <c r="B94" s="68" t="s">
        <v>1069</v>
      </c>
      <c r="C94" s="179" t="s">
        <v>1070</v>
      </c>
      <c r="D94" s="67" t="s">
        <v>1066</v>
      </c>
      <c r="E94" s="72">
        <v>3.51</v>
      </c>
      <c r="F94" s="70">
        <v>2682.79</v>
      </c>
      <c r="G94" s="71"/>
      <c r="H94" s="71"/>
      <c r="I94" s="71"/>
      <c r="J94" s="71"/>
      <c r="K94" s="71">
        <v>9417</v>
      </c>
      <c r="L94" s="71"/>
      <c r="M94" s="71"/>
      <c r="N94" s="71"/>
      <c r="O94" s="71"/>
      <c r="P94" s="71"/>
      <c r="Q94" s="71"/>
    </row>
    <row r="95" spans="1:17" ht="47.4" x14ac:dyDescent="0.25">
      <c r="A95" s="66">
        <v>65</v>
      </c>
      <c r="B95" s="68" t="s">
        <v>1071</v>
      </c>
      <c r="C95" s="179" t="s">
        <v>1072</v>
      </c>
      <c r="D95" s="67" t="s">
        <v>21</v>
      </c>
      <c r="E95" s="72">
        <v>22</v>
      </c>
      <c r="F95" s="70">
        <v>234</v>
      </c>
      <c r="G95" s="71"/>
      <c r="H95" s="71"/>
      <c r="I95" s="71"/>
      <c r="J95" s="71"/>
      <c r="K95" s="71">
        <v>5148</v>
      </c>
      <c r="L95" s="71"/>
      <c r="M95" s="71"/>
      <c r="N95" s="71"/>
      <c r="O95" s="71"/>
      <c r="P95" s="71"/>
      <c r="Q95" s="71"/>
    </row>
    <row r="96" spans="1:17" ht="79.8" x14ac:dyDescent="0.25">
      <c r="A96" s="66">
        <v>66</v>
      </c>
      <c r="B96" s="68" t="s">
        <v>1073</v>
      </c>
      <c r="C96" s="179" t="s">
        <v>1074</v>
      </c>
      <c r="D96" s="67" t="s">
        <v>123</v>
      </c>
      <c r="E96" s="72">
        <v>0.35099999999999998</v>
      </c>
      <c r="F96" s="70">
        <v>9170.06</v>
      </c>
      <c r="G96" s="70">
        <v>2831.95</v>
      </c>
      <c r="H96" s="70">
        <v>6206.33</v>
      </c>
      <c r="I96" s="70">
        <v>451.62</v>
      </c>
      <c r="J96" s="71"/>
      <c r="K96" s="71">
        <v>3219</v>
      </c>
      <c r="L96" s="71">
        <v>994</v>
      </c>
      <c r="M96" s="71">
        <v>2178</v>
      </c>
      <c r="N96" s="71">
        <v>159</v>
      </c>
      <c r="O96" s="71">
        <v>209</v>
      </c>
      <c r="P96" s="71">
        <v>73.36</v>
      </c>
      <c r="Q96" s="70">
        <v>73.709999999999994</v>
      </c>
    </row>
    <row r="97" spans="1:17" ht="13.2" customHeight="1" x14ac:dyDescent="0.25">
      <c r="A97" s="66">
        <v>67</v>
      </c>
      <c r="B97" s="68" t="s">
        <v>1075</v>
      </c>
      <c r="C97" s="179" t="s">
        <v>1076</v>
      </c>
      <c r="D97" s="67" t="s">
        <v>1066</v>
      </c>
      <c r="E97" s="72">
        <v>3.51</v>
      </c>
      <c r="F97" s="70">
        <v>3697.49</v>
      </c>
      <c r="G97" s="71"/>
      <c r="H97" s="71"/>
      <c r="I97" s="71"/>
      <c r="J97" s="71"/>
      <c r="K97" s="71">
        <v>12978</v>
      </c>
      <c r="L97" s="71"/>
      <c r="M97" s="71"/>
      <c r="N97" s="71"/>
      <c r="O97" s="71"/>
      <c r="P97" s="71"/>
      <c r="Q97" s="71"/>
    </row>
    <row r="98" spans="1:17" ht="13.2" customHeight="1" x14ac:dyDescent="0.25">
      <c r="A98" s="66">
        <v>68</v>
      </c>
      <c r="B98" s="68" t="s">
        <v>1077</v>
      </c>
      <c r="C98" s="179" t="s">
        <v>1078</v>
      </c>
      <c r="D98" s="67" t="s">
        <v>21</v>
      </c>
      <c r="E98" s="69">
        <v>2</v>
      </c>
      <c r="F98" s="70">
        <v>292.5</v>
      </c>
      <c r="G98" s="71"/>
      <c r="H98" s="71"/>
      <c r="I98" s="71"/>
      <c r="J98" s="71"/>
      <c r="K98" s="71">
        <v>585</v>
      </c>
      <c r="L98" s="71"/>
      <c r="M98" s="71"/>
      <c r="N98" s="71"/>
      <c r="O98" s="71"/>
      <c r="P98" s="71"/>
      <c r="Q98" s="71"/>
    </row>
    <row r="99" spans="1:17" ht="13.2" customHeight="1" x14ac:dyDescent="0.25">
      <c r="A99" s="66">
        <v>69</v>
      </c>
      <c r="B99" s="68" t="s">
        <v>1079</v>
      </c>
      <c r="C99" s="179" t="s">
        <v>1080</v>
      </c>
      <c r="D99" s="67" t="s">
        <v>69</v>
      </c>
      <c r="E99" s="72">
        <v>0.17</v>
      </c>
      <c r="F99" s="70">
        <v>1892.99</v>
      </c>
      <c r="G99" s="70">
        <v>1544.7</v>
      </c>
      <c r="H99" s="70">
        <v>297.06</v>
      </c>
      <c r="I99" s="70">
        <v>41.93</v>
      </c>
      <c r="J99" s="71"/>
      <c r="K99" s="71">
        <v>322</v>
      </c>
      <c r="L99" s="71">
        <v>263</v>
      </c>
      <c r="M99" s="71">
        <v>51</v>
      </c>
      <c r="N99" s="71">
        <v>7</v>
      </c>
      <c r="O99" s="71">
        <v>114</v>
      </c>
      <c r="P99" s="71">
        <v>19.38</v>
      </c>
      <c r="Q99" s="71"/>
    </row>
    <row r="100" spans="1:17" ht="57" x14ac:dyDescent="0.25">
      <c r="A100" s="66">
        <v>70</v>
      </c>
      <c r="B100" s="68" t="s">
        <v>1081</v>
      </c>
      <c r="C100" s="179" t="s">
        <v>1082</v>
      </c>
      <c r="D100" s="67" t="s">
        <v>70</v>
      </c>
      <c r="E100" s="69">
        <v>17</v>
      </c>
      <c r="F100" s="70">
        <v>19.3</v>
      </c>
      <c r="G100" s="71"/>
      <c r="H100" s="71"/>
      <c r="I100" s="71"/>
      <c r="J100" s="71"/>
      <c r="K100" s="71">
        <v>328</v>
      </c>
      <c r="L100" s="71"/>
      <c r="M100" s="71"/>
      <c r="N100" s="71"/>
      <c r="O100" s="71"/>
      <c r="P100" s="71"/>
      <c r="Q100" s="71"/>
    </row>
    <row r="101" spans="1:17" ht="13.2" customHeight="1" x14ac:dyDescent="0.25">
      <c r="A101" s="66">
        <v>71</v>
      </c>
      <c r="B101" s="68" t="s">
        <v>1083</v>
      </c>
      <c r="C101" s="179" t="s">
        <v>232</v>
      </c>
      <c r="D101" s="67" t="s">
        <v>150</v>
      </c>
      <c r="E101" s="72">
        <v>6.3299999999999997E-3</v>
      </c>
      <c r="F101" s="70">
        <v>13769.84</v>
      </c>
      <c r="G101" s="70">
        <v>614.03</v>
      </c>
      <c r="H101" s="70">
        <v>303.06</v>
      </c>
      <c r="I101" s="71"/>
      <c r="J101" s="71"/>
      <c r="K101" s="71">
        <v>87</v>
      </c>
      <c r="L101" s="71">
        <v>4</v>
      </c>
      <c r="M101" s="71">
        <v>2</v>
      </c>
      <c r="N101" s="71"/>
      <c r="O101" s="71">
        <v>42.7</v>
      </c>
      <c r="P101" s="71">
        <v>0.27</v>
      </c>
      <c r="Q101" s="71"/>
    </row>
    <row r="102" spans="1:17" ht="13.2" customHeight="1" x14ac:dyDescent="0.25">
      <c r="A102" s="66">
        <v>72</v>
      </c>
      <c r="B102" s="68" t="s">
        <v>1084</v>
      </c>
      <c r="C102" s="179" t="s">
        <v>115</v>
      </c>
      <c r="D102" s="67" t="s">
        <v>113</v>
      </c>
      <c r="E102" s="72">
        <v>0.56974000000000002</v>
      </c>
      <c r="F102" s="70">
        <v>1711.14</v>
      </c>
      <c r="G102" s="70">
        <v>1025.21</v>
      </c>
      <c r="H102" s="70">
        <v>386.58</v>
      </c>
      <c r="I102" s="70">
        <v>2</v>
      </c>
      <c r="J102" s="71"/>
      <c r="K102" s="71">
        <v>975</v>
      </c>
      <c r="L102" s="71">
        <v>584</v>
      </c>
      <c r="M102" s="71">
        <v>220</v>
      </c>
      <c r="N102" s="71">
        <v>1</v>
      </c>
      <c r="O102" s="71">
        <v>80.22</v>
      </c>
      <c r="P102" s="71">
        <v>45.7</v>
      </c>
      <c r="Q102" s="71"/>
    </row>
    <row r="103" spans="1:17" ht="13.2" customHeight="1" x14ac:dyDescent="0.25">
      <c r="A103" s="66">
        <v>73</v>
      </c>
      <c r="B103" s="68" t="s">
        <v>1085</v>
      </c>
      <c r="C103" s="179" t="s">
        <v>1086</v>
      </c>
      <c r="D103" s="67" t="s">
        <v>93</v>
      </c>
      <c r="E103" s="72">
        <v>0.56974000000000002</v>
      </c>
      <c r="F103" s="70">
        <v>13506.5</v>
      </c>
      <c r="G103" s="71"/>
      <c r="H103" s="71"/>
      <c r="I103" s="71"/>
      <c r="J103" s="71"/>
      <c r="K103" s="71">
        <v>7695</v>
      </c>
      <c r="L103" s="71"/>
      <c r="M103" s="71"/>
      <c r="N103" s="71"/>
      <c r="O103" s="71"/>
      <c r="P103" s="71"/>
      <c r="Q103" s="71"/>
    </row>
    <row r="104" spans="1:17" ht="47.4" x14ac:dyDescent="0.25">
      <c r="A104" s="66">
        <v>74</v>
      </c>
      <c r="B104" s="68" t="s">
        <v>1087</v>
      </c>
      <c r="C104" s="179" t="s">
        <v>124</v>
      </c>
      <c r="D104" s="67" t="s">
        <v>125</v>
      </c>
      <c r="E104" s="72">
        <v>3.6779999999999999</v>
      </c>
      <c r="F104" s="70">
        <v>17.02</v>
      </c>
      <c r="G104" s="71"/>
      <c r="H104" s="71"/>
      <c r="I104" s="71"/>
      <c r="J104" s="71"/>
      <c r="K104" s="71">
        <v>63</v>
      </c>
      <c r="L104" s="71"/>
      <c r="M104" s="71"/>
      <c r="N104" s="71"/>
      <c r="O104" s="71"/>
      <c r="P104" s="71"/>
      <c r="Q104" s="71"/>
    </row>
    <row r="105" spans="1:17" ht="20.399999999999999" customHeight="1" x14ac:dyDescent="0.25">
      <c r="A105" s="66">
        <v>75</v>
      </c>
      <c r="B105" s="68" t="s">
        <v>1088</v>
      </c>
      <c r="C105" s="179" t="s">
        <v>1089</v>
      </c>
      <c r="D105" s="67" t="s">
        <v>125</v>
      </c>
      <c r="E105" s="72">
        <v>0.17100000000000001</v>
      </c>
      <c r="F105" s="70">
        <v>24.75</v>
      </c>
      <c r="G105" s="71"/>
      <c r="H105" s="71"/>
      <c r="I105" s="71"/>
      <c r="J105" s="71"/>
      <c r="K105" s="71">
        <v>4</v>
      </c>
      <c r="L105" s="71"/>
      <c r="M105" s="71"/>
      <c r="N105" s="71"/>
      <c r="O105" s="71"/>
      <c r="P105" s="71"/>
      <c r="Q105" s="71"/>
    </row>
    <row r="106" spans="1:17" ht="13.2" customHeight="1" x14ac:dyDescent="0.25">
      <c r="A106" s="66">
        <v>76</v>
      </c>
      <c r="B106" s="68" t="s">
        <v>1090</v>
      </c>
      <c r="C106" s="179" t="s">
        <v>1091</v>
      </c>
      <c r="D106" s="67" t="s">
        <v>97</v>
      </c>
      <c r="E106" s="69">
        <v>12</v>
      </c>
      <c r="F106" s="70">
        <v>5.17</v>
      </c>
      <c r="G106" s="71"/>
      <c r="H106" s="71"/>
      <c r="I106" s="71"/>
      <c r="J106" s="71"/>
      <c r="K106" s="71">
        <v>62</v>
      </c>
      <c r="L106" s="71"/>
      <c r="M106" s="71"/>
      <c r="N106" s="71"/>
      <c r="O106" s="71"/>
      <c r="P106" s="71"/>
      <c r="Q106" s="71"/>
    </row>
    <row r="107" spans="1:17" ht="13.2" customHeight="1" x14ac:dyDescent="0.25">
      <c r="A107" s="66">
        <v>77</v>
      </c>
      <c r="B107" s="68" t="s">
        <v>1092</v>
      </c>
      <c r="C107" s="179" t="s">
        <v>1093</v>
      </c>
      <c r="D107" s="67" t="s">
        <v>97</v>
      </c>
      <c r="E107" s="69">
        <v>4</v>
      </c>
      <c r="F107" s="70">
        <v>6.73</v>
      </c>
      <c r="G107" s="71"/>
      <c r="H107" s="71"/>
      <c r="I107" s="71"/>
      <c r="J107" s="71"/>
      <c r="K107" s="71">
        <v>27</v>
      </c>
      <c r="L107" s="71"/>
      <c r="M107" s="71"/>
      <c r="N107" s="71"/>
      <c r="O107" s="71"/>
      <c r="P107" s="71"/>
      <c r="Q107" s="71"/>
    </row>
    <row r="108" spans="1:17" ht="13.2" customHeight="1" x14ac:dyDescent="0.25">
      <c r="A108" s="66">
        <v>78</v>
      </c>
      <c r="B108" s="68" t="s">
        <v>1094</v>
      </c>
      <c r="C108" s="179" t="s">
        <v>1095</v>
      </c>
      <c r="D108" s="67" t="s">
        <v>97</v>
      </c>
      <c r="E108" s="69">
        <v>52</v>
      </c>
      <c r="F108" s="70">
        <v>7.4</v>
      </c>
      <c r="G108" s="71"/>
      <c r="H108" s="71"/>
      <c r="I108" s="71"/>
      <c r="J108" s="71"/>
      <c r="K108" s="71">
        <v>385</v>
      </c>
      <c r="L108" s="71"/>
      <c r="M108" s="71"/>
      <c r="N108" s="71"/>
      <c r="O108" s="71"/>
      <c r="P108" s="71"/>
      <c r="Q108" s="71"/>
    </row>
    <row r="109" spans="1:17" ht="13.2" customHeight="1" x14ac:dyDescent="0.25">
      <c r="A109" s="66">
        <v>79</v>
      </c>
      <c r="B109" s="68" t="s">
        <v>1096</v>
      </c>
      <c r="C109" s="179" t="s">
        <v>1097</v>
      </c>
      <c r="D109" s="67" t="s">
        <v>97</v>
      </c>
      <c r="E109" s="69">
        <v>4</v>
      </c>
      <c r="F109" s="70">
        <v>11.29</v>
      </c>
      <c r="G109" s="71"/>
      <c r="H109" s="71"/>
      <c r="I109" s="71"/>
      <c r="J109" s="71"/>
      <c r="K109" s="71">
        <v>45</v>
      </c>
      <c r="L109" s="71"/>
      <c r="M109" s="71"/>
      <c r="N109" s="71"/>
      <c r="O109" s="71"/>
      <c r="P109" s="71"/>
      <c r="Q109" s="71"/>
    </row>
    <row r="110" spans="1:17" ht="13.2" customHeight="1" x14ac:dyDescent="0.25">
      <c r="A110" s="66">
        <v>80</v>
      </c>
      <c r="B110" s="68" t="s">
        <v>1098</v>
      </c>
      <c r="C110" s="179" t="s">
        <v>1099</v>
      </c>
      <c r="D110" s="67" t="s">
        <v>97</v>
      </c>
      <c r="E110" s="69">
        <v>80</v>
      </c>
      <c r="F110" s="70">
        <v>3.24</v>
      </c>
      <c r="G110" s="71"/>
      <c r="H110" s="71"/>
      <c r="I110" s="71"/>
      <c r="J110" s="71"/>
      <c r="K110" s="71">
        <v>259</v>
      </c>
      <c r="L110" s="71"/>
      <c r="M110" s="71"/>
      <c r="N110" s="71"/>
      <c r="O110" s="71"/>
      <c r="P110" s="71"/>
      <c r="Q110" s="71"/>
    </row>
    <row r="111" spans="1:17" ht="13.2" customHeight="1" x14ac:dyDescent="0.25">
      <c r="A111" s="66">
        <v>81</v>
      </c>
      <c r="B111" s="68" t="s">
        <v>1100</v>
      </c>
      <c r="C111" s="179" t="s">
        <v>1101</v>
      </c>
      <c r="D111" s="67" t="s">
        <v>97</v>
      </c>
      <c r="E111" s="69">
        <v>15</v>
      </c>
      <c r="F111" s="70">
        <v>3.33</v>
      </c>
      <c r="G111" s="71"/>
      <c r="H111" s="71"/>
      <c r="I111" s="71"/>
      <c r="J111" s="71"/>
      <c r="K111" s="71">
        <v>50</v>
      </c>
      <c r="L111" s="71"/>
      <c r="M111" s="71"/>
      <c r="N111" s="71"/>
      <c r="O111" s="71"/>
      <c r="P111" s="71"/>
      <c r="Q111" s="71"/>
    </row>
    <row r="112" spans="1:17" ht="13.2" customHeight="1" x14ac:dyDescent="0.25">
      <c r="A112" s="66">
        <v>82</v>
      </c>
      <c r="B112" s="68" t="s">
        <v>1102</v>
      </c>
      <c r="C112" s="179" t="s">
        <v>1103</v>
      </c>
      <c r="D112" s="67" t="s">
        <v>97</v>
      </c>
      <c r="E112" s="69">
        <v>52</v>
      </c>
      <c r="F112" s="70">
        <v>4.93</v>
      </c>
      <c r="G112" s="71"/>
      <c r="H112" s="71"/>
      <c r="I112" s="71"/>
      <c r="J112" s="71"/>
      <c r="K112" s="71">
        <v>256</v>
      </c>
      <c r="L112" s="71"/>
      <c r="M112" s="71"/>
      <c r="N112" s="71"/>
      <c r="O112" s="71"/>
      <c r="P112" s="71"/>
      <c r="Q112" s="71"/>
    </row>
    <row r="113" spans="1:17" ht="13.2" customHeight="1" x14ac:dyDescent="0.25">
      <c r="A113" s="66">
        <v>83</v>
      </c>
      <c r="B113" s="68" t="s">
        <v>1104</v>
      </c>
      <c r="C113" s="179" t="s">
        <v>1105</v>
      </c>
      <c r="D113" s="67" t="s">
        <v>97</v>
      </c>
      <c r="E113" s="69">
        <v>4</v>
      </c>
      <c r="F113" s="70">
        <v>6.24</v>
      </c>
      <c r="G113" s="71"/>
      <c r="H113" s="71"/>
      <c r="I113" s="71"/>
      <c r="J113" s="71"/>
      <c r="K113" s="71">
        <v>25</v>
      </c>
      <c r="L113" s="71"/>
      <c r="M113" s="71"/>
      <c r="N113" s="71"/>
      <c r="O113" s="71"/>
      <c r="P113" s="71"/>
      <c r="Q113" s="71"/>
    </row>
    <row r="114" spans="1:17" ht="13.2" customHeight="1" x14ac:dyDescent="0.25">
      <c r="A114" s="66">
        <v>84</v>
      </c>
      <c r="B114" s="68" t="s">
        <v>1106</v>
      </c>
      <c r="C114" s="179" t="s">
        <v>1107</v>
      </c>
      <c r="D114" s="67" t="s">
        <v>97</v>
      </c>
      <c r="E114" s="69">
        <v>200</v>
      </c>
      <c r="F114" s="70">
        <v>9.2799999999999994</v>
      </c>
      <c r="G114" s="71"/>
      <c r="H114" s="71"/>
      <c r="I114" s="71"/>
      <c r="J114" s="71"/>
      <c r="K114" s="71">
        <v>1856</v>
      </c>
      <c r="L114" s="71"/>
      <c r="M114" s="71"/>
      <c r="N114" s="71"/>
      <c r="O114" s="71"/>
      <c r="P114" s="71"/>
      <c r="Q114" s="71"/>
    </row>
    <row r="115" spans="1:17" ht="13.2" customHeight="1" x14ac:dyDescent="0.25">
      <c r="A115" s="66">
        <v>85</v>
      </c>
      <c r="B115" s="68" t="s">
        <v>1108</v>
      </c>
      <c r="C115" s="179" t="s">
        <v>1109</v>
      </c>
      <c r="D115" s="67" t="s">
        <v>97</v>
      </c>
      <c r="E115" s="69">
        <v>50</v>
      </c>
      <c r="F115" s="70">
        <v>13.96</v>
      </c>
      <c r="G115" s="71"/>
      <c r="H115" s="71"/>
      <c r="I115" s="71"/>
      <c r="J115" s="71"/>
      <c r="K115" s="71">
        <v>698</v>
      </c>
      <c r="L115" s="71"/>
      <c r="M115" s="71"/>
      <c r="N115" s="71"/>
      <c r="O115" s="71"/>
      <c r="P115" s="71"/>
      <c r="Q115" s="71"/>
    </row>
    <row r="116" spans="1:17" ht="13.2" customHeight="1" x14ac:dyDescent="0.25">
      <c r="A116" s="66">
        <v>86</v>
      </c>
      <c r="B116" s="68" t="s">
        <v>1110</v>
      </c>
      <c r="C116" s="179" t="s">
        <v>1111</v>
      </c>
      <c r="D116" s="67" t="s">
        <v>121</v>
      </c>
      <c r="E116" s="69">
        <v>1.5E-3</v>
      </c>
      <c r="F116" s="70">
        <v>17238.400000000001</v>
      </c>
      <c r="G116" s="70">
        <v>1467.23</v>
      </c>
      <c r="H116" s="70">
        <v>97.59</v>
      </c>
      <c r="I116" s="71"/>
      <c r="J116" s="71"/>
      <c r="K116" s="71">
        <v>26</v>
      </c>
      <c r="L116" s="71">
        <v>2</v>
      </c>
      <c r="M116" s="71"/>
      <c r="N116" s="71"/>
      <c r="O116" s="71">
        <v>106.63</v>
      </c>
      <c r="P116" s="71">
        <v>0.16</v>
      </c>
      <c r="Q116" s="71"/>
    </row>
    <row r="117" spans="1:17" ht="13.2" customHeight="1" x14ac:dyDescent="0.25">
      <c r="A117" s="66">
        <v>87</v>
      </c>
      <c r="B117" s="68" t="s">
        <v>1112</v>
      </c>
      <c r="C117" s="179" t="s">
        <v>1113</v>
      </c>
      <c r="D117" s="67" t="s">
        <v>93</v>
      </c>
      <c r="E117" s="72">
        <v>1.1999999999999999E-3</v>
      </c>
      <c r="F117" s="70">
        <v>28510.02</v>
      </c>
      <c r="G117" s="71"/>
      <c r="H117" s="71"/>
      <c r="I117" s="71"/>
      <c r="J117" s="71"/>
      <c r="K117" s="71">
        <v>34</v>
      </c>
      <c r="L117" s="71"/>
      <c r="M117" s="71"/>
      <c r="N117" s="71"/>
      <c r="O117" s="71"/>
      <c r="P117" s="71"/>
      <c r="Q117" s="71"/>
    </row>
    <row r="118" spans="1:17" ht="13.2" customHeight="1" x14ac:dyDescent="0.25">
      <c r="A118" s="66">
        <v>88</v>
      </c>
      <c r="B118" s="68" t="s">
        <v>1114</v>
      </c>
      <c r="C118" s="179" t="s">
        <v>1115</v>
      </c>
      <c r="D118" s="67" t="s">
        <v>125</v>
      </c>
      <c r="E118" s="69">
        <v>4.3999999999999997E-2</v>
      </c>
      <c r="F118" s="70">
        <v>595</v>
      </c>
      <c r="G118" s="71"/>
      <c r="H118" s="71"/>
      <c r="I118" s="71"/>
      <c r="J118" s="71"/>
      <c r="K118" s="71">
        <v>26</v>
      </c>
      <c r="L118" s="71"/>
      <c r="M118" s="71"/>
      <c r="N118" s="71"/>
      <c r="O118" s="71"/>
      <c r="P118" s="71"/>
      <c r="Q118" s="71"/>
    </row>
    <row r="119" spans="1:17" ht="13.2" customHeight="1" x14ac:dyDescent="0.25">
      <c r="A119" s="66">
        <v>89</v>
      </c>
      <c r="B119" s="68" t="s">
        <v>1116</v>
      </c>
      <c r="C119" s="179" t="s">
        <v>1117</v>
      </c>
      <c r="D119" s="67" t="s">
        <v>125</v>
      </c>
      <c r="E119" s="72">
        <v>10.5</v>
      </c>
      <c r="F119" s="70">
        <v>24.75</v>
      </c>
      <c r="G119" s="71"/>
      <c r="H119" s="71"/>
      <c r="I119" s="71"/>
      <c r="J119" s="71"/>
      <c r="K119" s="71">
        <v>260</v>
      </c>
      <c r="L119" s="71"/>
      <c r="M119" s="71"/>
      <c r="N119" s="71"/>
      <c r="O119" s="71"/>
      <c r="P119" s="71"/>
      <c r="Q119" s="71"/>
    </row>
    <row r="120" spans="1:17" ht="13.2" customHeight="1" x14ac:dyDescent="0.25">
      <c r="A120" s="294" t="s">
        <v>1118</v>
      </c>
      <c r="B120" s="290"/>
      <c r="C120" s="290"/>
      <c r="D120" s="290"/>
      <c r="E120" s="290"/>
      <c r="F120" s="290"/>
      <c r="G120" s="290"/>
      <c r="H120" s="290"/>
      <c r="I120" s="290"/>
      <c r="J120" s="290"/>
      <c r="K120" s="290"/>
      <c r="L120" s="290"/>
      <c r="M120" s="290"/>
      <c r="N120" s="290"/>
      <c r="O120" s="290"/>
      <c r="P120" s="290"/>
      <c r="Q120" s="290"/>
    </row>
    <row r="121" spans="1:17" ht="13.2" customHeight="1" x14ac:dyDescent="0.25">
      <c r="A121" s="66">
        <v>90</v>
      </c>
      <c r="B121" s="68" t="s">
        <v>1119</v>
      </c>
      <c r="C121" s="179" t="s">
        <v>131</v>
      </c>
      <c r="D121" s="67" t="s">
        <v>111</v>
      </c>
      <c r="E121" s="72">
        <v>0.16500000000000001</v>
      </c>
      <c r="F121" s="70">
        <v>417.46</v>
      </c>
      <c r="G121" s="70">
        <v>79.650000000000006</v>
      </c>
      <c r="H121" s="70">
        <v>10.15</v>
      </c>
      <c r="I121" s="70">
        <v>0.16</v>
      </c>
      <c r="J121" s="71"/>
      <c r="K121" s="71">
        <v>69</v>
      </c>
      <c r="L121" s="71">
        <v>13</v>
      </c>
      <c r="M121" s="71">
        <v>2</v>
      </c>
      <c r="N121" s="71"/>
      <c r="O121" s="71">
        <v>5.31</v>
      </c>
      <c r="P121" s="71">
        <v>0.88</v>
      </c>
      <c r="Q121" s="71"/>
    </row>
    <row r="122" spans="1:17" ht="20.399999999999999" customHeight="1" x14ac:dyDescent="0.25">
      <c r="A122" s="66">
        <v>91</v>
      </c>
      <c r="B122" s="68" t="s">
        <v>1120</v>
      </c>
      <c r="C122" s="179" t="s">
        <v>1121</v>
      </c>
      <c r="D122" s="67" t="s">
        <v>111</v>
      </c>
      <c r="E122" s="72">
        <v>0.16500000000000001</v>
      </c>
      <c r="F122" s="70">
        <v>1261.82</v>
      </c>
      <c r="G122" s="70">
        <v>97.9</v>
      </c>
      <c r="H122" s="70">
        <v>13.36</v>
      </c>
      <c r="I122" s="70">
        <v>0.32</v>
      </c>
      <c r="J122" s="71"/>
      <c r="K122" s="71">
        <v>208</v>
      </c>
      <c r="L122" s="71">
        <v>16</v>
      </c>
      <c r="M122" s="71">
        <v>2</v>
      </c>
      <c r="N122" s="71"/>
      <c r="O122" s="71">
        <v>7.66</v>
      </c>
      <c r="P122" s="71">
        <v>1.26</v>
      </c>
      <c r="Q122" s="71"/>
    </row>
    <row r="123" spans="1:17" ht="13.2" customHeight="1" x14ac:dyDescent="0.25">
      <c r="A123" s="289" t="s">
        <v>29</v>
      </c>
      <c r="B123" s="290"/>
      <c r="C123" s="290"/>
      <c r="D123" s="290"/>
      <c r="E123" s="290"/>
      <c r="F123" s="290"/>
      <c r="G123" s="290"/>
      <c r="H123" s="290"/>
      <c r="I123" s="290"/>
      <c r="J123" s="290"/>
      <c r="K123" s="70">
        <v>438333</v>
      </c>
      <c r="L123" s="70">
        <v>22103</v>
      </c>
      <c r="M123" s="70">
        <v>13750</v>
      </c>
      <c r="N123" s="70">
        <v>917</v>
      </c>
      <c r="O123" s="71"/>
      <c r="P123" s="70">
        <v>1586.68</v>
      </c>
      <c r="Q123" s="71"/>
    </row>
    <row r="124" spans="1:17" ht="13.2" customHeight="1" x14ac:dyDescent="0.25">
      <c r="A124" s="289" t="s">
        <v>310</v>
      </c>
      <c r="B124" s="290"/>
      <c r="C124" s="290"/>
      <c r="D124" s="290"/>
      <c r="E124" s="290"/>
      <c r="F124" s="290"/>
      <c r="G124" s="290"/>
      <c r="H124" s="290"/>
      <c r="I124" s="290"/>
      <c r="J124" s="290"/>
      <c r="K124" s="70">
        <v>462180</v>
      </c>
      <c r="L124" s="70">
        <v>37361</v>
      </c>
      <c r="M124" s="70">
        <v>22339</v>
      </c>
      <c r="N124" s="70">
        <v>1550</v>
      </c>
      <c r="O124" s="71"/>
      <c r="P124" s="70">
        <v>2570.41</v>
      </c>
      <c r="Q124" s="71"/>
    </row>
    <row r="125" spans="1:17" ht="13.2" customHeight="1" x14ac:dyDescent="0.25">
      <c r="A125" s="289" t="s">
        <v>30</v>
      </c>
      <c r="B125" s="290"/>
      <c r="C125" s="290"/>
      <c r="D125" s="290"/>
      <c r="E125" s="290"/>
      <c r="F125" s="290"/>
      <c r="G125" s="290"/>
      <c r="H125" s="290"/>
      <c r="I125" s="290"/>
      <c r="J125" s="290"/>
      <c r="K125" s="70">
        <v>33563</v>
      </c>
      <c r="L125" s="71"/>
      <c r="M125" s="71"/>
      <c r="N125" s="71"/>
      <c r="O125" s="71"/>
      <c r="P125" s="71"/>
      <c r="Q125" s="71"/>
    </row>
    <row r="126" spans="1:17" ht="13.2" customHeight="1" x14ac:dyDescent="0.25">
      <c r="A126" s="289" t="s">
        <v>31</v>
      </c>
      <c r="B126" s="290"/>
      <c r="C126" s="290"/>
      <c r="D126" s="290"/>
      <c r="E126" s="290"/>
      <c r="F126" s="290"/>
      <c r="G126" s="290"/>
      <c r="H126" s="290"/>
      <c r="I126" s="290"/>
      <c r="J126" s="290"/>
      <c r="K126" s="70">
        <v>24822</v>
      </c>
      <c r="L126" s="71"/>
      <c r="M126" s="71"/>
      <c r="N126" s="71"/>
      <c r="O126" s="71"/>
      <c r="P126" s="71"/>
      <c r="Q126" s="71"/>
    </row>
    <row r="127" spans="1:17" ht="20.399999999999999" customHeight="1" x14ac:dyDescent="0.25">
      <c r="A127" s="291" t="s">
        <v>86</v>
      </c>
      <c r="B127" s="290"/>
      <c r="C127" s="290"/>
      <c r="D127" s="290"/>
      <c r="E127" s="290"/>
      <c r="F127" s="290"/>
      <c r="G127" s="290"/>
      <c r="H127" s="290"/>
      <c r="I127" s="290"/>
      <c r="J127" s="290"/>
      <c r="K127" s="73">
        <v>520565</v>
      </c>
      <c r="L127" s="71"/>
      <c r="M127" s="71"/>
      <c r="N127" s="71"/>
      <c r="O127" s="71"/>
      <c r="P127" s="73">
        <v>2570.41</v>
      </c>
      <c r="Q127" s="71"/>
    </row>
    <row r="128" spans="1:17" ht="13.2" customHeight="1" x14ac:dyDescent="0.25">
      <c r="A128" s="289" t="s">
        <v>1122</v>
      </c>
      <c r="B128" s="290"/>
      <c r="C128" s="290"/>
      <c r="D128" s="290"/>
      <c r="E128" s="290"/>
      <c r="F128" s="290"/>
      <c r="G128" s="290"/>
      <c r="H128" s="290"/>
      <c r="I128" s="290"/>
      <c r="J128" s="290"/>
      <c r="K128" s="71"/>
      <c r="L128" s="71"/>
      <c r="M128" s="71"/>
      <c r="N128" s="71"/>
      <c r="O128" s="71"/>
      <c r="P128" s="71"/>
      <c r="Q128" s="71"/>
    </row>
    <row r="129" spans="1:17" ht="13.2" customHeight="1" x14ac:dyDescent="0.25">
      <c r="A129" s="289" t="s">
        <v>608</v>
      </c>
      <c r="B129" s="290"/>
      <c r="C129" s="290"/>
      <c r="D129" s="290"/>
      <c r="E129" s="290"/>
      <c r="F129" s="290"/>
      <c r="G129" s="290"/>
      <c r="H129" s="290"/>
      <c r="I129" s="290"/>
      <c r="J129" s="290"/>
      <c r="K129" s="71"/>
      <c r="L129" s="71"/>
      <c r="M129" s="71"/>
      <c r="N129" s="71"/>
      <c r="O129" s="71"/>
      <c r="P129" s="71"/>
      <c r="Q129" s="71"/>
    </row>
    <row r="130" spans="1:17" ht="13.2" customHeight="1" x14ac:dyDescent="0.25">
      <c r="A130" s="289" t="s">
        <v>1123</v>
      </c>
      <c r="B130" s="290"/>
      <c r="C130" s="290"/>
      <c r="D130" s="290"/>
      <c r="E130" s="290"/>
      <c r="F130" s="290"/>
      <c r="G130" s="290"/>
      <c r="H130" s="290"/>
      <c r="I130" s="290"/>
      <c r="J130" s="290"/>
      <c r="K130" s="71"/>
      <c r="L130" s="71"/>
      <c r="M130" s="71"/>
      <c r="N130" s="71"/>
      <c r="O130" s="71"/>
      <c r="P130" s="71"/>
      <c r="Q130" s="71"/>
    </row>
    <row r="131" spans="1:17" x14ac:dyDescent="0.25">
      <c r="A131" s="289" t="s">
        <v>909</v>
      </c>
      <c r="B131" s="290"/>
      <c r="C131" s="290"/>
      <c r="D131" s="290"/>
      <c r="E131" s="290"/>
      <c r="F131" s="290"/>
      <c r="G131" s="290"/>
      <c r="H131" s="290"/>
      <c r="I131" s="290"/>
      <c r="J131" s="290"/>
      <c r="K131" s="70">
        <v>99</v>
      </c>
      <c r="L131" s="70">
        <v>72</v>
      </c>
      <c r="M131" s="70">
        <v>27</v>
      </c>
      <c r="N131" s="71"/>
      <c r="O131" s="71"/>
      <c r="P131" s="70">
        <v>5.62</v>
      </c>
      <c r="Q131" s="71"/>
    </row>
    <row r="132" spans="1:17" ht="13.2" customHeight="1" x14ac:dyDescent="0.25">
      <c r="A132" s="289" t="s">
        <v>611</v>
      </c>
      <c r="B132" s="290"/>
      <c r="C132" s="290"/>
      <c r="D132" s="290"/>
      <c r="E132" s="290"/>
      <c r="F132" s="290"/>
      <c r="G132" s="290"/>
      <c r="H132" s="290"/>
      <c r="I132" s="290"/>
      <c r="J132" s="290"/>
      <c r="K132" s="70">
        <v>102</v>
      </c>
      <c r="L132" s="70">
        <v>75</v>
      </c>
      <c r="M132" s="70">
        <v>27</v>
      </c>
      <c r="N132" s="71"/>
      <c r="O132" s="71"/>
      <c r="P132" s="70">
        <v>5.62</v>
      </c>
      <c r="Q132" s="71"/>
    </row>
    <row r="133" spans="1:17" ht="13.2" customHeight="1" x14ac:dyDescent="0.25">
      <c r="A133" s="289" t="s">
        <v>901</v>
      </c>
      <c r="B133" s="290"/>
      <c r="C133" s="290"/>
      <c r="D133" s="290"/>
      <c r="E133" s="290"/>
      <c r="F133" s="290"/>
      <c r="G133" s="290"/>
      <c r="H133" s="290"/>
      <c r="I133" s="290"/>
      <c r="J133" s="290"/>
      <c r="K133" s="70">
        <v>137</v>
      </c>
      <c r="L133" s="70">
        <v>101</v>
      </c>
      <c r="M133" s="70">
        <v>36</v>
      </c>
      <c r="N133" s="71"/>
      <c r="O133" s="71"/>
      <c r="P133" s="70">
        <v>7.59</v>
      </c>
      <c r="Q133" s="71"/>
    </row>
    <row r="134" spans="1:17" ht="13.2" customHeight="1" x14ac:dyDescent="0.25">
      <c r="A134" s="289" t="s">
        <v>902</v>
      </c>
      <c r="B134" s="290"/>
      <c r="C134" s="290"/>
      <c r="D134" s="290"/>
      <c r="E134" s="290"/>
      <c r="F134" s="290"/>
      <c r="G134" s="290"/>
      <c r="H134" s="290"/>
      <c r="I134" s="290"/>
      <c r="J134" s="290"/>
      <c r="K134" s="70">
        <v>164</v>
      </c>
      <c r="L134" s="70">
        <v>121</v>
      </c>
      <c r="M134" s="70">
        <v>43</v>
      </c>
      <c r="N134" s="71"/>
      <c r="O134" s="71"/>
      <c r="P134" s="70">
        <v>9.11</v>
      </c>
      <c r="Q134" s="71"/>
    </row>
    <row r="135" spans="1:17" x14ac:dyDescent="0.25">
      <c r="A135" s="289" t="s">
        <v>1124</v>
      </c>
      <c r="B135" s="290"/>
      <c r="C135" s="290"/>
      <c r="D135" s="290"/>
      <c r="E135" s="290"/>
      <c r="F135" s="290"/>
      <c r="G135" s="290"/>
      <c r="H135" s="290"/>
      <c r="I135" s="290"/>
      <c r="J135" s="290"/>
      <c r="K135" s="70">
        <v>109</v>
      </c>
      <c r="L135" s="71"/>
      <c r="M135" s="71"/>
      <c r="N135" s="71"/>
      <c r="O135" s="71"/>
      <c r="P135" s="71"/>
      <c r="Q135" s="71"/>
    </row>
    <row r="136" spans="1:17" x14ac:dyDescent="0.25">
      <c r="A136" s="289" t="s">
        <v>1125</v>
      </c>
      <c r="B136" s="290"/>
      <c r="C136" s="290"/>
      <c r="D136" s="290"/>
      <c r="E136" s="290"/>
      <c r="F136" s="290"/>
      <c r="G136" s="290"/>
      <c r="H136" s="290"/>
      <c r="I136" s="290"/>
      <c r="J136" s="290"/>
      <c r="K136" s="70">
        <v>103</v>
      </c>
      <c r="L136" s="71"/>
      <c r="M136" s="71"/>
      <c r="N136" s="71"/>
      <c r="O136" s="71"/>
      <c r="P136" s="71"/>
      <c r="Q136" s="71"/>
    </row>
    <row r="137" spans="1:17" ht="13.2" customHeight="1" x14ac:dyDescent="0.25">
      <c r="A137" s="289" t="s">
        <v>616</v>
      </c>
      <c r="B137" s="290"/>
      <c r="C137" s="290"/>
      <c r="D137" s="290"/>
      <c r="E137" s="290"/>
      <c r="F137" s="290"/>
      <c r="G137" s="290"/>
      <c r="H137" s="290"/>
      <c r="I137" s="290"/>
      <c r="J137" s="290"/>
      <c r="K137" s="70">
        <v>376</v>
      </c>
      <c r="L137" s="71"/>
      <c r="M137" s="71"/>
      <c r="N137" s="71"/>
      <c r="O137" s="71"/>
      <c r="P137" s="70">
        <v>9.11</v>
      </c>
      <c r="Q137" s="71"/>
    </row>
    <row r="138" spans="1:17" ht="13.2" customHeight="1" x14ac:dyDescent="0.25">
      <c r="A138" s="289" t="s">
        <v>83</v>
      </c>
      <c r="B138" s="290"/>
      <c r="C138" s="290"/>
      <c r="D138" s="290"/>
      <c r="E138" s="290"/>
      <c r="F138" s="290"/>
      <c r="G138" s="290"/>
      <c r="H138" s="290"/>
      <c r="I138" s="290"/>
      <c r="J138" s="290"/>
      <c r="K138" s="70">
        <v>376</v>
      </c>
      <c r="L138" s="71"/>
      <c r="M138" s="71"/>
      <c r="N138" s="71"/>
      <c r="O138" s="71"/>
      <c r="P138" s="70">
        <v>9.11</v>
      </c>
      <c r="Q138" s="71"/>
    </row>
    <row r="139" spans="1:17" ht="13.2" customHeight="1" x14ac:dyDescent="0.25">
      <c r="A139" s="289" t="s">
        <v>625</v>
      </c>
      <c r="B139" s="290"/>
      <c r="C139" s="290"/>
      <c r="D139" s="290"/>
      <c r="E139" s="290"/>
      <c r="F139" s="290"/>
      <c r="G139" s="290"/>
      <c r="H139" s="290"/>
      <c r="I139" s="290"/>
      <c r="J139" s="290"/>
      <c r="K139" s="71"/>
      <c r="L139" s="71"/>
      <c r="M139" s="71"/>
      <c r="N139" s="71"/>
      <c r="O139" s="71"/>
      <c r="P139" s="71"/>
      <c r="Q139" s="71"/>
    </row>
    <row r="140" spans="1:17" ht="13.2" customHeight="1" x14ac:dyDescent="0.25">
      <c r="A140" s="289" t="s">
        <v>626</v>
      </c>
      <c r="B140" s="290"/>
      <c r="C140" s="290"/>
      <c r="D140" s="290"/>
      <c r="E140" s="290"/>
      <c r="F140" s="290"/>
      <c r="G140" s="290"/>
      <c r="H140" s="290"/>
      <c r="I140" s="290"/>
      <c r="J140" s="290"/>
      <c r="K140" s="71"/>
      <c r="L140" s="71"/>
      <c r="M140" s="71"/>
      <c r="N140" s="71"/>
      <c r="O140" s="71"/>
      <c r="P140" s="71"/>
      <c r="Q140" s="71"/>
    </row>
    <row r="141" spans="1:17" x14ac:dyDescent="0.25">
      <c r="A141" s="289" t="s">
        <v>1126</v>
      </c>
      <c r="B141" s="290"/>
      <c r="C141" s="290"/>
      <c r="D141" s="290"/>
      <c r="E141" s="290"/>
      <c r="F141" s="290"/>
      <c r="G141" s="290"/>
      <c r="H141" s="290"/>
      <c r="I141" s="290"/>
      <c r="J141" s="290"/>
      <c r="K141" s="70">
        <v>2933</v>
      </c>
      <c r="L141" s="70">
        <v>1895</v>
      </c>
      <c r="M141" s="70">
        <v>1038</v>
      </c>
      <c r="N141" s="70">
        <v>70</v>
      </c>
      <c r="O141" s="71"/>
      <c r="P141" s="70">
        <v>144.59</v>
      </c>
      <c r="Q141" s="71"/>
    </row>
    <row r="142" spans="1:17" ht="13.2" customHeight="1" x14ac:dyDescent="0.25">
      <c r="A142" s="289" t="s">
        <v>611</v>
      </c>
      <c r="B142" s="290"/>
      <c r="C142" s="290"/>
      <c r="D142" s="290"/>
      <c r="E142" s="290"/>
      <c r="F142" s="290"/>
      <c r="G142" s="290"/>
      <c r="H142" s="290"/>
      <c r="I142" s="290"/>
      <c r="J142" s="290"/>
      <c r="K142" s="70">
        <v>3018</v>
      </c>
      <c r="L142" s="70">
        <v>1977</v>
      </c>
      <c r="M142" s="70">
        <v>1041</v>
      </c>
      <c r="N142" s="70">
        <v>73</v>
      </c>
      <c r="O142" s="71"/>
      <c r="P142" s="70">
        <v>144.59</v>
      </c>
      <c r="Q142" s="71"/>
    </row>
    <row r="143" spans="1:17" x14ac:dyDescent="0.25">
      <c r="A143" s="289" t="s">
        <v>901</v>
      </c>
      <c r="B143" s="290"/>
      <c r="C143" s="290"/>
      <c r="D143" s="290"/>
      <c r="E143" s="290"/>
      <c r="F143" s="290"/>
      <c r="G143" s="290"/>
      <c r="H143" s="290"/>
      <c r="I143" s="290"/>
      <c r="J143" s="290"/>
      <c r="K143" s="70">
        <v>4074</v>
      </c>
      <c r="L143" s="70">
        <v>2669</v>
      </c>
      <c r="M143" s="70">
        <v>1405</v>
      </c>
      <c r="N143" s="70">
        <v>99</v>
      </c>
      <c r="O143" s="71"/>
      <c r="P143" s="70">
        <v>195.2</v>
      </c>
      <c r="Q143" s="71"/>
    </row>
    <row r="144" spans="1:17" ht="13.2" customHeight="1" x14ac:dyDescent="0.25">
      <c r="A144" s="289" t="s">
        <v>902</v>
      </c>
      <c r="B144" s="290"/>
      <c r="C144" s="290"/>
      <c r="D144" s="290"/>
      <c r="E144" s="290"/>
      <c r="F144" s="290"/>
      <c r="G144" s="290"/>
      <c r="H144" s="290"/>
      <c r="I144" s="290"/>
      <c r="J144" s="290"/>
      <c r="K144" s="70">
        <v>4889</v>
      </c>
      <c r="L144" s="70">
        <v>3203</v>
      </c>
      <c r="M144" s="70">
        <v>1686</v>
      </c>
      <c r="N144" s="70">
        <v>119</v>
      </c>
      <c r="O144" s="71"/>
      <c r="P144" s="70">
        <v>234.24</v>
      </c>
      <c r="Q144" s="71"/>
    </row>
    <row r="145" spans="1:17" ht="13.2" customHeight="1" x14ac:dyDescent="0.25">
      <c r="A145" s="289" t="s">
        <v>1127</v>
      </c>
      <c r="B145" s="290"/>
      <c r="C145" s="290"/>
      <c r="D145" s="290"/>
      <c r="E145" s="290"/>
      <c r="F145" s="290"/>
      <c r="G145" s="290"/>
      <c r="H145" s="290"/>
      <c r="I145" s="290"/>
      <c r="J145" s="290"/>
      <c r="K145" s="70">
        <v>2658</v>
      </c>
      <c r="L145" s="71"/>
      <c r="M145" s="71"/>
      <c r="N145" s="71"/>
      <c r="O145" s="71"/>
      <c r="P145" s="71"/>
      <c r="Q145" s="71"/>
    </row>
    <row r="146" spans="1:17" ht="13.2" customHeight="1" x14ac:dyDescent="0.25">
      <c r="A146" s="289" t="s">
        <v>1128</v>
      </c>
      <c r="B146" s="290"/>
      <c r="C146" s="290"/>
      <c r="D146" s="290"/>
      <c r="E146" s="290"/>
      <c r="F146" s="290"/>
      <c r="G146" s="290"/>
      <c r="H146" s="290"/>
      <c r="I146" s="290"/>
      <c r="J146" s="290"/>
      <c r="K146" s="70">
        <v>1993</v>
      </c>
      <c r="L146" s="71"/>
      <c r="M146" s="71"/>
      <c r="N146" s="71"/>
      <c r="O146" s="71"/>
      <c r="P146" s="71"/>
      <c r="Q146" s="71"/>
    </row>
    <row r="147" spans="1:17" x14ac:dyDescent="0.25">
      <c r="A147" s="289" t="s">
        <v>616</v>
      </c>
      <c r="B147" s="290"/>
      <c r="C147" s="290"/>
      <c r="D147" s="290"/>
      <c r="E147" s="290"/>
      <c r="F147" s="290"/>
      <c r="G147" s="290"/>
      <c r="H147" s="290"/>
      <c r="I147" s="290"/>
      <c r="J147" s="290"/>
      <c r="K147" s="70">
        <v>9540</v>
      </c>
      <c r="L147" s="71"/>
      <c r="M147" s="71"/>
      <c r="N147" s="71"/>
      <c r="O147" s="71"/>
      <c r="P147" s="70">
        <v>234.24</v>
      </c>
      <c r="Q147" s="71"/>
    </row>
    <row r="148" spans="1:17" ht="13.2" customHeight="1" x14ac:dyDescent="0.25">
      <c r="A148" s="289" t="s">
        <v>83</v>
      </c>
      <c r="B148" s="290"/>
      <c r="C148" s="290"/>
      <c r="D148" s="290"/>
      <c r="E148" s="290"/>
      <c r="F148" s="290"/>
      <c r="G148" s="290"/>
      <c r="H148" s="290"/>
      <c r="I148" s="290"/>
      <c r="J148" s="290"/>
      <c r="K148" s="70">
        <v>9540</v>
      </c>
      <c r="L148" s="71"/>
      <c r="M148" s="71"/>
      <c r="N148" s="71"/>
      <c r="O148" s="71"/>
      <c r="P148" s="70">
        <v>234.24</v>
      </c>
      <c r="Q148" s="71"/>
    </row>
    <row r="149" spans="1:17" ht="13.2" customHeight="1" x14ac:dyDescent="0.25">
      <c r="A149" s="289" t="s">
        <v>81</v>
      </c>
      <c r="B149" s="290"/>
      <c r="C149" s="290"/>
      <c r="D149" s="290"/>
      <c r="E149" s="290"/>
      <c r="F149" s="290"/>
      <c r="G149" s="290"/>
      <c r="H149" s="290"/>
      <c r="I149" s="290"/>
      <c r="J149" s="290"/>
      <c r="K149" s="70">
        <v>9916</v>
      </c>
      <c r="L149" s="71"/>
      <c r="M149" s="71"/>
      <c r="N149" s="71"/>
      <c r="O149" s="71"/>
      <c r="P149" s="70">
        <v>243.35</v>
      </c>
      <c r="Q149" s="71"/>
    </row>
    <row r="150" spans="1:17" ht="13.2" customHeight="1" x14ac:dyDescent="0.25">
      <c r="A150" s="291" t="s">
        <v>1129</v>
      </c>
      <c r="B150" s="290"/>
      <c r="C150" s="290"/>
      <c r="D150" s="290"/>
      <c r="E150" s="290"/>
      <c r="F150" s="290"/>
      <c r="G150" s="290"/>
      <c r="H150" s="290"/>
      <c r="I150" s="290"/>
      <c r="J150" s="290"/>
      <c r="K150" s="73">
        <v>9916</v>
      </c>
      <c r="L150" s="71"/>
      <c r="M150" s="71"/>
      <c r="N150" s="71"/>
      <c r="O150" s="71"/>
      <c r="P150" s="73">
        <v>243.35</v>
      </c>
      <c r="Q150" s="71"/>
    </row>
    <row r="151" spans="1:17" ht="13.2" customHeight="1" x14ac:dyDescent="0.25">
      <c r="A151" s="289" t="s">
        <v>1130</v>
      </c>
      <c r="B151" s="290"/>
      <c r="C151" s="290"/>
      <c r="D151" s="290"/>
      <c r="E151" s="290"/>
      <c r="F151" s="290"/>
      <c r="G151" s="290"/>
      <c r="H151" s="290"/>
      <c r="I151" s="290"/>
      <c r="J151" s="290"/>
      <c r="K151" s="71"/>
      <c r="L151" s="71"/>
      <c r="M151" s="71"/>
      <c r="N151" s="71"/>
      <c r="O151" s="71"/>
      <c r="P151" s="71"/>
      <c r="Q151" s="71"/>
    </row>
    <row r="152" spans="1:17" x14ac:dyDescent="0.25">
      <c r="A152" s="289" t="s">
        <v>608</v>
      </c>
      <c r="B152" s="290"/>
      <c r="C152" s="290"/>
      <c r="D152" s="290"/>
      <c r="E152" s="290"/>
      <c r="F152" s="290"/>
      <c r="G152" s="290"/>
      <c r="H152" s="290"/>
      <c r="I152" s="290"/>
      <c r="J152" s="290"/>
      <c r="K152" s="71"/>
      <c r="L152" s="71"/>
      <c r="M152" s="71"/>
      <c r="N152" s="71"/>
      <c r="O152" s="71"/>
      <c r="P152" s="71"/>
      <c r="Q152" s="71"/>
    </row>
    <row r="153" spans="1:17" x14ac:dyDescent="0.25">
      <c r="A153" s="289" t="s">
        <v>1123</v>
      </c>
      <c r="B153" s="290"/>
      <c r="C153" s="290"/>
      <c r="D153" s="290"/>
      <c r="E153" s="290"/>
      <c r="F153" s="290"/>
      <c r="G153" s="290"/>
      <c r="H153" s="290"/>
      <c r="I153" s="290"/>
      <c r="J153" s="290"/>
      <c r="K153" s="71"/>
      <c r="L153" s="71"/>
      <c r="M153" s="71"/>
      <c r="N153" s="71"/>
      <c r="O153" s="71"/>
      <c r="P153" s="71"/>
      <c r="Q153" s="71"/>
    </row>
    <row r="154" spans="1:17" x14ac:dyDescent="0.25">
      <c r="A154" s="289" t="s">
        <v>1131</v>
      </c>
      <c r="B154" s="290"/>
      <c r="C154" s="290"/>
      <c r="D154" s="290"/>
      <c r="E154" s="290"/>
      <c r="F154" s="290"/>
      <c r="G154" s="290"/>
      <c r="H154" s="290"/>
      <c r="I154" s="290"/>
      <c r="J154" s="290"/>
      <c r="K154" s="70">
        <v>8878</v>
      </c>
      <c r="L154" s="70">
        <v>687</v>
      </c>
      <c r="M154" s="70">
        <v>258</v>
      </c>
      <c r="N154" s="70">
        <v>1</v>
      </c>
      <c r="O154" s="71"/>
      <c r="P154" s="70">
        <v>53.72</v>
      </c>
      <c r="Q154" s="71"/>
    </row>
    <row r="155" spans="1:17" ht="13.2" customHeight="1" x14ac:dyDescent="0.25">
      <c r="A155" s="289" t="s">
        <v>611</v>
      </c>
      <c r="B155" s="290"/>
      <c r="C155" s="290"/>
      <c r="D155" s="290"/>
      <c r="E155" s="290"/>
      <c r="F155" s="290"/>
      <c r="G155" s="290"/>
      <c r="H155" s="290"/>
      <c r="I155" s="290"/>
      <c r="J155" s="290"/>
      <c r="K155" s="70">
        <v>8908</v>
      </c>
      <c r="L155" s="70">
        <v>717</v>
      </c>
      <c r="M155" s="70">
        <v>258</v>
      </c>
      <c r="N155" s="70">
        <v>1</v>
      </c>
      <c r="O155" s="71"/>
      <c r="P155" s="70">
        <v>53.72</v>
      </c>
      <c r="Q155" s="71"/>
    </row>
    <row r="156" spans="1:17" ht="13.2" customHeight="1" x14ac:dyDescent="0.25">
      <c r="A156" s="289" t="s">
        <v>901</v>
      </c>
      <c r="B156" s="290"/>
      <c r="C156" s="290"/>
      <c r="D156" s="290"/>
      <c r="E156" s="290"/>
      <c r="F156" s="290"/>
      <c r="G156" s="290"/>
      <c r="H156" s="290"/>
      <c r="I156" s="290"/>
      <c r="J156" s="290"/>
      <c r="K156" s="70">
        <v>9249</v>
      </c>
      <c r="L156" s="70">
        <v>968</v>
      </c>
      <c r="M156" s="70">
        <v>348</v>
      </c>
      <c r="N156" s="70">
        <v>1</v>
      </c>
      <c r="O156" s="71"/>
      <c r="P156" s="70">
        <v>72.52</v>
      </c>
      <c r="Q156" s="71"/>
    </row>
    <row r="157" spans="1:17" x14ac:dyDescent="0.25">
      <c r="A157" s="289" t="s">
        <v>902</v>
      </c>
      <c r="B157" s="290"/>
      <c r="C157" s="290"/>
      <c r="D157" s="290"/>
      <c r="E157" s="290"/>
      <c r="F157" s="290"/>
      <c r="G157" s="290"/>
      <c r="H157" s="290"/>
      <c r="I157" s="290"/>
      <c r="J157" s="290"/>
      <c r="K157" s="70">
        <v>9513</v>
      </c>
      <c r="L157" s="70">
        <v>1162</v>
      </c>
      <c r="M157" s="70">
        <v>418</v>
      </c>
      <c r="N157" s="70">
        <v>1</v>
      </c>
      <c r="O157" s="71"/>
      <c r="P157" s="70">
        <v>87.02</v>
      </c>
      <c r="Q157" s="71"/>
    </row>
    <row r="158" spans="1:17" ht="13.2" customHeight="1" x14ac:dyDescent="0.25">
      <c r="A158" s="289" t="s">
        <v>1132</v>
      </c>
      <c r="B158" s="290"/>
      <c r="C158" s="290"/>
      <c r="D158" s="290"/>
      <c r="E158" s="290"/>
      <c r="F158" s="290"/>
      <c r="G158" s="290"/>
      <c r="H158" s="290"/>
      <c r="I158" s="290"/>
      <c r="J158" s="290"/>
      <c r="K158" s="70">
        <v>1047</v>
      </c>
      <c r="L158" s="71"/>
      <c r="M158" s="71"/>
      <c r="N158" s="71"/>
      <c r="O158" s="71"/>
      <c r="P158" s="71"/>
      <c r="Q158" s="71"/>
    </row>
    <row r="159" spans="1:17" ht="13.2" customHeight="1" x14ac:dyDescent="0.25">
      <c r="A159" s="289" t="s">
        <v>1133</v>
      </c>
      <c r="B159" s="290"/>
      <c r="C159" s="290"/>
      <c r="D159" s="290"/>
      <c r="E159" s="290"/>
      <c r="F159" s="290"/>
      <c r="G159" s="290"/>
      <c r="H159" s="290"/>
      <c r="I159" s="290"/>
      <c r="J159" s="290"/>
      <c r="K159" s="70">
        <v>989</v>
      </c>
      <c r="L159" s="71"/>
      <c r="M159" s="71"/>
      <c r="N159" s="71"/>
      <c r="O159" s="71"/>
      <c r="P159" s="71"/>
      <c r="Q159" s="71"/>
    </row>
    <row r="160" spans="1:17" x14ac:dyDescent="0.25">
      <c r="A160" s="289" t="s">
        <v>616</v>
      </c>
      <c r="B160" s="290"/>
      <c r="C160" s="290"/>
      <c r="D160" s="290"/>
      <c r="E160" s="290"/>
      <c r="F160" s="290"/>
      <c r="G160" s="290"/>
      <c r="H160" s="290"/>
      <c r="I160" s="290"/>
      <c r="J160" s="290"/>
      <c r="K160" s="70">
        <v>11549</v>
      </c>
      <c r="L160" s="71"/>
      <c r="M160" s="71"/>
      <c r="N160" s="71"/>
      <c r="O160" s="71"/>
      <c r="P160" s="70">
        <v>87.02</v>
      </c>
      <c r="Q160" s="71"/>
    </row>
    <row r="161" spans="1:17" x14ac:dyDescent="0.25">
      <c r="A161" s="289" t="s">
        <v>617</v>
      </c>
      <c r="B161" s="290"/>
      <c r="C161" s="290"/>
      <c r="D161" s="290"/>
      <c r="E161" s="290"/>
      <c r="F161" s="290"/>
      <c r="G161" s="290"/>
      <c r="H161" s="290"/>
      <c r="I161" s="290"/>
      <c r="J161" s="290"/>
      <c r="K161" s="71"/>
      <c r="L161" s="71"/>
      <c r="M161" s="71"/>
      <c r="N161" s="71"/>
      <c r="O161" s="71"/>
      <c r="P161" s="71"/>
      <c r="Q161" s="71"/>
    </row>
    <row r="162" spans="1:17" x14ac:dyDescent="0.25">
      <c r="A162" s="289" t="s">
        <v>1134</v>
      </c>
      <c r="B162" s="290"/>
      <c r="C162" s="290"/>
      <c r="D162" s="290"/>
      <c r="E162" s="290"/>
      <c r="F162" s="290"/>
      <c r="G162" s="290"/>
      <c r="H162" s="290"/>
      <c r="I162" s="290"/>
      <c r="J162" s="290"/>
      <c r="K162" s="70">
        <v>43489</v>
      </c>
      <c r="L162" s="71"/>
      <c r="M162" s="71"/>
      <c r="N162" s="71"/>
      <c r="O162" s="71"/>
      <c r="P162" s="71"/>
      <c r="Q162" s="71"/>
    </row>
    <row r="163" spans="1:17" x14ac:dyDescent="0.25">
      <c r="A163" s="289" t="s">
        <v>611</v>
      </c>
      <c r="B163" s="290"/>
      <c r="C163" s="290"/>
      <c r="D163" s="290"/>
      <c r="E163" s="290"/>
      <c r="F163" s="290"/>
      <c r="G163" s="290"/>
      <c r="H163" s="290"/>
      <c r="I163" s="290"/>
      <c r="J163" s="290"/>
      <c r="K163" s="70">
        <v>43489</v>
      </c>
      <c r="L163" s="71"/>
      <c r="M163" s="71"/>
      <c r="N163" s="71"/>
      <c r="O163" s="71"/>
      <c r="P163" s="71"/>
      <c r="Q163" s="71"/>
    </row>
    <row r="164" spans="1:17" x14ac:dyDescent="0.25">
      <c r="A164" s="289" t="s">
        <v>619</v>
      </c>
      <c r="B164" s="290"/>
      <c r="C164" s="290"/>
      <c r="D164" s="290"/>
      <c r="E164" s="290"/>
      <c r="F164" s="290"/>
      <c r="G164" s="290"/>
      <c r="H164" s="290"/>
      <c r="I164" s="290"/>
      <c r="J164" s="290"/>
      <c r="K164" s="71"/>
      <c r="L164" s="71"/>
      <c r="M164" s="71"/>
      <c r="N164" s="71"/>
      <c r="O164" s="71"/>
      <c r="P164" s="71"/>
      <c r="Q164" s="71"/>
    </row>
    <row r="165" spans="1:17" x14ac:dyDescent="0.25">
      <c r="A165" s="289" t="s">
        <v>1135</v>
      </c>
      <c r="B165" s="290"/>
      <c r="C165" s="290"/>
      <c r="D165" s="290"/>
      <c r="E165" s="290"/>
      <c r="F165" s="290"/>
      <c r="G165" s="290"/>
      <c r="H165" s="290"/>
      <c r="I165" s="290"/>
      <c r="J165" s="290"/>
      <c r="K165" s="70">
        <v>7711</v>
      </c>
      <c r="L165" s="70">
        <v>6793</v>
      </c>
      <c r="M165" s="70">
        <v>574</v>
      </c>
      <c r="N165" s="71"/>
      <c r="O165" s="71"/>
      <c r="P165" s="70">
        <v>434.47</v>
      </c>
      <c r="Q165" s="71"/>
    </row>
    <row r="166" spans="1:17" x14ac:dyDescent="0.25">
      <c r="A166" s="289" t="s">
        <v>611</v>
      </c>
      <c r="B166" s="290"/>
      <c r="C166" s="290"/>
      <c r="D166" s="290"/>
      <c r="E166" s="290"/>
      <c r="F166" s="290"/>
      <c r="G166" s="290"/>
      <c r="H166" s="290"/>
      <c r="I166" s="290"/>
      <c r="J166" s="290"/>
      <c r="K166" s="70">
        <v>8006</v>
      </c>
      <c r="L166" s="70">
        <v>7088</v>
      </c>
      <c r="M166" s="70">
        <v>574</v>
      </c>
      <c r="N166" s="71"/>
      <c r="O166" s="71"/>
      <c r="P166" s="70">
        <v>434.47</v>
      </c>
      <c r="Q166" s="71"/>
    </row>
    <row r="167" spans="1:17" x14ac:dyDescent="0.25">
      <c r="A167" s="289" t="s">
        <v>901</v>
      </c>
      <c r="B167" s="290"/>
      <c r="C167" s="290"/>
      <c r="D167" s="290"/>
      <c r="E167" s="290"/>
      <c r="F167" s="290"/>
      <c r="G167" s="290"/>
      <c r="H167" s="290"/>
      <c r="I167" s="290"/>
      <c r="J167" s="290"/>
      <c r="K167" s="70">
        <v>10688</v>
      </c>
      <c r="L167" s="70">
        <v>9569</v>
      </c>
      <c r="M167" s="70">
        <v>775</v>
      </c>
      <c r="N167" s="71"/>
      <c r="O167" s="71"/>
      <c r="P167" s="70">
        <v>586.53</v>
      </c>
      <c r="Q167" s="71"/>
    </row>
    <row r="168" spans="1:17" x14ac:dyDescent="0.25">
      <c r="A168" s="289" t="s">
        <v>902</v>
      </c>
      <c r="B168" s="290"/>
      <c r="C168" s="290"/>
      <c r="D168" s="290"/>
      <c r="E168" s="290"/>
      <c r="F168" s="290"/>
      <c r="G168" s="290"/>
      <c r="H168" s="290"/>
      <c r="I168" s="290"/>
      <c r="J168" s="290"/>
      <c r="K168" s="70">
        <v>12757</v>
      </c>
      <c r="L168" s="70">
        <v>11483</v>
      </c>
      <c r="M168" s="70">
        <v>930</v>
      </c>
      <c r="N168" s="71"/>
      <c r="O168" s="71"/>
      <c r="P168" s="70">
        <v>703.84</v>
      </c>
      <c r="Q168" s="71"/>
    </row>
    <row r="169" spans="1:17" x14ac:dyDescent="0.25">
      <c r="A169" s="289" t="s">
        <v>1136</v>
      </c>
      <c r="B169" s="290"/>
      <c r="C169" s="290"/>
      <c r="D169" s="290"/>
      <c r="E169" s="290"/>
      <c r="F169" s="290"/>
      <c r="G169" s="290"/>
      <c r="H169" s="290"/>
      <c r="I169" s="290"/>
      <c r="J169" s="290"/>
      <c r="K169" s="70">
        <v>11483</v>
      </c>
      <c r="L169" s="71"/>
      <c r="M169" s="71"/>
      <c r="N169" s="71"/>
      <c r="O169" s="71"/>
      <c r="P169" s="71"/>
      <c r="Q169" s="71"/>
    </row>
    <row r="170" spans="1:17" x14ac:dyDescent="0.25">
      <c r="A170" s="289" t="s">
        <v>1137</v>
      </c>
      <c r="B170" s="290"/>
      <c r="C170" s="290"/>
      <c r="D170" s="290"/>
      <c r="E170" s="290"/>
      <c r="F170" s="290"/>
      <c r="G170" s="290"/>
      <c r="H170" s="290"/>
      <c r="I170" s="290"/>
      <c r="J170" s="290"/>
      <c r="K170" s="70">
        <v>8038</v>
      </c>
      <c r="L170" s="71"/>
      <c r="M170" s="71"/>
      <c r="N170" s="71"/>
      <c r="O170" s="71"/>
      <c r="P170" s="71"/>
      <c r="Q170" s="71"/>
    </row>
    <row r="171" spans="1:17" x14ac:dyDescent="0.25">
      <c r="A171" s="289" t="s">
        <v>616</v>
      </c>
      <c r="B171" s="290"/>
      <c r="C171" s="290"/>
      <c r="D171" s="290"/>
      <c r="E171" s="290"/>
      <c r="F171" s="290"/>
      <c r="G171" s="290"/>
      <c r="H171" s="290"/>
      <c r="I171" s="290"/>
      <c r="J171" s="290"/>
      <c r="K171" s="70">
        <v>32278</v>
      </c>
      <c r="L171" s="71"/>
      <c r="M171" s="71"/>
      <c r="N171" s="71"/>
      <c r="O171" s="71"/>
      <c r="P171" s="70">
        <v>703.84</v>
      </c>
      <c r="Q171" s="71"/>
    </row>
    <row r="172" spans="1:17" x14ac:dyDescent="0.25">
      <c r="A172" s="289" t="s">
        <v>1138</v>
      </c>
      <c r="B172" s="290"/>
      <c r="C172" s="290"/>
      <c r="D172" s="290"/>
      <c r="E172" s="290"/>
      <c r="F172" s="290"/>
      <c r="G172" s="290"/>
      <c r="H172" s="290"/>
      <c r="I172" s="290"/>
      <c r="J172" s="290"/>
      <c r="K172" s="71"/>
      <c r="L172" s="71"/>
      <c r="M172" s="71"/>
      <c r="N172" s="71"/>
      <c r="O172" s="71"/>
      <c r="P172" s="71"/>
      <c r="Q172" s="71"/>
    </row>
    <row r="173" spans="1:17" x14ac:dyDescent="0.25">
      <c r="A173" s="289" t="s">
        <v>1139</v>
      </c>
      <c r="B173" s="290"/>
      <c r="C173" s="290"/>
      <c r="D173" s="290"/>
      <c r="E173" s="290"/>
      <c r="F173" s="290"/>
      <c r="G173" s="290"/>
      <c r="H173" s="290"/>
      <c r="I173" s="290"/>
      <c r="J173" s="290"/>
      <c r="K173" s="70">
        <v>87</v>
      </c>
      <c r="L173" s="70">
        <v>4</v>
      </c>
      <c r="M173" s="70">
        <v>2</v>
      </c>
      <c r="N173" s="71"/>
      <c r="O173" s="71"/>
      <c r="P173" s="70">
        <v>0.27</v>
      </c>
      <c r="Q173" s="71"/>
    </row>
    <row r="174" spans="1:17" x14ac:dyDescent="0.25">
      <c r="A174" s="289" t="s">
        <v>611</v>
      </c>
      <c r="B174" s="290"/>
      <c r="C174" s="290"/>
      <c r="D174" s="290"/>
      <c r="E174" s="290"/>
      <c r="F174" s="290"/>
      <c r="G174" s="290"/>
      <c r="H174" s="290"/>
      <c r="I174" s="290"/>
      <c r="J174" s="290"/>
      <c r="K174" s="70">
        <v>87</v>
      </c>
      <c r="L174" s="70">
        <v>4</v>
      </c>
      <c r="M174" s="70">
        <v>2</v>
      </c>
      <c r="N174" s="71"/>
      <c r="O174" s="71"/>
      <c r="P174" s="70">
        <v>0.27</v>
      </c>
      <c r="Q174" s="71"/>
    </row>
    <row r="175" spans="1:17" x14ac:dyDescent="0.25">
      <c r="A175" s="289" t="s">
        <v>901</v>
      </c>
      <c r="B175" s="290"/>
      <c r="C175" s="290"/>
      <c r="D175" s="290"/>
      <c r="E175" s="290"/>
      <c r="F175" s="290"/>
      <c r="G175" s="290"/>
      <c r="H175" s="290"/>
      <c r="I175" s="290"/>
      <c r="J175" s="290"/>
      <c r="K175" s="70">
        <v>89</v>
      </c>
      <c r="L175" s="70">
        <v>5</v>
      </c>
      <c r="M175" s="70">
        <v>3</v>
      </c>
      <c r="N175" s="71"/>
      <c r="O175" s="71"/>
      <c r="P175" s="70">
        <v>0.36</v>
      </c>
      <c r="Q175" s="71"/>
    </row>
    <row r="176" spans="1:17" x14ac:dyDescent="0.25">
      <c r="A176" s="289" t="s">
        <v>902</v>
      </c>
      <c r="B176" s="290"/>
      <c r="C176" s="290"/>
      <c r="D176" s="290"/>
      <c r="E176" s="290"/>
      <c r="F176" s="290"/>
      <c r="G176" s="290"/>
      <c r="H176" s="290"/>
      <c r="I176" s="290"/>
      <c r="J176" s="290"/>
      <c r="K176" s="70">
        <v>91</v>
      </c>
      <c r="L176" s="70">
        <v>6</v>
      </c>
      <c r="M176" s="70">
        <v>4</v>
      </c>
      <c r="N176" s="71"/>
      <c r="O176" s="71"/>
      <c r="P176" s="70">
        <v>0.43</v>
      </c>
      <c r="Q176" s="71"/>
    </row>
    <row r="177" spans="1:17" x14ac:dyDescent="0.25">
      <c r="A177" s="289" t="s">
        <v>1140</v>
      </c>
      <c r="B177" s="290"/>
      <c r="C177" s="290"/>
      <c r="D177" s="290"/>
      <c r="E177" s="290"/>
      <c r="F177" s="290"/>
      <c r="G177" s="290"/>
      <c r="H177" s="290"/>
      <c r="I177" s="290"/>
      <c r="J177" s="290"/>
      <c r="K177" s="70">
        <v>8</v>
      </c>
      <c r="L177" s="71"/>
      <c r="M177" s="71"/>
      <c r="N177" s="71"/>
      <c r="O177" s="71"/>
      <c r="P177" s="71"/>
      <c r="Q177" s="71"/>
    </row>
    <row r="178" spans="1:17" x14ac:dyDescent="0.25">
      <c r="A178" s="289" t="s">
        <v>1141</v>
      </c>
      <c r="B178" s="290"/>
      <c r="C178" s="290"/>
      <c r="D178" s="290"/>
      <c r="E178" s="290"/>
      <c r="F178" s="290"/>
      <c r="G178" s="290"/>
      <c r="H178" s="290"/>
      <c r="I178" s="290"/>
      <c r="J178" s="290"/>
      <c r="K178" s="70">
        <v>5</v>
      </c>
      <c r="L178" s="71"/>
      <c r="M178" s="71"/>
      <c r="N178" s="71"/>
      <c r="O178" s="71"/>
      <c r="P178" s="71"/>
      <c r="Q178" s="71"/>
    </row>
    <row r="179" spans="1:17" x14ac:dyDescent="0.25">
      <c r="A179" s="289" t="s">
        <v>616</v>
      </c>
      <c r="B179" s="290"/>
      <c r="C179" s="290"/>
      <c r="D179" s="290"/>
      <c r="E179" s="290"/>
      <c r="F179" s="290"/>
      <c r="G179" s="290"/>
      <c r="H179" s="290"/>
      <c r="I179" s="290"/>
      <c r="J179" s="290"/>
      <c r="K179" s="70">
        <v>104</v>
      </c>
      <c r="L179" s="71"/>
      <c r="M179" s="71"/>
      <c r="N179" s="71"/>
      <c r="O179" s="71"/>
      <c r="P179" s="70">
        <v>0.43</v>
      </c>
      <c r="Q179" s="71"/>
    </row>
    <row r="180" spans="1:17" x14ac:dyDescent="0.25">
      <c r="A180" s="289" t="s">
        <v>83</v>
      </c>
      <c r="B180" s="290"/>
      <c r="C180" s="290"/>
      <c r="D180" s="290"/>
      <c r="E180" s="290"/>
      <c r="F180" s="290"/>
      <c r="G180" s="290"/>
      <c r="H180" s="290"/>
      <c r="I180" s="290"/>
      <c r="J180" s="290"/>
      <c r="K180" s="70">
        <v>87420</v>
      </c>
      <c r="L180" s="71"/>
      <c r="M180" s="71"/>
      <c r="N180" s="71"/>
      <c r="O180" s="71"/>
      <c r="P180" s="70">
        <v>791.29</v>
      </c>
      <c r="Q180" s="71"/>
    </row>
    <row r="181" spans="1:17" x14ac:dyDescent="0.25">
      <c r="A181" s="289" t="s">
        <v>625</v>
      </c>
      <c r="B181" s="290"/>
      <c r="C181" s="290"/>
      <c r="D181" s="290"/>
      <c r="E181" s="290"/>
      <c r="F181" s="290"/>
      <c r="G181" s="290"/>
      <c r="H181" s="290"/>
      <c r="I181" s="290"/>
      <c r="J181" s="290"/>
      <c r="K181" s="71"/>
      <c r="L181" s="71"/>
      <c r="M181" s="71"/>
      <c r="N181" s="71"/>
      <c r="O181" s="71"/>
      <c r="P181" s="71"/>
      <c r="Q181" s="71"/>
    </row>
    <row r="182" spans="1:17" x14ac:dyDescent="0.25">
      <c r="A182" s="289" t="s">
        <v>626</v>
      </c>
      <c r="B182" s="290"/>
      <c r="C182" s="290"/>
      <c r="D182" s="290"/>
      <c r="E182" s="290"/>
      <c r="F182" s="290"/>
      <c r="G182" s="290"/>
      <c r="H182" s="290"/>
      <c r="I182" s="290"/>
      <c r="J182" s="290"/>
      <c r="K182" s="71"/>
      <c r="L182" s="71"/>
      <c r="M182" s="71"/>
      <c r="N182" s="71"/>
      <c r="O182" s="71"/>
      <c r="P182" s="71"/>
      <c r="Q182" s="71"/>
    </row>
    <row r="183" spans="1:17" x14ac:dyDescent="0.25">
      <c r="A183" s="289" t="s">
        <v>1142</v>
      </c>
      <c r="B183" s="290"/>
      <c r="C183" s="290"/>
      <c r="D183" s="290"/>
      <c r="E183" s="290"/>
      <c r="F183" s="290"/>
      <c r="G183" s="290"/>
      <c r="H183" s="290"/>
      <c r="I183" s="290"/>
      <c r="J183" s="290"/>
      <c r="K183" s="70">
        <v>78475</v>
      </c>
      <c r="L183" s="70">
        <v>12623</v>
      </c>
      <c r="M183" s="70">
        <v>11847</v>
      </c>
      <c r="N183" s="70">
        <v>846</v>
      </c>
      <c r="O183" s="71"/>
      <c r="P183" s="70">
        <v>945.87</v>
      </c>
      <c r="Q183" s="71"/>
    </row>
    <row r="184" spans="1:17" x14ac:dyDescent="0.25">
      <c r="A184" s="289" t="s">
        <v>611</v>
      </c>
      <c r="B184" s="290"/>
      <c r="C184" s="290"/>
      <c r="D184" s="290"/>
      <c r="E184" s="290"/>
      <c r="F184" s="290"/>
      <c r="G184" s="290"/>
      <c r="H184" s="290"/>
      <c r="I184" s="290"/>
      <c r="J184" s="290"/>
      <c r="K184" s="70">
        <v>79060</v>
      </c>
      <c r="L184" s="70">
        <v>13171</v>
      </c>
      <c r="M184" s="70">
        <v>11884</v>
      </c>
      <c r="N184" s="70">
        <v>883</v>
      </c>
      <c r="O184" s="71"/>
      <c r="P184" s="70">
        <v>945.87</v>
      </c>
      <c r="Q184" s="71"/>
    </row>
    <row r="185" spans="1:17" x14ac:dyDescent="0.25">
      <c r="A185" s="289" t="s">
        <v>901</v>
      </c>
      <c r="B185" s="290"/>
      <c r="C185" s="290"/>
      <c r="D185" s="290"/>
      <c r="E185" s="290"/>
      <c r="F185" s="290"/>
      <c r="G185" s="290"/>
      <c r="H185" s="290"/>
      <c r="I185" s="290"/>
      <c r="J185" s="290"/>
      <c r="K185" s="70">
        <v>87829</v>
      </c>
      <c r="L185" s="70">
        <v>17781</v>
      </c>
      <c r="M185" s="70">
        <v>16043</v>
      </c>
      <c r="N185" s="70">
        <v>1192</v>
      </c>
      <c r="O185" s="71"/>
      <c r="P185" s="70">
        <v>1276.92</v>
      </c>
      <c r="Q185" s="71"/>
    </row>
    <row r="186" spans="1:17" x14ac:dyDescent="0.25">
      <c r="A186" s="289" t="s">
        <v>902</v>
      </c>
      <c r="B186" s="290"/>
      <c r="C186" s="290"/>
      <c r="D186" s="290"/>
      <c r="E186" s="290"/>
      <c r="F186" s="290"/>
      <c r="G186" s="290"/>
      <c r="H186" s="290"/>
      <c r="I186" s="290"/>
      <c r="J186" s="290"/>
      <c r="K186" s="70">
        <v>94594</v>
      </c>
      <c r="L186" s="70">
        <v>21337</v>
      </c>
      <c r="M186" s="70">
        <v>19252</v>
      </c>
      <c r="N186" s="70">
        <v>1430</v>
      </c>
      <c r="O186" s="71"/>
      <c r="P186" s="70">
        <v>1532.3</v>
      </c>
      <c r="Q186" s="71"/>
    </row>
    <row r="187" spans="1:17" x14ac:dyDescent="0.25">
      <c r="A187" s="289" t="s">
        <v>1143</v>
      </c>
      <c r="B187" s="290"/>
      <c r="C187" s="290"/>
      <c r="D187" s="290"/>
      <c r="E187" s="290"/>
      <c r="F187" s="290"/>
      <c r="G187" s="290"/>
      <c r="H187" s="290"/>
      <c r="I187" s="290"/>
      <c r="J187" s="290"/>
      <c r="K187" s="70">
        <v>18214</v>
      </c>
      <c r="L187" s="71"/>
      <c r="M187" s="71"/>
      <c r="N187" s="71"/>
      <c r="O187" s="71"/>
      <c r="P187" s="71"/>
      <c r="Q187" s="71"/>
    </row>
    <row r="188" spans="1:17" x14ac:dyDescent="0.25">
      <c r="A188" s="289" t="s">
        <v>1144</v>
      </c>
      <c r="B188" s="290"/>
      <c r="C188" s="290"/>
      <c r="D188" s="290"/>
      <c r="E188" s="290"/>
      <c r="F188" s="290"/>
      <c r="G188" s="290"/>
      <c r="H188" s="290"/>
      <c r="I188" s="290"/>
      <c r="J188" s="290"/>
      <c r="K188" s="70">
        <v>13660</v>
      </c>
      <c r="L188" s="71"/>
      <c r="M188" s="71"/>
      <c r="N188" s="71"/>
      <c r="O188" s="71"/>
      <c r="P188" s="71"/>
      <c r="Q188" s="71"/>
    </row>
    <row r="189" spans="1:17" x14ac:dyDescent="0.25">
      <c r="A189" s="289" t="s">
        <v>616</v>
      </c>
      <c r="B189" s="290"/>
      <c r="C189" s="290"/>
      <c r="D189" s="290"/>
      <c r="E189" s="290"/>
      <c r="F189" s="290"/>
      <c r="G189" s="290"/>
      <c r="H189" s="290"/>
      <c r="I189" s="290"/>
      <c r="J189" s="290"/>
      <c r="K189" s="70">
        <v>126468</v>
      </c>
      <c r="L189" s="71"/>
      <c r="M189" s="71"/>
      <c r="N189" s="71"/>
      <c r="O189" s="71"/>
      <c r="P189" s="70">
        <v>1532.3</v>
      </c>
      <c r="Q189" s="71"/>
    </row>
    <row r="190" spans="1:17" x14ac:dyDescent="0.25">
      <c r="A190" s="289" t="s">
        <v>83</v>
      </c>
      <c r="B190" s="290"/>
      <c r="C190" s="290"/>
      <c r="D190" s="290"/>
      <c r="E190" s="290"/>
      <c r="F190" s="290"/>
      <c r="G190" s="290"/>
      <c r="H190" s="290"/>
      <c r="I190" s="290"/>
      <c r="J190" s="290"/>
      <c r="K190" s="70">
        <v>126468</v>
      </c>
      <c r="L190" s="71"/>
      <c r="M190" s="71"/>
      <c r="N190" s="71"/>
      <c r="O190" s="71"/>
      <c r="P190" s="70">
        <v>1532.3</v>
      </c>
      <c r="Q190" s="71"/>
    </row>
    <row r="191" spans="1:17" x14ac:dyDescent="0.25">
      <c r="A191" s="289" t="s">
        <v>84</v>
      </c>
      <c r="B191" s="290"/>
      <c r="C191" s="290"/>
      <c r="D191" s="290"/>
      <c r="E191" s="290"/>
      <c r="F191" s="290"/>
      <c r="G191" s="290"/>
      <c r="H191" s="290"/>
      <c r="I191" s="290"/>
      <c r="J191" s="290"/>
      <c r="K191" s="71"/>
      <c r="L191" s="71"/>
      <c r="M191" s="71"/>
      <c r="N191" s="71"/>
      <c r="O191" s="71"/>
      <c r="P191" s="71"/>
      <c r="Q191" s="71"/>
    </row>
    <row r="192" spans="1:17" x14ac:dyDescent="0.25">
      <c r="A192" s="289" t="s">
        <v>85</v>
      </c>
      <c r="B192" s="290"/>
      <c r="C192" s="290"/>
      <c r="D192" s="290"/>
      <c r="E192" s="290"/>
      <c r="F192" s="290"/>
      <c r="G192" s="290"/>
      <c r="H192" s="290"/>
      <c r="I192" s="290"/>
      <c r="J192" s="290"/>
      <c r="K192" s="71"/>
      <c r="L192" s="71"/>
      <c r="M192" s="71"/>
      <c r="N192" s="71"/>
      <c r="O192" s="71"/>
      <c r="P192" s="71"/>
      <c r="Q192" s="71"/>
    </row>
    <row r="193" spans="1:17" x14ac:dyDescent="0.25">
      <c r="A193" s="289" t="s">
        <v>1145</v>
      </c>
      <c r="B193" s="290"/>
      <c r="C193" s="290"/>
      <c r="D193" s="290"/>
      <c r="E193" s="290"/>
      <c r="F193" s="290"/>
      <c r="G193" s="290"/>
      <c r="H193" s="290"/>
      <c r="I193" s="290"/>
      <c r="J193" s="290"/>
      <c r="K193" s="70">
        <v>296384</v>
      </c>
      <c r="L193" s="71"/>
      <c r="M193" s="71"/>
      <c r="N193" s="71"/>
      <c r="O193" s="71"/>
      <c r="P193" s="71"/>
      <c r="Q193" s="71"/>
    </row>
    <row r="194" spans="1:17" x14ac:dyDescent="0.25">
      <c r="A194" s="289" t="s">
        <v>83</v>
      </c>
      <c r="B194" s="290"/>
      <c r="C194" s="290"/>
      <c r="D194" s="290"/>
      <c r="E194" s="290"/>
      <c r="F194" s="290"/>
      <c r="G194" s="290"/>
      <c r="H194" s="290"/>
      <c r="I194" s="290"/>
      <c r="J194" s="290"/>
      <c r="K194" s="70">
        <v>296384</v>
      </c>
      <c r="L194" s="71"/>
      <c r="M194" s="71"/>
      <c r="N194" s="71"/>
      <c r="O194" s="71"/>
      <c r="P194" s="71"/>
      <c r="Q194" s="71"/>
    </row>
    <row r="195" spans="1:17" x14ac:dyDescent="0.25">
      <c r="A195" s="289" t="s">
        <v>81</v>
      </c>
      <c r="B195" s="290"/>
      <c r="C195" s="290"/>
      <c r="D195" s="290"/>
      <c r="E195" s="290"/>
      <c r="F195" s="290"/>
      <c r="G195" s="290"/>
      <c r="H195" s="290"/>
      <c r="I195" s="290"/>
      <c r="J195" s="290"/>
      <c r="K195" s="70">
        <v>510272</v>
      </c>
      <c r="L195" s="71"/>
      <c r="M195" s="71"/>
      <c r="N195" s="71"/>
      <c r="O195" s="71"/>
      <c r="P195" s="70">
        <v>2323.59</v>
      </c>
      <c r="Q195" s="71"/>
    </row>
    <row r="196" spans="1:17" x14ac:dyDescent="0.25">
      <c r="A196" s="291" t="s">
        <v>1146</v>
      </c>
      <c r="B196" s="290"/>
      <c r="C196" s="290"/>
      <c r="D196" s="290"/>
      <c r="E196" s="290"/>
      <c r="F196" s="290"/>
      <c r="G196" s="290"/>
      <c r="H196" s="290"/>
      <c r="I196" s="290"/>
      <c r="J196" s="290"/>
      <c r="K196" s="73">
        <v>510272</v>
      </c>
      <c r="L196" s="71"/>
      <c r="M196" s="71"/>
      <c r="N196" s="71"/>
      <c r="O196" s="71"/>
      <c r="P196" s="73">
        <v>2323.59</v>
      </c>
      <c r="Q196" s="71"/>
    </row>
    <row r="197" spans="1:17" x14ac:dyDescent="0.25">
      <c r="A197" s="289" t="s">
        <v>1147</v>
      </c>
      <c r="B197" s="290"/>
      <c r="C197" s="290"/>
      <c r="D197" s="290"/>
      <c r="E197" s="290"/>
      <c r="F197" s="290"/>
      <c r="G197" s="290"/>
      <c r="H197" s="290"/>
      <c r="I197" s="290"/>
      <c r="J197" s="290"/>
      <c r="K197" s="71"/>
      <c r="L197" s="71"/>
      <c r="M197" s="71"/>
      <c r="N197" s="71"/>
      <c r="O197" s="71"/>
      <c r="P197" s="71"/>
      <c r="Q197" s="71"/>
    </row>
    <row r="198" spans="1:17" x14ac:dyDescent="0.25">
      <c r="A198" s="289" t="s">
        <v>312</v>
      </c>
      <c r="B198" s="290"/>
      <c r="C198" s="290"/>
      <c r="D198" s="290"/>
      <c r="E198" s="290"/>
      <c r="F198" s="290"/>
      <c r="G198" s="290"/>
      <c r="H198" s="290"/>
      <c r="I198" s="290"/>
      <c r="J198" s="290"/>
      <c r="K198" s="71"/>
      <c r="L198" s="71"/>
      <c r="M198" s="71"/>
      <c r="N198" s="71"/>
      <c r="O198" s="71"/>
      <c r="P198" s="71"/>
      <c r="Q198" s="71"/>
    </row>
    <row r="199" spans="1:17" x14ac:dyDescent="0.25">
      <c r="A199" s="289" t="s">
        <v>1148</v>
      </c>
      <c r="B199" s="290"/>
      <c r="C199" s="290"/>
      <c r="D199" s="290"/>
      <c r="E199" s="290"/>
      <c r="F199" s="290"/>
      <c r="G199" s="290"/>
      <c r="H199" s="290"/>
      <c r="I199" s="290"/>
      <c r="J199" s="290"/>
      <c r="K199" s="70">
        <v>277</v>
      </c>
      <c r="L199" s="70">
        <v>29</v>
      </c>
      <c r="M199" s="70">
        <v>4</v>
      </c>
      <c r="N199" s="71"/>
      <c r="O199" s="71"/>
      <c r="P199" s="70">
        <v>2.14</v>
      </c>
      <c r="Q199" s="71"/>
    </row>
    <row r="200" spans="1:17" x14ac:dyDescent="0.25">
      <c r="A200" s="289" t="s">
        <v>314</v>
      </c>
      <c r="B200" s="290"/>
      <c r="C200" s="290"/>
      <c r="D200" s="290"/>
      <c r="E200" s="290"/>
      <c r="F200" s="290"/>
      <c r="G200" s="290"/>
      <c r="H200" s="290"/>
      <c r="I200" s="290"/>
      <c r="J200" s="290"/>
      <c r="K200" s="70">
        <v>278</v>
      </c>
      <c r="L200" s="70">
        <v>30</v>
      </c>
      <c r="M200" s="70">
        <v>4</v>
      </c>
      <c r="N200" s="71"/>
      <c r="O200" s="71"/>
      <c r="P200" s="70">
        <v>2.14</v>
      </c>
      <c r="Q200" s="71"/>
    </row>
    <row r="201" spans="1:17" x14ac:dyDescent="0.25">
      <c r="A201" s="289" t="s">
        <v>1149</v>
      </c>
      <c r="B201" s="290"/>
      <c r="C201" s="290"/>
      <c r="D201" s="290"/>
      <c r="E201" s="290"/>
      <c r="F201" s="290"/>
      <c r="G201" s="290"/>
      <c r="H201" s="290"/>
      <c r="I201" s="290"/>
      <c r="J201" s="290"/>
      <c r="K201" s="70">
        <v>290</v>
      </c>
      <c r="L201" s="70">
        <v>41</v>
      </c>
      <c r="M201" s="70">
        <v>5</v>
      </c>
      <c r="N201" s="71"/>
      <c r="O201" s="71"/>
      <c r="P201" s="70">
        <v>2.89</v>
      </c>
      <c r="Q201" s="71"/>
    </row>
    <row r="202" spans="1:17" x14ac:dyDescent="0.25">
      <c r="A202" s="289" t="s">
        <v>1150</v>
      </c>
      <c r="B202" s="290"/>
      <c r="C202" s="290"/>
      <c r="D202" s="290"/>
      <c r="E202" s="290"/>
      <c r="F202" s="290"/>
      <c r="G202" s="290"/>
      <c r="H202" s="290"/>
      <c r="I202" s="290"/>
      <c r="J202" s="290"/>
      <c r="K202" s="70">
        <v>299</v>
      </c>
      <c r="L202" s="70">
        <v>49</v>
      </c>
      <c r="M202" s="70">
        <v>6</v>
      </c>
      <c r="N202" s="71"/>
      <c r="O202" s="71"/>
      <c r="P202" s="70">
        <v>3.47</v>
      </c>
      <c r="Q202" s="71"/>
    </row>
    <row r="203" spans="1:17" x14ac:dyDescent="0.25">
      <c r="A203" s="289" t="s">
        <v>1151</v>
      </c>
      <c r="B203" s="290"/>
      <c r="C203" s="290"/>
      <c r="D203" s="290"/>
      <c r="E203" s="290"/>
      <c r="F203" s="290"/>
      <c r="G203" s="290"/>
      <c r="H203" s="290"/>
      <c r="I203" s="290"/>
      <c r="J203" s="290"/>
      <c r="K203" s="70">
        <v>44</v>
      </c>
      <c r="L203" s="71"/>
      <c r="M203" s="71"/>
      <c r="N203" s="71"/>
      <c r="O203" s="71"/>
      <c r="P203" s="71"/>
      <c r="Q203" s="71"/>
    </row>
    <row r="204" spans="1:17" x14ac:dyDescent="0.25">
      <c r="A204" s="289" t="s">
        <v>1152</v>
      </c>
      <c r="B204" s="290"/>
      <c r="C204" s="290"/>
      <c r="D204" s="290"/>
      <c r="E204" s="290"/>
      <c r="F204" s="290"/>
      <c r="G204" s="290"/>
      <c r="H204" s="290"/>
      <c r="I204" s="290"/>
      <c r="J204" s="290"/>
      <c r="K204" s="70">
        <v>34</v>
      </c>
      <c r="L204" s="71"/>
      <c r="M204" s="71"/>
      <c r="N204" s="71"/>
      <c r="O204" s="71"/>
      <c r="P204" s="71"/>
      <c r="Q204" s="71"/>
    </row>
    <row r="205" spans="1:17" x14ac:dyDescent="0.25">
      <c r="A205" s="289" t="s">
        <v>80</v>
      </c>
      <c r="B205" s="290"/>
      <c r="C205" s="290"/>
      <c r="D205" s="290"/>
      <c r="E205" s="290"/>
      <c r="F205" s="290"/>
      <c r="G205" s="290"/>
      <c r="H205" s="290"/>
      <c r="I205" s="290"/>
      <c r="J205" s="290"/>
      <c r="K205" s="70">
        <v>377</v>
      </c>
      <c r="L205" s="71"/>
      <c r="M205" s="71"/>
      <c r="N205" s="71"/>
      <c r="O205" s="71"/>
      <c r="P205" s="70">
        <v>3.47</v>
      </c>
      <c r="Q205" s="71"/>
    </row>
    <row r="206" spans="1:17" x14ac:dyDescent="0.25">
      <c r="A206" s="289" t="s">
        <v>81</v>
      </c>
      <c r="B206" s="290"/>
      <c r="C206" s="290"/>
      <c r="D206" s="290"/>
      <c r="E206" s="290"/>
      <c r="F206" s="290"/>
      <c r="G206" s="290"/>
      <c r="H206" s="290"/>
      <c r="I206" s="290"/>
      <c r="J206" s="290"/>
      <c r="K206" s="70">
        <v>377</v>
      </c>
      <c r="L206" s="71"/>
      <c r="M206" s="71"/>
      <c r="N206" s="71"/>
      <c r="O206" s="71"/>
      <c r="P206" s="70">
        <v>3.47</v>
      </c>
      <c r="Q206" s="71"/>
    </row>
    <row r="207" spans="1:17" x14ac:dyDescent="0.25">
      <c r="A207" s="291" t="s">
        <v>1153</v>
      </c>
      <c r="B207" s="290"/>
      <c r="C207" s="290"/>
      <c r="D207" s="290"/>
      <c r="E207" s="290"/>
      <c r="F207" s="290"/>
      <c r="G207" s="290"/>
      <c r="H207" s="290"/>
      <c r="I207" s="290"/>
      <c r="J207" s="290"/>
      <c r="K207" s="73">
        <v>377</v>
      </c>
      <c r="L207" s="71"/>
      <c r="M207" s="71"/>
      <c r="N207" s="71"/>
      <c r="O207" s="71"/>
      <c r="P207" s="73">
        <v>3.47</v>
      </c>
      <c r="Q207" s="71"/>
    </row>
    <row r="208" spans="1:17" x14ac:dyDescent="0.25">
      <c r="A208" s="289" t="s">
        <v>33</v>
      </c>
      <c r="B208" s="290"/>
      <c r="C208" s="290"/>
      <c r="D208" s="290"/>
      <c r="E208" s="290"/>
      <c r="F208" s="290"/>
      <c r="G208" s="290"/>
      <c r="H208" s="290"/>
      <c r="I208" s="290"/>
      <c r="J208" s="290"/>
      <c r="K208" s="70">
        <v>520565</v>
      </c>
      <c r="L208" s="71"/>
      <c r="M208" s="71"/>
      <c r="N208" s="71"/>
      <c r="O208" s="71"/>
      <c r="P208" s="70">
        <v>2570.41</v>
      </c>
      <c r="Q208" s="71"/>
    </row>
    <row r="209" spans="1:17" x14ac:dyDescent="0.25">
      <c r="A209" s="289" t="s">
        <v>34</v>
      </c>
      <c r="B209" s="290"/>
      <c r="C209" s="290"/>
      <c r="D209" s="290"/>
      <c r="E209" s="290"/>
      <c r="F209" s="290"/>
      <c r="G209" s="290"/>
      <c r="H209" s="290"/>
      <c r="I209" s="290"/>
      <c r="J209" s="290"/>
      <c r="K209" s="71"/>
      <c r="L209" s="71"/>
      <c r="M209" s="71"/>
      <c r="N209" s="71"/>
      <c r="O209" s="71"/>
      <c r="P209" s="71"/>
      <c r="Q209" s="71"/>
    </row>
    <row r="210" spans="1:17" x14ac:dyDescent="0.25">
      <c r="A210" s="289" t="s">
        <v>35</v>
      </c>
      <c r="B210" s="290"/>
      <c r="C210" s="290"/>
      <c r="D210" s="290"/>
      <c r="E210" s="290"/>
      <c r="F210" s="290"/>
      <c r="G210" s="290"/>
      <c r="H210" s="290"/>
      <c r="I210" s="290"/>
      <c r="J210" s="290"/>
      <c r="K210" s="70">
        <v>106096</v>
      </c>
      <c r="L210" s="71"/>
      <c r="M210" s="71"/>
      <c r="N210" s="71"/>
      <c r="O210" s="71"/>
      <c r="P210" s="71"/>
      <c r="Q210" s="71"/>
    </row>
    <row r="211" spans="1:17" x14ac:dyDescent="0.25">
      <c r="A211" s="289" t="s">
        <v>36</v>
      </c>
      <c r="B211" s="290"/>
      <c r="C211" s="290"/>
      <c r="D211" s="290"/>
      <c r="E211" s="290"/>
      <c r="F211" s="290"/>
      <c r="G211" s="290"/>
      <c r="H211" s="290"/>
      <c r="I211" s="290"/>
      <c r="J211" s="290"/>
      <c r="K211" s="70">
        <v>22339</v>
      </c>
      <c r="L211" s="71"/>
      <c r="M211" s="71"/>
      <c r="N211" s="71"/>
      <c r="O211" s="71"/>
      <c r="P211" s="71"/>
      <c r="Q211" s="71"/>
    </row>
    <row r="212" spans="1:17" x14ac:dyDescent="0.25">
      <c r="A212" s="289" t="s">
        <v>37</v>
      </c>
      <c r="B212" s="290"/>
      <c r="C212" s="290"/>
      <c r="D212" s="290"/>
      <c r="E212" s="290"/>
      <c r="F212" s="290"/>
      <c r="G212" s="290"/>
      <c r="H212" s="290"/>
      <c r="I212" s="290"/>
      <c r="J212" s="290"/>
      <c r="K212" s="70">
        <v>38911</v>
      </c>
      <c r="L212" s="71"/>
      <c r="M212" s="71"/>
      <c r="N212" s="71"/>
      <c r="O212" s="71"/>
      <c r="P212" s="71"/>
      <c r="Q212" s="71"/>
    </row>
    <row r="213" spans="1:17" x14ac:dyDescent="0.25">
      <c r="A213" s="289" t="s">
        <v>79</v>
      </c>
      <c r="B213" s="290"/>
      <c r="C213" s="290"/>
      <c r="D213" s="290"/>
      <c r="E213" s="290"/>
      <c r="F213" s="290"/>
      <c r="G213" s="290"/>
      <c r="H213" s="290"/>
      <c r="I213" s="290"/>
      <c r="J213" s="290"/>
      <c r="K213" s="70">
        <v>296384</v>
      </c>
      <c r="L213" s="71"/>
      <c r="M213" s="71"/>
      <c r="N213" s="71"/>
      <c r="O213" s="71"/>
      <c r="P213" s="71"/>
      <c r="Q213" s="71"/>
    </row>
    <row r="214" spans="1:17" x14ac:dyDescent="0.25">
      <c r="A214" s="289" t="s">
        <v>38</v>
      </c>
      <c r="B214" s="290"/>
      <c r="C214" s="290"/>
      <c r="D214" s="290"/>
      <c r="E214" s="290"/>
      <c r="F214" s="290"/>
      <c r="G214" s="290"/>
      <c r="H214" s="290"/>
      <c r="I214" s="290"/>
      <c r="J214" s="290"/>
      <c r="K214" s="70">
        <v>33563</v>
      </c>
      <c r="L214" s="71"/>
      <c r="M214" s="71"/>
      <c r="N214" s="71"/>
      <c r="O214" s="71"/>
      <c r="P214" s="71"/>
      <c r="Q214" s="71"/>
    </row>
    <row r="215" spans="1:17" x14ac:dyDescent="0.25">
      <c r="A215" s="289" t="s">
        <v>39</v>
      </c>
      <c r="B215" s="290"/>
      <c r="C215" s="290"/>
      <c r="D215" s="290"/>
      <c r="E215" s="290"/>
      <c r="F215" s="290"/>
      <c r="G215" s="290"/>
      <c r="H215" s="290"/>
      <c r="I215" s="290"/>
      <c r="J215" s="290"/>
      <c r="K215" s="70">
        <v>24822</v>
      </c>
      <c r="L215" s="71"/>
      <c r="M215" s="71"/>
      <c r="N215" s="71"/>
      <c r="O215" s="71"/>
      <c r="P215" s="71"/>
      <c r="Q215" s="71"/>
    </row>
    <row r="216" spans="1:17" x14ac:dyDescent="0.25">
      <c r="A216" s="291" t="s">
        <v>40</v>
      </c>
      <c r="B216" s="290"/>
      <c r="C216" s="290"/>
      <c r="D216" s="290"/>
      <c r="E216" s="290"/>
      <c r="F216" s="290"/>
      <c r="G216" s="290"/>
      <c r="H216" s="290"/>
      <c r="I216" s="290"/>
      <c r="J216" s="290"/>
      <c r="K216" s="73">
        <v>520565</v>
      </c>
      <c r="L216" s="71"/>
      <c r="M216" s="71"/>
      <c r="N216" s="71"/>
      <c r="O216" s="71"/>
      <c r="P216" s="73">
        <v>2570.41</v>
      </c>
      <c r="Q216" s="71"/>
    </row>
    <row r="217" spans="1:17" x14ac:dyDescent="0.25">
      <c r="A217" s="74"/>
      <c r="B217" s="75"/>
      <c r="C217" s="76"/>
      <c r="D217" s="178"/>
      <c r="E217" s="77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</row>
    <row r="218" spans="1:17" x14ac:dyDescent="0.25">
      <c r="A218" s="74"/>
      <c r="B218" s="75"/>
      <c r="C218" s="76"/>
      <c r="D218" s="178"/>
      <c r="E218" s="77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</row>
    <row r="219" spans="1:17" x14ac:dyDescent="0.25">
      <c r="A219" s="74"/>
      <c r="B219" s="75"/>
      <c r="C219" s="76"/>
      <c r="D219" s="178"/>
      <c r="E219" s="77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</row>
  </sheetData>
  <mergeCells count="118">
    <mergeCell ref="J16:K16"/>
    <mergeCell ref="J17:K17"/>
    <mergeCell ref="J18:K18"/>
    <mergeCell ref="J19:K19"/>
    <mergeCell ref="J20:K20"/>
    <mergeCell ref="J21:K21"/>
    <mergeCell ref="A25:A27"/>
    <mergeCell ref="B25:B27"/>
    <mergeCell ref="A29:Q29"/>
    <mergeCell ref="A36:Q36"/>
    <mergeCell ref="A120:Q120"/>
    <mergeCell ref="A123:J123"/>
    <mergeCell ref="A124:J124"/>
    <mergeCell ref="O25:O27"/>
    <mergeCell ref="P25:P27"/>
    <mergeCell ref="Q25:Q27"/>
    <mergeCell ref="F26:F27"/>
    <mergeCell ref="G26:I26"/>
    <mergeCell ref="J26:J27"/>
    <mergeCell ref="K26:K27"/>
    <mergeCell ref="L26:N26"/>
    <mergeCell ref="C25:C27"/>
    <mergeCell ref="D25:D27"/>
    <mergeCell ref="E25:E27"/>
    <mergeCell ref="F25:I25"/>
    <mergeCell ref="J25:N25"/>
    <mergeCell ref="A130:J130"/>
    <mergeCell ref="A131:J131"/>
    <mergeCell ref="A132:J132"/>
    <mergeCell ref="A133:J133"/>
    <mergeCell ref="A134:J134"/>
    <mergeCell ref="A125:J125"/>
    <mergeCell ref="A126:J126"/>
    <mergeCell ref="A127:J127"/>
    <mergeCell ref="A128:J128"/>
    <mergeCell ref="A129:J129"/>
    <mergeCell ref="A140:J140"/>
    <mergeCell ref="A141:J141"/>
    <mergeCell ref="A142:J142"/>
    <mergeCell ref="A143:J143"/>
    <mergeCell ref="A144:J144"/>
    <mergeCell ref="A135:J135"/>
    <mergeCell ref="A136:J136"/>
    <mergeCell ref="A137:J137"/>
    <mergeCell ref="A138:J138"/>
    <mergeCell ref="A139:J139"/>
    <mergeCell ref="A150:J150"/>
    <mergeCell ref="A151:J151"/>
    <mergeCell ref="A152:J152"/>
    <mergeCell ref="A153:J153"/>
    <mergeCell ref="A154:J154"/>
    <mergeCell ref="A145:J145"/>
    <mergeCell ref="A146:J146"/>
    <mergeCell ref="A147:J147"/>
    <mergeCell ref="A148:J148"/>
    <mergeCell ref="A149:J149"/>
    <mergeCell ref="A160:J160"/>
    <mergeCell ref="A161:J161"/>
    <mergeCell ref="A162:J162"/>
    <mergeCell ref="A163:J163"/>
    <mergeCell ref="A164:J164"/>
    <mergeCell ref="A155:J155"/>
    <mergeCell ref="A156:J156"/>
    <mergeCell ref="A157:J157"/>
    <mergeCell ref="A158:J158"/>
    <mergeCell ref="A159:J159"/>
    <mergeCell ref="A170:J170"/>
    <mergeCell ref="A171:J171"/>
    <mergeCell ref="A172:J172"/>
    <mergeCell ref="A173:J173"/>
    <mergeCell ref="A174:J174"/>
    <mergeCell ref="A165:J165"/>
    <mergeCell ref="A166:J166"/>
    <mergeCell ref="A167:J167"/>
    <mergeCell ref="A168:J168"/>
    <mergeCell ref="A169:J169"/>
    <mergeCell ref="A180:J180"/>
    <mergeCell ref="A181:J181"/>
    <mergeCell ref="A182:J182"/>
    <mergeCell ref="A183:J183"/>
    <mergeCell ref="A184:J184"/>
    <mergeCell ref="A175:J175"/>
    <mergeCell ref="A176:J176"/>
    <mergeCell ref="A177:J177"/>
    <mergeCell ref="A178:J178"/>
    <mergeCell ref="A179:J179"/>
    <mergeCell ref="A190:J190"/>
    <mergeCell ref="A191:J191"/>
    <mergeCell ref="A192:J192"/>
    <mergeCell ref="A193:J193"/>
    <mergeCell ref="A194:J194"/>
    <mergeCell ref="A185:J185"/>
    <mergeCell ref="A186:J186"/>
    <mergeCell ref="A187:J187"/>
    <mergeCell ref="A188:J188"/>
    <mergeCell ref="A189:J189"/>
    <mergeCell ref="A200:J200"/>
    <mergeCell ref="A201:J201"/>
    <mergeCell ref="A202:J202"/>
    <mergeCell ref="A203:J203"/>
    <mergeCell ref="A204:J204"/>
    <mergeCell ref="A195:J195"/>
    <mergeCell ref="A196:J196"/>
    <mergeCell ref="A197:J197"/>
    <mergeCell ref="A198:J198"/>
    <mergeCell ref="A199:J199"/>
    <mergeCell ref="A215:J215"/>
    <mergeCell ref="A216:J216"/>
    <mergeCell ref="A210:J210"/>
    <mergeCell ref="A211:J211"/>
    <mergeCell ref="A212:J212"/>
    <mergeCell ref="A213:J213"/>
    <mergeCell ref="A214:J214"/>
    <mergeCell ref="A205:J205"/>
    <mergeCell ref="A206:J206"/>
    <mergeCell ref="A207:J207"/>
    <mergeCell ref="A208:J208"/>
    <mergeCell ref="A209:J20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198"/>
  <sheetViews>
    <sheetView topLeftCell="A10" workbookViewId="0">
      <selection activeCell="L27" sqref="L27"/>
    </sheetView>
  </sheetViews>
  <sheetFormatPr defaultRowHeight="13.2" x14ac:dyDescent="0.25"/>
  <cols>
    <col min="1" max="1" width="4.5546875" customWidth="1"/>
    <col min="2" max="2" width="26.109375" customWidth="1"/>
    <col min="3" max="3" width="34.21875" customWidth="1"/>
    <col min="5" max="5" width="6.44140625" customWidth="1"/>
    <col min="8" max="8" width="7.109375" customWidth="1"/>
    <col min="9" max="9" width="7" customWidth="1"/>
    <col min="10" max="10" width="8" customWidth="1"/>
    <col min="12" max="12" width="6.77734375" customWidth="1"/>
    <col min="13" max="13" width="4.88671875" customWidth="1"/>
  </cols>
  <sheetData>
    <row r="1" spans="1:13" x14ac:dyDescent="0.25">
      <c r="A1" s="50" t="s">
        <v>27</v>
      </c>
      <c r="B1" s="48"/>
      <c r="C1" s="54"/>
      <c r="D1" s="209"/>
      <c r="E1" s="217"/>
      <c r="F1" s="49"/>
      <c r="G1" s="49"/>
      <c r="H1" s="49"/>
      <c r="I1" s="49"/>
      <c r="J1" s="50" t="s">
        <v>28</v>
      </c>
      <c r="K1" s="49"/>
      <c r="L1" s="49"/>
      <c r="M1" s="49"/>
    </row>
    <row r="2" spans="1:13" x14ac:dyDescent="0.25">
      <c r="A2" s="51"/>
      <c r="B2" s="48"/>
      <c r="C2" s="54"/>
      <c r="D2" s="209"/>
      <c r="E2" s="217"/>
      <c r="F2" s="49"/>
      <c r="G2" s="49"/>
      <c r="H2" s="49"/>
      <c r="I2" s="49"/>
      <c r="J2" s="51"/>
      <c r="K2" s="49"/>
      <c r="L2" s="49"/>
      <c r="M2" s="49"/>
    </row>
    <row r="3" spans="1:13" x14ac:dyDescent="0.25">
      <c r="A3" s="51"/>
      <c r="B3" s="48"/>
      <c r="C3" s="54"/>
      <c r="D3" s="209"/>
      <c r="E3" s="217"/>
      <c r="F3" s="49"/>
      <c r="G3" s="49"/>
      <c r="H3" s="49"/>
      <c r="I3" s="49"/>
      <c r="J3" s="51"/>
      <c r="K3" s="49"/>
      <c r="L3" s="49"/>
      <c r="M3" s="49"/>
    </row>
    <row r="4" spans="1:13" x14ac:dyDescent="0.25">
      <c r="A4" s="51" t="s">
        <v>1165</v>
      </c>
      <c r="B4" s="48"/>
      <c r="C4" s="54"/>
      <c r="D4" s="209"/>
      <c r="E4" s="217"/>
      <c r="F4" s="49"/>
      <c r="G4" s="49"/>
      <c r="H4" s="49"/>
      <c r="I4" s="49"/>
      <c r="J4" s="51" t="s">
        <v>1165</v>
      </c>
      <c r="K4" s="49"/>
      <c r="L4" s="49"/>
      <c r="M4" s="49"/>
    </row>
    <row r="5" spans="1:13" x14ac:dyDescent="0.25">
      <c r="A5" s="218" t="s">
        <v>1166</v>
      </c>
      <c r="B5" s="48"/>
      <c r="C5" s="54"/>
      <c r="D5" s="209"/>
      <c r="E5" s="217"/>
      <c r="F5" s="49"/>
      <c r="G5" s="49"/>
      <c r="H5" s="49"/>
      <c r="I5" s="49"/>
      <c r="J5" s="218" t="s">
        <v>1167</v>
      </c>
      <c r="K5" s="49"/>
      <c r="L5" s="49"/>
      <c r="M5" s="49"/>
    </row>
    <row r="6" spans="1:13" ht="13.8" x14ac:dyDescent="0.25">
      <c r="A6" s="61"/>
      <c r="B6" s="48"/>
      <c r="C6" s="219"/>
      <c r="D6" s="220"/>
      <c r="E6" s="220"/>
      <c r="F6" s="221"/>
      <c r="G6" s="221"/>
      <c r="H6" s="220"/>
      <c r="I6" s="221"/>
      <c r="J6" s="221"/>
      <c r="K6" s="49"/>
      <c r="L6" s="49"/>
      <c r="M6" s="49"/>
    </row>
    <row r="7" spans="1:13" ht="14.4" x14ac:dyDescent="0.25">
      <c r="A7" s="61"/>
      <c r="B7" s="48"/>
      <c r="C7" s="218"/>
      <c r="D7" s="61"/>
      <c r="E7" s="222" t="s">
        <v>23</v>
      </c>
      <c r="F7" s="223"/>
      <c r="G7" s="223"/>
      <c r="H7" s="49"/>
      <c r="I7" s="224"/>
      <c r="J7" s="49"/>
      <c r="K7" s="49"/>
      <c r="L7" s="49"/>
      <c r="M7" s="49"/>
    </row>
    <row r="8" spans="1:13" ht="14.4" x14ac:dyDescent="0.25">
      <c r="A8" s="61"/>
      <c r="B8" s="48"/>
      <c r="C8" s="218"/>
      <c r="D8" s="61"/>
      <c r="E8" s="222"/>
      <c r="F8" s="223"/>
      <c r="G8" s="223"/>
      <c r="H8" s="49"/>
      <c r="I8" s="224"/>
      <c r="J8" s="49"/>
      <c r="K8" s="49"/>
      <c r="L8" s="49"/>
      <c r="M8" s="49"/>
    </row>
    <row r="9" spans="1:13" ht="15.6" x14ac:dyDescent="0.25">
      <c r="A9" s="61"/>
      <c r="B9" s="48"/>
      <c r="C9" s="218"/>
      <c r="D9" s="225" t="s">
        <v>1201</v>
      </c>
      <c r="E9" s="217"/>
      <c r="F9" s="49"/>
      <c r="G9" s="49"/>
      <c r="H9" s="49"/>
      <c r="I9" s="49"/>
      <c r="J9" s="49"/>
      <c r="K9" s="49"/>
      <c r="L9" s="49"/>
      <c r="M9" s="49"/>
    </row>
    <row r="10" spans="1:13" ht="13.8" x14ac:dyDescent="0.25">
      <c r="A10" s="61"/>
      <c r="B10" s="48"/>
      <c r="C10" s="218"/>
      <c r="D10" s="226" t="s">
        <v>53</v>
      </c>
      <c r="E10" s="217"/>
      <c r="F10" s="49"/>
      <c r="G10" s="49"/>
      <c r="H10" s="49"/>
      <c r="I10" s="227"/>
      <c r="J10" s="49"/>
      <c r="K10" s="49"/>
      <c r="L10" s="49"/>
      <c r="M10" s="49"/>
    </row>
    <row r="11" spans="1:13" x14ac:dyDescent="0.25">
      <c r="A11" s="61"/>
      <c r="B11" s="48"/>
      <c r="C11" s="228"/>
      <c r="D11" s="61"/>
      <c r="E11" s="229"/>
      <c r="F11" s="230"/>
      <c r="G11" s="230"/>
      <c r="H11" s="49"/>
      <c r="I11" s="55"/>
      <c r="J11" s="49"/>
      <c r="K11" s="49"/>
      <c r="L11" s="49"/>
      <c r="M11" s="49"/>
    </row>
    <row r="12" spans="1:13" ht="13.8" x14ac:dyDescent="0.25">
      <c r="A12" s="61"/>
      <c r="B12" s="231" t="s">
        <v>24</v>
      </c>
      <c r="C12" s="232" t="s">
        <v>1168</v>
      </c>
      <c r="D12" s="220"/>
      <c r="E12" s="233"/>
      <c r="F12" s="234"/>
      <c r="G12" s="234"/>
      <c r="H12" s="235"/>
      <c r="I12" s="221"/>
      <c r="J12" s="221"/>
      <c r="K12" s="49"/>
      <c r="L12" s="49"/>
      <c r="M12" s="49"/>
    </row>
    <row r="13" spans="1:13" ht="13.8" x14ac:dyDescent="0.25">
      <c r="A13" s="61"/>
      <c r="B13" s="48"/>
      <c r="C13" s="236"/>
      <c r="D13" s="61"/>
      <c r="E13" s="237" t="s">
        <v>52</v>
      </c>
      <c r="F13" s="49"/>
      <c r="G13" s="223"/>
      <c r="H13" s="226"/>
      <c r="I13" s="223"/>
      <c r="J13" s="223"/>
      <c r="K13" s="49"/>
      <c r="L13" s="49"/>
      <c r="M13" s="49"/>
    </row>
    <row r="14" spans="1:13" x14ac:dyDescent="0.25">
      <c r="A14" s="238"/>
      <c r="B14" s="239"/>
      <c r="C14" s="218"/>
      <c r="D14" s="61"/>
      <c r="E14" s="240"/>
      <c r="F14" s="49"/>
      <c r="G14" s="49"/>
      <c r="H14" s="49"/>
      <c r="I14" s="49"/>
      <c r="J14" s="49"/>
      <c r="K14" s="49"/>
      <c r="L14" s="49"/>
      <c r="M14" s="49"/>
    </row>
    <row r="15" spans="1:13" ht="13.8" x14ac:dyDescent="0.25">
      <c r="A15" s="61"/>
      <c r="B15" s="48"/>
      <c r="C15" s="241" t="s">
        <v>1169</v>
      </c>
      <c r="D15" s="61"/>
      <c r="E15" s="55"/>
      <c r="F15" s="49"/>
      <c r="G15" s="49"/>
      <c r="H15" s="49"/>
      <c r="I15" s="241"/>
      <c r="J15" s="241"/>
      <c r="K15" s="49"/>
      <c r="L15" s="49"/>
      <c r="M15" s="49"/>
    </row>
    <row r="16" spans="1:13" ht="13.8" x14ac:dyDescent="0.25">
      <c r="A16" s="226"/>
      <c r="B16" s="242"/>
      <c r="C16" s="241" t="s">
        <v>1170</v>
      </c>
      <c r="D16" s="243"/>
      <c r="E16" s="305" t="s">
        <v>1171</v>
      </c>
      <c r="F16" s="293"/>
      <c r="G16" s="244" t="s">
        <v>51</v>
      </c>
      <c r="H16" s="243"/>
      <c r="I16" s="241"/>
      <c r="J16" s="241"/>
      <c r="K16" s="243"/>
      <c r="L16" s="243"/>
      <c r="M16" s="243"/>
    </row>
    <row r="17" spans="1:13" ht="13.8" x14ac:dyDescent="0.25">
      <c r="A17" s="226"/>
      <c r="B17" s="242"/>
      <c r="C17" s="241" t="s">
        <v>99</v>
      </c>
      <c r="D17" s="226"/>
      <c r="E17" s="305" t="s">
        <v>1172</v>
      </c>
      <c r="F17" s="293"/>
      <c r="G17" s="244" t="s">
        <v>51</v>
      </c>
      <c r="H17" s="243"/>
      <c r="I17" s="241"/>
      <c r="J17" s="241"/>
      <c r="K17" s="243"/>
      <c r="L17" s="243"/>
      <c r="M17" s="243"/>
    </row>
    <row r="18" spans="1:13" ht="13.8" x14ac:dyDescent="0.25">
      <c r="A18" s="226"/>
      <c r="B18" s="242"/>
      <c r="C18" s="241" t="s">
        <v>41</v>
      </c>
      <c r="D18" s="226"/>
      <c r="E18" s="305" t="s">
        <v>1173</v>
      </c>
      <c r="F18" s="293"/>
      <c r="G18" s="244" t="s">
        <v>42</v>
      </c>
      <c r="H18" s="243"/>
      <c r="I18" s="241"/>
      <c r="J18" s="241"/>
      <c r="K18" s="243"/>
      <c r="L18" s="243"/>
      <c r="M18" s="243"/>
    </row>
    <row r="19" spans="1:13" ht="13.8" x14ac:dyDescent="0.25">
      <c r="A19" s="61"/>
      <c r="B19" s="48"/>
      <c r="C19" s="245" t="s">
        <v>1174</v>
      </c>
      <c r="D19" s="61"/>
      <c r="E19" s="55"/>
      <c r="F19" s="49"/>
      <c r="G19" s="49"/>
      <c r="H19" s="49"/>
      <c r="I19" s="49"/>
      <c r="J19" s="49"/>
      <c r="K19" s="49"/>
      <c r="L19" s="49"/>
      <c r="M19" s="49"/>
    </row>
    <row r="20" spans="1:13" ht="13.2" customHeight="1" x14ac:dyDescent="0.25">
      <c r="A20" s="61"/>
      <c r="B20" s="48"/>
      <c r="C20" s="218"/>
      <c r="D20" s="61"/>
      <c r="E20" s="55"/>
      <c r="F20" s="49"/>
      <c r="G20" s="49"/>
      <c r="H20" s="49"/>
      <c r="I20" s="49"/>
      <c r="J20" s="49"/>
      <c r="K20" s="49"/>
      <c r="L20" s="49"/>
      <c r="M20" s="49"/>
    </row>
    <row r="21" spans="1:13" ht="13.2" customHeight="1" x14ac:dyDescent="0.25">
      <c r="A21" s="61"/>
      <c r="B21" s="48"/>
      <c r="C21" s="218"/>
      <c r="D21" s="61"/>
      <c r="E21" s="55"/>
      <c r="F21" s="49"/>
      <c r="G21" s="49"/>
      <c r="H21" s="49"/>
      <c r="I21" s="49"/>
      <c r="J21" s="49"/>
      <c r="K21" s="49"/>
      <c r="L21" s="49"/>
      <c r="M21" s="49"/>
    </row>
    <row r="22" spans="1:13" ht="13.2" customHeight="1" x14ac:dyDescent="0.25">
      <c r="A22" s="303" t="s">
        <v>25</v>
      </c>
      <c r="B22" s="306" t="s">
        <v>1175</v>
      </c>
      <c r="C22" s="303" t="s">
        <v>64</v>
      </c>
      <c r="D22" s="303" t="s">
        <v>63</v>
      </c>
      <c r="E22" s="303" t="s">
        <v>62</v>
      </c>
      <c r="F22" s="303" t="s">
        <v>50</v>
      </c>
      <c r="G22" s="304"/>
      <c r="H22" s="304"/>
      <c r="I22" s="304"/>
      <c r="J22" s="303" t="s">
        <v>49</v>
      </c>
      <c r="K22" s="304"/>
      <c r="L22" s="304"/>
      <c r="M22" s="304"/>
    </row>
    <row r="23" spans="1:13" x14ac:dyDescent="0.25">
      <c r="A23" s="304"/>
      <c r="B23" s="307"/>
      <c r="C23" s="308"/>
      <c r="D23" s="303"/>
      <c r="E23" s="303"/>
      <c r="F23" s="303" t="s">
        <v>26</v>
      </c>
      <c r="G23" s="303" t="s">
        <v>59</v>
      </c>
      <c r="H23" s="304"/>
      <c r="I23" s="304"/>
      <c r="J23" s="303" t="s">
        <v>26</v>
      </c>
      <c r="K23" s="303" t="s">
        <v>59</v>
      </c>
      <c r="L23" s="304"/>
      <c r="M23" s="304"/>
    </row>
    <row r="24" spans="1:13" ht="26.4" customHeight="1" x14ac:dyDescent="0.25">
      <c r="A24" s="304"/>
      <c r="B24" s="307"/>
      <c r="C24" s="308"/>
      <c r="D24" s="303"/>
      <c r="E24" s="303"/>
      <c r="F24" s="304"/>
      <c r="G24" s="211" t="s">
        <v>58</v>
      </c>
      <c r="H24" s="211" t="s">
        <v>1176</v>
      </c>
      <c r="I24" s="211" t="s">
        <v>56</v>
      </c>
      <c r="J24" s="304"/>
      <c r="K24" s="211" t="s">
        <v>58</v>
      </c>
      <c r="L24" s="211" t="s">
        <v>1176</v>
      </c>
      <c r="M24" s="211" t="s">
        <v>56</v>
      </c>
    </row>
    <row r="25" spans="1:13" ht="13.2" customHeight="1" x14ac:dyDescent="0.25">
      <c r="A25" s="52">
        <v>1</v>
      </c>
      <c r="B25" s="213">
        <v>2</v>
      </c>
      <c r="C25" s="211">
        <v>3</v>
      </c>
      <c r="D25" s="211">
        <v>4</v>
      </c>
      <c r="E25" s="56">
        <v>5</v>
      </c>
      <c r="F25" s="212">
        <v>6</v>
      </c>
      <c r="G25" s="212">
        <v>7</v>
      </c>
      <c r="H25" s="212">
        <v>8</v>
      </c>
      <c r="I25" s="212">
        <v>9</v>
      </c>
      <c r="J25" s="212">
        <v>10</v>
      </c>
      <c r="K25" s="212">
        <v>11</v>
      </c>
      <c r="L25" s="212">
        <v>12</v>
      </c>
      <c r="M25" s="212">
        <v>13</v>
      </c>
    </row>
    <row r="26" spans="1:13" ht="13.2" customHeight="1" x14ac:dyDescent="0.25">
      <c r="A26" s="309" t="s">
        <v>100</v>
      </c>
      <c r="B26" s="290"/>
      <c r="C26" s="290"/>
      <c r="D26" s="290"/>
      <c r="E26" s="290"/>
      <c r="F26" s="290"/>
      <c r="G26" s="290"/>
      <c r="H26" s="290"/>
      <c r="I26" s="290"/>
      <c r="J26" s="290"/>
      <c r="K26" s="290"/>
      <c r="L26" s="290"/>
      <c r="M26" s="290"/>
    </row>
    <row r="27" spans="1:13" ht="67.8" customHeight="1" x14ac:dyDescent="0.25">
      <c r="A27" s="52"/>
      <c r="B27" s="81" t="s">
        <v>1177</v>
      </c>
      <c r="C27" s="210" t="s">
        <v>1178</v>
      </c>
      <c r="D27" s="56" t="s">
        <v>1179</v>
      </c>
      <c r="E27" s="83" t="s">
        <v>1180</v>
      </c>
      <c r="F27" s="63">
        <v>92.24</v>
      </c>
      <c r="G27" s="63">
        <v>92.24</v>
      </c>
      <c r="H27" s="246"/>
      <c r="I27" s="246"/>
      <c r="J27" s="246">
        <v>277</v>
      </c>
      <c r="K27" s="246">
        <v>277</v>
      </c>
      <c r="L27" s="246"/>
      <c r="M27" s="246"/>
    </row>
    <row r="28" spans="1:13" ht="54.6" customHeight="1" x14ac:dyDescent="0.25">
      <c r="A28" s="52"/>
      <c r="B28" s="81" t="s">
        <v>1181</v>
      </c>
      <c r="C28" s="210" t="s">
        <v>1182</v>
      </c>
      <c r="D28" s="56" t="s">
        <v>1179</v>
      </c>
      <c r="E28" s="82">
        <v>4</v>
      </c>
      <c r="F28" s="63">
        <v>28.59</v>
      </c>
      <c r="G28" s="63">
        <v>28.59</v>
      </c>
      <c r="H28" s="246"/>
      <c r="I28" s="246"/>
      <c r="J28" s="246">
        <v>114</v>
      </c>
      <c r="K28" s="246">
        <v>114</v>
      </c>
      <c r="L28" s="246"/>
      <c r="M28" s="246"/>
    </row>
    <row r="29" spans="1:13" ht="55.8" customHeight="1" x14ac:dyDescent="0.25">
      <c r="A29" s="52"/>
      <c r="B29" s="81" t="s">
        <v>1183</v>
      </c>
      <c r="C29" s="210" t="s">
        <v>1184</v>
      </c>
      <c r="D29" s="56" t="s">
        <v>1185</v>
      </c>
      <c r="E29" s="82">
        <v>2</v>
      </c>
      <c r="F29" s="63">
        <v>266.81</v>
      </c>
      <c r="G29" s="63">
        <v>266.81</v>
      </c>
      <c r="H29" s="246"/>
      <c r="I29" s="246"/>
      <c r="J29" s="246">
        <v>534</v>
      </c>
      <c r="K29" s="246">
        <v>534</v>
      </c>
      <c r="L29" s="246"/>
      <c r="M29" s="246"/>
    </row>
    <row r="30" spans="1:13" ht="93" customHeight="1" x14ac:dyDescent="0.25">
      <c r="A30" s="52"/>
      <c r="B30" s="81" t="s">
        <v>1186</v>
      </c>
      <c r="C30" s="210" t="s">
        <v>1187</v>
      </c>
      <c r="D30" s="56" t="s">
        <v>1188</v>
      </c>
      <c r="E30" s="82">
        <v>8</v>
      </c>
      <c r="F30" s="63">
        <v>389.72</v>
      </c>
      <c r="G30" s="63">
        <v>389.72</v>
      </c>
      <c r="H30" s="246"/>
      <c r="I30" s="246"/>
      <c r="J30" s="246">
        <v>3118</v>
      </c>
      <c r="K30" s="246">
        <v>3118</v>
      </c>
      <c r="L30" s="246"/>
      <c r="M30" s="246"/>
    </row>
    <row r="31" spans="1:13" ht="76.2" x14ac:dyDescent="0.25">
      <c r="A31" s="52"/>
      <c r="B31" s="81" t="s">
        <v>1189</v>
      </c>
      <c r="C31" s="210" t="s">
        <v>1190</v>
      </c>
      <c r="D31" s="56" t="s">
        <v>1191</v>
      </c>
      <c r="E31" s="83" t="s">
        <v>1192</v>
      </c>
      <c r="F31" s="63">
        <v>60.99</v>
      </c>
      <c r="G31" s="63">
        <v>60.99</v>
      </c>
      <c r="H31" s="246"/>
      <c r="I31" s="246"/>
      <c r="J31" s="246">
        <v>183</v>
      </c>
      <c r="K31" s="246">
        <v>183</v>
      </c>
      <c r="L31" s="246"/>
      <c r="M31" s="246"/>
    </row>
    <row r="32" spans="1:13" x14ac:dyDescent="0.25">
      <c r="A32" s="310" t="s">
        <v>1193</v>
      </c>
      <c r="B32" s="290"/>
      <c r="C32" s="290"/>
      <c r="D32" s="290"/>
      <c r="E32" s="290"/>
      <c r="F32" s="290"/>
      <c r="G32" s="290"/>
      <c r="H32" s="290"/>
      <c r="I32" s="290"/>
      <c r="J32" s="64">
        <v>6780</v>
      </c>
      <c r="K32" s="246"/>
      <c r="L32" s="246"/>
      <c r="M32" s="246"/>
    </row>
    <row r="33" spans="1:13" ht="13.2" customHeight="1" x14ac:dyDescent="0.25">
      <c r="A33" s="311" t="s">
        <v>73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</row>
    <row r="34" spans="1:13" ht="20.399999999999999" customHeight="1" x14ac:dyDescent="0.25">
      <c r="A34" s="302" t="s">
        <v>29</v>
      </c>
      <c r="B34" s="290"/>
      <c r="C34" s="290"/>
      <c r="D34" s="290"/>
      <c r="E34" s="290"/>
      <c r="F34" s="290"/>
      <c r="G34" s="290"/>
      <c r="H34" s="290"/>
      <c r="I34" s="290"/>
      <c r="J34" s="63">
        <v>4226</v>
      </c>
      <c r="K34" s="63">
        <v>4226</v>
      </c>
      <c r="L34" s="246"/>
      <c r="M34" s="246"/>
    </row>
    <row r="35" spans="1:13" ht="13.2" customHeight="1" x14ac:dyDescent="0.25">
      <c r="A35" s="302" t="s">
        <v>310</v>
      </c>
      <c r="B35" s="290"/>
      <c r="C35" s="290"/>
      <c r="D35" s="290"/>
      <c r="E35" s="290"/>
      <c r="F35" s="290"/>
      <c r="G35" s="290"/>
      <c r="H35" s="290"/>
      <c r="I35" s="290"/>
      <c r="J35" s="63">
        <v>3307</v>
      </c>
      <c r="K35" s="63">
        <v>3307</v>
      </c>
      <c r="L35" s="246"/>
      <c r="M35" s="246"/>
    </row>
    <row r="36" spans="1:13" ht="13.2" customHeight="1" x14ac:dyDescent="0.25">
      <c r="A36" s="302" t="s">
        <v>30</v>
      </c>
      <c r="B36" s="290"/>
      <c r="C36" s="290"/>
      <c r="D36" s="290"/>
      <c r="E36" s="290"/>
      <c r="F36" s="290"/>
      <c r="G36" s="290"/>
      <c r="H36" s="290"/>
      <c r="I36" s="290"/>
      <c r="J36" s="63">
        <v>2150</v>
      </c>
      <c r="K36" s="246"/>
      <c r="L36" s="246"/>
      <c r="M36" s="246"/>
    </row>
    <row r="37" spans="1:13" ht="13.2" customHeight="1" x14ac:dyDescent="0.25">
      <c r="A37" s="302" t="s">
        <v>31</v>
      </c>
      <c r="B37" s="290"/>
      <c r="C37" s="290"/>
      <c r="D37" s="290"/>
      <c r="E37" s="290"/>
      <c r="F37" s="290"/>
      <c r="G37" s="290"/>
      <c r="H37" s="290"/>
      <c r="I37" s="290"/>
      <c r="J37" s="63">
        <v>1323</v>
      </c>
      <c r="K37" s="246"/>
      <c r="L37" s="246"/>
      <c r="M37" s="246"/>
    </row>
    <row r="38" spans="1:13" ht="13.2" customHeight="1" x14ac:dyDescent="0.25">
      <c r="A38" s="310" t="s">
        <v>32</v>
      </c>
      <c r="B38" s="290"/>
      <c r="C38" s="290"/>
      <c r="D38" s="290"/>
      <c r="E38" s="290"/>
      <c r="F38" s="290"/>
      <c r="G38" s="290"/>
      <c r="H38" s="290"/>
      <c r="I38" s="290"/>
      <c r="J38" s="246"/>
      <c r="K38" s="246"/>
      <c r="L38" s="246"/>
      <c r="M38" s="246"/>
    </row>
    <row r="39" spans="1:13" ht="13.2" customHeight="1" x14ac:dyDescent="0.25">
      <c r="A39" s="302" t="s">
        <v>1194</v>
      </c>
      <c r="B39" s="290"/>
      <c r="C39" s="290"/>
      <c r="D39" s="290"/>
      <c r="E39" s="290"/>
      <c r="F39" s="290"/>
      <c r="G39" s="290"/>
      <c r="H39" s="290"/>
      <c r="I39" s="290"/>
      <c r="J39" s="246"/>
      <c r="K39" s="246"/>
      <c r="L39" s="246"/>
      <c r="M39" s="246"/>
    </row>
    <row r="40" spans="1:13" ht="13.2" customHeight="1" x14ac:dyDescent="0.25">
      <c r="A40" s="302" t="s">
        <v>1195</v>
      </c>
      <c r="B40" s="290"/>
      <c r="C40" s="290"/>
      <c r="D40" s="290"/>
      <c r="E40" s="290"/>
      <c r="F40" s="290"/>
      <c r="G40" s="290"/>
      <c r="H40" s="290"/>
      <c r="I40" s="290"/>
      <c r="J40" s="63">
        <v>4226</v>
      </c>
      <c r="K40" s="63">
        <v>4226</v>
      </c>
      <c r="L40" s="246"/>
      <c r="M40" s="246"/>
    </row>
    <row r="41" spans="1:13" ht="13.2" customHeight="1" x14ac:dyDescent="0.25">
      <c r="A41" s="302" t="s">
        <v>1196</v>
      </c>
      <c r="B41" s="290"/>
      <c r="C41" s="290"/>
      <c r="D41" s="290"/>
      <c r="E41" s="290"/>
      <c r="F41" s="290"/>
      <c r="G41" s="290"/>
      <c r="H41" s="290"/>
      <c r="I41" s="290"/>
      <c r="J41" s="63">
        <v>4409</v>
      </c>
      <c r="K41" s="63">
        <v>4409</v>
      </c>
      <c r="L41" s="246"/>
      <c r="M41" s="246"/>
    </row>
    <row r="42" spans="1:13" ht="13.2" customHeight="1" x14ac:dyDescent="0.25">
      <c r="A42" s="302" t="s">
        <v>1197</v>
      </c>
      <c r="B42" s="290"/>
      <c r="C42" s="290"/>
      <c r="D42" s="290"/>
      <c r="E42" s="290"/>
      <c r="F42" s="290"/>
      <c r="G42" s="290"/>
      <c r="H42" s="290"/>
      <c r="I42" s="290"/>
      <c r="J42" s="63">
        <v>3307</v>
      </c>
      <c r="K42" s="63">
        <v>3307</v>
      </c>
      <c r="L42" s="246"/>
      <c r="M42" s="246"/>
    </row>
    <row r="43" spans="1:13" ht="13.2" customHeight="1" x14ac:dyDescent="0.25">
      <c r="A43" s="302" t="s">
        <v>1198</v>
      </c>
      <c r="B43" s="290"/>
      <c r="C43" s="290"/>
      <c r="D43" s="290"/>
      <c r="E43" s="290"/>
      <c r="F43" s="290"/>
      <c r="G43" s="290"/>
      <c r="H43" s="290"/>
      <c r="I43" s="290"/>
      <c r="J43" s="63">
        <v>2150</v>
      </c>
      <c r="K43" s="246"/>
      <c r="L43" s="246"/>
      <c r="M43" s="246"/>
    </row>
    <row r="44" spans="1:13" x14ac:dyDescent="0.25">
      <c r="A44" s="302" t="s">
        <v>1199</v>
      </c>
      <c r="B44" s="290"/>
      <c r="C44" s="290"/>
      <c r="D44" s="290"/>
      <c r="E44" s="290"/>
      <c r="F44" s="290"/>
      <c r="G44" s="290"/>
      <c r="H44" s="290"/>
      <c r="I44" s="290"/>
      <c r="J44" s="63">
        <v>1323</v>
      </c>
      <c r="K44" s="246"/>
      <c r="L44" s="246"/>
      <c r="M44" s="246"/>
    </row>
    <row r="45" spans="1:13" x14ac:dyDescent="0.25">
      <c r="A45" s="302" t="s">
        <v>1200</v>
      </c>
      <c r="B45" s="290"/>
      <c r="C45" s="290"/>
      <c r="D45" s="290"/>
      <c r="E45" s="290"/>
      <c r="F45" s="290"/>
      <c r="G45" s="290"/>
      <c r="H45" s="290"/>
      <c r="I45" s="290"/>
      <c r="J45" s="63">
        <v>6780</v>
      </c>
      <c r="K45" s="246"/>
      <c r="L45" s="246"/>
      <c r="M45" s="246"/>
    </row>
    <row r="46" spans="1:13" ht="13.2" customHeight="1" x14ac:dyDescent="0.25">
      <c r="A46" s="302" t="s">
        <v>33</v>
      </c>
      <c r="B46" s="290"/>
      <c r="C46" s="290"/>
      <c r="D46" s="290"/>
      <c r="E46" s="290"/>
      <c r="F46" s="290"/>
      <c r="G46" s="290"/>
      <c r="H46" s="290"/>
      <c r="I46" s="290"/>
      <c r="J46" s="63">
        <v>6780</v>
      </c>
      <c r="K46" s="246"/>
      <c r="L46" s="246"/>
      <c r="M46" s="246"/>
    </row>
    <row r="47" spans="1:13" ht="13.2" customHeight="1" x14ac:dyDescent="0.25">
      <c r="A47" s="302" t="s">
        <v>34</v>
      </c>
      <c r="B47" s="290"/>
      <c r="C47" s="290"/>
      <c r="D47" s="290"/>
      <c r="E47" s="290"/>
      <c r="F47" s="290"/>
      <c r="G47" s="290"/>
      <c r="H47" s="290"/>
      <c r="I47" s="290"/>
      <c r="J47" s="246"/>
      <c r="K47" s="246"/>
      <c r="L47" s="246"/>
      <c r="M47" s="246"/>
    </row>
    <row r="48" spans="1:13" ht="13.2" customHeight="1" x14ac:dyDescent="0.25">
      <c r="A48" s="302" t="s">
        <v>37</v>
      </c>
      <c r="B48" s="290"/>
      <c r="C48" s="290"/>
      <c r="D48" s="290"/>
      <c r="E48" s="290"/>
      <c r="F48" s="290"/>
      <c r="G48" s="290"/>
      <c r="H48" s="290"/>
      <c r="I48" s="290"/>
      <c r="J48" s="63">
        <v>3307</v>
      </c>
      <c r="K48" s="246"/>
      <c r="L48" s="246"/>
      <c r="M48" s="246"/>
    </row>
    <row r="49" spans="1:13" x14ac:dyDescent="0.25">
      <c r="A49" s="302" t="s">
        <v>38</v>
      </c>
      <c r="B49" s="290"/>
      <c r="C49" s="290"/>
      <c r="D49" s="290"/>
      <c r="E49" s="290"/>
      <c r="F49" s="290"/>
      <c r="G49" s="290"/>
      <c r="H49" s="290"/>
      <c r="I49" s="290"/>
      <c r="J49" s="63">
        <v>2150</v>
      </c>
      <c r="K49" s="246"/>
      <c r="L49" s="246"/>
      <c r="M49" s="246"/>
    </row>
    <row r="50" spans="1:13" ht="20.399999999999999" customHeight="1" x14ac:dyDescent="0.25">
      <c r="A50" s="302" t="s">
        <v>39</v>
      </c>
      <c r="B50" s="290"/>
      <c r="C50" s="290"/>
      <c r="D50" s="290"/>
      <c r="E50" s="290"/>
      <c r="F50" s="290"/>
      <c r="G50" s="290"/>
      <c r="H50" s="290"/>
      <c r="I50" s="290"/>
      <c r="J50" s="63">
        <v>1323</v>
      </c>
      <c r="K50" s="246"/>
      <c r="L50" s="246"/>
      <c r="M50" s="246"/>
    </row>
    <row r="51" spans="1:13" ht="13.2" customHeight="1" x14ac:dyDescent="0.25">
      <c r="A51" s="310" t="s">
        <v>40</v>
      </c>
      <c r="B51" s="290"/>
      <c r="C51" s="290"/>
      <c r="D51" s="290"/>
      <c r="E51" s="290"/>
      <c r="F51" s="290"/>
      <c r="G51" s="290"/>
      <c r="H51" s="290"/>
      <c r="I51" s="290"/>
      <c r="J51" s="64">
        <v>6780</v>
      </c>
      <c r="K51" s="246"/>
      <c r="L51" s="246"/>
      <c r="M51" s="246"/>
    </row>
    <row r="52" spans="1:13" ht="13.2" customHeight="1" x14ac:dyDescent="0.25">
      <c r="A52" s="61"/>
      <c r="B52" s="48"/>
      <c r="C52" s="54"/>
      <c r="D52" s="209"/>
      <c r="E52" s="217"/>
      <c r="F52" s="49"/>
      <c r="G52" s="49"/>
      <c r="H52" s="49"/>
      <c r="I52" s="49"/>
      <c r="J52" s="49"/>
      <c r="K52" s="49"/>
      <c r="L52" s="49"/>
      <c r="M52" s="49"/>
    </row>
    <row r="53" spans="1:13" ht="13.2" customHeight="1" x14ac:dyDescent="0.25">
      <c r="A53" s="61"/>
      <c r="B53" s="48"/>
      <c r="C53" s="54"/>
      <c r="D53" s="209"/>
      <c r="E53" s="217"/>
      <c r="F53" s="49"/>
      <c r="G53" s="49"/>
      <c r="H53" s="49"/>
      <c r="I53" s="49"/>
      <c r="J53" s="49"/>
      <c r="K53" s="49"/>
      <c r="L53" s="49"/>
      <c r="M53" s="49"/>
    </row>
    <row r="54" spans="1:13" ht="13.2" customHeight="1" x14ac:dyDescent="0.25">
      <c r="A54" s="61"/>
      <c r="B54" s="48"/>
      <c r="C54" s="54"/>
      <c r="D54" s="209"/>
      <c r="E54" s="217"/>
      <c r="F54" s="49"/>
      <c r="G54" s="49"/>
      <c r="H54" s="49"/>
      <c r="I54" s="49"/>
      <c r="J54" s="49"/>
      <c r="K54" s="49"/>
      <c r="L54" s="49"/>
      <c r="M54" s="49"/>
    </row>
    <row r="55" spans="1:13" ht="13.2" customHeight="1" x14ac:dyDescent="0.25"/>
    <row r="56" spans="1:13" ht="13.2" customHeight="1" x14ac:dyDescent="0.25"/>
    <row r="57" spans="1:13" ht="13.2" customHeight="1" x14ac:dyDescent="0.25"/>
    <row r="58" spans="1:13" ht="13.2" customHeight="1" x14ac:dyDescent="0.25"/>
    <row r="59" spans="1:13" ht="13.2" customHeight="1" x14ac:dyDescent="0.25"/>
    <row r="60" spans="1:13" ht="13.2" customHeight="1" x14ac:dyDescent="0.25"/>
    <row r="61" spans="1:13" ht="20.399999999999999" customHeight="1" x14ac:dyDescent="0.25"/>
    <row r="62" spans="1:13" ht="13.2" customHeight="1" x14ac:dyDescent="0.25"/>
    <row r="63" spans="1:13" ht="13.2" customHeight="1" x14ac:dyDescent="0.25"/>
    <row r="64" spans="1:13" ht="13.2" customHeight="1" x14ac:dyDescent="0.25"/>
    <row r="65" ht="13.2" customHeight="1" x14ac:dyDescent="0.25"/>
    <row r="66" ht="13.2" customHeight="1" x14ac:dyDescent="0.25"/>
    <row r="67" ht="13.2" customHeight="1" x14ac:dyDescent="0.25"/>
    <row r="68" ht="13.2" customHeight="1" x14ac:dyDescent="0.25"/>
    <row r="69" ht="13.2" customHeight="1" x14ac:dyDescent="0.25"/>
    <row r="71" ht="13.2" customHeight="1" x14ac:dyDescent="0.25"/>
    <row r="72" ht="13.2" customHeight="1" x14ac:dyDescent="0.25"/>
    <row r="73" ht="13.2" customHeight="1" x14ac:dyDescent="0.25"/>
    <row r="74" ht="13.2" customHeight="1" x14ac:dyDescent="0.25"/>
    <row r="76" ht="13.2" customHeight="1" x14ac:dyDescent="0.25"/>
    <row r="77" ht="13.2" customHeight="1" x14ac:dyDescent="0.25"/>
    <row r="78" ht="13.2" customHeight="1" x14ac:dyDescent="0.25"/>
    <row r="79" ht="13.2" customHeight="1" x14ac:dyDescent="0.25"/>
    <row r="80" ht="13.2" customHeight="1" x14ac:dyDescent="0.25"/>
    <row r="82" ht="13.2" customHeight="1" x14ac:dyDescent="0.25"/>
    <row r="83" ht="13.2" customHeight="1" x14ac:dyDescent="0.25"/>
    <row r="84" ht="13.2" customHeight="1" x14ac:dyDescent="0.25"/>
    <row r="86" ht="13.2" customHeight="1" x14ac:dyDescent="0.25"/>
    <row r="87" ht="13.2" customHeight="1" x14ac:dyDescent="0.25"/>
    <row r="89" ht="13.2" customHeight="1" x14ac:dyDescent="0.25"/>
    <row r="90" ht="13.2" customHeight="1" x14ac:dyDescent="0.25"/>
    <row r="91" ht="13.2" customHeight="1" x14ac:dyDescent="0.25"/>
    <row r="97" ht="13.2" customHeight="1" x14ac:dyDescent="0.25"/>
    <row r="103" ht="13.2" customHeight="1" x14ac:dyDescent="0.25"/>
    <row r="149" ht="13.2" customHeight="1" x14ac:dyDescent="0.25"/>
    <row r="150" ht="13.2" customHeight="1" x14ac:dyDescent="0.25"/>
    <row r="151" ht="13.2" customHeight="1" x14ac:dyDescent="0.25"/>
    <row r="152" ht="13.2" customHeight="1" x14ac:dyDescent="0.25"/>
    <row r="153" ht="13.2" customHeight="1" x14ac:dyDescent="0.25"/>
    <row r="154" ht="13.2" customHeight="1" x14ac:dyDescent="0.25"/>
    <row r="171" ht="13.2" customHeight="1" x14ac:dyDescent="0.25"/>
    <row r="172" ht="13.2" customHeight="1" x14ac:dyDescent="0.25"/>
    <row r="174" ht="13.2" customHeight="1" x14ac:dyDescent="0.25"/>
    <row r="175" ht="13.2" customHeight="1" x14ac:dyDescent="0.25"/>
    <row r="176" ht="13.2" customHeight="1" x14ac:dyDescent="0.25"/>
    <row r="177" ht="13.2" customHeight="1" x14ac:dyDescent="0.25"/>
    <row r="178" ht="13.2" customHeight="1" x14ac:dyDescent="0.25"/>
    <row r="179" ht="13.2" customHeight="1" x14ac:dyDescent="0.25"/>
    <row r="180" ht="13.2" customHeight="1" x14ac:dyDescent="0.25"/>
    <row r="181" ht="13.2" customHeight="1" x14ac:dyDescent="0.25"/>
    <row r="183" ht="13.2" customHeight="1" x14ac:dyDescent="0.25"/>
    <row r="184" ht="13.2" customHeight="1" x14ac:dyDescent="0.25"/>
    <row r="185" ht="13.2" customHeight="1" x14ac:dyDescent="0.25"/>
    <row r="187" ht="13.2" customHeight="1" x14ac:dyDescent="0.25"/>
    <row r="188" ht="13.2" customHeight="1" x14ac:dyDescent="0.25"/>
    <row r="189" ht="13.2" customHeight="1" x14ac:dyDescent="0.25"/>
    <row r="190" ht="13.2" customHeight="1" x14ac:dyDescent="0.25"/>
    <row r="194" ht="13.2" customHeight="1" x14ac:dyDescent="0.25"/>
    <row r="195" ht="13.2" customHeight="1" x14ac:dyDescent="0.25"/>
    <row r="197" ht="13.2" customHeight="1" x14ac:dyDescent="0.25"/>
    <row r="198" ht="13.2" customHeight="1" x14ac:dyDescent="0.25"/>
  </sheetData>
  <mergeCells count="35">
    <mergeCell ref="A49:I49"/>
    <mergeCell ref="A50:I50"/>
    <mergeCell ref="A51:I51"/>
    <mergeCell ref="A44:I44"/>
    <mergeCell ref="A45:I45"/>
    <mergeCell ref="A46:I46"/>
    <mergeCell ref="A47:I47"/>
    <mergeCell ref="A48:I48"/>
    <mergeCell ref="A42:I42"/>
    <mergeCell ref="A33:M33"/>
    <mergeCell ref="A34:I34"/>
    <mergeCell ref="A35:I35"/>
    <mergeCell ref="A36:I36"/>
    <mergeCell ref="A37:I37"/>
    <mergeCell ref="A38:I38"/>
    <mergeCell ref="A39:I39"/>
    <mergeCell ref="A40:I40"/>
    <mergeCell ref="A41:I41"/>
    <mergeCell ref="A32:I32"/>
    <mergeCell ref="A43:I43"/>
    <mergeCell ref="F22:I22"/>
    <mergeCell ref="J22:M22"/>
    <mergeCell ref="E16:F16"/>
    <mergeCell ref="E17:F17"/>
    <mergeCell ref="E18:F18"/>
    <mergeCell ref="A22:A24"/>
    <mergeCell ref="B22:B24"/>
    <mergeCell ref="C22:C24"/>
    <mergeCell ref="D22:D24"/>
    <mergeCell ref="E22:E24"/>
    <mergeCell ref="F23:F24"/>
    <mergeCell ref="G23:I23"/>
    <mergeCell ref="J23:J24"/>
    <mergeCell ref="K23:M23"/>
    <mergeCell ref="A26:M26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183"/>
  <sheetViews>
    <sheetView topLeftCell="A35" workbookViewId="0">
      <selection sqref="A1:M54"/>
    </sheetView>
  </sheetViews>
  <sheetFormatPr defaultRowHeight="13.2" x14ac:dyDescent="0.25"/>
  <cols>
    <col min="1" max="1" width="3.77734375" customWidth="1"/>
    <col min="2" max="2" width="23.88671875" customWidth="1"/>
    <col min="3" max="3" width="33.21875" customWidth="1"/>
    <col min="5" max="5" width="6.21875" customWidth="1"/>
    <col min="8" max="9" width="5.77734375" customWidth="1"/>
    <col min="12" max="13" width="5.77734375" customWidth="1"/>
  </cols>
  <sheetData>
    <row r="1" spans="1:13" x14ac:dyDescent="0.25">
      <c r="A1" s="50" t="s">
        <v>27</v>
      </c>
      <c r="B1" s="48"/>
      <c r="C1" s="54"/>
      <c r="D1" s="209"/>
      <c r="E1" s="217"/>
      <c r="F1" s="49"/>
      <c r="G1" s="49"/>
      <c r="H1" s="49"/>
      <c r="I1" s="49"/>
      <c r="J1" s="50" t="s">
        <v>28</v>
      </c>
      <c r="K1" s="49"/>
      <c r="L1" s="49"/>
      <c r="M1" s="49"/>
    </row>
    <row r="2" spans="1:13" x14ac:dyDescent="0.25">
      <c r="A2" s="51"/>
      <c r="B2" s="48"/>
      <c r="C2" s="54"/>
      <c r="D2" s="209"/>
      <c r="E2" s="217"/>
      <c r="F2" s="49"/>
      <c r="G2" s="49"/>
      <c r="H2" s="49"/>
      <c r="I2" s="49"/>
      <c r="J2" s="51"/>
      <c r="K2" s="49"/>
      <c r="L2" s="49"/>
      <c r="M2" s="49"/>
    </row>
    <row r="3" spans="1:13" ht="13.2" customHeight="1" x14ac:dyDescent="0.25">
      <c r="A3" s="51"/>
      <c r="B3" s="48"/>
      <c r="C3" s="54"/>
      <c r="D3" s="209"/>
      <c r="E3" s="217"/>
      <c r="F3" s="49"/>
      <c r="G3" s="49"/>
      <c r="H3" s="49"/>
      <c r="I3" s="49"/>
      <c r="J3" s="51"/>
      <c r="K3" s="49"/>
      <c r="L3" s="49"/>
      <c r="M3" s="49"/>
    </row>
    <row r="4" spans="1:13" ht="13.2" customHeight="1" x14ac:dyDescent="0.25">
      <c r="A4" s="51" t="s">
        <v>1165</v>
      </c>
      <c r="B4" s="48"/>
      <c r="C4" s="54"/>
      <c r="D4" s="209"/>
      <c r="E4" s="217"/>
      <c r="F4" s="49"/>
      <c r="G4" s="49"/>
      <c r="H4" s="49"/>
      <c r="I4" s="49"/>
      <c r="J4" s="51" t="s">
        <v>1165</v>
      </c>
      <c r="K4" s="49"/>
      <c r="L4" s="49"/>
      <c r="M4" s="49"/>
    </row>
    <row r="5" spans="1:13" ht="13.2" customHeight="1" x14ac:dyDescent="0.25">
      <c r="A5" s="218" t="s">
        <v>1166</v>
      </c>
      <c r="B5" s="48"/>
      <c r="C5" s="54"/>
      <c r="D5" s="209"/>
      <c r="E5" s="217"/>
      <c r="F5" s="49"/>
      <c r="G5" s="49"/>
      <c r="H5" s="49"/>
      <c r="I5" s="49"/>
      <c r="J5" s="218" t="s">
        <v>1167</v>
      </c>
      <c r="K5" s="49"/>
      <c r="L5" s="49"/>
      <c r="M5" s="49"/>
    </row>
    <row r="6" spans="1:13" ht="13.2" customHeight="1" x14ac:dyDescent="0.25">
      <c r="A6" s="61"/>
      <c r="B6" s="48"/>
      <c r="C6" s="219"/>
      <c r="D6" s="220"/>
      <c r="E6" s="220"/>
      <c r="F6" s="221"/>
      <c r="G6" s="221"/>
      <c r="H6" s="220"/>
      <c r="I6" s="221"/>
      <c r="J6" s="221"/>
      <c r="K6" s="49"/>
      <c r="L6" s="49"/>
      <c r="M6" s="49"/>
    </row>
    <row r="7" spans="1:13" ht="13.2" customHeight="1" x14ac:dyDescent="0.25">
      <c r="A7" s="61"/>
      <c r="B7" s="48"/>
      <c r="C7" s="218"/>
      <c r="D7" s="61"/>
      <c r="E7" s="222" t="s">
        <v>23</v>
      </c>
      <c r="F7" s="223"/>
      <c r="G7" s="223"/>
      <c r="H7" s="49"/>
      <c r="I7" s="224"/>
      <c r="J7" s="49"/>
      <c r="K7" s="49"/>
      <c r="L7" s="49"/>
      <c r="M7" s="49"/>
    </row>
    <row r="8" spans="1:13" ht="14.4" x14ac:dyDescent="0.25">
      <c r="A8" s="61"/>
      <c r="B8" s="48"/>
      <c r="C8" s="218"/>
      <c r="D8" s="61"/>
      <c r="E8" s="222"/>
      <c r="F8" s="223"/>
      <c r="G8" s="223"/>
      <c r="H8" s="49"/>
      <c r="I8" s="224"/>
      <c r="J8" s="49"/>
      <c r="K8" s="49"/>
      <c r="L8" s="49"/>
      <c r="M8" s="49"/>
    </row>
    <row r="9" spans="1:13" ht="15.6" x14ac:dyDescent="0.25">
      <c r="A9" s="61"/>
      <c r="B9" s="48"/>
      <c r="C9" s="218"/>
      <c r="D9" s="225" t="s">
        <v>1232</v>
      </c>
      <c r="E9" s="217"/>
      <c r="F9" s="49"/>
      <c r="G9" s="49"/>
      <c r="H9" s="49"/>
      <c r="I9" s="49"/>
      <c r="J9" s="49"/>
      <c r="K9" s="49"/>
      <c r="L9" s="49"/>
      <c r="M9" s="49"/>
    </row>
    <row r="10" spans="1:13" ht="13.8" x14ac:dyDescent="0.25">
      <c r="A10" s="61"/>
      <c r="B10" s="48"/>
      <c r="C10" s="218"/>
      <c r="D10" s="226" t="s">
        <v>53</v>
      </c>
      <c r="E10" s="217"/>
      <c r="F10" s="49"/>
      <c r="G10" s="49"/>
      <c r="H10" s="49"/>
      <c r="I10" s="227"/>
      <c r="J10" s="49"/>
      <c r="K10" s="49"/>
      <c r="L10" s="49"/>
      <c r="M10" s="49"/>
    </row>
    <row r="11" spans="1:13" x14ac:dyDescent="0.25">
      <c r="A11" s="61"/>
      <c r="B11" s="48"/>
      <c r="C11" s="228"/>
      <c r="D11" s="61"/>
      <c r="E11" s="229"/>
      <c r="F11" s="230"/>
      <c r="G11" s="230"/>
      <c r="H11" s="49"/>
      <c r="I11" s="55"/>
      <c r="J11" s="49"/>
      <c r="K11" s="49"/>
      <c r="L11" s="49"/>
      <c r="M11" s="49"/>
    </row>
    <row r="12" spans="1:13" ht="13.8" x14ac:dyDescent="0.25">
      <c r="A12" s="61"/>
      <c r="B12" s="231" t="s">
        <v>24</v>
      </c>
      <c r="C12" s="232" t="s">
        <v>1203</v>
      </c>
      <c r="D12" s="220"/>
      <c r="E12" s="233"/>
      <c r="F12" s="234"/>
      <c r="G12" s="234"/>
      <c r="H12" s="235"/>
      <c r="I12" s="221"/>
      <c r="J12" s="221"/>
      <c r="K12" s="49"/>
      <c r="L12" s="49"/>
      <c r="M12" s="49"/>
    </row>
    <row r="13" spans="1:13" ht="13.2" customHeight="1" x14ac:dyDescent="0.25">
      <c r="A13" s="61"/>
      <c r="B13" s="48"/>
      <c r="C13" s="236"/>
      <c r="D13" s="61"/>
      <c r="E13" s="237" t="s">
        <v>52</v>
      </c>
      <c r="F13" s="49"/>
      <c r="G13" s="223"/>
      <c r="H13" s="226"/>
      <c r="I13" s="223"/>
      <c r="J13" s="223"/>
      <c r="K13" s="49"/>
      <c r="L13" s="49"/>
      <c r="M13" s="49"/>
    </row>
    <row r="14" spans="1:13" ht="13.2" customHeight="1" x14ac:dyDescent="0.25">
      <c r="A14" s="238"/>
      <c r="B14" s="239"/>
      <c r="C14" s="218"/>
      <c r="D14" s="61"/>
      <c r="E14" s="240"/>
      <c r="F14" s="49"/>
      <c r="G14" s="49"/>
      <c r="H14" s="49"/>
      <c r="I14" s="49"/>
      <c r="J14" s="49"/>
      <c r="K14" s="49"/>
      <c r="L14" s="49"/>
      <c r="M14" s="49"/>
    </row>
    <row r="15" spans="1:13" ht="13.2" customHeight="1" x14ac:dyDescent="0.25">
      <c r="A15" s="61"/>
      <c r="B15" s="48"/>
      <c r="C15" s="241" t="s">
        <v>1204</v>
      </c>
      <c r="D15" s="61"/>
      <c r="E15" s="55"/>
      <c r="F15" s="49"/>
      <c r="G15" s="49"/>
      <c r="H15" s="49"/>
      <c r="I15" s="241"/>
      <c r="J15" s="241"/>
      <c r="K15" s="49"/>
      <c r="L15" s="49"/>
      <c r="M15" s="49"/>
    </row>
    <row r="16" spans="1:13" ht="13.2" customHeight="1" x14ac:dyDescent="0.25">
      <c r="A16" s="226"/>
      <c r="B16" s="242"/>
      <c r="C16" s="241" t="s">
        <v>1170</v>
      </c>
      <c r="D16" s="243"/>
      <c r="E16" s="305" t="s">
        <v>1205</v>
      </c>
      <c r="F16" s="293"/>
      <c r="G16" s="244" t="s">
        <v>51</v>
      </c>
      <c r="H16" s="243"/>
      <c r="I16" s="241"/>
      <c r="J16" s="241"/>
      <c r="K16" s="243"/>
      <c r="L16" s="243"/>
      <c r="M16" s="243"/>
    </row>
    <row r="17" spans="1:13" ht="13.2" customHeight="1" x14ac:dyDescent="0.25">
      <c r="A17" s="226"/>
      <c r="B17" s="242"/>
      <c r="C17" s="241" t="s">
        <v>99</v>
      </c>
      <c r="D17" s="226"/>
      <c r="E17" s="305" t="s">
        <v>1206</v>
      </c>
      <c r="F17" s="293"/>
      <c r="G17" s="244" t="s">
        <v>51</v>
      </c>
      <c r="H17" s="243"/>
      <c r="I17" s="241"/>
      <c r="J17" s="241"/>
      <c r="K17" s="243"/>
      <c r="L17" s="243"/>
      <c r="M17" s="243"/>
    </row>
    <row r="18" spans="1:13" ht="13.8" x14ac:dyDescent="0.25">
      <c r="A18" s="226"/>
      <c r="B18" s="242"/>
      <c r="C18" s="241" t="s">
        <v>41</v>
      </c>
      <c r="D18" s="226"/>
      <c r="E18" s="305" t="s">
        <v>1207</v>
      </c>
      <c r="F18" s="293"/>
      <c r="G18" s="244" t="s">
        <v>42</v>
      </c>
      <c r="H18" s="243"/>
      <c r="I18" s="241"/>
      <c r="J18" s="241"/>
      <c r="K18" s="243"/>
      <c r="L18" s="243"/>
      <c r="M18" s="243"/>
    </row>
    <row r="19" spans="1:13" ht="13.8" x14ac:dyDescent="0.25">
      <c r="A19" s="61"/>
      <c r="B19" s="48"/>
      <c r="C19" s="245" t="s">
        <v>1174</v>
      </c>
      <c r="D19" s="61"/>
      <c r="E19" s="55"/>
      <c r="F19" s="49"/>
      <c r="G19" s="49"/>
      <c r="H19" s="49"/>
      <c r="I19" s="49"/>
      <c r="J19" s="49"/>
      <c r="K19" s="49"/>
      <c r="L19" s="49"/>
      <c r="M19" s="49"/>
    </row>
    <row r="20" spans="1:13" x14ac:dyDescent="0.25">
      <c r="A20" s="61"/>
      <c r="B20" s="48"/>
      <c r="C20" s="218"/>
      <c r="D20" s="61"/>
      <c r="E20" s="55"/>
      <c r="F20" s="49"/>
      <c r="G20" s="49"/>
      <c r="H20" s="49"/>
      <c r="I20" s="49"/>
      <c r="J20" s="49"/>
      <c r="K20" s="49"/>
      <c r="L20" s="49"/>
      <c r="M20" s="49"/>
    </row>
    <row r="21" spans="1:13" x14ac:dyDescent="0.25">
      <c r="A21" s="61"/>
      <c r="B21" s="48"/>
      <c r="C21" s="218"/>
      <c r="D21" s="61"/>
      <c r="E21" s="55"/>
      <c r="F21" s="49"/>
      <c r="G21" s="49"/>
      <c r="H21" s="49"/>
      <c r="I21" s="49"/>
      <c r="J21" s="49"/>
      <c r="K21" s="49"/>
      <c r="L21" s="49"/>
      <c r="M21" s="49"/>
    </row>
    <row r="22" spans="1:13" x14ac:dyDescent="0.25">
      <c r="A22" s="303" t="s">
        <v>25</v>
      </c>
      <c r="B22" s="306" t="s">
        <v>1175</v>
      </c>
      <c r="C22" s="303" t="s">
        <v>64</v>
      </c>
      <c r="D22" s="303" t="s">
        <v>63</v>
      </c>
      <c r="E22" s="303" t="s">
        <v>62</v>
      </c>
      <c r="F22" s="303" t="s">
        <v>50</v>
      </c>
      <c r="G22" s="304"/>
      <c r="H22" s="304"/>
      <c r="I22" s="304"/>
      <c r="J22" s="303" t="s">
        <v>49</v>
      </c>
      <c r="K22" s="304"/>
      <c r="L22" s="304"/>
      <c r="M22" s="304"/>
    </row>
    <row r="23" spans="1:13" ht="12" customHeight="1" x14ac:dyDescent="0.25">
      <c r="A23" s="304"/>
      <c r="B23" s="307"/>
      <c r="C23" s="308"/>
      <c r="D23" s="303"/>
      <c r="E23" s="303"/>
      <c r="F23" s="303" t="s">
        <v>26</v>
      </c>
      <c r="G23" s="303" t="s">
        <v>59</v>
      </c>
      <c r="H23" s="304"/>
      <c r="I23" s="304"/>
      <c r="J23" s="303" t="s">
        <v>26</v>
      </c>
      <c r="K23" s="303" t="s">
        <v>59</v>
      </c>
      <c r="L23" s="304"/>
      <c r="M23" s="304"/>
    </row>
    <row r="24" spans="1:13" ht="27.6" customHeight="1" x14ac:dyDescent="0.25">
      <c r="A24" s="304"/>
      <c r="B24" s="307"/>
      <c r="C24" s="308"/>
      <c r="D24" s="303"/>
      <c r="E24" s="303"/>
      <c r="F24" s="304"/>
      <c r="G24" s="211" t="s">
        <v>58</v>
      </c>
      <c r="H24" s="211" t="s">
        <v>1176</v>
      </c>
      <c r="I24" s="211" t="s">
        <v>56</v>
      </c>
      <c r="J24" s="304"/>
      <c r="K24" s="211" t="s">
        <v>58</v>
      </c>
      <c r="L24" s="211" t="s">
        <v>1176</v>
      </c>
      <c r="M24" s="211" t="s">
        <v>56</v>
      </c>
    </row>
    <row r="25" spans="1:13" ht="13.2" customHeight="1" x14ac:dyDescent="0.25">
      <c r="A25" s="52">
        <v>1</v>
      </c>
      <c r="B25" s="213">
        <v>2</v>
      </c>
      <c r="C25" s="211">
        <v>3</v>
      </c>
      <c r="D25" s="211">
        <v>4</v>
      </c>
      <c r="E25" s="56">
        <v>5</v>
      </c>
      <c r="F25" s="212">
        <v>6</v>
      </c>
      <c r="G25" s="212">
        <v>7</v>
      </c>
      <c r="H25" s="212">
        <v>8</v>
      </c>
      <c r="I25" s="212">
        <v>9</v>
      </c>
      <c r="J25" s="212">
        <v>10</v>
      </c>
      <c r="K25" s="212">
        <v>11</v>
      </c>
      <c r="L25" s="212">
        <v>12</v>
      </c>
      <c r="M25" s="212">
        <v>13</v>
      </c>
    </row>
    <row r="26" spans="1:13" x14ac:dyDescent="0.25">
      <c r="A26" s="309" t="s">
        <v>1208</v>
      </c>
      <c r="B26" s="290"/>
      <c r="C26" s="290"/>
      <c r="D26" s="290"/>
      <c r="E26" s="290"/>
      <c r="F26" s="290"/>
      <c r="G26" s="290"/>
      <c r="H26" s="290"/>
      <c r="I26" s="290"/>
      <c r="J26" s="290"/>
      <c r="K26" s="290"/>
      <c r="L26" s="290"/>
      <c r="M26" s="290"/>
    </row>
    <row r="27" spans="1:13" ht="111" x14ac:dyDescent="0.25">
      <c r="A27" s="52"/>
      <c r="B27" s="81" t="s">
        <v>1209</v>
      </c>
      <c r="C27" s="210" t="s">
        <v>1210</v>
      </c>
      <c r="D27" s="56" t="s">
        <v>1179</v>
      </c>
      <c r="E27" s="82">
        <v>1</v>
      </c>
      <c r="F27" s="63">
        <v>348.66</v>
      </c>
      <c r="G27" s="63">
        <v>348.66</v>
      </c>
      <c r="H27" s="246"/>
      <c r="I27" s="246"/>
      <c r="J27" s="246">
        <v>349</v>
      </c>
      <c r="K27" s="246">
        <v>349</v>
      </c>
      <c r="L27" s="246"/>
      <c r="M27" s="246"/>
    </row>
    <row r="28" spans="1:13" ht="99" x14ac:dyDescent="0.25">
      <c r="A28" s="52"/>
      <c r="B28" s="81" t="s">
        <v>1211</v>
      </c>
      <c r="C28" s="210" t="s">
        <v>1212</v>
      </c>
      <c r="D28" s="56" t="s">
        <v>1213</v>
      </c>
      <c r="E28" s="82">
        <v>13</v>
      </c>
      <c r="F28" s="63">
        <v>7.22</v>
      </c>
      <c r="G28" s="63">
        <v>7.22</v>
      </c>
      <c r="H28" s="246"/>
      <c r="I28" s="246"/>
      <c r="J28" s="246">
        <v>94</v>
      </c>
      <c r="K28" s="246">
        <v>94</v>
      </c>
      <c r="L28" s="246"/>
      <c r="M28" s="246"/>
    </row>
    <row r="29" spans="1:13" ht="105" customHeight="1" x14ac:dyDescent="0.25">
      <c r="A29" s="52"/>
      <c r="B29" s="81" t="s">
        <v>1214</v>
      </c>
      <c r="C29" s="210" t="s">
        <v>1215</v>
      </c>
      <c r="D29" s="56" t="s">
        <v>22</v>
      </c>
      <c r="E29" s="82">
        <v>6</v>
      </c>
      <c r="F29" s="63">
        <v>34.409999999999997</v>
      </c>
      <c r="G29" s="63">
        <v>34.409999999999997</v>
      </c>
      <c r="H29" s="246"/>
      <c r="I29" s="246"/>
      <c r="J29" s="246">
        <v>206</v>
      </c>
      <c r="K29" s="246">
        <v>206</v>
      </c>
      <c r="L29" s="246"/>
      <c r="M29" s="246"/>
    </row>
    <row r="30" spans="1:13" ht="81" customHeight="1" x14ac:dyDescent="0.25">
      <c r="A30" s="52"/>
      <c r="B30" s="81" t="s">
        <v>1216</v>
      </c>
      <c r="C30" s="210" t="s">
        <v>1217</v>
      </c>
      <c r="D30" s="56" t="s">
        <v>1218</v>
      </c>
      <c r="E30" s="82">
        <v>8</v>
      </c>
      <c r="F30" s="63">
        <v>35.18</v>
      </c>
      <c r="G30" s="63">
        <v>35.18</v>
      </c>
      <c r="H30" s="246"/>
      <c r="I30" s="246"/>
      <c r="J30" s="246">
        <v>281</v>
      </c>
      <c r="K30" s="246">
        <v>281</v>
      </c>
      <c r="L30" s="246"/>
      <c r="M30" s="246"/>
    </row>
    <row r="31" spans="1:13" ht="57.6" customHeight="1" x14ac:dyDescent="0.25">
      <c r="A31" s="52"/>
      <c r="B31" s="81" t="s">
        <v>1219</v>
      </c>
      <c r="C31" s="210" t="s">
        <v>1220</v>
      </c>
      <c r="D31" s="56" t="s">
        <v>1221</v>
      </c>
      <c r="E31" s="82">
        <v>0.2</v>
      </c>
      <c r="F31" s="63">
        <v>288.64</v>
      </c>
      <c r="G31" s="63">
        <v>288.64</v>
      </c>
      <c r="H31" s="246"/>
      <c r="I31" s="246"/>
      <c r="J31" s="246">
        <v>58</v>
      </c>
      <c r="K31" s="246">
        <v>58</v>
      </c>
      <c r="L31" s="246"/>
      <c r="M31" s="246"/>
    </row>
    <row r="32" spans="1:13" ht="58.2" customHeight="1" x14ac:dyDescent="0.25">
      <c r="A32" s="52"/>
      <c r="B32" s="81" t="s">
        <v>1222</v>
      </c>
      <c r="C32" s="210" t="s">
        <v>1223</v>
      </c>
      <c r="D32" s="56" t="s">
        <v>1224</v>
      </c>
      <c r="E32" s="82">
        <v>36</v>
      </c>
      <c r="F32" s="63">
        <v>18.04</v>
      </c>
      <c r="G32" s="63">
        <v>18.04</v>
      </c>
      <c r="H32" s="246"/>
      <c r="I32" s="246"/>
      <c r="J32" s="246">
        <v>649</v>
      </c>
      <c r="K32" s="246">
        <v>649</v>
      </c>
      <c r="L32" s="246"/>
      <c r="M32" s="246"/>
    </row>
    <row r="33" spans="1:13" ht="13.2" customHeight="1" x14ac:dyDescent="0.25">
      <c r="A33" s="310" t="s">
        <v>1225</v>
      </c>
      <c r="B33" s="290"/>
      <c r="C33" s="290"/>
      <c r="D33" s="290"/>
      <c r="E33" s="290"/>
      <c r="F33" s="290"/>
      <c r="G33" s="290"/>
      <c r="H33" s="290"/>
      <c r="I33" s="290"/>
      <c r="J33" s="64">
        <v>2800</v>
      </c>
      <c r="K33" s="246"/>
      <c r="L33" s="246"/>
      <c r="M33" s="246"/>
    </row>
    <row r="34" spans="1:13" ht="13.2" customHeight="1" x14ac:dyDescent="0.25">
      <c r="A34" s="311" t="s">
        <v>73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</row>
    <row r="35" spans="1:13" ht="13.2" customHeight="1" x14ac:dyDescent="0.25">
      <c r="A35" s="302" t="s">
        <v>29</v>
      </c>
      <c r="B35" s="290"/>
      <c r="C35" s="290"/>
      <c r="D35" s="290"/>
      <c r="E35" s="290"/>
      <c r="F35" s="290"/>
      <c r="G35" s="290"/>
      <c r="H35" s="290"/>
      <c r="I35" s="290"/>
      <c r="J35" s="63">
        <v>1637</v>
      </c>
      <c r="K35" s="63">
        <v>1637</v>
      </c>
      <c r="L35" s="246"/>
      <c r="M35" s="246"/>
    </row>
    <row r="36" spans="1:13" x14ac:dyDescent="0.25">
      <c r="A36" s="302" t="s">
        <v>310</v>
      </c>
      <c r="B36" s="290"/>
      <c r="C36" s="290"/>
      <c r="D36" s="290"/>
      <c r="E36" s="290"/>
      <c r="F36" s="290"/>
      <c r="G36" s="290"/>
      <c r="H36" s="290"/>
      <c r="I36" s="290"/>
      <c r="J36" s="63">
        <v>1366</v>
      </c>
      <c r="K36" s="63">
        <v>1366</v>
      </c>
      <c r="L36" s="246"/>
      <c r="M36" s="246"/>
    </row>
    <row r="37" spans="1:13" ht="13.2" customHeight="1" x14ac:dyDescent="0.25">
      <c r="A37" s="302" t="s">
        <v>30</v>
      </c>
      <c r="B37" s="290"/>
      <c r="C37" s="290"/>
      <c r="D37" s="290"/>
      <c r="E37" s="290"/>
      <c r="F37" s="290"/>
      <c r="G37" s="290"/>
      <c r="H37" s="290"/>
      <c r="I37" s="290"/>
      <c r="J37" s="63">
        <v>888</v>
      </c>
      <c r="K37" s="246"/>
      <c r="L37" s="246"/>
      <c r="M37" s="246"/>
    </row>
    <row r="38" spans="1:13" ht="13.2" customHeight="1" x14ac:dyDescent="0.25">
      <c r="A38" s="302" t="s">
        <v>31</v>
      </c>
      <c r="B38" s="290"/>
      <c r="C38" s="290"/>
      <c r="D38" s="290"/>
      <c r="E38" s="290"/>
      <c r="F38" s="290"/>
      <c r="G38" s="290"/>
      <c r="H38" s="290"/>
      <c r="I38" s="290"/>
      <c r="J38" s="63">
        <v>546</v>
      </c>
      <c r="K38" s="246"/>
      <c r="L38" s="246"/>
      <c r="M38" s="246"/>
    </row>
    <row r="39" spans="1:13" x14ac:dyDescent="0.25">
      <c r="A39" s="310" t="s">
        <v>32</v>
      </c>
      <c r="B39" s="290"/>
      <c r="C39" s="290"/>
      <c r="D39" s="290"/>
      <c r="E39" s="290"/>
      <c r="F39" s="290"/>
      <c r="G39" s="290"/>
      <c r="H39" s="290"/>
      <c r="I39" s="290"/>
      <c r="J39" s="246"/>
      <c r="K39" s="246"/>
      <c r="L39" s="246"/>
      <c r="M39" s="246"/>
    </row>
    <row r="40" spans="1:13" ht="13.2" customHeight="1" x14ac:dyDescent="0.25">
      <c r="A40" s="302" t="s">
        <v>1226</v>
      </c>
      <c r="B40" s="290"/>
      <c r="C40" s="290"/>
      <c r="D40" s="290"/>
      <c r="E40" s="290"/>
      <c r="F40" s="290"/>
      <c r="G40" s="290"/>
      <c r="H40" s="290"/>
      <c r="I40" s="290"/>
      <c r="J40" s="246"/>
      <c r="K40" s="246"/>
      <c r="L40" s="246"/>
      <c r="M40" s="246"/>
    </row>
    <row r="41" spans="1:13" ht="13.2" customHeight="1" x14ac:dyDescent="0.25">
      <c r="A41" s="302" t="s">
        <v>1195</v>
      </c>
      <c r="B41" s="290"/>
      <c r="C41" s="290"/>
      <c r="D41" s="290"/>
      <c r="E41" s="290"/>
      <c r="F41" s="290"/>
      <c r="G41" s="290"/>
      <c r="H41" s="290"/>
      <c r="I41" s="290"/>
      <c r="J41" s="63">
        <v>1637</v>
      </c>
      <c r="K41" s="63">
        <v>1637</v>
      </c>
      <c r="L41" s="246"/>
      <c r="M41" s="246"/>
    </row>
    <row r="42" spans="1:13" ht="13.2" customHeight="1" x14ac:dyDescent="0.25">
      <c r="A42" s="302" t="s">
        <v>1196</v>
      </c>
      <c r="B42" s="290"/>
      <c r="C42" s="290"/>
      <c r="D42" s="290"/>
      <c r="E42" s="290"/>
      <c r="F42" s="290"/>
      <c r="G42" s="290"/>
      <c r="H42" s="290"/>
      <c r="I42" s="290"/>
      <c r="J42" s="63">
        <v>1708</v>
      </c>
      <c r="K42" s="63">
        <v>1708</v>
      </c>
      <c r="L42" s="246"/>
      <c r="M42" s="246"/>
    </row>
    <row r="43" spans="1:13" ht="13.2" customHeight="1" x14ac:dyDescent="0.25">
      <c r="A43" s="302" t="s">
        <v>1227</v>
      </c>
      <c r="B43" s="290"/>
      <c r="C43" s="290"/>
      <c r="D43" s="290"/>
      <c r="E43" s="290"/>
      <c r="F43" s="290"/>
      <c r="G43" s="290"/>
      <c r="H43" s="290"/>
      <c r="I43" s="290"/>
      <c r="J43" s="63">
        <v>1366</v>
      </c>
      <c r="K43" s="63">
        <v>1366</v>
      </c>
      <c r="L43" s="246"/>
      <c r="M43" s="246"/>
    </row>
    <row r="44" spans="1:13" ht="13.2" customHeight="1" x14ac:dyDescent="0.25">
      <c r="A44" s="302" t="s">
        <v>1228</v>
      </c>
      <c r="B44" s="290"/>
      <c r="C44" s="290"/>
      <c r="D44" s="290"/>
      <c r="E44" s="290"/>
      <c r="F44" s="290"/>
      <c r="G44" s="290"/>
      <c r="H44" s="290"/>
      <c r="I44" s="290"/>
      <c r="J44" s="63">
        <v>888</v>
      </c>
      <c r="K44" s="246"/>
      <c r="L44" s="246"/>
      <c r="M44" s="246"/>
    </row>
    <row r="45" spans="1:13" ht="13.2" customHeight="1" x14ac:dyDescent="0.25">
      <c r="A45" s="302" t="s">
        <v>1229</v>
      </c>
      <c r="B45" s="290"/>
      <c r="C45" s="290"/>
      <c r="D45" s="290"/>
      <c r="E45" s="290"/>
      <c r="F45" s="290"/>
      <c r="G45" s="290"/>
      <c r="H45" s="290"/>
      <c r="I45" s="290"/>
      <c r="J45" s="63">
        <v>546</v>
      </c>
      <c r="K45" s="246"/>
      <c r="L45" s="246"/>
      <c r="M45" s="246"/>
    </row>
    <row r="46" spans="1:13" ht="13.2" customHeight="1" x14ac:dyDescent="0.25">
      <c r="A46" s="302" t="s">
        <v>1200</v>
      </c>
      <c r="B46" s="290"/>
      <c r="C46" s="290"/>
      <c r="D46" s="290"/>
      <c r="E46" s="290"/>
      <c r="F46" s="290"/>
      <c r="G46" s="290"/>
      <c r="H46" s="290"/>
      <c r="I46" s="290"/>
      <c r="J46" s="63">
        <v>2800</v>
      </c>
      <c r="K46" s="246"/>
      <c r="L46" s="246"/>
      <c r="M46" s="246"/>
    </row>
    <row r="47" spans="1:13" x14ac:dyDescent="0.25">
      <c r="A47" s="302" t="s">
        <v>33</v>
      </c>
      <c r="B47" s="290"/>
      <c r="C47" s="290"/>
      <c r="D47" s="290"/>
      <c r="E47" s="290"/>
      <c r="F47" s="290"/>
      <c r="G47" s="290"/>
      <c r="H47" s="290"/>
      <c r="I47" s="290"/>
      <c r="J47" s="63">
        <v>2800</v>
      </c>
      <c r="K47" s="246"/>
      <c r="L47" s="246"/>
      <c r="M47" s="246"/>
    </row>
    <row r="48" spans="1:13" ht="20.399999999999999" customHeight="1" x14ac:dyDescent="0.25">
      <c r="A48" s="302" t="s">
        <v>34</v>
      </c>
      <c r="B48" s="290"/>
      <c r="C48" s="290"/>
      <c r="D48" s="290"/>
      <c r="E48" s="290"/>
      <c r="F48" s="290"/>
      <c r="G48" s="290"/>
      <c r="H48" s="290"/>
      <c r="I48" s="290"/>
      <c r="J48" s="246"/>
      <c r="K48" s="246"/>
      <c r="L48" s="246"/>
      <c r="M48" s="246"/>
    </row>
    <row r="49" spans="1:13" ht="13.2" customHeight="1" x14ac:dyDescent="0.25">
      <c r="A49" s="302" t="s">
        <v>37</v>
      </c>
      <c r="B49" s="290"/>
      <c r="C49" s="290"/>
      <c r="D49" s="290"/>
      <c r="E49" s="290"/>
      <c r="F49" s="290"/>
      <c r="G49" s="290"/>
      <c r="H49" s="290"/>
      <c r="I49" s="290"/>
      <c r="J49" s="63">
        <v>1366</v>
      </c>
      <c r="K49" s="246"/>
      <c r="L49" s="246"/>
      <c r="M49" s="246"/>
    </row>
    <row r="50" spans="1:13" ht="13.2" customHeight="1" x14ac:dyDescent="0.25">
      <c r="A50" s="302" t="s">
        <v>38</v>
      </c>
      <c r="B50" s="290"/>
      <c r="C50" s="290"/>
      <c r="D50" s="290"/>
      <c r="E50" s="290"/>
      <c r="F50" s="290"/>
      <c r="G50" s="290"/>
      <c r="H50" s="290"/>
      <c r="I50" s="290"/>
      <c r="J50" s="63">
        <v>888</v>
      </c>
      <c r="K50" s="246"/>
      <c r="L50" s="246"/>
      <c r="M50" s="246"/>
    </row>
    <row r="51" spans="1:13" ht="13.2" customHeight="1" x14ac:dyDescent="0.25">
      <c r="A51" s="302" t="s">
        <v>39</v>
      </c>
      <c r="B51" s="290"/>
      <c r="C51" s="290"/>
      <c r="D51" s="290"/>
      <c r="E51" s="290"/>
      <c r="F51" s="290"/>
      <c r="G51" s="290"/>
      <c r="H51" s="290"/>
      <c r="I51" s="290"/>
      <c r="J51" s="63">
        <v>546</v>
      </c>
      <c r="K51" s="246"/>
      <c r="L51" s="246"/>
      <c r="M51" s="246"/>
    </row>
    <row r="52" spans="1:13" ht="13.2" customHeight="1" x14ac:dyDescent="0.25">
      <c r="A52" s="310" t="s">
        <v>40</v>
      </c>
      <c r="B52" s="290"/>
      <c r="C52" s="290"/>
      <c r="D52" s="290"/>
      <c r="E52" s="290"/>
      <c r="F52" s="290"/>
      <c r="G52" s="290"/>
      <c r="H52" s="290"/>
      <c r="I52" s="290"/>
      <c r="J52" s="64">
        <v>2800</v>
      </c>
      <c r="K52" s="246"/>
      <c r="L52" s="246"/>
      <c r="M52" s="246"/>
    </row>
    <row r="53" spans="1:13" ht="13.2" customHeight="1" x14ac:dyDescent="0.25">
      <c r="A53" s="61"/>
      <c r="B53" s="48"/>
      <c r="C53" s="54"/>
      <c r="D53" s="209"/>
      <c r="E53" s="217"/>
      <c r="F53" s="49"/>
      <c r="G53" s="49"/>
      <c r="H53" s="49"/>
      <c r="I53" s="49"/>
      <c r="J53" s="49"/>
      <c r="K53" s="49"/>
      <c r="L53" s="49"/>
      <c r="M53" s="49"/>
    </row>
    <row r="54" spans="1:13" ht="13.2" customHeight="1" x14ac:dyDescent="0.25">
      <c r="A54" s="61"/>
      <c r="B54" s="48"/>
      <c r="C54" s="54"/>
      <c r="D54" s="209"/>
      <c r="E54" s="217"/>
      <c r="F54" s="49"/>
      <c r="G54" s="49"/>
      <c r="H54" s="49"/>
      <c r="I54" s="49"/>
      <c r="J54" s="49"/>
      <c r="K54" s="49"/>
      <c r="L54" s="49"/>
      <c r="M54" s="49"/>
    </row>
    <row r="55" spans="1:13" ht="13.2" customHeight="1" x14ac:dyDescent="0.25">
      <c r="A55" s="61"/>
      <c r="B55" s="48"/>
      <c r="C55" s="54"/>
      <c r="D55" s="209"/>
      <c r="E55" s="217"/>
      <c r="F55" s="49"/>
      <c r="G55" s="49"/>
      <c r="H55" s="49"/>
      <c r="I55" s="49"/>
      <c r="J55" s="49"/>
      <c r="K55" s="49"/>
      <c r="L55" s="49"/>
      <c r="M55" s="49"/>
    </row>
    <row r="56" spans="1:13" ht="13.2" customHeight="1" x14ac:dyDescent="0.25">
      <c r="A56" s="313" t="s">
        <v>1230</v>
      </c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</row>
    <row r="57" spans="1:13" ht="13.2" customHeight="1" x14ac:dyDescent="0.25">
      <c r="A57" s="315" t="s">
        <v>82</v>
      </c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</row>
    <row r="58" spans="1:13" ht="13.2" customHeight="1" x14ac:dyDescent="0.25">
      <c r="A58" s="61"/>
      <c r="B58" s="48"/>
      <c r="C58" s="54"/>
      <c r="D58" s="209"/>
      <c r="E58" s="217"/>
      <c r="F58" s="49"/>
      <c r="G58" s="49"/>
      <c r="H58" s="49"/>
      <c r="I58" s="49"/>
      <c r="J58" s="49"/>
      <c r="K58" s="49"/>
      <c r="L58" s="49"/>
      <c r="M58" s="49"/>
    </row>
    <row r="59" spans="1:13" ht="13.2" customHeight="1" x14ac:dyDescent="0.25">
      <c r="A59" s="313" t="s">
        <v>1231</v>
      </c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</row>
    <row r="60" spans="1:13" ht="35.4" customHeight="1" x14ac:dyDescent="0.25"/>
    <row r="62" spans="1:13" ht="13.2" customHeight="1" x14ac:dyDescent="0.25"/>
    <row r="63" spans="1:13" ht="13.2" customHeight="1" x14ac:dyDescent="0.25"/>
    <row r="71" ht="13.2" customHeight="1" x14ac:dyDescent="0.25"/>
    <row r="72" ht="13.2" customHeight="1" x14ac:dyDescent="0.25"/>
    <row r="73" ht="13.2" customHeight="1" x14ac:dyDescent="0.25"/>
    <row r="79" ht="20.399999999999999" customHeight="1" x14ac:dyDescent="0.25"/>
    <row r="80" ht="13.2" customHeight="1" x14ac:dyDescent="0.25"/>
    <row r="81" ht="13.2" customHeight="1" x14ac:dyDescent="0.25"/>
    <row r="82" ht="13.2" customHeight="1" x14ac:dyDescent="0.25"/>
    <row r="83" ht="13.2" customHeight="1" x14ac:dyDescent="0.25"/>
    <row r="84" ht="13.2" customHeight="1" x14ac:dyDescent="0.25"/>
    <row r="85" ht="13.2" customHeight="1" x14ac:dyDescent="0.25"/>
    <row r="86" ht="13.2" customHeight="1" x14ac:dyDescent="0.25"/>
    <row r="87" ht="13.2" customHeight="1" x14ac:dyDescent="0.25"/>
    <row r="88" ht="13.2" customHeight="1" x14ac:dyDescent="0.25"/>
    <row r="89" ht="13.2" customHeight="1" x14ac:dyDescent="0.25"/>
    <row r="93" ht="20.399999999999999" customHeight="1" x14ac:dyDescent="0.25"/>
    <row r="94" ht="13.2" customHeight="1" x14ac:dyDescent="0.25"/>
    <row r="95" ht="13.2" customHeight="1" x14ac:dyDescent="0.25"/>
    <row r="96" ht="13.2" customHeight="1" x14ac:dyDescent="0.25"/>
    <row r="97" ht="13.2" customHeight="1" x14ac:dyDescent="0.25"/>
    <row r="98" ht="13.2" customHeight="1" x14ac:dyDescent="0.25"/>
    <row r="99" ht="13.2" customHeight="1" x14ac:dyDescent="0.25"/>
    <row r="100" ht="13.2" customHeight="1" x14ac:dyDescent="0.25"/>
    <row r="101" ht="13.2" customHeight="1" x14ac:dyDescent="0.25"/>
    <row r="102" ht="13.2" customHeight="1" x14ac:dyDescent="0.25"/>
    <row r="104" ht="20.399999999999999" customHeight="1" x14ac:dyDescent="0.25"/>
    <row r="105" ht="13.2" customHeight="1" x14ac:dyDescent="0.25"/>
    <row r="106" ht="13.2" customHeight="1" x14ac:dyDescent="0.25"/>
    <row r="107" ht="13.2" customHeight="1" x14ac:dyDescent="0.25"/>
    <row r="108" ht="13.2" customHeight="1" x14ac:dyDescent="0.25"/>
    <row r="109" ht="13.2" customHeight="1" x14ac:dyDescent="0.25"/>
    <row r="110" ht="13.2" customHeight="1" x14ac:dyDescent="0.25"/>
    <row r="111" ht="13.2" customHeight="1" x14ac:dyDescent="0.25"/>
    <row r="112" ht="13.2" customHeight="1" x14ac:dyDescent="0.25"/>
    <row r="113" ht="13.2" customHeight="1" x14ac:dyDescent="0.25"/>
    <row r="114" ht="13.2" customHeight="1" x14ac:dyDescent="0.25"/>
    <row r="115" ht="13.2" customHeight="1" x14ac:dyDescent="0.25"/>
    <row r="116" ht="13.2" customHeight="1" x14ac:dyDescent="0.25"/>
    <row r="117" ht="13.2" customHeight="1" x14ac:dyDescent="0.25"/>
    <row r="118" ht="13.2" customHeight="1" x14ac:dyDescent="0.25"/>
    <row r="119" ht="13.2" customHeight="1" x14ac:dyDescent="0.25"/>
    <row r="120" ht="13.2" customHeight="1" x14ac:dyDescent="0.25"/>
    <row r="121" ht="20.399999999999999" customHeight="1" x14ac:dyDescent="0.25"/>
    <row r="122" ht="13.2" customHeight="1" x14ac:dyDescent="0.25"/>
    <row r="123" ht="13.2" customHeight="1" x14ac:dyDescent="0.25"/>
    <row r="124" ht="13.2" customHeight="1" x14ac:dyDescent="0.25"/>
    <row r="125" ht="13.2" customHeight="1" x14ac:dyDescent="0.25"/>
    <row r="126" ht="13.2" customHeight="1" x14ac:dyDescent="0.25"/>
    <row r="127" ht="13.2" customHeight="1" x14ac:dyDescent="0.25"/>
    <row r="128" ht="13.2" customHeight="1" x14ac:dyDescent="0.25"/>
    <row r="129" ht="13.2" customHeight="1" x14ac:dyDescent="0.25"/>
    <row r="130" ht="13.2" customHeight="1" x14ac:dyDescent="0.25"/>
    <row r="131" ht="20.399999999999999" customHeight="1" x14ac:dyDescent="0.25"/>
    <row r="132" ht="13.2" customHeight="1" x14ac:dyDescent="0.25"/>
    <row r="133" ht="13.2" customHeight="1" x14ac:dyDescent="0.25"/>
    <row r="134" ht="13.2" customHeight="1" x14ac:dyDescent="0.25"/>
    <row r="136" ht="13.2" customHeight="1" x14ac:dyDescent="0.25"/>
    <row r="137" ht="13.2" customHeight="1" x14ac:dyDescent="0.25"/>
    <row r="138" ht="13.2" customHeight="1" x14ac:dyDescent="0.25"/>
    <row r="139" ht="13.2" customHeight="1" x14ac:dyDescent="0.25"/>
    <row r="141" ht="13.2" customHeight="1" x14ac:dyDescent="0.25"/>
    <row r="142" ht="13.2" customHeight="1" x14ac:dyDescent="0.25"/>
    <row r="143" ht="13.2" customHeight="1" x14ac:dyDescent="0.25"/>
    <row r="144" ht="13.2" customHeight="1" x14ac:dyDescent="0.25"/>
    <row r="145" ht="13.2" customHeight="1" x14ac:dyDescent="0.25"/>
    <row r="146" ht="13.2" customHeight="1" x14ac:dyDescent="0.25"/>
    <row r="147" ht="13.2" customHeight="1" x14ac:dyDescent="0.25"/>
    <row r="148" ht="13.2" customHeight="1" x14ac:dyDescent="0.25"/>
    <row r="149" ht="20.399999999999999" customHeight="1" x14ac:dyDescent="0.25"/>
    <row r="150" ht="13.2" customHeight="1" x14ac:dyDescent="0.25"/>
    <row r="151" ht="13.2" customHeight="1" x14ac:dyDescent="0.25"/>
    <row r="152" ht="13.2" customHeight="1" x14ac:dyDescent="0.25"/>
    <row r="154" ht="13.2" customHeight="1" x14ac:dyDescent="0.25"/>
    <row r="155" ht="13.2" customHeight="1" x14ac:dyDescent="0.25"/>
    <row r="156" ht="13.2" customHeight="1" x14ac:dyDescent="0.25"/>
    <row r="157" ht="13.2" customHeight="1" x14ac:dyDescent="0.25"/>
    <row r="158" ht="13.2" customHeight="1" x14ac:dyDescent="0.25"/>
    <row r="159" ht="13.2" customHeight="1" x14ac:dyDescent="0.25"/>
    <row r="160" ht="13.2" customHeight="1" x14ac:dyDescent="0.25"/>
    <row r="161" ht="13.2" customHeight="1" x14ac:dyDescent="0.25"/>
    <row r="162" ht="20.399999999999999" customHeight="1" x14ac:dyDescent="0.25"/>
    <row r="163" ht="13.2" customHeight="1" x14ac:dyDescent="0.25"/>
    <row r="164" ht="13.2" customHeight="1" x14ac:dyDescent="0.25"/>
    <row r="165" ht="13.2" customHeight="1" x14ac:dyDescent="0.25"/>
    <row r="167" ht="13.2" customHeight="1" x14ac:dyDescent="0.25"/>
    <row r="169" ht="13.2" customHeight="1" x14ac:dyDescent="0.25"/>
    <row r="170" ht="13.2" customHeight="1" x14ac:dyDescent="0.25"/>
    <row r="171" ht="13.2" customHeight="1" x14ac:dyDescent="0.25"/>
    <row r="173" ht="13.2" customHeight="1" x14ac:dyDescent="0.25"/>
    <row r="174" ht="13.2" customHeight="1" x14ac:dyDescent="0.25"/>
    <row r="175" ht="13.2" customHeight="1" x14ac:dyDescent="0.25"/>
    <row r="179" ht="13.2" customHeight="1" x14ac:dyDescent="0.25"/>
    <row r="180" ht="13.2" customHeight="1" x14ac:dyDescent="0.25"/>
    <row r="182" ht="13.2" customHeight="1" x14ac:dyDescent="0.25"/>
    <row r="183" ht="13.2" customHeight="1" x14ac:dyDescent="0.25"/>
  </sheetData>
  <mergeCells count="38">
    <mergeCell ref="G23:I23"/>
    <mergeCell ref="J23:J24"/>
    <mergeCell ref="A56:M56"/>
    <mergeCell ref="A57:M57"/>
    <mergeCell ref="A59:M59"/>
    <mergeCell ref="A52:I52"/>
    <mergeCell ref="A38:I38"/>
    <mergeCell ref="A40:I40"/>
    <mergeCell ref="A41:I41"/>
    <mergeCell ref="A42:I42"/>
    <mergeCell ref="A43:I43"/>
    <mergeCell ref="A44:I44"/>
    <mergeCell ref="A45:I45"/>
    <mergeCell ref="A46:I46"/>
    <mergeCell ref="A47:I47"/>
    <mergeCell ref="A48:I48"/>
    <mergeCell ref="A49:I49"/>
    <mergeCell ref="A50:I50"/>
    <mergeCell ref="A51:I51"/>
    <mergeCell ref="E16:F16"/>
    <mergeCell ref="E17:F17"/>
    <mergeCell ref="A26:M26"/>
    <mergeCell ref="A22:A24"/>
    <mergeCell ref="B22:B24"/>
    <mergeCell ref="C22:C24"/>
    <mergeCell ref="D22:D24"/>
    <mergeCell ref="E22:E24"/>
    <mergeCell ref="F22:I22"/>
    <mergeCell ref="J22:M22"/>
    <mergeCell ref="F23:F24"/>
    <mergeCell ref="K23:M23"/>
    <mergeCell ref="E18:F18"/>
    <mergeCell ref="A33:I33"/>
    <mergeCell ref="A37:I37"/>
    <mergeCell ref="A36:I36"/>
    <mergeCell ref="A39:I39"/>
    <mergeCell ref="A34:M34"/>
    <mergeCell ref="A35:I35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147"/>
  <sheetViews>
    <sheetView workbookViewId="0">
      <selection activeCell="J23" sqref="J23:J24"/>
    </sheetView>
  </sheetViews>
  <sheetFormatPr defaultRowHeight="13.2" x14ac:dyDescent="0.25"/>
  <cols>
    <col min="1" max="1" width="4.33203125" customWidth="1"/>
    <col min="2" max="2" width="20.77734375" customWidth="1"/>
    <col min="3" max="3" width="38.6640625" customWidth="1"/>
    <col min="5" max="5" width="5.6640625" customWidth="1"/>
    <col min="6" max="6" width="7.21875" customWidth="1"/>
    <col min="7" max="7" width="7.88671875" customWidth="1"/>
    <col min="8" max="9" width="5.77734375" customWidth="1"/>
    <col min="10" max="10" width="6.21875" customWidth="1"/>
    <col min="12" max="13" width="5.77734375" customWidth="1"/>
  </cols>
  <sheetData>
    <row r="1" spans="1:13" x14ac:dyDescent="0.25">
      <c r="A1" s="50" t="s">
        <v>27</v>
      </c>
      <c r="B1" s="48"/>
      <c r="C1" s="54"/>
      <c r="D1" s="209"/>
      <c r="E1" s="217"/>
      <c r="F1" s="49"/>
      <c r="G1" s="49"/>
      <c r="H1" s="49"/>
      <c r="I1" s="49"/>
      <c r="J1" s="50" t="s">
        <v>28</v>
      </c>
      <c r="K1" s="49"/>
      <c r="L1" s="49"/>
      <c r="M1" s="49"/>
    </row>
    <row r="2" spans="1:13" x14ac:dyDescent="0.25">
      <c r="A2" s="51"/>
      <c r="B2" s="48"/>
      <c r="C2" s="54"/>
      <c r="D2" s="209"/>
      <c r="E2" s="217"/>
      <c r="F2" s="49"/>
      <c r="G2" s="49"/>
      <c r="H2" s="49"/>
      <c r="I2" s="49"/>
      <c r="J2" s="51"/>
      <c r="K2" s="49"/>
      <c r="L2" s="49"/>
      <c r="M2" s="49"/>
    </row>
    <row r="3" spans="1:13" x14ac:dyDescent="0.25">
      <c r="A3" s="51"/>
      <c r="B3" s="48"/>
      <c r="C3" s="54"/>
      <c r="D3" s="209"/>
      <c r="E3" s="217"/>
      <c r="F3" s="49"/>
      <c r="G3" s="49"/>
      <c r="H3" s="49"/>
      <c r="I3" s="49"/>
      <c r="J3" s="51"/>
      <c r="K3" s="49"/>
      <c r="L3" s="49"/>
      <c r="M3" s="49"/>
    </row>
    <row r="4" spans="1:13" x14ac:dyDescent="0.25">
      <c r="A4" s="51" t="s">
        <v>1165</v>
      </c>
      <c r="B4" s="48"/>
      <c r="C4" s="54"/>
      <c r="D4" s="209"/>
      <c r="E4" s="217"/>
      <c r="F4" s="49"/>
      <c r="G4" s="49"/>
      <c r="H4" s="49"/>
      <c r="I4" s="49"/>
      <c r="J4" s="51" t="s">
        <v>1165</v>
      </c>
      <c r="K4" s="49"/>
      <c r="L4" s="49"/>
      <c r="M4" s="49"/>
    </row>
    <row r="5" spans="1:13" x14ac:dyDescent="0.25">
      <c r="A5" s="218" t="s">
        <v>1166</v>
      </c>
      <c r="B5" s="48"/>
      <c r="C5" s="54"/>
      <c r="D5" s="209"/>
      <c r="E5" s="217"/>
      <c r="F5" s="49"/>
      <c r="G5" s="49"/>
      <c r="H5" s="49"/>
      <c r="I5" s="49"/>
      <c r="J5" s="218" t="s">
        <v>1167</v>
      </c>
      <c r="K5" s="49"/>
      <c r="L5" s="49"/>
      <c r="M5" s="49"/>
    </row>
    <row r="6" spans="1:13" ht="13.8" x14ac:dyDescent="0.25">
      <c r="A6" s="61"/>
      <c r="B6" s="48"/>
      <c r="C6" s="219"/>
      <c r="D6" s="220"/>
      <c r="E6" s="220"/>
      <c r="F6" s="221"/>
      <c r="G6" s="221"/>
      <c r="H6" s="220"/>
      <c r="I6" s="221"/>
      <c r="J6" s="221"/>
      <c r="K6" s="49"/>
      <c r="L6" s="49"/>
      <c r="M6" s="49"/>
    </row>
    <row r="7" spans="1:13" ht="14.4" x14ac:dyDescent="0.25">
      <c r="A7" s="61"/>
      <c r="B7" s="48"/>
      <c r="C7" s="218"/>
      <c r="D7" s="61"/>
      <c r="E7" s="222" t="s">
        <v>23</v>
      </c>
      <c r="F7" s="223"/>
      <c r="G7" s="223"/>
      <c r="H7" s="49"/>
      <c r="I7" s="224"/>
      <c r="J7" s="49"/>
      <c r="K7" s="49"/>
      <c r="L7" s="49"/>
      <c r="M7" s="49"/>
    </row>
    <row r="8" spans="1:13" ht="14.4" x14ac:dyDescent="0.25">
      <c r="A8" s="61"/>
      <c r="B8" s="48"/>
      <c r="C8" s="218"/>
      <c r="D8" s="61"/>
      <c r="E8" s="222"/>
      <c r="F8" s="223"/>
      <c r="G8" s="223"/>
      <c r="H8" s="49"/>
      <c r="I8" s="224"/>
      <c r="J8" s="49"/>
      <c r="K8" s="49"/>
      <c r="L8" s="49"/>
      <c r="M8" s="49"/>
    </row>
    <row r="9" spans="1:13" ht="15.6" x14ac:dyDescent="0.25">
      <c r="A9" s="61"/>
      <c r="B9" s="48"/>
      <c r="C9" s="218"/>
      <c r="D9" s="225" t="s">
        <v>1250</v>
      </c>
      <c r="E9" s="217"/>
      <c r="F9" s="49"/>
      <c r="G9" s="49"/>
      <c r="H9" s="49"/>
      <c r="I9" s="49"/>
      <c r="J9" s="49"/>
      <c r="K9" s="49"/>
      <c r="L9" s="49"/>
      <c r="M9" s="49"/>
    </row>
    <row r="10" spans="1:13" ht="13.8" x14ac:dyDescent="0.25">
      <c r="A10" s="61"/>
      <c r="B10" s="48"/>
      <c r="C10" s="218"/>
      <c r="D10" s="226" t="s">
        <v>53</v>
      </c>
      <c r="E10" s="217"/>
      <c r="F10" s="49"/>
      <c r="G10" s="49"/>
      <c r="H10" s="49"/>
      <c r="I10" s="227"/>
      <c r="J10" s="49"/>
      <c r="K10" s="49"/>
      <c r="L10" s="49"/>
      <c r="M10" s="49"/>
    </row>
    <row r="11" spans="1:13" x14ac:dyDescent="0.25">
      <c r="A11" s="61"/>
      <c r="B11" s="48"/>
      <c r="C11" s="228"/>
      <c r="D11" s="61"/>
      <c r="E11" s="229"/>
      <c r="F11" s="230"/>
      <c r="G11" s="230"/>
      <c r="H11" s="49"/>
      <c r="I11" s="55"/>
      <c r="J11" s="49"/>
      <c r="K11" s="49"/>
      <c r="L11" s="49"/>
      <c r="M11" s="49"/>
    </row>
    <row r="12" spans="1:13" ht="13.8" x14ac:dyDescent="0.25">
      <c r="A12" s="61"/>
      <c r="B12" s="231" t="s">
        <v>24</v>
      </c>
      <c r="C12" s="232" t="s">
        <v>1234</v>
      </c>
      <c r="D12" s="220"/>
      <c r="E12" s="233"/>
      <c r="F12" s="234"/>
      <c r="G12" s="234"/>
      <c r="H12" s="235"/>
      <c r="I12" s="221"/>
      <c r="J12" s="221"/>
      <c r="K12" s="49"/>
      <c r="L12" s="49"/>
      <c r="M12" s="49"/>
    </row>
    <row r="13" spans="1:13" ht="13.8" x14ac:dyDescent="0.25">
      <c r="A13" s="61"/>
      <c r="B13" s="48"/>
      <c r="C13" s="236"/>
      <c r="D13" s="61"/>
      <c r="E13" s="237" t="s">
        <v>52</v>
      </c>
      <c r="F13" s="49"/>
      <c r="G13" s="223"/>
      <c r="H13" s="226"/>
      <c r="I13" s="223"/>
      <c r="J13" s="223"/>
      <c r="K13" s="49"/>
      <c r="L13" s="49"/>
      <c r="M13" s="49"/>
    </row>
    <row r="14" spans="1:13" x14ac:dyDescent="0.25">
      <c r="A14" s="238"/>
      <c r="B14" s="239"/>
      <c r="C14" s="218"/>
      <c r="D14" s="61"/>
      <c r="E14" s="240"/>
      <c r="F14" s="49"/>
      <c r="G14" s="49"/>
      <c r="H14" s="49"/>
      <c r="I14" s="49"/>
      <c r="J14" s="49"/>
      <c r="K14" s="49"/>
      <c r="L14" s="49"/>
      <c r="M14" s="49"/>
    </row>
    <row r="15" spans="1:13" ht="13.8" x14ac:dyDescent="0.25">
      <c r="A15" s="61"/>
      <c r="B15" s="48"/>
      <c r="C15" s="241" t="s">
        <v>1235</v>
      </c>
      <c r="D15" s="61"/>
      <c r="E15" s="55"/>
      <c r="F15" s="49"/>
      <c r="G15" s="49"/>
      <c r="H15" s="49"/>
      <c r="I15" s="241"/>
      <c r="J15" s="241"/>
      <c r="K15" s="49"/>
      <c r="L15" s="49"/>
      <c r="M15" s="49"/>
    </row>
    <row r="16" spans="1:13" ht="13.8" x14ac:dyDescent="0.25">
      <c r="A16" s="226"/>
      <c r="B16" s="242"/>
      <c r="C16" s="241" t="s">
        <v>1170</v>
      </c>
      <c r="D16" s="243"/>
      <c r="E16" s="305" t="s">
        <v>1236</v>
      </c>
      <c r="F16" s="293"/>
      <c r="G16" s="244" t="s">
        <v>51</v>
      </c>
      <c r="H16" s="243"/>
      <c r="I16" s="241"/>
      <c r="J16" s="241"/>
      <c r="K16" s="243"/>
      <c r="L16" s="243"/>
      <c r="M16" s="243"/>
    </row>
    <row r="17" spans="1:13" ht="13.8" x14ac:dyDescent="0.25">
      <c r="A17" s="226"/>
      <c r="B17" s="242"/>
      <c r="C17" s="241" t="s">
        <v>99</v>
      </c>
      <c r="D17" s="226"/>
      <c r="E17" s="305" t="s">
        <v>1237</v>
      </c>
      <c r="F17" s="293"/>
      <c r="G17" s="244" t="s">
        <v>51</v>
      </c>
      <c r="H17" s="243"/>
      <c r="I17" s="241"/>
      <c r="J17" s="241"/>
      <c r="K17" s="243"/>
      <c r="L17" s="243"/>
      <c r="M17" s="243"/>
    </row>
    <row r="18" spans="1:13" ht="13.8" x14ac:dyDescent="0.25">
      <c r="A18" s="226"/>
      <c r="B18" s="242"/>
      <c r="C18" s="241" t="s">
        <v>41</v>
      </c>
      <c r="D18" s="226"/>
      <c r="E18" s="305" t="s">
        <v>1238</v>
      </c>
      <c r="F18" s="293"/>
      <c r="G18" s="244" t="s">
        <v>42</v>
      </c>
      <c r="H18" s="243"/>
      <c r="I18" s="241"/>
      <c r="J18" s="241"/>
      <c r="K18" s="243"/>
      <c r="L18" s="243"/>
      <c r="M18" s="243"/>
    </row>
    <row r="19" spans="1:13" ht="13.8" x14ac:dyDescent="0.25">
      <c r="A19" s="61"/>
      <c r="B19" s="48"/>
      <c r="C19" s="245" t="s">
        <v>1174</v>
      </c>
      <c r="D19" s="61"/>
      <c r="E19" s="55"/>
      <c r="F19" s="49"/>
      <c r="G19" s="49"/>
      <c r="H19" s="49"/>
      <c r="I19" s="49"/>
      <c r="J19" s="49"/>
      <c r="K19" s="49"/>
      <c r="L19" s="49"/>
      <c r="M19" s="49"/>
    </row>
    <row r="20" spans="1:13" x14ac:dyDescent="0.25">
      <c r="A20" s="61"/>
      <c r="B20" s="48"/>
      <c r="C20" s="218"/>
      <c r="D20" s="61"/>
      <c r="E20" s="55"/>
      <c r="F20" s="49"/>
      <c r="G20" s="49"/>
      <c r="H20" s="49"/>
      <c r="I20" s="49"/>
      <c r="J20" s="49"/>
      <c r="K20" s="49"/>
      <c r="L20" s="49"/>
      <c r="M20" s="49"/>
    </row>
    <row r="21" spans="1:13" x14ac:dyDescent="0.25">
      <c r="A21" s="61"/>
      <c r="B21" s="48"/>
      <c r="C21" s="218"/>
      <c r="D21" s="61"/>
      <c r="E21" s="55"/>
      <c r="F21" s="49"/>
      <c r="G21" s="49"/>
      <c r="H21" s="49"/>
      <c r="I21" s="49"/>
      <c r="J21" s="49"/>
      <c r="K21" s="49"/>
      <c r="L21" s="49"/>
      <c r="M21" s="49"/>
    </row>
    <row r="22" spans="1:13" x14ac:dyDescent="0.25">
      <c r="A22" s="303" t="s">
        <v>25</v>
      </c>
      <c r="B22" s="306" t="s">
        <v>1175</v>
      </c>
      <c r="C22" s="303" t="s">
        <v>64</v>
      </c>
      <c r="D22" s="303" t="s">
        <v>63</v>
      </c>
      <c r="E22" s="303" t="s">
        <v>62</v>
      </c>
      <c r="F22" s="303" t="s">
        <v>50</v>
      </c>
      <c r="G22" s="304"/>
      <c r="H22" s="304"/>
      <c r="I22" s="304"/>
      <c r="J22" s="303" t="s">
        <v>49</v>
      </c>
      <c r="K22" s="304"/>
      <c r="L22" s="304"/>
      <c r="M22" s="304"/>
    </row>
    <row r="23" spans="1:13" x14ac:dyDescent="0.25">
      <c r="A23" s="304"/>
      <c r="B23" s="307"/>
      <c r="C23" s="308"/>
      <c r="D23" s="303"/>
      <c r="E23" s="303"/>
      <c r="F23" s="303" t="s">
        <v>26</v>
      </c>
      <c r="G23" s="303" t="s">
        <v>59</v>
      </c>
      <c r="H23" s="304"/>
      <c r="I23" s="304"/>
      <c r="J23" s="303" t="s">
        <v>26</v>
      </c>
      <c r="K23" s="303" t="s">
        <v>59</v>
      </c>
      <c r="L23" s="304"/>
      <c r="M23" s="304"/>
    </row>
    <row r="24" spans="1:13" ht="27.6" customHeight="1" x14ac:dyDescent="0.25">
      <c r="A24" s="304"/>
      <c r="B24" s="307"/>
      <c r="C24" s="308"/>
      <c r="D24" s="303"/>
      <c r="E24" s="303"/>
      <c r="F24" s="304"/>
      <c r="G24" s="211" t="s">
        <v>58</v>
      </c>
      <c r="H24" s="211" t="s">
        <v>1258</v>
      </c>
      <c r="I24" s="211" t="s">
        <v>56</v>
      </c>
      <c r="J24" s="304"/>
      <c r="K24" s="211" t="s">
        <v>58</v>
      </c>
      <c r="L24" s="211" t="s">
        <v>1259</v>
      </c>
      <c r="M24" s="211" t="s">
        <v>56</v>
      </c>
    </row>
    <row r="25" spans="1:13" ht="13.2" customHeight="1" x14ac:dyDescent="0.25">
      <c r="A25" s="52">
        <v>1</v>
      </c>
      <c r="B25" s="213">
        <v>2</v>
      </c>
      <c r="C25" s="211">
        <v>3</v>
      </c>
      <c r="D25" s="211">
        <v>4</v>
      </c>
      <c r="E25" s="56">
        <v>5</v>
      </c>
      <c r="F25" s="212">
        <v>6</v>
      </c>
      <c r="G25" s="212">
        <v>7</v>
      </c>
      <c r="H25" s="212">
        <v>8</v>
      </c>
      <c r="I25" s="212">
        <v>9</v>
      </c>
      <c r="J25" s="212">
        <v>10</v>
      </c>
      <c r="K25" s="212">
        <v>11</v>
      </c>
      <c r="L25" s="212">
        <v>12</v>
      </c>
      <c r="M25" s="212">
        <v>13</v>
      </c>
    </row>
    <row r="26" spans="1:13" ht="13.2" customHeight="1" x14ac:dyDescent="0.25">
      <c r="A26" s="309" t="s">
        <v>100</v>
      </c>
      <c r="B26" s="290"/>
      <c r="C26" s="290"/>
      <c r="D26" s="290"/>
      <c r="E26" s="290"/>
      <c r="F26" s="290"/>
      <c r="G26" s="290"/>
      <c r="H26" s="290"/>
      <c r="I26" s="290"/>
      <c r="J26" s="290"/>
      <c r="K26" s="290"/>
      <c r="L26" s="290"/>
      <c r="M26" s="290"/>
    </row>
    <row r="27" spans="1:13" x14ac:dyDescent="0.25">
      <c r="A27" s="302" t="s">
        <v>1239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</row>
    <row r="28" spans="1:13" ht="58.2" customHeight="1" x14ac:dyDescent="0.25">
      <c r="A28" s="52"/>
      <c r="B28" s="81" t="s">
        <v>1240</v>
      </c>
      <c r="C28" s="210" t="s">
        <v>1241</v>
      </c>
      <c r="D28" s="56" t="s">
        <v>1242</v>
      </c>
      <c r="E28" s="82">
        <v>1</v>
      </c>
      <c r="F28" s="63">
        <v>5014.8500000000004</v>
      </c>
      <c r="G28" s="63">
        <v>5014.8500000000004</v>
      </c>
      <c r="H28" s="246"/>
      <c r="I28" s="246"/>
      <c r="J28" s="246">
        <v>5015</v>
      </c>
      <c r="K28" s="246">
        <v>5015</v>
      </c>
      <c r="L28" s="246"/>
      <c r="M28" s="246"/>
    </row>
    <row r="29" spans="1:13" ht="71.400000000000006" customHeight="1" x14ac:dyDescent="0.25">
      <c r="A29" s="52"/>
      <c r="B29" s="81" t="s">
        <v>1243</v>
      </c>
      <c r="C29" s="210" t="s">
        <v>1244</v>
      </c>
      <c r="D29" s="56" t="s">
        <v>1245</v>
      </c>
      <c r="E29" s="83" t="s">
        <v>1246</v>
      </c>
      <c r="F29" s="63">
        <v>120.48</v>
      </c>
      <c r="G29" s="63">
        <v>120.48</v>
      </c>
      <c r="H29" s="246"/>
      <c r="I29" s="246"/>
      <c r="J29" s="246">
        <v>2651</v>
      </c>
      <c r="K29" s="246">
        <v>2651</v>
      </c>
      <c r="L29" s="246"/>
      <c r="M29" s="246"/>
    </row>
    <row r="30" spans="1:13" ht="13.2" customHeight="1" x14ac:dyDescent="0.25">
      <c r="A30" s="310" t="s">
        <v>1193</v>
      </c>
      <c r="B30" s="290"/>
      <c r="C30" s="290"/>
      <c r="D30" s="290"/>
      <c r="E30" s="290"/>
      <c r="F30" s="290"/>
      <c r="G30" s="290"/>
      <c r="H30" s="290"/>
      <c r="I30" s="290"/>
      <c r="J30" s="64">
        <v>12883</v>
      </c>
      <c r="K30" s="246"/>
      <c r="L30" s="246"/>
      <c r="M30" s="246"/>
    </row>
    <row r="31" spans="1:13" ht="13.2" customHeight="1" x14ac:dyDescent="0.25">
      <c r="A31" s="311" t="s">
        <v>73</v>
      </c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</row>
    <row r="32" spans="1:13" ht="13.2" customHeight="1" x14ac:dyDescent="0.25">
      <c r="A32" s="302" t="s">
        <v>29</v>
      </c>
      <c r="B32" s="290"/>
      <c r="C32" s="290"/>
      <c r="D32" s="290"/>
      <c r="E32" s="290"/>
      <c r="F32" s="290"/>
      <c r="G32" s="290"/>
      <c r="H32" s="290"/>
      <c r="I32" s="290"/>
      <c r="J32" s="63">
        <v>7666</v>
      </c>
      <c r="K32" s="63">
        <v>7666</v>
      </c>
      <c r="L32" s="246"/>
      <c r="M32" s="246"/>
    </row>
    <row r="33" spans="1:13" ht="13.2" customHeight="1" x14ac:dyDescent="0.25">
      <c r="A33" s="302" t="s">
        <v>310</v>
      </c>
      <c r="B33" s="290"/>
      <c r="C33" s="290"/>
      <c r="D33" s="290"/>
      <c r="E33" s="290"/>
      <c r="F33" s="290"/>
      <c r="G33" s="290"/>
      <c r="H33" s="290"/>
      <c r="I33" s="290"/>
      <c r="J33" s="63">
        <v>6284</v>
      </c>
      <c r="K33" s="63">
        <v>6284</v>
      </c>
      <c r="L33" s="246"/>
      <c r="M33" s="246"/>
    </row>
    <row r="34" spans="1:13" x14ac:dyDescent="0.25">
      <c r="A34" s="302" t="s">
        <v>30</v>
      </c>
      <c r="B34" s="290"/>
      <c r="C34" s="290"/>
      <c r="D34" s="290"/>
      <c r="E34" s="290"/>
      <c r="F34" s="290"/>
      <c r="G34" s="290"/>
      <c r="H34" s="290"/>
      <c r="I34" s="290"/>
      <c r="J34" s="63">
        <v>4085</v>
      </c>
      <c r="K34" s="246"/>
      <c r="L34" s="246"/>
      <c r="M34" s="246"/>
    </row>
    <row r="35" spans="1:13" x14ac:dyDescent="0.25">
      <c r="A35" s="302" t="s">
        <v>31</v>
      </c>
      <c r="B35" s="290"/>
      <c r="C35" s="290"/>
      <c r="D35" s="290"/>
      <c r="E35" s="290"/>
      <c r="F35" s="290"/>
      <c r="G35" s="290"/>
      <c r="H35" s="290"/>
      <c r="I35" s="290"/>
      <c r="J35" s="63">
        <v>2514</v>
      </c>
      <c r="K35" s="246"/>
      <c r="L35" s="246"/>
      <c r="M35" s="246"/>
    </row>
    <row r="36" spans="1:13" x14ac:dyDescent="0.25">
      <c r="A36" s="310" t="s">
        <v>32</v>
      </c>
      <c r="B36" s="290"/>
      <c r="C36" s="290"/>
      <c r="D36" s="290"/>
      <c r="E36" s="290"/>
      <c r="F36" s="290"/>
      <c r="G36" s="290"/>
      <c r="H36" s="290"/>
      <c r="I36" s="290"/>
      <c r="J36" s="246"/>
      <c r="K36" s="246"/>
      <c r="L36" s="246"/>
      <c r="M36" s="246"/>
    </row>
    <row r="37" spans="1:13" x14ac:dyDescent="0.25">
      <c r="A37" s="302" t="s">
        <v>1226</v>
      </c>
      <c r="B37" s="290"/>
      <c r="C37" s="290"/>
      <c r="D37" s="290"/>
      <c r="E37" s="290"/>
      <c r="F37" s="290"/>
      <c r="G37" s="290"/>
      <c r="H37" s="290"/>
      <c r="I37" s="290"/>
      <c r="J37" s="246"/>
      <c r="K37" s="246"/>
      <c r="L37" s="246"/>
      <c r="M37" s="246"/>
    </row>
    <row r="38" spans="1:13" x14ac:dyDescent="0.25">
      <c r="A38" s="302" t="s">
        <v>1195</v>
      </c>
      <c r="B38" s="290"/>
      <c r="C38" s="290"/>
      <c r="D38" s="290"/>
      <c r="E38" s="290"/>
      <c r="F38" s="290"/>
      <c r="G38" s="290"/>
      <c r="H38" s="290"/>
      <c r="I38" s="290"/>
      <c r="J38" s="63">
        <v>7666</v>
      </c>
      <c r="K38" s="63">
        <v>7666</v>
      </c>
      <c r="L38" s="246"/>
      <c r="M38" s="246"/>
    </row>
    <row r="39" spans="1:13" x14ac:dyDescent="0.25">
      <c r="A39" s="302" t="s">
        <v>1196</v>
      </c>
      <c r="B39" s="290"/>
      <c r="C39" s="290"/>
      <c r="D39" s="290"/>
      <c r="E39" s="290"/>
      <c r="F39" s="290"/>
      <c r="G39" s="290"/>
      <c r="H39" s="290"/>
      <c r="I39" s="290"/>
      <c r="J39" s="63">
        <v>7999</v>
      </c>
      <c r="K39" s="63">
        <v>7999</v>
      </c>
      <c r="L39" s="246"/>
      <c r="M39" s="246"/>
    </row>
    <row r="40" spans="1:13" x14ac:dyDescent="0.25">
      <c r="A40" s="302" t="s">
        <v>1247</v>
      </c>
      <c r="B40" s="290"/>
      <c r="C40" s="290"/>
      <c r="D40" s="290"/>
      <c r="E40" s="290"/>
      <c r="F40" s="290"/>
      <c r="G40" s="290"/>
      <c r="H40" s="290"/>
      <c r="I40" s="290"/>
      <c r="J40" s="63">
        <v>7855</v>
      </c>
      <c r="K40" s="63">
        <v>7855</v>
      </c>
      <c r="L40" s="246"/>
      <c r="M40" s="246"/>
    </row>
    <row r="41" spans="1:13" x14ac:dyDescent="0.25">
      <c r="A41" s="302" t="s">
        <v>1227</v>
      </c>
      <c r="B41" s="290"/>
      <c r="C41" s="290"/>
      <c r="D41" s="290"/>
      <c r="E41" s="290"/>
      <c r="F41" s="290"/>
      <c r="G41" s="290"/>
      <c r="H41" s="290"/>
      <c r="I41" s="290"/>
      <c r="J41" s="63">
        <v>6284</v>
      </c>
      <c r="K41" s="63">
        <v>6284</v>
      </c>
      <c r="L41" s="246"/>
      <c r="M41" s="246"/>
    </row>
    <row r="42" spans="1:13" x14ac:dyDescent="0.25">
      <c r="A42" s="302" t="s">
        <v>1248</v>
      </c>
      <c r="B42" s="290"/>
      <c r="C42" s="290"/>
      <c r="D42" s="290"/>
      <c r="E42" s="290"/>
      <c r="F42" s="290"/>
      <c r="G42" s="290"/>
      <c r="H42" s="290"/>
      <c r="I42" s="290"/>
      <c r="J42" s="63">
        <v>4085</v>
      </c>
      <c r="K42" s="246"/>
      <c r="L42" s="246"/>
      <c r="M42" s="246"/>
    </row>
    <row r="43" spans="1:13" x14ac:dyDescent="0.25">
      <c r="A43" s="302" t="s">
        <v>1249</v>
      </c>
      <c r="B43" s="290"/>
      <c r="C43" s="290"/>
      <c r="D43" s="290"/>
      <c r="E43" s="290"/>
      <c r="F43" s="290"/>
      <c r="G43" s="290"/>
      <c r="H43" s="290"/>
      <c r="I43" s="290"/>
      <c r="J43" s="63">
        <v>2514</v>
      </c>
      <c r="K43" s="246"/>
      <c r="L43" s="246"/>
      <c r="M43" s="246"/>
    </row>
    <row r="44" spans="1:13" x14ac:dyDescent="0.25">
      <c r="A44" s="302" t="s">
        <v>1200</v>
      </c>
      <c r="B44" s="290"/>
      <c r="C44" s="290"/>
      <c r="D44" s="290"/>
      <c r="E44" s="290"/>
      <c r="F44" s="290"/>
      <c r="G44" s="290"/>
      <c r="H44" s="290"/>
      <c r="I44" s="290"/>
      <c r="J44" s="63">
        <v>12883</v>
      </c>
      <c r="K44" s="246"/>
      <c r="L44" s="246"/>
      <c r="M44" s="246"/>
    </row>
    <row r="45" spans="1:13" x14ac:dyDescent="0.25">
      <c r="A45" s="302" t="s">
        <v>33</v>
      </c>
      <c r="B45" s="290"/>
      <c r="C45" s="290"/>
      <c r="D45" s="290"/>
      <c r="E45" s="290"/>
      <c r="F45" s="290"/>
      <c r="G45" s="290"/>
      <c r="H45" s="290"/>
      <c r="I45" s="290"/>
      <c r="J45" s="63">
        <v>12883</v>
      </c>
      <c r="K45" s="246"/>
      <c r="L45" s="246"/>
      <c r="M45" s="246"/>
    </row>
    <row r="46" spans="1:13" x14ac:dyDescent="0.25">
      <c r="A46" s="302" t="s">
        <v>34</v>
      </c>
      <c r="B46" s="290"/>
      <c r="C46" s="290"/>
      <c r="D46" s="290"/>
      <c r="E46" s="290"/>
      <c r="F46" s="290"/>
      <c r="G46" s="290"/>
      <c r="H46" s="290"/>
      <c r="I46" s="290"/>
      <c r="J46" s="246"/>
      <c r="K46" s="246"/>
      <c r="L46" s="246"/>
      <c r="M46" s="246"/>
    </row>
    <row r="47" spans="1:13" x14ac:dyDescent="0.25">
      <c r="A47" s="302" t="s">
        <v>37</v>
      </c>
      <c r="B47" s="290"/>
      <c r="C47" s="290"/>
      <c r="D47" s="290"/>
      <c r="E47" s="290"/>
      <c r="F47" s="290"/>
      <c r="G47" s="290"/>
      <c r="H47" s="290"/>
      <c r="I47" s="290"/>
      <c r="J47" s="63">
        <v>6284</v>
      </c>
      <c r="K47" s="246"/>
      <c r="L47" s="246"/>
      <c r="M47" s="246"/>
    </row>
    <row r="48" spans="1:13" x14ac:dyDescent="0.25">
      <c r="A48" s="302" t="s">
        <v>38</v>
      </c>
      <c r="B48" s="290"/>
      <c r="C48" s="290"/>
      <c r="D48" s="290"/>
      <c r="E48" s="290"/>
      <c r="F48" s="290"/>
      <c r="G48" s="290"/>
      <c r="H48" s="290"/>
      <c r="I48" s="290"/>
      <c r="J48" s="63">
        <v>4085</v>
      </c>
      <c r="K48" s="246"/>
      <c r="L48" s="246"/>
      <c r="M48" s="246"/>
    </row>
    <row r="49" spans="1:13" x14ac:dyDescent="0.25">
      <c r="A49" s="302" t="s">
        <v>39</v>
      </c>
      <c r="B49" s="290"/>
      <c r="C49" s="290"/>
      <c r="D49" s="290"/>
      <c r="E49" s="290"/>
      <c r="F49" s="290"/>
      <c r="G49" s="290"/>
      <c r="H49" s="290"/>
      <c r="I49" s="290"/>
      <c r="J49" s="63">
        <v>2514</v>
      </c>
      <c r="K49" s="246"/>
      <c r="L49" s="246"/>
      <c r="M49" s="246"/>
    </row>
    <row r="50" spans="1:13" x14ac:dyDescent="0.25">
      <c r="A50" s="310" t="s">
        <v>40</v>
      </c>
      <c r="B50" s="290"/>
      <c r="C50" s="290"/>
      <c r="D50" s="290"/>
      <c r="E50" s="290"/>
      <c r="F50" s="290"/>
      <c r="G50" s="290"/>
      <c r="H50" s="290"/>
      <c r="I50" s="290"/>
      <c r="J50" s="64">
        <v>12883</v>
      </c>
      <c r="K50" s="246"/>
      <c r="L50" s="246"/>
      <c r="M50" s="246"/>
    </row>
    <row r="51" spans="1:13" ht="20.399999999999999" customHeight="1" x14ac:dyDescent="0.25">
      <c r="A51" s="61"/>
      <c r="B51" s="48"/>
      <c r="C51" s="54"/>
      <c r="D51" s="209"/>
      <c r="E51" s="217"/>
      <c r="F51" s="49"/>
      <c r="G51" s="49"/>
      <c r="H51" s="49"/>
      <c r="I51" s="49"/>
      <c r="J51" s="49"/>
      <c r="K51" s="49"/>
      <c r="L51" s="49"/>
      <c r="M51" s="49"/>
    </row>
    <row r="52" spans="1:13" ht="13.2" customHeight="1" x14ac:dyDescent="0.25">
      <c r="A52" s="61"/>
      <c r="B52" s="48"/>
      <c r="C52" s="54"/>
      <c r="D52" s="209"/>
      <c r="E52" s="217"/>
      <c r="F52" s="49"/>
      <c r="G52" s="49"/>
      <c r="H52" s="49"/>
      <c r="I52" s="49"/>
      <c r="J52" s="49"/>
      <c r="K52" s="49"/>
      <c r="L52" s="49"/>
      <c r="M52" s="49"/>
    </row>
    <row r="53" spans="1:13" ht="13.2" customHeight="1" x14ac:dyDescent="0.25">
      <c r="A53" s="61"/>
      <c r="B53" s="48"/>
      <c r="C53" s="54"/>
      <c r="D53" s="209"/>
      <c r="E53" s="217"/>
      <c r="F53" s="49"/>
      <c r="G53" s="49"/>
      <c r="H53" s="49"/>
      <c r="I53" s="49"/>
      <c r="J53" s="49"/>
      <c r="K53" s="49"/>
      <c r="L53" s="49"/>
      <c r="M53" s="49"/>
    </row>
    <row r="54" spans="1:13" ht="13.2" customHeight="1" x14ac:dyDescent="0.25">
      <c r="A54" s="313" t="s">
        <v>1230</v>
      </c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</row>
    <row r="55" spans="1:13" ht="13.2" customHeight="1" x14ac:dyDescent="0.25">
      <c r="A55" s="315" t="s">
        <v>82</v>
      </c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</row>
    <row r="56" spans="1:13" ht="13.2" customHeight="1" x14ac:dyDescent="0.25">
      <c r="A56" s="61"/>
      <c r="B56" s="48"/>
      <c r="C56" s="54"/>
      <c r="D56" s="209"/>
      <c r="E56" s="217"/>
      <c r="F56" s="49"/>
      <c r="G56" s="49"/>
      <c r="H56" s="49"/>
      <c r="I56" s="49"/>
      <c r="J56" s="49"/>
      <c r="K56" s="49"/>
      <c r="L56" s="49"/>
      <c r="M56" s="49"/>
    </row>
    <row r="57" spans="1:13" ht="13.2" customHeight="1" x14ac:dyDescent="0.25"/>
    <row r="58" spans="1:13" ht="13.2" customHeight="1" x14ac:dyDescent="0.25"/>
    <row r="59" spans="1:13" ht="13.2" customHeight="1" x14ac:dyDescent="0.25"/>
    <row r="60" spans="1:13" ht="13.2" customHeight="1" x14ac:dyDescent="0.25"/>
    <row r="61" spans="1:13" ht="13.2" customHeight="1" x14ac:dyDescent="0.25"/>
    <row r="62" spans="1:13" ht="13.2" customHeight="1" x14ac:dyDescent="0.25"/>
    <row r="63" spans="1:13" ht="13.2" customHeight="1" x14ac:dyDescent="0.25"/>
    <row r="64" spans="1:13" ht="13.2" customHeight="1" x14ac:dyDescent="0.25"/>
    <row r="65" ht="13.2" customHeight="1" x14ac:dyDescent="0.25"/>
    <row r="71" ht="13.2" customHeight="1" x14ac:dyDescent="0.25"/>
    <row r="72" ht="13.2" customHeight="1" x14ac:dyDescent="0.25"/>
    <row r="73" ht="13.2" customHeight="1" x14ac:dyDescent="0.25"/>
    <row r="74" ht="20.399999999999999" customHeight="1" x14ac:dyDescent="0.25"/>
    <row r="75" ht="13.2" customHeight="1" x14ac:dyDescent="0.25"/>
    <row r="76" ht="13.2" customHeight="1" x14ac:dyDescent="0.25"/>
    <row r="77" ht="13.2" customHeight="1" x14ac:dyDescent="0.25"/>
    <row r="78" ht="13.2" customHeight="1" x14ac:dyDescent="0.25"/>
    <row r="79" ht="13.2" customHeight="1" x14ac:dyDescent="0.25"/>
    <row r="80" ht="13.2" customHeight="1" x14ac:dyDescent="0.25"/>
    <row r="81" ht="13.2" customHeight="1" x14ac:dyDescent="0.25"/>
    <row r="82" ht="13.2" customHeight="1" x14ac:dyDescent="0.25"/>
    <row r="83" ht="13.2" customHeight="1" x14ac:dyDescent="0.25"/>
    <row r="84" ht="13.2" customHeight="1" x14ac:dyDescent="0.25"/>
    <row r="85" ht="13.2" customHeight="1" x14ac:dyDescent="0.25"/>
    <row r="86" ht="13.2" customHeight="1" x14ac:dyDescent="0.25"/>
    <row r="87" ht="13.2" customHeight="1" x14ac:dyDescent="0.25"/>
    <row r="88" ht="13.2" customHeight="1" x14ac:dyDescent="0.25"/>
    <row r="89" ht="13.2" customHeight="1" x14ac:dyDescent="0.25"/>
    <row r="90" ht="13.2" customHeight="1" x14ac:dyDescent="0.25"/>
    <row r="91" ht="20.399999999999999" customHeight="1" x14ac:dyDescent="0.25"/>
    <row r="92" ht="13.2" customHeight="1" x14ac:dyDescent="0.25"/>
    <row r="93" ht="13.2" customHeight="1" x14ac:dyDescent="0.25"/>
    <row r="94" ht="13.2" customHeight="1" x14ac:dyDescent="0.25"/>
    <row r="95" ht="13.2" customHeight="1" x14ac:dyDescent="0.25"/>
    <row r="96" ht="20.399999999999999" customHeight="1" x14ac:dyDescent="0.25"/>
    <row r="97" ht="13.2" customHeight="1" x14ac:dyDescent="0.25"/>
    <row r="98" ht="13.2" customHeight="1" x14ac:dyDescent="0.25"/>
    <row r="99" ht="13.2" customHeight="1" x14ac:dyDescent="0.25"/>
    <row r="100" ht="13.2" customHeight="1" x14ac:dyDescent="0.25"/>
    <row r="101" ht="20.399999999999999" customHeight="1" x14ac:dyDescent="0.25"/>
    <row r="102" ht="13.2" customHeight="1" x14ac:dyDescent="0.25"/>
    <row r="103" ht="13.2" customHeight="1" x14ac:dyDescent="0.25"/>
    <row r="104" ht="13.2" customHeight="1" x14ac:dyDescent="0.25"/>
    <row r="105" ht="13.2" customHeight="1" x14ac:dyDescent="0.25"/>
    <row r="106" ht="13.2" customHeight="1" x14ac:dyDescent="0.25"/>
    <row r="107" ht="13.2" customHeight="1" x14ac:dyDescent="0.25"/>
    <row r="108" ht="13.2" customHeight="1" x14ac:dyDescent="0.25"/>
    <row r="109" ht="13.2" customHeight="1" x14ac:dyDescent="0.25"/>
    <row r="110" ht="13.2" customHeight="1" x14ac:dyDescent="0.25"/>
    <row r="111" ht="13.2" customHeight="1" x14ac:dyDescent="0.25"/>
    <row r="112" ht="13.2" customHeight="1" x14ac:dyDescent="0.25"/>
    <row r="113" ht="13.2" customHeight="1" x14ac:dyDescent="0.25"/>
    <row r="114" ht="13.2" customHeight="1" x14ac:dyDescent="0.25"/>
    <row r="116" ht="13.2" customHeight="1" x14ac:dyDescent="0.25"/>
    <row r="117" ht="13.2" customHeight="1" x14ac:dyDescent="0.25"/>
    <row r="118" ht="13.2" customHeight="1" x14ac:dyDescent="0.25"/>
    <row r="121" ht="13.2" customHeight="1" x14ac:dyDescent="0.25"/>
    <row r="122" ht="13.2" customHeight="1" x14ac:dyDescent="0.25"/>
    <row r="123" ht="13.2" customHeight="1" x14ac:dyDescent="0.25"/>
    <row r="124" ht="13.2" customHeight="1" x14ac:dyDescent="0.25"/>
    <row r="126" ht="13.2" customHeight="1" x14ac:dyDescent="0.25"/>
    <row r="128" ht="13.2" customHeight="1" x14ac:dyDescent="0.25"/>
    <row r="129" ht="13.2" customHeight="1" x14ac:dyDescent="0.25"/>
    <row r="130" ht="13.2" customHeight="1" x14ac:dyDescent="0.25"/>
    <row r="132" ht="13.2" customHeight="1" x14ac:dyDescent="0.25"/>
    <row r="133" ht="13.2" customHeight="1" x14ac:dyDescent="0.25"/>
    <row r="134" ht="13.2" customHeight="1" x14ac:dyDescent="0.25"/>
    <row r="135" ht="13.2" customHeight="1" x14ac:dyDescent="0.25"/>
    <row r="139" ht="13.2" customHeight="1" x14ac:dyDescent="0.25"/>
    <row r="140" ht="13.2" customHeight="1" x14ac:dyDescent="0.25"/>
    <row r="142" ht="13.2" customHeight="1" x14ac:dyDescent="0.25"/>
    <row r="143" ht="13.2" customHeight="1" x14ac:dyDescent="0.25"/>
    <row r="145" spans="1:11" x14ac:dyDescent="0.25">
      <c r="A145" s="53"/>
      <c r="B145" s="65"/>
      <c r="C145" s="54"/>
      <c r="D145" s="53"/>
      <c r="E145" s="62"/>
      <c r="F145" s="62"/>
      <c r="G145" s="62"/>
      <c r="H145" s="62"/>
      <c r="I145" s="62"/>
      <c r="J145" s="62"/>
      <c r="K145" s="62"/>
    </row>
    <row r="146" spans="1:11" x14ac:dyDescent="0.25">
      <c r="A146" s="53"/>
      <c r="B146" s="65"/>
      <c r="C146" s="54"/>
      <c r="D146" s="53"/>
      <c r="E146" s="62"/>
      <c r="F146" s="62"/>
      <c r="G146" s="62"/>
      <c r="H146" s="62"/>
      <c r="I146" s="62"/>
      <c r="J146" s="62"/>
      <c r="K146" s="62"/>
    </row>
    <row r="147" spans="1:11" x14ac:dyDescent="0.25">
      <c r="A147" s="53"/>
      <c r="B147" s="65"/>
      <c r="C147" s="54"/>
      <c r="D147" s="53"/>
      <c r="E147" s="62"/>
      <c r="F147" s="62"/>
      <c r="G147" s="62"/>
      <c r="H147" s="62"/>
      <c r="I147" s="62"/>
      <c r="J147" s="62"/>
      <c r="K147" s="62"/>
    </row>
  </sheetData>
  <mergeCells count="39">
    <mergeCell ref="A50:I50"/>
    <mergeCell ref="A54:M54"/>
    <mergeCell ref="A55:M55"/>
    <mergeCell ref="A45:I45"/>
    <mergeCell ref="A46:I46"/>
    <mergeCell ref="A47:I47"/>
    <mergeCell ref="A48:I48"/>
    <mergeCell ref="A49:I49"/>
    <mergeCell ref="A40:I40"/>
    <mergeCell ref="A41:I41"/>
    <mergeCell ref="A42:I42"/>
    <mergeCell ref="A43:I43"/>
    <mergeCell ref="A44:I44"/>
    <mergeCell ref="A35:I35"/>
    <mergeCell ref="A36:I36"/>
    <mergeCell ref="A37:I37"/>
    <mergeCell ref="A38:I38"/>
    <mergeCell ref="A39:I39"/>
    <mergeCell ref="A30:I30"/>
    <mergeCell ref="A31:M31"/>
    <mergeCell ref="A32:I32"/>
    <mergeCell ref="A33:I33"/>
    <mergeCell ref="A34:I34"/>
    <mergeCell ref="A26:M26"/>
    <mergeCell ref="A27:M27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  <mergeCell ref="J22:M22"/>
    <mergeCell ref="F23:F24"/>
    <mergeCell ref="G23:I23"/>
    <mergeCell ref="J23:J24"/>
    <mergeCell ref="K23:M23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55"/>
  <sheetViews>
    <sheetView showZeros="0" tabSelected="1" topLeftCell="G4" zoomScale="75" zoomScaleNormal="75" workbookViewId="0">
      <pane ySplit="2904" topLeftCell="A32" activePane="bottomLeft"/>
      <selection activeCell="O102" sqref="O102"/>
      <selection pane="bottomLeft" activeCell="N43" sqref="N43"/>
    </sheetView>
  </sheetViews>
  <sheetFormatPr defaultColWidth="9.109375" defaultRowHeight="15.6" x14ac:dyDescent="0.3"/>
  <cols>
    <col min="1" max="1" width="44.109375" style="12" customWidth="1"/>
    <col min="2" max="4" width="15.6640625" style="11" customWidth="1"/>
    <col min="5" max="5" width="11.6640625" style="11" customWidth="1"/>
    <col min="6" max="8" width="15.6640625" style="11" customWidth="1"/>
    <col min="9" max="9" width="11.6640625" style="11" customWidth="1"/>
    <col min="10" max="12" width="15.6640625" style="11" customWidth="1"/>
    <col min="13" max="13" width="12.5546875" style="11" customWidth="1"/>
    <col min="14" max="14" width="18" style="11" customWidth="1"/>
    <col min="15" max="15" width="18.77734375" style="11" customWidth="1"/>
    <col min="16" max="18" width="15.77734375" style="10" customWidth="1"/>
    <col min="19" max="19" width="16.88671875" style="10" customWidth="1"/>
    <col min="20" max="20" width="16.77734375" style="10" customWidth="1"/>
    <col min="21" max="21" width="15.77734375" style="10" customWidth="1"/>
    <col min="22" max="16384" width="9.109375" style="10"/>
  </cols>
  <sheetData>
    <row r="1" spans="1:21" ht="52.2" customHeight="1" x14ac:dyDescent="0.3"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1:21" ht="45" customHeight="1" x14ac:dyDescent="0.3">
      <c r="A2" s="338" t="s">
        <v>20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</row>
    <row r="3" spans="1:21" ht="45" customHeight="1" x14ac:dyDescent="0.3">
      <c r="A3" s="338" t="s">
        <v>1156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</row>
    <row r="4" spans="1:21" ht="45" customHeight="1" thickBot="1" x14ac:dyDescent="0.4">
      <c r="A4" s="342"/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</row>
    <row r="5" spans="1:21" s="18" customFormat="1" ht="45" customHeight="1" x14ac:dyDescent="0.25">
      <c r="A5" s="321" t="s">
        <v>8</v>
      </c>
      <c r="B5" s="344" t="s">
        <v>7</v>
      </c>
      <c r="C5" s="345"/>
      <c r="D5" s="345"/>
      <c r="E5" s="346"/>
      <c r="F5" s="344" t="s">
        <v>77</v>
      </c>
      <c r="G5" s="345"/>
      <c r="H5" s="345"/>
      <c r="I5" s="346"/>
      <c r="J5" s="344" t="s">
        <v>6</v>
      </c>
      <c r="K5" s="345"/>
      <c r="L5" s="345"/>
      <c r="M5" s="345"/>
      <c r="N5" s="319" t="s">
        <v>157</v>
      </c>
      <c r="O5" s="319" t="s">
        <v>46</v>
      </c>
      <c r="P5" s="321" t="s">
        <v>75</v>
      </c>
      <c r="Q5" s="322"/>
      <c r="R5" s="323"/>
      <c r="S5" s="341" t="s">
        <v>156</v>
      </c>
      <c r="T5" s="322"/>
      <c r="U5" s="323"/>
    </row>
    <row r="6" spans="1:21" s="18" customFormat="1" ht="79.2" customHeight="1" x14ac:dyDescent="0.25">
      <c r="A6" s="343"/>
      <c r="B6" s="19" t="s">
        <v>26</v>
      </c>
      <c r="C6" s="19" t="s">
        <v>5</v>
      </c>
      <c r="D6" s="19" t="s">
        <v>4</v>
      </c>
      <c r="E6" s="19" t="s">
        <v>3</v>
      </c>
      <c r="F6" s="19" t="s">
        <v>26</v>
      </c>
      <c r="G6" s="19" t="s">
        <v>5</v>
      </c>
      <c r="H6" s="19" t="s">
        <v>4</v>
      </c>
      <c r="I6" s="19" t="s">
        <v>3</v>
      </c>
      <c r="J6" s="19" t="s">
        <v>26</v>
      </c>
      <c r="K6" s="19" t="s">
        <v>5</v>
      </c>
      <c r="L6" s="19" t="s">
        <v>4</v>
      </c>
      <c r="M6" s="272" t="s">
        <v>3</v>
      </c>
      <c r="N6" s="320"/>
      <c r="O6" s="320"/>
      <c r="P6" s="123" t="s">
        <v>158</v>
      </c>
      <c r="Q6" s="19" t="s">
        <v>159</v>
      </c>
      <c r="R6" s="115" t="s">
        <v>160</v>
      </c>
      <c r="S6" s="118" t="s">
        <v>161</v>
      </c>
      <c r="T6" s="19" t="s">
        <v>162</v>
      </c>
      <c r="U6" s="115" t="s">
        <v>163</v>
      </c>
    </row>
    <row r="7" spans="1:21" s="17" customFormat="1" ht="25.8" customHeight="1" thickBot="1" x14ac:dyDescent="0.3">
      <c r="A7" s="151">
        <v>1</v>
      </c>
      <c r="B7" s="152">
        <v>2</v>
      </c>
      <c r="C7" s="152">
        <v>3</v>
      </c>
      <c r="D7" s="152">
        <v>4</v>
      </c>
      <c r="E7" s="152">
        <v>5</v>
      </c>
      <c r="F7" s="152">
        <v>6</v>
      </c>
      <c r="G7" s="152">
        <v>7</v>
      </c>
      <c r="H7" s="152">
        <v>8</v>
      </c>
      <c r="I7" s="152">
        <v>9</v>
      </c>
      <c r="J7" s="152">
        <v>10</v>
      </c>
      <c r="K7" s="152">
        <v>11</v>
      </c>
      <c r="L7" s="152">
        <v>12</v>
      </c>
      <c r="M7" s="153">
        <v>13</v>
      </c>
      <c r="N7" s="261">
        <v>14</v>
      </c>
      <c r="O7" s="261">
        <v>15</v>
      </c>
      <c r="P7" s="151">
        <v>19</v>
      </c>
      <c r="Q7" s="152">
        <v>20</v>
      </c>
      <c r="R7" s="154">
        <v>21</v>
      </c>
      <c r="S7" s="155">
        <v>22</v>
      </c>
      <c r="T7" s="152">
        <v>23</v>
      </c>
      <c r="U7" s="154">
        <v>24</v>
      </c>
    </row>
    <row r="8" spans="1:21" s="17" customFormat="1" ht="49.95" customHeight="1" x14ac:dyDescent="0.25">
      <c r="A8" s="157" t="s">
        <v>164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60"/>
      <c r="N8" s="262"/>
      <c r="O8" s="262"/>
      <c r="P8" s="157"/>
      <c r="Q8" s="158"/>
      <c r="R8" s="159"/>
      <c r="S8" s="161"/>
      <c r="T8" s="158"/>
      <c r="U8" s="159"/>
    </row>
    <row r="9" spans="1:21" s="17" customFormat="1" ht="49.95" customHeight="1" x14ac:dyDescent="0.25">
      <c r="A9" s="326" t="s">
        <v>1154</v>
      </c>
      <c r="B9" s="143">
        <f t="shared" ref="B9:B11" si="0">SUM(C9:E9)</f>
        <v>9095</v>
      </c>
      <c r="C9" s="143">
        <f>'04-40697-0-0-АС.ЛС'!K307</f>
        <v>9095</v>
      </c>
      <c r="D9" s="143">
        <v>0</v>
      </c>
      <c r="E9" s="156">
        <v>0</v>
      </c>
      <c r="F9" s="143">
        <f t="shared" ref="F9:F11" si="1">SUM(G9:I9)</f>
        <v>9095</v>
      </c>
      <c r="G9" s="143">
        <f>C9</f>
        <v>9095</v>
      </c>
      <c r="H9" s="143">
        <f>D9</f>
        <v>0</v>
      </c>
      <c r="I9" s="143">
        <f>E9</f>
        <v>0</v>
      </c>
      <c r="J9" s="143">
        <f>SUM(K9:M9)</f>
        <v>9095</v>
      </c>
      <c r="K9" s="143">
        <f>G9</f>
        <v>9095</v>
      </c>
      <c r="L9" s="143">
        <f>H9</f>
        <v>0</v>
      </c>
      <c r="M9" s="272"/>
      <c r="N9" s="278">
        <f>SUM(P9:U9)</f>
        <v>9095</v>
      </c>
      <c r="O9" s="325" t="s">
        <v>1155</v>
      </c>
      <c r="P9" s="123">
        <v>0</v>
      </c>
      <c r="Q9" s="19">
        <f>ROUND(L9*4.04,0)</f>
        <v>0</v>
      </c>
      <c r="R9" s="115"/>
      <c r="S9" s="144">
        <f>K9</f>
        <v>9095</v>
      </c>
      <c r="T9" s="19"/>
      <c r="U9" s="115"/>
    </row>
    <row r="10" spans="1:21" s="17" customFormat="1" ht="49.95" customHeight="1" thickBot="1" x14ac:dyDescent="0.3">
      <c r="A10" s="327"/>
      <c r="B10" s="94"/>
      <c r="C10" s="94"/>
      <c r="D10" s="94"/>
      <c r="E10" s="98"/>
      <c r="F10" s="94"/>
      <c r="G10" s="94"/>
      <c r="H10" s="94"/>
      <c r="I10" s="94"/>
      <c r="J10" s="94"/>
      <c r="K10" s="94"/>
      <c r="L10" s="94"/>
      <c r="M10" s="258"/>
      <c r="N10" s="279">
        <f>SUM(P10:U10)</f>
        <v>56888</v>
      </c>
      <c r="O10" s="318"/>
      <c r="P10" s="125"/>
      <c r="Q10" s="95"/>
      <c r="R10" s="99"/>
      <c r="S10" s="120">
        <f>ROUND(K9*5.94*1.053,0)</f>
        <v>56888</v>
      </c>
      <c r="T10" s="95"/>
      <c r="U10" s="99"/>
    </row>
    <row r="11" spans="1:21" s="39" customFormat="1" ht="49.95" customHeight="1" x14ac:dyDescent="0.25">
      <c r="A11" s="328" t="s">
        <v>1157</v>
      </c>
      <c r="B11" s="91">
        <f t="shared" si="0"/>
        <v>368199</v>
      </c>
      <c r="C11" s="91">
        <f>'04-40697-0-0-ОВ.ЛС'!K333</f>
        <v>368199</v>
      </c>
      <c r="D11" s="132">
        <v>0</v>
      </c>
      <c r="E11" s="91">
        <v>0</v>
      </c>
      <c r="F11" s="91">
        <f t="shared" si="1"/>
        <v>368199</v>
      </c>
      <c r="G11" s="91">
        <f t="shared" ref="G11" si="2">C11</f>
        <v>368199</v>
      </c>
      <c r="H11" s="91">
        <f t="shared" ref="H11:H17" si="3">D11</f>
        <v>0</v>
      </c>
      <c r="I11" s="91">
        <f t="shared" ref="I11" si="4">E11</f>
        <v>0</v>
      </c>
      <c r="J11" s="91">
        <f t="shared" ref="J11" si="5">SUM(K11:M11)</f>
        <v>368199</v>
      </c>
      <c r="K11" s="91">
        <f>G11</f>
        <v>368199</v>
      </c>
      <c r="L11" s="91">
        <f>H11</f>
        <v>0</v>
      </c>
      <c r="M11" s="216"/>
      <c r="N11" s="280">
        <f>SUM(P11:U11)</f>
        <v>368199</v>
      </c>
      <c r="O11" s="317" t="s">
        <v>1158</v>
      </c>
      <c r="P11" s="124">
        <v>0</v>
      </c>
      <c r="Q11" s="114">
        <f>ROUND(L11*4.04,0)</f>
        <v>0</v>
      </c>
      <c r="R11" s="126"/>
      <c r="S11" s="119">
        <f>K11</f>
        <v>368199</v>
      </c>
      <c r="T11" s="92"/>
      <c r="U11" s="93"/>
    </row>
    <row r="12" spans="1:21" s="39" customFormat="1" ht="49.95" customHeight="1" thickBot="1" x14ac:dyDescent="0.3">
      <c r="A12" s="329"/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258"/>
      <c r="N12" s="279">
        <f t="shared" ref="N12:N18" si="6">SUM(P12:U12)</f>
        <v>2303018</v>
      </c>
      <c r="O12" s="318"/>
      <c r="P12" s="125"/>
      <c r="Q12" s="95"/>
      <c r="R12" s="127"/>
      <c r="S12" s="120">
        <f>ROUND(K11*5.94*1.053,0)</f>
        <v>2303018</v>
      </c>
      <c r="T12" s="96"/>
      <c r="U12" s="97"/>
    </row>
    <row r="13" spans="1:21" s="39" customFormat="1" ht="49.95" customHeight="1" x14ac:dyDescent="0.25">
      <c r="A13" s="328" t="s">
        <v>1159</v>
      </c>
      <c r="B13" s="91">
        <f>SUM(C13:E13)</f>
        <v>67118</v>
      </c>
      <c r="C13" s="91">
        <f>'04-40697-0-0-ЭМ.ЛС'!K90+'04-40697-0-0-ЭМ.ЛС'!K100+'04-40697-0-0-ЭМ.ЛС'!K112+'04-40697-0-0-ЭМ.ЛС'!K120</f>
        <v>46968</v>
      </c>
      <c r="D13" s="91">
        <f>'04-40697-0-0-ЭМ.ЛС'!K104</f>
        <v>20150</v>
      </c>
      <c r="E13" s="91">
        <v>0</v>
      </c>
      <c r="F13" s="91">
        <f>SUM(G13:I13)</f>
        <v>67118</v>
      </c>
      <c r="G13" s="91">
        <f>C13</f>
        <v>46968</v>
      </c>
      <c r="H13" s="91">
        <f t="shared" si="3"/>
        <v>20150</v>
      </c>
      <c r="I13" s="91"/>
      <c r="J13" s="91">
        <f>SUM(K13:M13)</f>
        <v>67118</v>
      </c>
      <c r="K13" s="91">
        <f>C13</f>
        <v>46968</v>
      </c>
      <c r="L13" s="91">
        <f t="shared" ref="L13:L17" si="7">H13</f>
        <v>20150</v>
      </c>
      <c r="M13" s="216"/>
      <c r="N13" s="280">
        <f>SUM(P13:U13)</f>
        <v>67118</v>
      </c>
      <c r="O13" s="317" t="s">
        <v>1160</v>
      </c>
      <c r="P13" s="124">
        <v>0</v>
      </c>
      <c r="Q13" s="114"/>
      <c r="R13" s="126"/>
      <c r="S13" s="119">
        <f>K13</f>
        <v>46968</v>
      </c>
      <c r="T13" s="91">
        <f>L13</f>
        <v>20150</v>
      </c>
      <c r="U13" s="93"/>
    </row>
    <row r="14" spans="1:21" s="39" customFormat="1" ht="49.95" customHeight="1" thickBot="1" x14ac:dyDescent="0.3">
      <c r="A14" s="329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258"/>
      <c r="N14" s="279">
        <f>SUM(P14:U14)</f>
        <v>392015</v>
      </c>
      <c r="O14" s="318"/>
      <c r="P14" s="125"/>
      <c r="Q14" s="95"/>
      <c r="R14" s="127"/>
      <c r="S14" s="120">
        <f>ROUND(K13*5.94*1.053,0)</f>
        <v>293776</v>
      </c>
      <c r="T14" s="95">
        <f>ROUND(L13*4.63*1.053,0)</f>
        <v>98239</v>
      </c>
      <c r="U14" s="97"/>
    </row>
    <row r="15" spans="1:21" s="39" customFormat="1" ht="49.95" customHeight="1" x14ac:dyDescent="0.25">
      <c r="A15" s="328" t="s">
        <v>1161</v>
      </c>
      <c r="B15" s="91">
        <f>SUM(C15:E15)</f>
        <v>383126</v>
      </c>
      <c r="C15" s="91">
        <f>'04-40697-0-0-АТХ.ЛС'!K107+'04-40697-0-0-АТХ.ЛС'!K125+'04-40697-0-0-АТХ.ЛС'!K146+'04-40697-0-0-АТХ.ЛС'!K168+'04-40697-0-0-АТХ.ЛС'!K175+'04-40697-0-0-АТХ.ЛС'!K182</f>
        <v>23104</v>
      </c>
      <c r="D15" s="91">
        <f>'04-40697-0-0-АТХ.ЛС'!K188</f>
        <v>360022</v>
      </c>
      <c r="E15" s="91"/>
      <c r="F15" s="91">
        <f>SUM(G15:I15)</f>
        <v>383126</v>
      </c>
      <c r="G15" s="91">
        <f>C15</f>
        <v>23104</v>
      </c>
      <c r="H15" s="91">
        <f t="shared" si="3"/>
        <v>360022</v>
      </c>
      <c r="I15" s="91"/>
      <c r="J15" s="91">
        <f>SUM(K15:M15)</f>
        <v>383126</v>
      </c>
      <c r="K15" s="91">
        <f>G15</f>
        <v>23104</v>
      </c>
      <c r="L15" s="91">
        <f t="shared" si="7"/>
        <v>360022</v>
      </c>
      <c r="M15" s="216"/>
      <c r="N15" s="280">
        <f t="shared" si="6"/>
        <v>383126</v>
      </c>
      <c r="O15" s="317" t="s">
        <v>1162</v>
      </c>
      <c r="P15" s="124">
        <v>0</v>
      </c>
      <c r="Q15" s="114"/>
      <c r="R15" s="126"/>
      <c r="S15" s="119">
        <f>K15</f>
        <v>23104</v>
      </c>
      <c r="T15" s="91">
        <f>L15</f>
        <v>360022</v>
      </c>
      <c r="U15" s="93"/>
    </row>
    <row r="16" spans="1:21" s="39" customFormat="1" ht="49.95" customHeight="1" thickBot="1" x14ac:dyDescent="0.3">
      <c r="A16" s="329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258"/>
      <c r="N16" s="279">
        <f>SUM(P16:U16)</f>
        <v>1899759</v>
      </c>
      <c r="O16" s="318"/>
      <c r="P16" s="125"/>
      <c r="Q16" s="95"/>
      <c r="R16" s="127"/>
      <c r="S16" s="120">
        <f>ROUND(K15*5.94*1.053,0)</f>
        <v>144511</v>
      </c>
      <c r="T16" s="95">
        <f>ROUND(L15*4.63*1.053,0)</f>
        <v>1755248</v>
      </c>
      <c r="U16" s="97"/>
    </row>
    <row r="17" spans="1:21" s="39" customFormat="1" ht="49.95" customHeight="1" x14ac:dyDescent="0.25">
      <c r="A17" s="328" t="s">
        <v>1164</v>
      </c>
      <c r="B17" s="91">
        <f t="shared" ref="B17" si="8">SUM(C17:E17)</f>
        <v>520565</v>
      </c>
      <c r="C17" s="91">
        <f>'04-40697-0-0-ТХ.ЛС'!K216-'04-40697-0-0-ТХ.ЛС'!K213</f>
        <v>224181</v>
      </c>
      <c r="D17" s="91">
        <f>'04-40697-0-0-ТХ.ЛС'!K213</f>
        <v>296384</v>
      </c>
      <c r="E17" s="91"/>
      <c r="F17" s="91">
        <f t="shared" ref="F17" si="9">SUM(G17:I17)</f>
        <v>520565</v>
      </c>
      <c r="G17" s="91">
        <f t="shared" ref="G17" si="10">C17</f>
        <v>224181</v>
      </c>
      <c r="H17" s="91">
        <f t="shared" si="3"/>
        <v>296384</v>
      </c>
      <c r="I17" s="91"/>
      <c r="J17" s="91">
        <f t="shared" ref="J17" si="11">SUM(K17:M17)</f>
        <v>520565</v>
      </c>
      <c r="K17" s="91">
        <f t="shared" ref="K17" si="12">G17</f>
        <v>224181</v>
      </c>
      <c r="L17" s="91">
        <f t="shared" si="7"/>
        <v>296384</v>
      </c>
      <c r="M17" s="216"/>
      <c r="N17" s="280">
        <f t="shared" si="6"/>
        <v>520565</v>
      </c>
      <c r="O17" s="317" t="s">
        <v>1163</v>
      </c>
      <c r="P17" s="207">
        <f>376+9540</f>
        <v>9916</v>
      </c>
      <c r="Q17" s="114"/>
      <c r="R17" s="126"/>
      <c r="S17" s="119">
        <f>K17-P17</f>
        <v>214265</v>
      </c>
      <c r="T17" s="91">
        <f>L17</f>
        <v>296384</v>
      </c>
      <c r="U17" s="93"/>
    </row>
    <row r="18" spans="1:21" s="39" customFormat="1" ht="49.95" customHeight="1" thickBot="1" x14ac:dyDescent="0.3">
      <c r="A18" s="329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258"/>
      <c r="N18" s="279">
        <f t="shared" si="6"/>
        <v>2844078</v>
      </c>
      <c r="O18" s="318"/>
      <c r="P18" s="125">
        <f>ROUND(P17*5.94,0)</f>
        <v>58901</v>
      </c>
      <c r="Q18" s="95"/>
      <c r="R18" s="127"/>
      <c r="S18" s="120">
        <f>ROUND(S17*5.94*1.053,0)</f>
        <v>1340189</v>
      </c>
      <c r="T18" s="95">
        <f>ROUND(L17*4.63*1.053,0)</f>
        <v>1444988</v>
      </c>
      <c r="U18" s="97"/>
    </row>
    <row r="19" spans="1:21" s="39" customFormat="1" ht="34.950000000000003" customHeight="1" x14ac:dyDescent="0.25">
      <c r="A19" s="330" t="s">
        <v>165</v>
      </c>
      <c r="B19" s="101">
        <f>SUM(B9:B18)</f>
        <v>1348103</v>
      </c>
      <c r="C19" s="101">
        <f>SUM(C9:C18)</f>
        <v>671547</v>
      </c>
      <c r="D19" s="101">
        <f>SUM(D9:D18)</f>
        <v>676556</v>
      </c>
      <c r="E19" s="101"/>
      <c r="F19" s="101">
        <f>SUM(F9:F18)</f>
        <v>1348103</v>
      </c>
      <c r="G19" s="101">
        <f>SUM(G9:G18)</f>
        <v>671547</v>
      </c>
      <c r="H19" s="101">
        <f>SUM(H9:H18)</f>
        <v>676556</v>
      </c>
      <c r="I19" s="101"/>
      <c r="J19" s="101">
        <f>SUM(J9:J18)</f>
        <v>1348103</v>
      </c>
      <c r="K19" s="101">
        <f>SUM(K9:K18)</f>
        <v>671547</v>
      </c>
      <c r="L19" s="101">
        <f>SUM(L9:L18)</f>
        <v>676556</v>
      </c>
      <c r="M19" s="273"/>
      <c r="N19" s="281">
        <f>N9+N11+N13+N15+N17</f>
        <v>1348103</v>
      </c>
      <c r="O19" s="263"/>
      <c r="P19" s="208">
        <f>P17</f>
        <v>9916</v>
      </c>
      <c r="Q19" s="150"/>
      <c r="R19" s="140"/>
      <c r="S19" s="168">
        <f>S9+S11+S13+S15+S17</f>
        <v>661631</v>
      </c>
      <c r="T19" s="168">
        <f>T13+T15+T17</f>
        <v>676556</v>
      </c>
      <c r="U19" s="142"/>
    </row>
    <row r="20" spans="1:21" s="39" customFormat="1" ht="34.950000000000003" customHeight="1" thickBot="1" x14ac:dyDescent="0.3">
      <c r="A20" s="331"/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04"/>
      <c r="N20" s="269">
        <f>N10+N12+N14+N16+N18</f>
        <v>7495758</v>
      </c>
      <c r="O20" s="264"/>
      <c r="P20" s="167">
        <f>P18</f>
        <v>58901</v>
      </c>
      <c r="Q20" s="96"/>
      <c r="R20" s="127"/>
      <c r="S20" s="166">
        <f>S10+S12+S14+S16+S18</f>
        <v>4138382</v>
      </c>
      <c r="T20" s="166">
        <f>T14+T16+T18</f>
        <v>3298475</v>
      </c>
      <c r="U20" s="97"/>
    </row>
    <row r="21" spans="1:21" s="39" customFormat="1" ht="34.200000000000003" customHeight="1" x14ac:dyDescent="0.25">
      <c r="A21" s="149" t="s">
        <v>166</v>
      </c>
      <c r="B21" s="101"/>
      <c r="C21" s="101"/>
      <c r="D21" s="101"/>
      <c r="E21" s="146"/>
      <c r="F21" s="101"/>
      <c r="G21" s="101"/>
      <c r="H21" s="101"/>
      <c r="I21" s="101"/>
      <c r="J21" s="101"/>
      <c r="K21" s="101"/>
      <c r="L21" s="101"/>
      <c r="M21" s="274"/>
      <c r="N21" s="282"/>
      <c r="O21" s="265"/>
      <c r="P21" s="139"/>
      <c r="Q21" s="141"/>
      <c r="R21" s="140"/>
      <c r="S21" s="147"/>
      <c r="T21" s="138"/>
      <c r="U21" s="148"/>
    </row>
    <row r="22" spans="1:21" s="39" customFormat="1" ht="49.95" customHeight="1" x14ac:dyDescent="0.25">
      <c r="A22" s="336" t="s">
        <v>1168</v>
      </c>
      <c r="B22" s="145">
        <f>SUM(C22:E22)</f>
        <v>6780</v>
      </c>
      <c r="C22" s="145">
        <v>0</v>
      </c>
      <c r="D22" s="145"/>
      <c r="E22" s="145">
        <f>'04-40697-0-0-ОВ.ЛС1 ПНР'!J51</f>
        <v>6780</v>
      </c>
      <c r="F22" s="145">
        <f>B22</f>
        <v>6780</v>
      </c>
      <c r="G22" s="145">
        <f>C22</f>
        <v>0</v>
      </c>
      <c r="H22" s="145"/>
      <c r="I22" s="145">
        <f>E22</f>
        <v>6780</v>
      </c>
      <c r="J22" s="145">
        <f>F22</f>
        <v>6780</v>
      </c>
      <c r="K22" s="145">
        <f>G22</f>
        <v>0</v>
      </c>
      <c r="L22" s="145"/>
      <c r="M22" s="259">
        <f>E22</f>
        <v>6780</v>
      </c>
      <c r="N22" s="283">
        <f>U22</f>
        <v>6780</v>
      </c>
      <c r="O22" s="347" t="s">
        <v>1202</v>
      </c>
      <c r="P22" s="171"/>
      <c r="Q22" s="145"/>
      <c r="R22" s="172"/>
      <c r="S22" s="173"/>
      <c r="T22" s="214"/>
      <c r="U22" s="247">
        <f>M22</f>
        <v>6780</v>
      </c>
    </row>
    <row r="23" spans="1:21" s="39" customFormat="1" ht="49.95" customHeight="1" thickBot="1" x14ac:dyDescent="0.3">
      <c r="A23" s="337"/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275"/>
      <c r="N23" s="279">
        <f>U23</f>
        <v>74249</v>
      </c>
      <c r="O23" s="318"/>
      <c r="P23" s="125"/>
      <c r="Q23" s="95"/>
      <c r="R23" s="127"/>
      <c r="S23" s="120">
        <f t="shared" ref="S23:S27" si="13">S25</f>
        <v>0</v>
      </c>
      <c r="T23" s="95"/>
      <c r="U23" s="99">
        <f>ROUND(M22*10.4*1.053,0)</f>
        <v>74249</v>
      </c>
    </row>
    <row r="24" spans="1:21" s="39" customFormat="1" ht="49.95" customHeight="1" x14ac:dyDescent="0.25">
      <c r="A24" s="336" t="s">
        <v>1203</v>
      </c>
      <c r="B24" s="145">
        <f>SUM(C24:E24)</f>
        <v>2800</v>
      </c>
      <c r="C24" s="145">
        <v>0</v>
      </c>
      <c r="D24" s="145"/>
      <c r="E24" s="145">
        <f>'04-40697-0-0-ЭМ.ЛС1 ПНР'!J52</f>
        <v>2800</v>
      </c>
      <c r="F24" s="145">
        <f>B24</f>
        <v>2800</v>
      </c>
      <c r="G24" s="145">
        <f>C24</f>
        <v>0</v>
      </c>
      <c r="H24" s="145"/>
      <c r="I24" s="145">
        <f>E24</f>
        <v>2800</v>
      </c>
      <c r="J24" s="145">
        <f>F24</f>
        <v>2800</v>
      </c>
      <c r="K24" s="145">
        <f>G24</f>
        <v>0</v>
      </c>
      <c r="L24" s="145"/>
      <c r="M24" s="259">
        <f>E24</f>
        <v>2800</v>
      </c>
      <c r="N24" s="283">
        <f>U24</f>
        <v>2800</v>
      </c>
      <c r="O24" s="317" t="s">
        <v>1233</v>
      </c>
      <c r="P24" s="171"/>
      <c r="Q24" s="145"/>
      <c r="R24" s="172"/>
      <c r="S24" s="173"/>
      <c r="T24" s="214"/>
      <c r="U24" s="247">
        <f>M24</f>
        <v>2800</v>
      </c>
    </row>
    <row r="25" spans="1:21" s="39" customFormat="1" ht="49.95" customHeight="1" thickBot="1" x14ac:dyDescent="0.3">
      <c r="A25" s="337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275"/>
      <c r="N25" s="283">
        <f t="shared" ref="N25:N27" si="14">U25</f>
        <v>30663</v>
      </c>
      <c r="O25" s="318"/>
      <c r="P25" s="125"/>
      <c r="Q25" s="95"/>
      <c r="R25" s="127"/>
      <c r="S25" s="120">
        <f t="shared" si="13"/>
        <v>0</v>
      </c>
      <c r="T25" s="95"/>
      <c r="U25" s="99">
        <f>ROUND(M24*10.4*1.053,0)</f>
        <v>30663</v>
      </c>
    </row>
    <row r="26" spans="1:21" s="39" customFormat="1" ht="49.95" customHeight="1" x14ac:dyDescent="0.25">
      <c r="A26" s="336" t="s">
        <v>1234</v>
      </c>
      <c r="B26" s="145">
        <f>SUM(C26:E26)</f>
        <v>12883</v>
      </c>
      <c r="C26" s="145">
        <v>0</v>
      </c>
      <c r="D26" s="145"/>
      <c r="E26" s="145">
        <f>' 04-40697-0-0-АТХ.ЛС2 ПНР'!J50</f>
        <v>12883</v>
      </c>
      <c r="F26" s="145">
        <f>B26</f>
        <v>12883</v>
      </c>
      <c r="G26" s="145">
        <f>C26</f>
        <v>0</v>
      </c>
      <c r="H26" s="145"/>
      <c r="I26" s="145">
        <f>E26</f>
        <v>12883</v>
      </c>
      <c r="J26" s="145">
        <f>F26</f>
        <v>12883</v>
      </c>
      <c r="K26" s="145">
        <f>G26</f>
        <v>0</v>
      </c>
      <c r="L26" s="145"/>
      <c r="M26" s="259">
        <f>E26</f>
        <v>12883</v>
      </c>
      <c r="N26" s="283">
        <f t="shared" si="14"/>
        <v>12883</v>
      </c>
      <c r="O26" s="317" t="s">
        <v>1251</v>
      </c>
      <c r="P26" s="171"/>
      <c r="Q26" s="145"/>
      <c r="R26" s="172"/>
      <c r="S26" s="173"/>
      <c r="T26" s="89"/>
      <c r="U26" s="247">
        <f>M26</f>
        <v>12883</v>
      </c>
    </row>
    <row r="27" spans="1:21" s="39" customFormat="1" ht="49.95" customHeight="1" thickBot="1" x14ac:dyDescent="0.3">
      <c r="A27" s="337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275"/>
      <c r="N27" s="283">
        <f t="shared" si="14"/>
        <v>141084</v>
      </c>
      <c r="O27" s="318"/>
      <c r="P27" s="125"/>
      <c r="Q27" s="95"/>
      <c r="R27" s="127"/>
      <c r="S27" s="120">
        <f t="shared" si="13"/>
        <v>0</v>
      </c>
      <c r="T27" s="95"/>
      <c r="U27" s="99">
        <f>ROUND(M26*10.4*1.053,0)</f>
        <v>141084</v>
      </c>
    </row>
    <row r="28" spans="1:21" s="39" customFormat="1" ht="33.6" customHeight="1" thickBot="1" x14ac:dyDescent="0.3">
      <c r="A28" s="330" t="s">
        <v>167</v>
      </c>
      <c r="B28" s="100">
        <f>SUM(B22:B27)</f>
        <v>22463</v>
      </c>
      <c r="C28" s="100">
        <f>SUM(C26)</f>
        <v>0</v>
      </c>
      <c r="D28" s="100"/>
      <c r="E28" s="100">
        <f>SUM(E22:E27)</f>
        <v>22463</v>
      </c>
      <c r="F28" s="100">
        <f>SUM(F22:F27)</f>
        <v>22463</v>
      </c>
      <c r="G28" s="100">
        <f t="shared" ref="G28:M28" si="15">SUM(G22:G27)</f>
        <v>0</v>
      </c>
      <c r="H28" s="100">
        <f t="shared" si="15"/>
        <v>0</v>
      </c>
      <c r="I28" s="100">
        <f t="shared" si="15"/>
        <v>22463</v>
      </c>
      <c r="J28" s="100">
        <f t="shared" si="15"/>
        <v>22463</v>
      </c>
      <c r="K28" s="100">
        <f t="shared" si="15"/>
        <v>0</v>
      </c>
      <c r="L28" s="100">
        <f t="shared" si="15"/>
        <v>0</v>
      </c>
      <c r="M28" s="276">
        <f t="shared" si="15"/>
        <v>22463</v>
      </c>
      <c r="N28" s="284">
        <f>N26+N24+N22</f>
        <v>22463</v>
      </c>
      <c r="O28" s="266"/>
      <c r="P28" s="169"/>
      <c r="Q28" s="100"/>
      <c r="R28" s="170"/>
      <c r="S28" s="169"/>
      <c r="T28" s="215"/>
      <c r="U28" s="248">
        <f>U22+U24+U26</f>
        <v>22463</v>
      </c>
    </row>
    <row r="29" spans="1:21" s="39" customFormat="1" ht="33.6" customHeight="1" thickBot="1" x14ac:dyDescent="0.3">
      <c r="A29" s="331"/>
      <c r="B29" s="165"/>
      <c r="C29" s="165"/>
      <c r="D29" s="165"/>
      <c r="E29" s="94"/>
      <c r="F29" s="165"/>
      <c r="G29" s="165"/>
      <c r="H29" s="165"/>
      <c r="I29" s="165"/>
      <c r="J29" s="165"/>
      <c r="K29" s="165"/>
      <c r="L29" s="165"/>
      <c r="M29" s="275"/>
      <c r="N29" s="285">
        <f>N23+N25+N27</f>
        <v>245996</v>
      </c>
      <c r="O29" s="264"/>
      <c r="P29" s="167"/>
      <c r="Q29" s="96"/>
      <c r="R29" s="127"/>
      <c r="S29" s="257">
        <f>ROUND((K28*5.74)*1.053,0)</f>
        <v>0</v>
      </c>
      <c r="T29" s="95"/>
      <c r="U29" s="97">
        <f>U23+U25+U27</f>
        <v>245996</v>
      </c>
    </row>
    <row r="30" spans="1:21" s="39" customFormat="1" ht="33.6" customHeight="1" thickBot="1" x14ac:dyDescent="0.3">
      <c r="A30" s="330" t="s">
        <v>1252</v>
      </c>
      <c r="B30" s="90">
        <f>B28+B19</f>
        <v>1370566</v>
      </c>
      <c r="C30" s="90">
        <f t="shared" ref="C30:M30" si="16">C28+C19</f>
        <v>671547</v>
      </c>
      <c r="D30" s="90">
        <f t="shared" si="16"/>
        <v>676556</v>
      </c>
      <c r="E30" s="90">
        <f t="shared" si="16"/>
        <v>22463</v>
      </c>
      <c r="F30" s="90">
        <f t="shared" si="16"/>
        <v>1370566</v>
      </c>
      <c r="G30" s="90">
        <f t="shared" si="16"/>
        <v>671547</v>
      </c>
      <c r="H30" s="90">
        <f t="shared" si="16"/>
        <v>676556</v>
      </c>
      <c r="I30" s="90">
        <f t="shared" si="16"/>
        <v>22463</v>
      </c>
      <c r="J30" s="90">
        <f t="shared" si="16"/>
        <v>1370566</v>
      </c>
      <c r="K30" s="90">
        <f t="shared" si="16"/>
        <v>671547</v>
      </c>
      <c r="L30" s="90">
        <f t="shared" si="16"/>
        <v>676556</v>
      </c>
      <c r="M30" s="260">
        <f t="shared" si="16"/>
        <v>22463</v>
      </c>
      <c r="N30" s="286">
        <f>N28+N19</f>
        <v>1370566</v>
      </c>
      <c r="O30" s="267"/>
      <c r="P30" s="180">
        <f>P19</f>
        <v>9916</v>
      </c>
      <c r="Q30" s="181"/>
      <c r="R30" s="182"/>
      <c r="S30" s="177">
        <f>S19</f>
        <v>661631</v>
      </c>
      <c r="T30" s="90">
        <f>T19</f>
        <v>676556</v>
      </c>
      <c r="U30" s="133">
        <f>U28</f>
        <v>22463</v>
      </c>
    </row>
    <row r="31" spans="1:21" s="39" customFormat="1" ht="33.6" customHeight="1" thickBot="1" x14ac:dyDescent="0.3">
      <c r="A31" s="331"/>
      <c r="B31" s="90"/>
      <c r="C31" s="90"/>
      <c r="D31" s="90"/>
      <c r="E31" s="130"/>
      <c r="F31" s="90"/>
      <c r="G31" s="90"/>
      <c r="H31" s="90"/>
      <c r="I31" s="90"/>
      <c r="J31" s="90"/>
      <c r="K31" s="90"/>
      <c r="L31" s="90"/>
      <c r="M31" s="277"/>
      <c r="N31" s="287">
        <f>N20+N29</f>
        <v>7741754</v>
      </c>
      <c r="O31" s="267"/>
      <c r="P31" s="175">
        <f>P20</f>
        <v>58901</v>
      </c>
      <c r="Q31" s="176"/>
      <c r="R31" s="131"/>
      <c r="S31" s="59">
        <f>S20</f>
        <v>4138382</v>
      </c>
      <c r="T31" s="174">
        <f>T20</f>
        <v>3298475</v>
      </c>
      <c r="U31" s="133">
        <f>U29</f>
        <v>245996</v>
      </c>
    </row>
    <row r="32" spans="1:21" s="16" customFormat="1" ht="33.6" customHeight="1" x14ac:dyDescent="0.3">
      <c r="A32" s="339" t="s">
        <v>2</v>
      </c>
      <c r="B32" s="100">
        <f>SUM(C32:D32)</f>
        <v>1348103</v>
      </c>
      <c r="C32" s="100">
        <f>C30</f>
        <v>671547</v>
      </c>
      <c r="D32" s="100">
        <f>D30</f>
        <v>676556</v>
      </c>
      <c r="E32" s="100">
        <f>E30</f>
        <v>22463</v>
      </c>
      <c r="F32" s="100">
        <f>SUM(G32:H32)</f>
        <v>1348103</v>
      </c>
      <c r="G32" s="100">
        <f>G30</f>
        <v>671547</v>
      </c>
      <c r="H32" s="100">
        <f>H30</f>
        <v>676556</v>
      </c>
      <c r="I32" s="100">
        <f>I30</f>
        <v>22463</v>
      </c>
      <c r="J32" s="100">
        <f>SUM(K32:M32)</f>
        <v>1370566</v>
      </c>
      <c r="K32" s="100">
        <f>K30</f>
        <v>671547</v>
      </c>
      <c r="L32" s="100">
        <f>L30</f>
        <v>676556</v>
      </c>
      <c r="M32" s="276">
        <f>M30</f>
        <v>22463</v>
      </c>
      <c r="N32" s="281">
        <f>N30</f>
        <v>1370566</v>
      </c>
      <c r="O32" s="268"/>
      <c r="P32" s="249">
        <f>P30</f>
        <v>9916</v>
      </c>
      <c r="Q32" s="102"/>
      <c r="R32" s="128"/>
      <c r="S32" s="121">
        <f>S30</f>
        <v>661631</v>
      </c>
      <c r="T32" s="101">
        <f>T30</f>
        <v>676556</v>
      </c>
      <c r="U32" s="103">
        <f>U30</f>
        <v>22463</v>
      </c>
    </row>
    <row r="33" spans="1:21" s="16" customFormat="1" ht="33.6" customHeight="1" thickBot="1" x14ac:dyDescent="0.35">
      <c r="A33" s="340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104"/>
      <c r="N33" s="288">
        <f>N31</f>
        <v>7741754</v>
      </c>
      <c r="O33" s="269"/>
      <c r="P33" s="250">
        <f>P31</f>
        <v>58901</v>
      </c>
      <c r="Q33" s="105"/>
      <c r="R33" s="129"/>
      <c r="S33" s="106">
        <f>S31</f>
        <v>4138382</v>
      </c>
      <c r="T33" s="106">
        <f>T31</f>
        <v>3298475</v>
      </c>
      <c r="U33" s="97">
        <f>U31</f>
        <v>245996</v>
      </c>
    </row>
    <row r="34" spans="1:21" s="16" customFormat="1" ht="33.6" customHeight="1" thickBot="1" x14ac:dyDescent="0.35">
      <c r="A34" s="162" t="s">
        <v>153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16"/>
      <c r="N34" s="270">
        <f>SUM(P34:U34)</f>
        <v>7741754</v>
      </c>
      <c r="O34" s="270"/>
      <c r="P34" s="251">
        <f>P33</f>
        <v>58901</v>
      </c>
      <c r="Q34" s="108"/>
      <c r="R34" s="113"/>
      <c r="S34" s="122">
        <f>S33</f>
        <v>4138382</v>
      </c>
      <c r="T34" s="107">
        <f>T33</f>
        <v>3298475</v>
      </c>
      <c r="U34" s="109">
        <f>U33</f>
        <v>245996</v>
      </c>
    </row>
    <row r="35" spans="1:21" ht="33.6" customHeight="1" thickBot="1" x14ac:dyDescent="0.35">
      <c r="A35" s="163" t="s">
        <v>47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7"/>
      <c r="N35" s="271">
        <f>SUM(P35:U35)</f>
        <v>1393515.72</v>
      </c>
      <c r="O35" s="271"/>
      <c r="P35" s="252">
        <f>ROUND(P34*18%,2)</f>
        <v>10602.18</v>
      </c>
      <c r="Q35" s="111"/>
      <c r="R35" s="112"/>
      <c r="S35" s="253">
        <f t="shared" ref="S35:U35" si="17">ROUND(S34*18%,2)</f>
        <v>744908.76</v>
      </c>
      <c r="T35" s="254">
        <f t="shared" si="17"/>
        <v>593725.5</v>
      </c>
      <c r="U35" s="254">
        <f t="shared" si="17"/>
        <v>44279.28</v>
      </c>
    </row>
    <row r="36" spans="1:21" s="16" customFormat="1" ht="33.6" customHeight="1" thickBot="1" x14ac:dyDescent="0.35">
      <c r="A36" s="164" t="s">
        <v>168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16"/>
      <c r="N36" s="270">
        <f>SUM(P36:U36)</f>
        <v>9135269.7199999988</v>
      </c>
      <c r="O36" s="270"/>
      <c r="P36" s="251">
        <f>SUM(P34:P35)</f>
        <v>69503.179999999993</v>
      </c>
      <c r="Q36" s="108"/>
      <c r="R36" s="113"/>
      <c r="S36" s="255">
        <f>SUM(S34:S35)</f>
        <v>4883290.76</v>
      </c>
      <c r="T36" s="256">
        <f t="shared" ref="T36:U36" si="18">SUM(T34:T35)</f>
        <v>3892200.5</v>
      </c>
      <c r="U36" s="256">
        <f t="shared" si="18"/>
        <v>290275.28000000003</v>
      </c>
    </row>
    <row r="37" spans="1:21" s="16" customFormat="1" ht="24.9" customHeight="1" x14ac:dyDescent="0.3">
      <c r="A37" s="58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60"/>
      <c r="Q37" s="60"/>
      <c r="R37" s="60"/>
    </row>
    <row r="38" spans="1:21" ht="24.9" customHeight="1" x14ac:dyDescent="0.3">
      <c r="A38" s="316" t="s">
        <v>0</v>
      </c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79"/>
      <c r="Q38" s="12"/>
    </row>
    <row r="39" spans="1:21" ht="24.9" customHeight="1" x14ac:dyDescent="0.3">
      <c r="A39" s="316" t="s">
        <v>1255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</row>
    <row r="40" spans="1:21" ht="24.9" customHeight="1" x14ac:dyDescent="0.3">
      <c r="A40" s="324" t="s">
        <v>1253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</row>
    <row r="41" spans="1:21" ht="24.9" customHeight="1" x14ac:dyDescent="0.3">
      <c r="A41" s="316" t="s">
        <v>1254</v>
      </c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</row>
    <row r="42" spans="1:21" ht="27" customHeight="1" x14ac:dyDescent="0.3">
      <c r="A42" s="324" t="s">
        <v>154</v>
      </c>
      <c r="B42" s="324"/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85"/>
    </row>
    <row r="43" spans="1:21" ht="24.9" customHeight="1" x14ac:dyDescent="0.3"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16"/>
      <c r="Q43" s="16"/>
    </row>
    <row r="44" spans="1:21" s="16" customFormat="1" ht="25.05" customHeight="1" x14ac:dyDescent="0.4">
      <c r="A44" s="333" t="s">
        <v>98</v>
      </c>
      <c r="B44" s="333"/>
      <c r="C44" s="33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4"/>
      <c r="P44" s="10"/>
      <c r="Q44" s="10"/>
    </row>
    <row r="45" spans="1:21" ht="25.05" customHeight="1" x14ac:dyDescent="0.4">
      <c r="A45" s="333" t="s">
        <v>45</v>
      </c>
      <c r="B45" s="333"/>
      <c r="C45" s="333"/>
      <c r="D45" s="13"/>
      <c r="E45" s="13"/>
      <c r="F45" s="13"/>
      <c r="G45" s="36"/>
      <c r="H45" s="334" t="s">
        <v>1260</v>
      </c>
      <c r="I45" s="334"/>
      <c r="J45" s="36"/>
      <c r="K45" s="13"/>
      <c r="L45" s="13"/>
      <c r="M45" s="13"/>
      <c r="N45" s="13"/>
      <c r="O45" s="13"/>
      <c r="P45" s="16"/>
      <c r="Q45" s="16"/>
    </row>
    <row r="46" spans="1:21" ht="25.05" customHeight="1" x14ac:dyDescent="0.3">
      <c r="A46" s="135"/>
      <c r="B46" s="136"/>
      <c r="C46" s="136"/>
      <c r="H46" s="332"/>
      <c r="I46" s="332"/>
      <c r="Q46" s="15"/>
    </row>
    <row r="47" spans="1:21" ht="25.05" customHeight="1" x14ac:dyDescent="0.4">
      <c r="A47" s="333" t="s">
        <v>48</v>
      </c>
      <c r="B47" s="333"/>
      <c r="C47" s="137"/>
      <c r="D47" s="40"/>
      <c r="E47" s="40"/>
      <c r="F47" s="40"/>
      <c r="G47" s="40"/>
      <c r="H47" s="335" t="s">
        <v>72</v>
      </c>
      <c r="I47" s="335"/>
      <c r="J47" s="40"/>
      <c r="K47" s="40"/>
      <c r="L47" s="40"/>
      <c r="M47" s="40"/>
      <c r="N47" s="40"/>
      <c r="O47" s="40"/>
      <c r="P47" s="12"/>
      <c r="Q47" s="12"/>
    </row>
    <row r="48" spans="1:21" ht="25.05" customHeight="1" x14ac:dyDescent="0.3">
      <c r="A48" s="135"/>
      <c r="B48" s="136"/>
      <c r="C48" s="136"/>
      <c r="H48" s="332"/>
      <c r="I48" s="332"/>
      <c r="P48" s="12"/>
      <c r="Q48" s="12"/>
    </row>
    <row r="49" spans="1:17" s="13" customFormat="1" ht="25.05" customHeight="1" x14ac:dyDescent="0.35">
      <c r="A49" s="135" t="s">
        <v>66</v>
      </c>
      <c r="B49" s="136"/>
      <c r="C49" s="136"/>
      <c r="D49" s="14"/>
      <c r="E49" s="14"/>
      <c r="F49" s="14"/>
      <c r="G49" s="14"/>
      <c r="H49" s="134" t="s">
        <v>67</v>
      </c>
      <c r="I49" s="14"/>
      <c r="J49" s="14"/>
      <c r="K49" s="14"/>
      <c r="L49" s="14"/>
      <c r="M49" s="14"/>
      <c r="N49" s="14"/>
      <c r="O49" s="14"/>
      <c r="P49" s="10"/>
      <c r="Q49" s="10"/>
    </row>
    <row r="50" spans="1:17" s="13" customFormat="1" ht="18.75" customHeight="1" x14ac:dyDescent="0.35">
      <c r="A50" s="12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spans="1:17" ht="18.75" customHeight="1" x14ac:dyDescent="0.35">
      <c r="M51" s="11" t="s">
        <v>55</v>
      </c>
      <c r="P51" s="13"/>
      <c r="Q51" s="13"/>
    </row>
    <row r="52" spans="1:17" s="13" customFormat="1" ht="19.5" customHeight="1" x14ac:dyDescent="0.35">
      <c r="A52" s="12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0"/>
      <c r="Q52" s="10"/>
    </row>
    <row r="53" spans="1:17" ht="18" x14ac:dyDescent="0.35">
      <c r="P53" s="13"/>
      <c r="Q53" s="13"/>
    </row>
    <row r="54" spans="1:17" s="13" customFormat="1" ht="18" x14ac:dyDescent="0.35">
      <c r="A54" s="12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0"/>
      <c r="Q54" s="10"/>
    </row>
    <row r="55" spans="1:17" ht="18" x14ac:dyDescent="0.35">
      <c r="P55" s="13"/>
      <c r="Q55" s="13"/>
    </row>
  </sheetData>
  <mergeCells count="43">
    <mergeCell ref="A44:C44"/>
    <mergeCell ref="A26:A27"/>
    <mergeCell ref="A30:A31"/>
    <mergeCell ref="A2:U2"/>
    <mergeCell ref="A3:U3"/>
    <mergeCell ref="A32:A33"/>
    <mergeCell ref="S5:U5"/>
    <mergeCell ref="A4:O4"/>
    <mergeCell ref="A5:A6"/>
    <mergeCell ref="B5:E5"/>
    <mergeCell ref="F5:I5"/>
    <mergeCell ref="O5:O6"/>
    <mergeCell ref="J5:M5"/>
    <mergeCell ref="A24:A25"/>
    <mergeCell ref="A22:A23"/>
    <mergeCell ref="O22:O23"/>
    <mergeCell ref="H48:I48"/>
    <mergeCell ref="A47:B47"/>
    <mergeCell ref="A45:C45"/>
    <mergeCell ref="H45:I45"/>
    <mergeCell ref="H46:I46"/>
    <mergeCell ref="H47:I47"/>
    <mergeCell ref="N5:N6"/>
    <mergeCell ref="A38:O38"/>
    <mergeCell ref="A39:O39"/>
    <mergeCell ref="P5:R5"/>
    <mergeCell ref="A42:N42"/>
    <mergeCell ref="O9:O10"/>
    <mergeCell ref="A9:A10"/>
    <mergeCell ref="A11:A12"/>
    <mergeCell ref="A13:A14"/>
    <mergeCell ref="A15:A16"/>
    <mergeCell ref="A17:A18"/>
    <mergeCell ref="A28:A29"/>
    <mergeCell ref="A19:A20"/>
    <mergeCell ref="O24:O25"/>
    <mergeCell ref="O26:O27"/>
    <mergeCell ref="A40:P40"/>
    <mergeCell ref="A41:O41"/>
    <mergeCell ref="O11:O12"/>
    <mergeCell ref="O13:O14"/>
    <mergeCell ref="O15:O16"/>
    <mergeCell ref="O17:O18"/>
  </mergeCells>
  <phoneticPr fontId="41" type="noConversion"/>
  <pageMargins left="0.39370078740157483" right="0.19685039370078741" top="0.19685039370078741" bottom="0" header="0.31496062992125984" footer="0.31496062992125984"/>
  <pageSetup paperSize="9" scale="56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opLeftCell="A23" workbookViewId="0">
      <selection sqref="A1:H36"/>
    </sheetView>
  </sheetViews>
  <sheetFormatPr defaultColWidth="9.109375" defaultRowHeight="13.8" x14ac:dyDescent="0.25"/>
  <cols>
    <col min="1" max="1" width="9.5546875" style="20" customWidth="1"/>
    <col min="2" max="2" width="7.44140625" style="20" customWidth="1"/>
    <col min="3" max="3" width="23" style="20" customWidth="1"/>
    <col min="4" max="4" width="9.109375" style="20"/>
    <col min="5" max="5" width="12.33203125" style="20" customWidth="1"/>
    <col min="6" max="6" width="19.88671875" style="20" customWidth="1"/>
    <col min="7" max="7" width="27" style="20" customWidth="1"/>
    <col min="8" max="8" width="22.88671875" style="20" customWidth="1"/>
    <col min="9" max="9" width="9.109375" style="20"/>
    <col min="10" max="10" width="12.6640625" style="20" bestFit="1" customWidth="1"/>
    <col min="11" max="16384" width="9.109375" style="20"/>
  </cols>
  <sheetData>
    <row r="1" spans="1:8" ht="15.6" x14ac:dyDescent="0.3">
      <c r="G1" s="35"/>
    </row>
    <row r="2" spans="1:8" ht="15.6" x14ac:dyDescent="0.25">
      <c r="G2" s="31"/>
    </row>
    <row r="3" spans="1:8" ht="15.6" x14ac:dyDescent="0.25">
      <c r="G3" s="31"/>
    </row>
    <row r="4" spans="1:8" ht="15.6" x14ac:dyDescent="0.25">
      <c r="G4" s="31"/>
    </row>
    <row r="5" spans="1:8" ht="18" x14ac:dyDescent="0.35">
      <c r="A5" s="349" t="s">
        <v>19</v>
      </c>
      <c r="B5" s="349"/>
      <c r="C5" s="349"/>
      <c r="D5" s="349"/>
      <c r="E5" s="349"/>
      <c r="F5" s="349"/>
      <c r="G5" s="349"/>
      <c r="H5" s="349"/>
    </row>
    <row r="6" spans="1:8" ht="63" customHeight="1" x14ac:dyDescent="0.25">
      <c r="A6" s="348" t="s">
        <v>1257</v>
      </c>
      <c r="B6" s="348"/>
      <c r="C6" s="348"/>
      <c r="D6" s="348"/>
      <c r="E6" s="348"/>
      <c r="F6" s="348"/>
      <c r="G6" s="348"/>
      <c r="H6" s="348"/>
    </row>
    <row r="7" spans="1:8" ht="18" x14ac:dyDescent="0.35">
      <c r="A7" s="349" t="s">
        <v>152</v>
      </c>
      <c r="B7" s="349"/>
      <c r="C7" s="349"/>
      <c r="D7" s="349"/>
      <c r="E7" s="349"/>
      <c r="F7" s="349"/>
      <c r="G7" s="349"/>
      <c r="H7" s="349"/>
    </row>
    <row r="8" spans="1:8" ht="61.2" customHeight="1" x14ac:dyDescent="0.3">
      <c r="A8" s="354"/>
      <c r="B8" s="354"/>
      <c r="C8" s="354"/>
      <c r="D8" s="354"/>
      <c r="E8" s="354"/>
      <c r="F8" s="354"/>
      <c r="G8" s="354"/>
    </row>
    <row r="9" spans="1:8" ht="15.6" x14ac:dyDescent="0.3">
      <c r="A9" s="355" t="s">
        <v>155</v>
      </c>
      <c r="B9" s="355"/>
      <c r="C9" s="355"/>
      <c r="D9" s="355"/>
      <c r="E9" s="21"/>
      <c r="F9" s="21"/>
      <c r="G9" s="21"/>
    </row>
    <row r="10" spans="1:8" ht="15.6" x14ac:dyDescent="0.3">
      <c r="A10" s="21"/>
      <c r="B10" s="21"/>
      <c r="C10" s="21"/>
      <c r="D10" s="21"/>
      <c r="E10" s="21"/>
      <c r="F10" s="30"/>
      <c r="G10" s="350" t="s">
        <v>18</v>
      </c>
      <c r="H10" s="350"/>
    </row>
    <row r="11" spans="1:8" ht="12.75" customHeight="1" x14ac:dyDescent="0.25">
      <c r="A11" s="358" t="s">
        <v>17</v>
      </c>
      <c r="B11" s="359"/>
      <c r="C11" s="362" t="s">
        <v>16</v>
      </c>
      <c r="D11" s="358" t="s">
        <v>15</v>
      </c>
      <c r="E11" s="359"/>
      <c r="F11" s="362" t="s">
        <v>14</v>
      </c>
      <c r="G11" s="351" t="s">
        <v>13</v>
      </c>
      <c r="H11" s="351" t="s">
        <v>13</v>
      </c>
    </row>
    <row r="12" spans="1:8" ht="31.5" customHeight="1" x14ac:dyDescent="0.25">
      <c r="A12" s="360"/>
      <c r="B12" s="361"/>
      <c r="C12" s="363"/>
      <c r="D12" s="360"/>
      <c r="E12" s="361"/>
      <c r="F12" s="363"/>
      <c r="G12" s="351"/>
      <c r="H12" s="351"/>
    </row>
    <row r="13" spans="1:8" ht="13.8" customHeight="1" x14ac:dyDescent="0.25">
      <c r="A13" s="360"/>
      <c r="B13" s="361"/>
      <c r="C13" s="363"/>
      <c r="D13" s="360"/>
      <c r="E13" s="361"/>
      <c r="F13" s="363"/>
      <c r="G13" s="351"/>
      <c r="H13" s="351"/>
    </row>
    <row r="14" spans="1:8" ht="13.8" customHeight="1" x14ac:dyDescent="0.25">
      <c r="A14" s="360"/>
      <c r="B14" s="361"/>
      <c r="C14" s="363"/>
      <c r="D14" s="360"/>
      <c r="E14" s="361"/>
      <c r="F14" s="363"/>
      <c r="G14" s="352" t="s">
        <v>76</v>
      </c>
      <c r="H14" s="352" t="s">
        <v>151</v>
      </c>
    </row>
    <row r="15" spans="1:8" ht="13.8" customHeight="1" x14ac:dyDescent="0.25">
      <c r="A15" s="360"/>
      <c r="B15" s="361"/>
      <c r="C15" s="363"/>
      <c r="D15" s="360"/>
      <c r="E15" s="361"/>
      <c r="F15" s="363"/>
      <c r="G15" s="352"/>
      <c r="H15" s="352"/>
    </row>
    <row r="16" spans="1:8" ht="13.8" customHeight="1" x14ac:dyDescent="0.25">
      <c r="A16" s="360"/>
      <c r="B16" s="361"/>
      <c r="C16" s="363"/>
      <c r="D16" s="360"/>
      <c r="E16" s="361"/>
      <c r="F16" s="363"/>
      <c r="G16" s="352"/>
      <c r="H16" s="352"/>
    </row>
    <row r="17" spans="1:12" ht="13.8" customHeight="1" x14ac:dyDescent="0.25">
      <c r="A17" s="360"/>
      <c r="B17" s="361"/>
      <c r="C17" s="364"/>
      <c r="D17" s="360"/>
      <c r="E17" s="361"/>
      <c r="F17" s="364"/>
      <c r="G17" s="352"/>
      <c r="H17" s="352"/>
    </row>
    <row r="18" spans="1:12" ht="15.6" x14ac:dyDescent="0.3">
      <c r="A18" s="365">
        <v>1</v>
      </c>
      <c r="B18" s="366"/>
      <c r="C18" s="29">
        <v>2</v>
      </c>
      <c r="D18" s="365">
        <v>3</v>
      </c>
      <c r="E18" s="366"/>
      <c r="F18" s="29">
        <v>4</v>
      </c>
      <c r="G18" s="28">
        <v>5</v>
      </c>
      <c r="H18" s="28">
        <v>6</v>
      </c>
    </row>
    <row r="19" spans="1:12" ht="32.25" customHeight="1" x14ac:dyDescent="0.25">
      <c r="A19" s="370" t="s">
        <v>5</v>
      </c>
      <c r="B19" s="371"/>
      <c r="C19" s="25">
        <f>СМР!K32</f>
        <v>671547</v>
      </c>
      <c r="D19" s="356">
        <f>СМР!P34+СМР!S34</f>
        <v>4197283</v>
      </c>
      <c r="E19" s="357"/>
      <c r="F19" s="25">
        <f>D19</f>
        <v>4197283</v>
      </c>
      <c r="G19" s="57">
        <f>СМР!P34</f>
        <v>58901</v>
      </c>
      <c r="H19" s="87">
        <f>СМР!S34</f>
        <v>4138382</v>
      </c>
    </row>
    <row r="20" spans="1:12" ht="32.25" customHeight="1" x14ac:dyDescent="0.25">
      <c r="A20" s="370" t="s">
        <v>4</v>
      </c>
      <c r="B20" s="371"/>
      <c r="C20" s="25">
        <f>СМР!L32</f>
        <v>676556</v>
      </c>
      <c r="D20" s="356">
        <f>СМР!T34</f>
        <v>3298475</v>
      </c>
      <c r="E20" s="357"/>
      <c r="F20" s="25">
        <f>D20</f>
        <v>3298475</v>
      </c>
      <c r="G20" s="23">
        <v>0</v>
      </c>
      <c r="H20" s="87">
        <f>СМР!T34</f>
        <v>3298475</v>
      </c>
    </row>
    <row r="21" spans="1:12" ht="32.25" customHeight="1" x14ac:dyDescent="0.25">
      <c r="A21" s="370" t="s">
        <v>12</v>
      </c>
      <c r="B21" s="371"/>
      <c r="C21" s="25">
        <f>СМР!M32</f>
        <v>22463</v>
      </c>
      <c r="D21" s="356">
        <f>H21</f>
        <v>245996</v>
      </c>
      <c r="E21" s="357"/>
      <c r="F21" s="25">
        <f>H21</f>
        <v>245996</v>
      </c>
      <c r="G21" s="23">
        <v>0</v>
      </c>
      <c r="H21" s="87">
        <f>СМР!U31</f>
        <v>245996</v>
      </c>
    </row>
    <row r="22" spans="1:12" ht="30" customHeight="1" x14ac:dyDescent="0.25">
      <c r="A22" s="372" t="s">
        <v>1</v>
      </c>
      <c r="B22" s="372"/>
      <c r="C22" s="27">
        <f>SUM(C19:C21)</f>
        <v>1370566</v>
      </c>
      <c r="D22" s="356">
        <f>SUM(D19:E21)</f>
        <v>7741754</v>
      </c>
      <c r="E22" s="357"/>
      <c r="F22" s="25">
        <f>SUM(F19:F21)</f>
        <v>7741754</v>
      </c>
      <c r="G22" s="23">
        <f>SUM(G19:G21)</f>
        <v>58901</v>
      </c>
      <c r="H22" s="87">
        <f>СМР!S34+СМР!T34+СМР!U33</f>
        <v>7682853</v>
      </c>
    </row>
    <row r="23" spans="1:12" ht="30" customHeight="1" x14ac:dyDescent="0.3">
      <c r="A23" s="367" t="s">
        <v>11</v>
      </c>
      <c r="B23" s="368"/>
      <c r="C23" s="26"/>
      <c r="D23" s="356">
        <f>СМР!N35</f>
        <v>1393515.72</v>
      </c>
      <c r="E23" s="357"/>
      <c r="F23" s="25">
        <f>D23</f>
        <v>1393515.72</v>
      </c>
      <c r="G23" s="23">
        <f>СМР!P35</f>
        <v>10602.18</v>
      </c>
      <c r="H23" s="87">
        <f>СМР!S35+СМР!T35+СМР!U35</f>
        <v>1382913.54</v>
      </c>
      <c r="J23" s="88"/>
    </row>
    <row r="24" spans="1:12" ht="30" customHeight="1" x14ac:dyDescent="0.3">
      <c r="A24" s="373" t="s">
        <v>10</v>
      </c>
      <c r="B24" s="373"/>
      <c r="C24" s="24"/>
      <c r="D24" s="374">
        <f>СМР!N36</f>
        <v>9135269.7199999988</v>
      </c>
      <c r="E24" s="374"/>
      <c r="F24" s="23">
        <f>SUM(F22:F23)</f>
        <v>9135269.7200000007</v>
      </c>
      <c r="G24" s="23">
        <f>SUM(G22:G23)</f>
        <v>69503.179999999993</v>
      </c>
      <c r="H24" s="87">
        <f>СМР!S36+СМР!T36+СМР!U36</f>
        <v>9065766.5399999991</v>
      </c>
    </row>
    <row r="25" spans="1:12" ht="54" customHeight="1" x14ac:dyDescent="0.3">
      <c r="A25" s="22"/>
      <c r="B25" s="22"/>
      <c r="C25" s="22"/>
      <c r="D25" s="22"/>
      <c r="E25" s="22"/>
      <c r="F25" s="22"/>
      <c r="G25" s="22"/>
    </row>
    <row r="26" spans="1:12" s="32" customFormat="1" ht="18" x14ac:dyDescent="0.35">
      <c r="A26" s="33" t="s">
        <v>9</v>
      </c>
      <c r="B26" s="33"/>
      <c r="C26" s="33"/>
      <c r="D26" s="33"/>
      <c r="E26" s="33"/>
      <c r="F26" s="33"/>
      <c r="G26" s="33"/>
    </row>
    <row r="27" spans="1:12" s="32" customFormat="1" ht="12" customHeight="1" x14ac:dyDescent="0.35">
      <c r="A27" s="34"/>
      <c r="B27" s="34"/>
      <c r="C27" s="34"/>
      <c r="D27" s="34"/>
      <c r="E27" s="34"/>
      <c r="F27" s="34"/>
      <c r="G27" s="34"/>
    </row>
    <row r="28" spans="1:12" s="32" customFormat="1" ht="163.19999999999999" customHeight="1" x14ac:dyDescent="0.3">
      <c r="A28" s="353" t="s">
        <v>1256</v>
      </c>
      <c r="B28" s="353"/>
      <c r="C28" s="353"/>
      <c r="D28" s="353"/>
      <c r="E28" s="353"/>
      <c r="F28" s="353"/>
      <c r="G28" s="353"/>
      <c r="H28" s="353"/>
    </row>
    <row r="29" spans="1:12" ht="69" customHeight="1" x14ac:dyDescent="0.25"/>
    <row r="30" spans="1:12" s="13" customFormat="1" ht="18.75" customHeight="1" x14ac:dyDescent="0.35">
      <c r="A30" s="369" t="s">
        <v>98</v>
      </c>
      <c r="B30" s="369"/>
      <c r="C30" s="369"/>
      <c r="D30" s="369"/>
      <c r="I30" s="14"/>
      <c r="J30" s="14"/>
      <c r="K30" s="14"/>
      <c r="L30" s="14"/>
    </row>
    <row r="31" spans="1:12" s="13" customFormat="1" ht="18.75" customHeight="1" x14ac:dyDescent="0.35">
      <c r="A31" s="369" t="s">
        <v>45</v>
      </c>
      <c r="B31" s="369"/>
      <c r="C31" s="369"/>
      <c r="D31" s="369"/>
      <c r="F31" s="37"/>
      <c r="G31" s="46" t="s">
        <v>1260</v>
      </c>
      <c r="J31" s="14"/>
      <c r="K31" s="14"/>
      <c r="L31" s="14"/>
    </row>
    <row r="32" spans="1:12" s="10" customFormat="1" ht="18.75" customHeight="1" x14ac:dyDescent="0.35">
      <c r="A32" s="12"/>
      <c r="B32" s="11"/>
      <c r="C32" s="11"/>
      <c r="D32" s="11"/>
      <c r="E32" s="11"/>
      <c r="F32" s="38"/>
      <c r="G32" s="46"/>
      <c r="H32" s="11"/>
      <c r="I32" s="11"/>
      <c r="J32" s="11"/>
      <c r="K32" s="11"/>
      <c r="L32" s="11"/>
    </row>
    <row r="33" spans="1:12" s="13" customFormat="1" ht="19.5" customHeight="1" x14ac:dyDescent="0.35">
      <c r="A33" s="369" t="s">
        <v>48</v>
      </c>
      <c r="B33" s="369"/>
      <c r="C33" s="369"/>
      <c r="D33" s="369"/>
      <c r="E33" s="40"/>
      <c r="F33" s="45"/>
      <c r="G33" s="46" t="s">
        <v>72</v>
      </c>
      <c r="H33" s="40"/>
      <c r="I33" s="40"/>
      <c r="J33" s="40"/>
      <c r="K33" s="40"/>
      <c r="L33" s="40"/>
    </row>
    <row r="34" spans="1:12" x14ac:dyDescent="0.25">
      <c r="F34" s="43"/>
      <c r="G34" s="41"/>
    </row>
    <row r="35" spans="1:12" s="34" customFormat="1" ht="18" x14ac:dyDescent="0.35">
      <c r="A35" s="34" t="s">
        <v>66</v>
      </c>
      <c r="F35" s="44"/>
      <c r="G35" s="42" t="s">
        <v>67</v>
      </c>
    </row>
  </sheetData>
  <mergeCells count="32">
    <mergeCell ref="A5:H5"/>
    <mergeCell ref="A33:D33"/>
    <mergeCell ref="A30:D30"/>
    <mergeCell ref="A31:D31"/>
    <mergeCell ref="F11:F17"/>
    <mergeCell ref="A18:B18"/>
    <mergeCell ref="A21:B21"/>
    <mergeCell ref="A20:B20"/>
    <mergeCell ref="D20:E20"/>
    <mergeCell ref="A19:B19"/>
    <mergeCell ref="A22:B22"/>
    <mergeCell ref="D21:E21"/>
    <mergeCell ref="D23:E23"/>
    <mergeCell ref="D22:E22"/>
    <mergeCell ref="A24:B24"/>
    <mergeCell ref="D24:E24"/>
    <mergeCell ref="A28:H28"/>
    <mergeCell ref="A8:G8"/>
    <mergeCell ref="A9:D9"/>
    <mergeCell ref="G11:G13"/>
    <mergeCell ref="D19:E19"/>
    <mergeCell ref="A11:B17"/>
    <mergeCell ref="D11:E17"/>
    <mergeCell ref="G14:G17"/>
    <mergeCell ref="C11:C17"/>
    <mergeCell ref="D18:E18"/>
    <mergeCell ref="A23:B23"/>
    <mergeCell ref="A6:H6"/>
    <mergeCell ref="A7:H7"/>
    <mergeCell ref="G10:H10"/>
    <mergeCell ref="H11:H13"/>
    <mergeCell ref="H14:H17"/>
  </mergeCells>
  <phoneticPr fontId="41" type="noConversion"/>
  <pageMargins left="0.59055118110236227" right="0.39370078740157483" top="0.59055118110236227" bottom="0.3937007874015748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04-40697-0-0-АС.ЛС</vt:lpstr>
      <vt:lpstr>04-40697-0-0-ОВ.ЛС</vt:lpstr>
      <vt:lpstr>04-40697-0-0-ЭМ.ЛС</vt:lpstr>
      <vt:lpstr>04-40697-0-0-АТХ.ЛС</vt:lpstr>
      <vt:lpstr>04-40697-0-0-ТХ.ЛС</vt:lpstr>
      <vt:lpstr>04-40697-0-0-ОВ.ЛС1 ПНР</vt:lpstr>
      <vt:lpstr>04-40697-0-0-ЭМ.ЛС1 ПНР</vt:lpstr>
      <vt:lpstr> 04-40697-0-0-АТХ.ЛС2 ПНР</vt:lpstr>
      <vt:lpstr>СМР</vt:lpstr>
      <vt:lpstr>НМЦ договора</vt:lpstr>
      <vt:lpstr>'04-40697-0-0-АС.ЛС'!Заголовки_для_печати</vt:lpstr>
      <vt:lpstr>'04-40697-0-0-ОВ.ЛС'!Заголовки_для_печати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2015-08-24T07:35:18Z</cp:lastPrinted>
  <dcterms:created xsi:type="dcterms:W3CDTF">2002-02-11T05:58:42Z</dcterms:created>
  <dcterms:modified xsi:type="dcterms:W3CDTF">2015-08-24T07:47:52Z</dcterms:modified>
</cp:coreProperties>
</file>