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2"/>
  </bookViews>
  <sheets>
    <sheet name="24186" sheetId="4" r:id="rId1"/>
    <sheet name="24869" sheetId="5" r:id="rId2"/>
    <sheet name="НМЦ" sheetId="2" r:id="rId3"/>
    <sheet name="Сводка затрат" sheetId="3" r:id="rId4"/>
  </sheets>
  <externalReferences>
    <externalReference r:id="rId5"/>
  </externalReferences>
  <definedNames>
    <definedName name="Constr" localSheetId="0">'24186'!#REF!</definedName>
    <definedName name="Constr" localSheetId="1">'24869'!$A$7</definedName>
    <definedName name="FOT" localSheetId="0">'24186'!$D$12</definedName>
    <definedName name="FOT" localSheetId="1">'24869'!$D$12</definedName>
    <definedName name="Ind" localSheetId="0">'24186'!#REF!</definedName>
    <definedName name="Ind" localSheetId="1">'24869'!$H$9</definedName>
    <definedName name="Obj" localSheetId="0">'24186'!$E$7</definedName>
    <definedName name="Obj" localSheetId="1">'24869'!#REF!</definedName>
    <definedName name="Obosn" localSheetId="0">'24186'!$D$10</definedName>
    <definedName name="Obosn" localSheetId="1">'24869'!$D$10</definedName>
    <definedName name="SmPr" localSheetId="0">'24186'!$D$11</definedName>
    <definedName name="SmPr" localSheetId="1">'24869'!$D$11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 localSheetId="3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'24186'!$20:$20</definedName>
    <definedName name="_xlnm.Print_Titles" localSheetId="1">'24869'!$20:$20</definedName>
    <definedName name="_xlnm.Print_Titles" localSheetId="2">НМЦ!$13:$13</definedName>
    <definedName name="измен">#REF!</definedName>
    <definedName name="итого" localSheetId="2">#REF!</definedName>
    <definedName name="итого" localSheetId="3">#REF!</definedName>
    <definedName name="итого">#REF!</definedName>
    <definedName name="итого_сантех" localSheetId="2">#REF!</definedName>
    <definedName name="итого_сантех">#REF!</definedName>
    <definedName name="итого_стр">#REF!</definedName>
    <definedName name="итого_строит" localSheetId="2">НМЦ!#REF!</definedName>
    <definedName name="итого_строит">#REF!</definedName>
    <definedName name="итого_технол" localSheetId="2">#REF!</definedName>
    <definedName name="итого_технол">#REF!</definedName>
    <definedName name="итого_электр" localSheetId="2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2">#REF!</definedName>
    <definedName name="лен" localSheetId="3">#REF!</definedName>
    <definedName name="лен">#REF!</definedName>
    <definedName name="лот" localSheetId="2">#REF!</definedName>
    <definedName name="лот" localSheetId="3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2">#REF!</definedName>
    <definedName name="пос" localSheetId="3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2">#REF!</definedName>
    <definedName name="склад" localSheetId="3">#REF!</definedName>
    <definedName name="склад">#REF!</definedName>
    <definedName name="сср4" localSheetId="2">#REF!</definedName>
    <definedName name="сср4" localSheetId="3">#REF!</definedName>
    <definedName name="сср4">#REF!</definedName>
    <definedName name="ссроб" localSheetId="2">#REF!</definedName>
    <definedName name="ссроб" localSheetId="3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6" i="2" l="1"/>
  <c r="E15" i="2"/>
  <c r="D16" i="2"/>
  <c r="D15" i="2"/>
  <c r="D13" i="3"/>
  <c r="D12" i="3"/>
  <c r="J14" i="5"/>
  <c r="J85" i="5"/>
  <c r="D11" i="3" l="1"/>
  <c r="D14" i="2" s="1"/>
  <c r="J14" i="4"/>
  <c r="J79" i="4"/>
  <c r="E14" i="2" l="1"/>
  <c r="D14" i="3" l="1"/>
  <c r="E18" i="2" l="1"/>
  <c r="E20" i="2" s="1"/>
  <c r="D15" i="3"/>
  <c r="D16" i="3" s="1"/>
</calcChain>
</file>

<file path=xl/sharedStrings.xml><?xml version="1.0" encoding="utf-8"?>
<sst xmlns="http://schemas.openxmlformats.org/spreadsheetml/2006/main" count="417" uniqueCount="264">
  <si>
    <t>(наименование стройки)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</si>
  <si>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</si>
  <si>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</si>
  <si>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</si>
  <si>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</si>
  <si>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</si>
  <si>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</si>
  <si>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</si>
  <si>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</si>
  <si>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</si>
  <si>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</si>
  <si>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</si>
  <si>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</si>
  <si>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</si>
  <si>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</si>
  <si>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</si>
  <si>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</si>
  <si>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</si>
  <si>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</si>
  <si>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</si>
  <si>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</si>
  <si>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 xml:space="preserve">                           Раздел 1. Разборка.</t>
  </si>
  <si>
    <t>т</t>
  </si>
  <si>
    <t>100 м2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</si>
  <si>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</si>
  <si>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</si>
  <si>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</si>
  <si>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</si>
  <si>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</si>
  <si>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</si>
  <si>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</si>
  <si>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</si>
  <si>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</si>
  <si>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</si>
  <si>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</si>
  <si>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</si>
  <si>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</si>
  <si>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</si>
  <si>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</si>
  <si>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</si>
  <si>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</si>
  <si>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</si>
  <si>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</si>
  <si>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ФГУП "Комбинат "Электрохимприбор"</t>
  </si>
  <si>
    <t>Зам. генерального директора</t>
  </si>
  <si>
    <t>_____________________________</t>
  </si>
  <si>
    <t xml:space="preserve">        Е.В.Гордеев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</si>
  <si>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</si>
  <si>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</si>
  <si>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 xml:space="preserve">Составлен(а) в базовых ценах 2001г. в редакции 2009г. 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</si>
  <si>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</si>
  <si>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</si>
  <si>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</si>
  <si>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</si>
  <si>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</si>
  <si>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</si>
  <si>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</si>
  <si>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</si>
  <si>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</si>
  <si>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</si>
  <si>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</si>
  <si>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</si>
  <si>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</si>
  <si>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</si>
  <si>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</si>
  <si>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Инженер по проектно-сметной работе</t>
  </si>
  <si>
    <t>Т.Ш. Ковязина</t>
  </si>
  <si>
    <t>Приложение №___ к договору от "___"_________ №___________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</si>
  <si>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</si>
  <si>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</si>
  <si>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</si>
  <si>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</si>
  <si>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</si>
  <si>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Итого:</t>
  </si>
  <si>
    <t>НДС 18%:</t>
  </si>
  <si>
    <t>Итого в текущих ценах с учетом НДС:</t>
  </si>
  <si>
    <t>на ФГУП «Комбинат «Электрохимприбор»</t>
  </si>
  <si>
    <t>Итого в текущих ценах 2013 года:</t>
  </si>
  <si>
    <t>В.В. Моляков</t>
  </si>
  <si>
    <t xml:space="preserve">Согласовано  </t>
  </si>
  <si>
    <t>отдел 028</t>
  </si>
  <si>
    <t>Начальник отдела капитального строительства</t>
  </si>
  <si>
    <t xml:space="preserve">   Условия производства работ ОЗП=1,2; ЭМ=1,2; ЗПМ=1,2; ТЗ=1,2; ТЗМ=1,2  (Поз. 9, 21, 26, 28, 12-15, 18-20, 23-25, 32, 36, 30, 33-35)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</si>
  <si>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9, 21, 26, 28, 12-13, 18-20, 23-25, 32, 36, 30, 33-35)</t>
  </si>
  <si>
    <t xml:space="preserve">   Районный к-т 4,3%  (Поз. 1-3, 5, 11, 6, 9, 21, 26, 28, 16, 18-20, 23-25, 32, 36, 31, 33-35)</t>
  </si>
  <si>
    <t>Улучшенная окраска масляными составами по дереву  плинтусов за 2 раза.</t>
  </si>
  <si>
    <t>ТЕР15-04-025-03 прим.</t>
  </si>
  <si>
    <t>100 м</t>
  </si>
  <si>
    <t>Устройство плинтусов деревянных</t>
  </si>
  <si>
    <t>ТЕР11-01-039-01</t>
  </si>
  <si>
    <t>102
8,568</t>
  </si>
  <si>
    <t>м2</t>
  </si>
  <si>
    <t>Плиты бетонные и цементно-песчаные для тротуаров, полов и облицовки, марки 300, толщина 35 мм</t>
  </si>
  <si>
    <t>1. 403-0104</t>
  </si>
  <si>
    <t>Уд</t>
  </si>
  <si>
    <t>Устройство покрытий на цементном растворе из плиток:  мозаичных б/у.</t>
  </si>
  <si>
    <t>ТЕР11-01-027-01</t>
  </si>
  <si>
    <t>Устройство стяжек цементных толщиной 20 мм</t>
  </si>
  <si>
    <t>ТЕР11-01-011-01</t>
  </si>
  <si>
    <t xml:space="preserve">                           Востановление полов.</t>
  </si>
  <si>
    <t>Улучшенная окраска масляными составами по штукатурке откосов.</t>
  </si>
  <si>
    <t>ТЕР15-04-025-08</t>
  </si>
  <si>
    <t>Ремонт штукатурки откосов внутри здания по камню и бетону цементно-известковым раствором прямолинейных</t>
  </si>
  <si>
    <t>ТЕРр61-7-1</t>
  </si>
  <si>
    <t>Устройство отливов из листовой оцинкованной стали</t>
  </si>
  <si>
    <t>ТЕР12-01-010-01</t>
  </si>
  <si>
    <t>Доски подоконные деревянные,окрашенные за 2 раза (Цена:3067,00:5,56=551,62)</t>
  </si>
  <si>
    <t>Цена поставщика.</t>
  </si>
  <si>
    <t>Установка деревянных подоконных досок в каменных стенах высотой проема более 2 м</t>
  </si>
  <si>
    <t>ТЕР10-01-033-03</t>
  </si>
  <si>
    <t>Стоимость 1м2 оконного блока  типа ОДРСП (оконный блок без форточки, окрашенный за 2 раза,со скобяными изделиями) Ок-2шт (Цена:6163,00:5,56=1108,45)</t>
  </si>
  <si>
    <t>100
8,6</t>
  </si>
  <si>
    <t>Блоки оконные с двойным остеклением со спаренными створками двустворные с форточной створкой ОС 18-13,5, площадь 2,32 м2; ОС 18-15, площадь 2,59 м2</t>
  </si>
  <si>
    <t>1. 203-0015</t>
  </si>
  <si>
    <t>Установка в жилых и общественных зданиях блоков оконных с переплетами спаренными в стенах каменных площадью проема более 2 м2</t>
  </si>
  <si>
    <t>ТЕР10-01-027-02</t>
  </si>
  <si>
    <t>Улучшенная окраска масляными составами по дереву дверных блоков, подготовленных под вторую окраску</t>
  </si>
  <si>
    <t>ТЕР15-04-025-06</t>
  </si>
  <si>
    <t>м</t>
  </si>
  <si>
    <t>Наличники из древесины типа Н-1, Н-2 размером 13х34 мм</t>
  </si>
  <si>
    <t>ТСЦ-203-0357</t>
  </si>
  <si>
    <t>компл.</t>
  </si>
  <si>
    <t>Скобяные изделия для блоков входных дверей в помещение однопольных</t>
  </si>
  <si>
    <t>ТСЦ-101-0889</t>
  </si>
  <si>
    <t>Стоимость 1м2 блока дверного двупольного ДH 24-15 окрашенный за 2 раза (Цена:6411,00:5,56=1153,06)</t>
  </si>
  <si>
    <t>100
3,6</t>
  </si>
  <si>
    <t>Блоки дверные с рамочными полотнами однопольные ДН 21-15А, площадь 3,07 м2; ДН 24-15А, площадь 3,52 м2</t>
  </si>
  <si>
    <t>1. 203-0225</t>
  </si>
  <si>
    <t>Установка блоков в наружных и внутренних дверных проемах в каменных стенах, площадь проема более 3 м2</t>
  </si>
  <si>
    <t>ТЕР10-01-039-02</t>
  </si>
  <si>
    <t xml:space="preserve">                           Проёмы.</t>
  </si>
  <si>
    <t>Улучшенная окраска масляными составами по штукатурке стен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</si>
  <si>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</si>
  <si>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ТЕР15-02-016-03</t>
  </si>
  <si>
    <t>Улучшенная окраска масляными составами по сборным конструкциям стен, подготовленных под окраску</t>
  </si>
  <si>
    <t>ТЕР15-04-025-10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</si>
  <si>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раза. ПЗ=2</t>
    </r>
  </si>
  <si>
    <t>ТЕР13-03-002-15</t>
  </si>
  <si>
    <t>1 т</t>
  </si>
  <si>
    <t>Устройство металлических перемычек в стенах существующих зданий</t>
  </si>
  <si>
    <t>ТЕРр53-25-1</t>
  </si>
  <si>
    <t>Сетка из проволоки холоднотянутой Вр-1 диаметром 4 мм</t>
  </si>
  <si>
    <t>ТСЦ-204-0084 прим.</t>
  </si>
  <si>
    <t>1
0,004</t>
  </si>
  <si>
    <t>Арматурные сетки сварные</t>
  </si>
  <si>
    <t>1. 204-0069</t>
  </si>
  <si>
    <t>Армирование кладки стен и других конструкций</t>
  </si>
  <si>
    <t>ТЕР08-02-007-01</t>
  </si>
  <si>
    <t>Горячекатаная арматурная сталь периодического профиля класса А-III, диаметром 10 мм</t>
  </si>
  <si>
    <t>ТСЦ-204-0021</t>
  </si>
  <si>
    <t>1
0,003</t>
  </si>
  <si>
    <t>Горячекатаная арматурная сталь периодического профиля класса А-III, диаметром 20-22 мм</t>
  </si>
  <si>
    <t>1. 204-0025</t>
  </si>
  <si>
    <t>Установка ершей  для крепления пристраиваемых перегородок к существующим</t>
  </si>
  <si>
    <t>ТЕР07-01-044-01</t>
  </si>
  <si>
    <t>1 м3</t>
  </si>
  <si>
    <t>Кладка отдельных участков кирпичных стен и заделка проемов в кирпичных стенах при объеме кладки в одном месте до 5 м3</t>
  </si>
  <si>
    <t>ТЕР46-02-007-01</t>
  </si>
  <si>
    <t>Материал звукоизоляционный "Шуманет БМ-60" (Цена:266,67:1,18:5,56*1,02=41,46)</t>
  </si>
  <si>
    <t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глухих</t>
  </si>
  <si>
    <t>ТЕР10-05-002-01</t>
  </si>
  <si>
    <t xml:space="preserve">                           Перегородки.</t>
  </si>
  <si>
    <t xml:space="preserve">                           Раздел 2. Общестроительные работы.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</si>
  <si>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</t>
    </r>
  </si>
  <si>
    <t>СЦП3-3-40-1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</si>
  <si>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</t>
    </r>
  </si>
  <si>
    <t>СЦП1-1-27-А</t>
  </si>
  <si>
    <t>Разборка покрытий полов цементных</t>
  </si>
  <si>
    <t>ТЕРр57-2-4</t>
  </si>
  <si>
    <t>Разборка в зданиях и сооружения  покрытий полов из плиток, уложенных на растворе (с последующим использованием плит мозаичных)</t>
  </si>
  <si>
    <t>ТЕР46-04-011-02</t>
  </si>
  <si>
    <t>Вырезать часть швеллера №14 электродуговой сваркой.</t>
  </si>
  <si>
    <t>ТЕР09-01-001-16</t>
  </si>
  <si>
    <t>Пробивка проемов в конструкциях из кирпича</t>
  </si>
  <si>
    <t>ТЕР46-03-007-03</t>
  </si>
  <si>
    <t>Разборка мелкоблочных стен</t>
  </si>
  <si>
    <t>ТЕР46-04-001-05</t>
  </si>
  <si>
    <t>Разборка деревянных заполнений проемов оконных с подоконными досками</t>
  </si>
  <si>
    <t>ТЕР46-04-012-01</t>
  </si>
  <si>
    <t>_______________________________________________________________________________________________498,84</t>
  </si>
  <si>
    <t>___________________________6,701</t>
  </si>
  <si>
    <t>___________________________48,081</t>
  </si>
  <si>
    <t>Основание: Проект №24137-11-АС</t>
  </si>
  <si>
    <t xml:space="preserve">Организацию дополнительного помещения БТК. Площадка 1 Здание 101 (инв.№ 5300260) </t>
  </si>
  <si>
    <t>"______ " __________2012 г.</t>
  </si>
  <si>
    <t>(Взамен сметы 24186)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</si>
  <si>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24186-П</t>
    </r>
  </si>
  <si>
    <t>" _____ " ________________ 2012г.</t>
  </si>
  <si>
    <t>Составил ______________</t>
  </si>
  <si>
    <t>Проверил _______________</t>
  </si>
  <si>
    <t>24186-П</t>
  </si>
  <si>
    <t>Выполнение работ по реконструкции помещения БТК здания 101</t>
  </si>
  <si>
    <t>24186</t>
  </si>
  <si>
    <t xml:space="preserve">  Отделочные работы</t>
  </si>
  <si>
    <t xml:space="preserve">  Штукатурные работы (ремонтно-строительные)</t>
  </si>
  <si>
    <t xml:space="preserve">  Малярные работы (ремонтно-строительные)</t>
  </si>
  <si>
    <t xml:space="preserve">  Кровли</t>
  </si>
  <si>
    <t xml:space="preserve">  Материалы для строительных работ</t>
  </si>
  <si>
    <t xml:space="preserve">  Деревянные конструкции</t>
  </si>
  <si>
    <t xml:space="preserve">  Конструкции из кирпича и блоков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</si>
  <si>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</si>
  <si>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 80%*0.85 ФОТ (от 1314)  (Поз. 2)</t>
  </si>
  <si>
    <t xml:space="preserve">   70%*0.85 ФОТ (от 418)  (Поз. 1, 3)</t>
  </si>
  <si>
    <t xml:space="preserve">   65%*0,85 * 0.85 ФОТ (от 29)  (Поз. 8)</t>
  </si>
  <si>
    <t xml:space="preserve">   63%*0.85 ФОТ (от 721)  (Поз. 4, 6)</t>
  </si>
  <si>
    <t xml:space="preserve">   55%*0.85 ФОТ (от 949)  (Поз. 11-13, 15)</t>
  </si>
  <si>
    <t xml:space="preserve">   50% ФОТ (от 3937)  (Поз. 9, 17-21, 10, 14, 16)</t>
  </si>
  <si>
    <t xml:space="preserve">   122% ФОТ (от 1314)  (Поз. 2)</t>
  </si>
  <si>
    <t xml:space="preserve">   120%*0,9 ФОТ (от 29)  (Поз. 8)</t>
  </si>
  <si>
    <t xml:space="preserve">   118% ФОТ (от 721)  (Поз. 4, 6)</t>
  </si>
  <si>
    <t xml:space="preserve">   110% ФОТ (от 418)  (Поз. 1, 3)</t>
  </si>
  <si>
    <t xml:space="preserve">   105% ФОТ (от 949)  (Поз. 11-13, 15)</t>
  </si>
  <si>
    <t xml:space="preserve">   80% ФОТ (от 2212)  (Поз. 9, 17-21)</t>
  </si>
  <si>
    <t xml:space="preserve">   79% ФОТ (от 1725)  (Поз. 10, 14, 16)</t>
  </si>
  <si>
    <t xml:space="preserve">   Условия производства работ ОЗП=1,2; ЭМ=1,2; ЗПМ=1,2; ТЗ=1,2; ТЗМ=1,2  (Поз. 2, 4, 6, 8, 11-13, 15)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</si>
  <si>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2, 4, 6, 8, 11-13, 15)</t>
  </si>
  <si>
    <t xml:space="preserve">   Районный к-т 4,3%  (Поз. 1, 3, 2, 4, 6, 8-9, 17-21, 10, 14, 16, 11-13, 15)</t>
  </si>
  <si>
    <t>Улучшенная масляная окраска ранее окрашенных дверей за два раза с расчисткой старой краски до 35%</t>
  </si>
  <si>
    <t>ТЕРр62-10-5</t>
  </si>
  <si>
    <t>Окраска масляными составами ранее окрашенных поверхностей труб стальных за 2 раза (регистры)</t>
  </si>
  <si>
    <t>ТЕРр62-32-2</t>
  </si>
  <si>
    <t>Окраска масляными составами ранее окрашенных металлических поверхностей площадью до 0,25 м2 за 2 раза (балки)</t>
  </si>
  <si>
    <t>ТЕРр62-34-2</t>
  </si>
  <si>
    <t>Окраска масляными составами ранее окрашенных металлических поверхностей площадью до 0,25 м2 за 2 раза (воздуховодов снаружи)</t>
  </si>
  <si>
    <t>Улучшенная масляная окраска ранее окрашенных стен за два раза с расчисткой старой краски более 35%</t>
  </si>
  <si>
    <t>ТЕРр62-7-6</t>
  </si>
  <si>
    <t>Ремонт штукатурки внутренних стен по камню и бетону цементно-известковым раствором, площадью отдельных мест до 1 м2 толщиной слоя до 20 мм (10%)</t>
  </si>
  <si>
    <t>ТЕРр61-2-7</t>
  </si>
  <si>
    <t>Улучшенная окраска масляными составами по штукатурке стен (новая кладка)</t>
  </si>
  <si>
    <t>Штукатурка поверхностей внутри здания цементно-известковым или цементным раствором по камню и бетону улучшенная стен (новая кладка)</t>
  </si>
  <si>
    <t xml:space="preserve">                           Стены и перегородки.</t>
  </si>
  <si>
    <r>
      <t>Окраска водными составами внутри помещений клеевая улучшенная</t>
    </r>
    <r>
      <rPr>
        <i/>
        <sz val="7"/>
        <rFont val="Arial"/>
        <family val="2"/>
        <charset val="204"/>
      </rPr>
      <t xml:space="preserve">
КОЭФ. К ПОЗИЦИИ:
Ребристые плиы ПЗ=1,6 (ОЗП=1,6; ЭМ=1,6 к расх.; ЗПМ=1,6; МАТ=1,6 к расх.; ТЗ=1,6; ТЗМ=1,6)</t>
    </r>
  </si>
  <si>
    <t>ТЕР15-04-001-02</t>
  </si>
  <si>
    <r>
      <t>Перетирка штукатурки внутренних помещений стен.</t>
    </r>
    <r>
      <rPr>
        <i/>
        <sz val="7"/>
        <rFont val="Arial"/>
        <family val="2"/>
        <charset val="204"/>
      </rPr>
      <t xml:space="preserve">
КОЭФ. К ПОЗИЦИИ:
Ребристые плиты. ПЗ=1,6 (ОЗП=1,6; ЭМ=1,6 к расх.; ЗПМ=1,6; МАТ=1,6 к расх.; ТЗ=1,6; ТЗМ=1,6)</t>
    </r>
  </si>
  <si>
    <t>ТЕРр61-26-1</t>
  </si>
  <si>
    <t>Протравка цементной штукатурки нейтрализующим раствором (10%)</t>
  </si>
  <si>
    <t>ТЕРр62-42-1</t>
  </si>
  <si>
    <t xml:space="preserve">                           Потолок</t>
  </si>
  <si>
    <t xml:space="preserve">                           Раздел 3. Отделка помещения.</t>
  </si>
  <si>
    <t>ТЕР12-01-010-01 прим.</t>
  </si>
  <si>
    <t>50,7
8,771</t>
  </si>
  <si>
    <t>Доски подоконные клееные из древесины, облицованные сверхтвердой древесноволокнистой плитой или водостойкой фанерой марки ПД-1, ПД-3, толщиной 34 мм, шириной 250 мм</t>
  </si>
  <si>
    <t>1. 203-0384</t>
  </si>
  <si>
    <t>100 м2 проемов</t>
  </si>
  <si>
    <t>Стоимость 1м2 оконного блока  типа ОДРСП (оконный блок без форточки, окрашенный за 2 раза,со скобяными изделиями) Ок-1*- 4шт (Цена:6163,00:5,56=1108,45)</t>
  </si>
  <si>
    <t>100
17,3</t>
  </si>
  <si>
    <t>Блоки оконные из поливинилхлоридных профилей с листовым стеклом и стеклопакетом одностворные ОПРСП 9-9, площадью 0,75 м2 (ГОСТ 30674-99)</t>
  </si>
  <si>
    <t>1. 203-8040</t>
  </si>
  <si>
    <t>Установка в жилых и общественных зданиях оконных блоков  с площадью проема до 2 м2 двухстворчатых</t>
  </si>
  <si>
    <t>ТЕР10-01-034-05 прим.</t>
  </si>
  <si>
    <t>Установка и разборка внутренних трубчатых инвентарных лесов при высоте помещений до 6 м</t>
  </si>
  <si>
    <t>ТЕР08-07-002-01</t>
  </si>
  <si>
    <t>_______________________________________________________________________________________________572,89</t>
  </si>
  <si>
    <t>___________________________7,368</t>
  </si>
  <si>
    <t>___________________________46,357</t>
  </si>
  <si>
    <t>Основание: Проект № 24137-11-АС Изм 54-13</t>
  </si>
  <si>
    <t>"______ " __________2013 г.</t>
  </si>
  <si>
    <t>(Дополнение к смете 24186-П)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</si>
  <si>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24869</t>
    </r>
  </si>
  <si>
    <t>" _____ " ________________ 2013г.</t>
  </si>
  <si>
    <t xml:space="preserve"> Реконструкцию. Площадка 1 Здание 101 Организация дополнительного помещения БТК. (инв.№5300260)</t>
  </si>
  <si>
    <t>Реконструкция. Площадка 1 Здание 101 Организация дополнительного помещения БТК. (инв.№5300260)</t>
  </si>
  <si>
    <t xml:space="preserve">Организация дополнительного помещения БТК. Площадка 1 Здание 101 (инв.№ 5300260) </t>
  </si>
  <si>
    <t>24869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</si>
</sst>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00"/>
    <numFmt numFmtId="166" formatCode="#,##0.000"/>
  </numFmts>
  <fonts count="3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color indexed="9"/>
      <name val="Times New Roman"/>
      <family val="1"/>
      <charset val="204"/>
    </font>
    <font>
      <sz val="11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3" fillId="0" borderId="0"/>
    <xf numFmtId="0" fontId="1" fillId="0" borderId="0" applyAlignment="0"/>
    <xf numFmtId="0" fontId="23" fillId="0" borderId="0"/>
  </cellStyleXfs>
  <cellXfs count="225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12" fillId="0" borderId="3" xfId="0" applyFont="1" applyBorder="1" applyAlignment="1">
      <alignment horizontal="right" vertical="top" wrapText="1"/>
    </xf>
    <xf numFmtId="49" fontId="13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right" vertical="top"/>
    </xf>
    <xf numFmtId="0" fontId="13" fillId="0" borderId="0" xfId="0" applyFont="1" applyAlignment="1">
      <alignment horizontal="left" vertical="top"/>
    </xf>
    <xf numFmtId="0" fontId="13" fillId="0" borderId="2" xfId="0" applyFont="1" applyBorder="1" applyAlignment="1">
      <alignment horizontal="right" vertical="top"/>
    </xf>
    <xf numFmtId="0" fontId="14" fillId="0" borderId="2" xfId="0" applyFont="1" applyBorder="1" applyAlignment="1">
      <alignment horizontal="center" vertical="top"/>
    </xf>
    <xf numFmtId="0" fontId="13" fillId="0" borderId="0" xfId="0" applyFont="1" applyBorder="1" applyAlignment="1">
      <alignment horizontal="right" vertical="top"/>
    </xf>
    <xf numFmtId="0" fontId="15" fillId="0" borderId="0" xfId="0" applyFont="1" applyAlignment="1">
      <alignment horizontal="center" vertical="top"/>
    </xf>
    <xf numFmtId="0" fontId="16" fillId="0" borderId="1" xfId="0" applyFont="1" applyBorder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13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15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2" fillId="0" borderId="0" xfId="0" applyFont="1" applyAlignment="1"/>
    <xf numFmtId="0" fontId="19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20" fillId="0" borderId="0" xfId="0" applyFont="1" applyBorder="1" applyAlignment="1">
      <alignment horizontal="right" vertical="top" wrapText="1"/>
    </xf>
    <xf numFmtId="0" fontId="21" fillId="0" borderId="0" xfId="0" applyFont="1" applyBorder="1" applyAlignment="1">
      <alignment horizontal="right" vertical="top"/>
    </xf>
    <xf numFmtId="3" fontId="13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8" fillId="0" borderId="3" xfId="0" applyNumberFormat="1" applyFont="1" applyBorder="1" applyAlignment="1">
      <alignment horizontal="right" vertical="top"/>
    </xf>
    <xf numFmtId="3" fontId="8" fillId="0" borderId="3" xfId="0" applyNumberFormat="1" applyFont="1" applyBorder="1" applyAlignment="1">
      <alignment horizontal="right" vertical="top" wrapText="1"/>
    </xf>
    <xf numFmtId="3" fontId="12" fillId="0" borderId="3" xfId="0" applyNumberFormat="1" applyFont="1" applyBorder="1" applyAlignment="1">
      <alignment horizontal="right" vertical="top" wrapText="1"/>
    </xf>
    <xf numFmtId="3" fontId="20" fillId="0" borderId="0" xfId="0" applyNumberFormat="1" applyFont="1" applyBorder="1" applyAlignment="1">
      <alignment horizontal="right" vertical="top" wrapText="1"/>
    </xf>
    <xf numFmtId="3" fontId="5" fillId="0" borderId="0" xfId="0" applyNumberFormat="1" applyFont="1" applyAlignment="1">
      <alignment horizontal="right" vertical="top"/>
    </xf>
    <xf numFmtId="49" fontId="13" fillId="0" borderId="0" xfId="1" applyNumberFormat="1" applyFont="1" applyFill="1"/>
    <xf numFmtId="0" fontId="25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center" vertical="center"/>
    </xf>
    <xf numFmtId="49" fontId="25" fillId="0" borderId="0" xfId="1" applyNumberFormat="1" applyFont="1" applyFill="1" applyAlignment="1">
      <alignment horizontal="center" vertical="center"/>
    </xf>
    <xf numFmtId="0" fontId="26" fillId="0" borderId="0" xfId="1" applyFont="1" applyFill="1" applyAlignment="1">
      <alignment horizontal="center" vertical="center"/>
    </xf>
    <xf numFmtId="49" fontId="24" fillId="0" borderId="0" xfId="1" applyNumberFormat="1" applyFont="1" applyFill="1" applyAlignment="1">
      <alignment horizontal="center" vertical="center"/>
    </xf>
    <xf numFmtId="0" fontId="13" fillId="0" borderId="0" xfId="1" applyFont="1" applyAlignment="1">
      <alignment wrapText="1"/>
    </xf>
    <xf numFmtId="49" fontId="27" fillId="0" borderId="0" xfId="1" applyNumberFormat="1" applyFont="1" applyFill="1" applyAlignment="1">
      <alignment wrapText="1"/>
    </xf>
    <xf numFmtId="49" fontId="25" fillId="0" borderId="0" xfId="1" applyNumberFormat="1" applyFont="1" applyFill="1" applyAlignment="1">
      <alignment horizontal="center" vertical="center" wrapText="1"/>
    </xf>
    <xf numFmtId="0" fontId="24" fillId="0" borderId="0" xfId="1" applyFont="1" applyFill="1"/>
    <xf numFmtId="0" fontId="24" fillId="0" borderId="1" xfId="1" applyFont="1" applyFill="1" applyBorder="1"/>
    <xf numFmtId="0" fontId="24" fillId="0" borderId="0" xfId="1" applyFont="1" applyFill="1" applyAlignment="1">
      <alignment horizontal="center"/>
    </xf>
    <xf numFmtId="0" fontId="24" fillId="0" borderId="0" xfId="1" applyFont="1" applyFill="1" applyAlignment="1">
      <alignment horizontal="left" vertical="center"/>
    </xf>
    <xf numFmtId="0" fontId="24" fillId="0" borderId="0" xfId="1" applyFont="1" applyFill="1" applyAlignment="1">
      <alignment horizontal="right"/>
    </xf>
    <xf numFmtId="49" fontId="24" fillId="0" borderId="0" xfId="1" applyNumberFormat="1" applyFont="1" applyFill="1"/>
    <xf numFmtId="49" fontId="13" fillId="0" borderId="0" xfId="1" applyNumberFormat="1" applyFont="1" applyFill="1" applyAlignment="1">
      <alignment horizontal="center"/>
    </xf>
    <xf numFmtId="49" fontId="24" fillId="0" borderId="3" xfId="1" applyNumberFormat="1" applyFont="1" applyFill="1" applyBorder="1" applyAlignment="1">
      <alignment horizontal="center"/>
    </xf>
    <xf numFmtId="49" fontId="24" fillId="0" borderId="15" xfId="1" applyNumberFormat="1" applyFont="1" applyFill="1" applyBorder="1" applyAlignment="1">
      <alignment horizontal="center"/>
    </xf>
    <xf numFmtId="4" fontId="24" fillId="0" borderId="9" xfId="1" applyNumberFormat="1" applyFont="1" applyFill="1" applyBorder="1" applyAlignment="1">
      <alignment horizontal="center" vertical="center"/>
    </xf>
    <xf numFmtId="4" fontId="24" fillId="0" borderId="8" xfId="1" applyNumberFormat="1" applyFont="1" applyFill="1" applyBorder="1" applyAlignment="1">
      <alignment horizontal="center" vertical="center"/>
    </xf>
    <xf numFmtId="0" fontId="13" fillId="0" borderId="0" xfId="1" applyFont="1" applyFill="1" applyAlignment="1">
      <alignment vertical="center"/>
    </xf>
    <xf numFmtId="4" fontId="28" fillId="0" borderId="9" xfId="1" applyNumberFormat="1" applyFont="1" applyFill="1" applyBorder="1" applyAlignment="1">
      <alignment horizontal="center" vertical="center"/>
    </xf>
    <xf numFmtId="4" fontId="28" fillId="0" borderId="8" xfId="1" applyNumberFormat="1" applyFont="1" applyFill="1" applyBorder="1" applyAlignment="1">
      <alignment horizontal="center" vertical="center"/>
    </xf>
    <xf numFmtId="49" fontId="24" fillId="0" borderId="0" xfId="1" applyNumberFormat="1" applyFont="1" applyFill="1" applyBorder="1" applyAlignment="1">
      <alignment horizontal="center" vertical="center" wrapText="1"/>
    </xf>
    <xf numFmtId="49" fontId="24" fillId="0" borderId="8" xfId="1" applyNumberFormat="1" applyFont="1" applyFill="1" applyBorder="1" applyAlignment="1">
      <alignment horizontal="center" vertical="center" wrapText="1"/>
    </xf>
    <xf numFmtId="49" fontId="28" fillId="0" borderId="7" xfId="1" applyNumberFormat="1" applyFont="1" applyFill="1" applyBorder="1" applyAlignment="1">
      <alignment horizontal="left" vertical="center"/>
    </xf>
    <xf numFmtId="49" fontId="24" fillId="0" borderId="0" xfId="1" applyNumberFormat="1" applyFont="1" applyFill="1" applyBorder="1" applyAlignment="1">
      <alignment horizontal="left" vertical="center"/>
    </xf>
    <xf numFmtId="0" fontId="13" fillId="0" borderId="8" xfId="1" applyFont="1" applyFill="1" applyBorder="1" applyAlignment="1">
      <alignment vertical="center"/>
    </xf>
    <xf numFmtId="49" fontId="24" fillId="0" borderId="0" xfId="1" applyNumberFormat="1" applyFont="1" applyFill="1" applyBorder="1" applyAlignment="1">
      <alignment horizontal="centerContinuous" vertical="center" wrapText="1"/>
    </xf>
    <xf numFmtId="49" fontId="24" fillId="0" borderId="8" xfId="1" applyNumberFormat="1" applyFont="1" applyFill="1" applyBorder="1" applyAlignment="1">
      <alignment horizontal="centerContinuous" vertical="center"/>
    </xf>
    <xf numFmtId="165" fontId="28" fillId="0" borderId="9" xfId="1" applyNumberFormat="1" applyFont="1" applyFill="1" applyBorder="1" applyAlignment="1">
      <alignment horizontal="center" vertical="center"/>
    </xf>
    <xf numFmtId="49" fontId="25" fillId="0" borderId="10" xfId="1" applyNumberFormat="1" applyFont="1" applyFill="1" applyBorder="1" applyAlignment="1">
      <alignment horizontal="left" vertical="center"/>
    </xf>
    <xf numFmtId="49" fontId="24" fillId="0" borderId="1" xfId="1" applyNumberFormat="1" applyFont="1" applyFill="1" applyBorder="1" applyAlignment="1">
      <alignment horizontal="left" vertical="center"/>
    </xf>
    <xf numFmtId="0" fontId="13" fillId="0" borderId="11" xfId="1" applyFont="1" applyFill="1" applyBorder="1" applyAlignment="1">
      <alignment vertical="center"/>
    </xf>
    <xf numFmtId="165" fontId="28" fillId="0" borderId="12" xfId="1" applyNumberFormat="1" applyFont="1" applyFill="1" applyBorder="1" applyAlignment="1">
      <alignment horizontal="center" vertical="center"/>
    </xf>
    <xf numFmtId="4" fontId="28" fillId="0" borderId="11" xfId="1" applyNumberFormat="1" applyFont="1" applyFill="1" applyBorder="1" applyAlignment="1">
      <alignment horizontal="center" vertical="center"/>
    </xf>
    <xf numFmtId="49" fontId="24" fillId="0" borderId="1" xfId="1" applyNumberFormat="1" applyFont="1" applyFill="1" applyBorder="1" applyAlignment="1">
      <alignment horizontal="centerContinuous" vertical="center" wrapText="1"/>
    </xf>
    <xf numFmtId="49" fontId="24" fillId="0" borderId="11" xfId="1" applyNumberFormat="1" applyFont="1" applyFill="1" applyBorder="1" applyAlignment="1">
      <alignment horizontal="centerContinuous" vertical="center"/>
    </xf>
    <xf numFmtId="49" fontId="28" fillId="0" borderId="0" xfId="1" applyNumberFormat="1" applyFont="1" applyFill="1" applyBorder="1" applyAlignment="1">
      <alignment horizontal="left" vertical="center"/>
    </xf>
    <xf numFmtId="0" fontId="13" fillId="0" borderId="0" xfId="1" applyFont="1" applyFill="1" applyBorder="1" applyAlignment="1">
      <alignment vertical="center"/>
    </xf>
    <xf numFmtId="165" fontId="28" fillId="0" borderId="0" xfId="1" applyNumberFormat="1" applyFont="1" applyFill="1" applyBorder="1" applyAlignment="1">
      <alignment horizontal="center" vertical="center"/>
    </xf>
    <xf numFmtId="49" fontId="24" fillId="0" borderId="0" xfId="1" applyNumberFormat="1" applyFont="1" applyFill="1" applyBorder="1" applyAlignment="1">
      <alignment horizontal="centerContinuous" vertical="center"/>
    </xf>
    <xf numFmtId="0" fontId="29" fillId="0" borderId="0" xfId="1" applyFont="1" applyFill="1" applyAlignment="1">
      <alignment horizontal="centerContinuous" vertical="top"/>
    </xf>
    <xf numFmtId="0" fontId="29" fillId="0" borderId="0" xfId="1" applyFont="1" applyFill="1" applyBorder="1" applyAlignment="1">
      <alignment horizontal="centerContinuous" vertical="top"/>
    </xf>
    <xf numFmtId="0" fontId="22" fillId="0" borderId="0" xfId="1" applyFont="1" applyFill="1"/>
    <xf numFmtId="0" fontId="1" fillId="0" borderId="0" xfId="1" applyFont="1" applyFill="1"/>
    <xf numFmtId="0" fontId="1" fillId="0" borderId="0" xfId="1" applyFont="1" applyFill="1" applyAlignment="1">
      <alignment horizontal="center" vertical="center"/>
    </xf>
    <xf numFmtId="0" fontId="0" fillId="0" borderId="0" xfId="0" applyFill="1"/>
    <xf numFmtId="166" fontId="0" fillId="0" borderId="0" xfId="0" applyNumberFormat="1" applyFill="1" applyAlignment="1">
      <alignment horizontal="right"/>
    </xf>
    <xf numFmtId="0" fontId="30" fillId="0" borderId="0" xfId="0" applyFont="1" applyFill="1"/>
    <xf numFmtId="0" fontId="30" fillId="0" borderId="0" xfId="0" applyFont="1" applyFill="1" applyAlignment="1">
      <alignment horizontal="center"/>
    </xf>
    <xf numFmtId="166" fontId="30" fillId="0" borderId="0" xfId="0" applyNumberFormat="1" applyFont="1" applyFill="1" applyAlignment="1">
      <alignment horizontal="center"/>
    </xf>
    <xf numFmtId="0" fontId="31" fillId="0" borderId="0" xfId="0" applyFont="1" applyFill="1"/>
    <xf numFmtId="0" fontId="3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/>
    </xf>
    <xf numFmtId="4" fontId="32" fillId="0" borderId="3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4" fontId="0" fillId="0" borderId="3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2" fillId="0" borderId="3" xfId="0" applyFont="1" applyFill="1" applyBorder="1" applyAlignment="1">
      <alignment wrapText="1"/>
    </xf>
    <xf numFmtId="4" fontId="32" fillId="0" borderId="3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166" fontId="0" fillId="0" borderId="0" xfId="0" applyNumberFormat="1" applyFill="1" applyAlignment="1">
      <alignment wrapText="1"/>
    </xf>
    <xf numFmtId="166" fontId="0" fillId="0" borderId="0" xfId="0" applyNumberFormat="1" applyFill="1"/>
    <xf numFmtId="0" fontId="33" fillId="0" borderId="0" xfId="1" applyFont="1" applyFill="1" applyAlignment="1">
      <alignment horizontal="center" vertical="center"/>
    </xf>
    <xf numFmtId="0" fontId="33" fillId="0" borderId="0" xfId="1" applyFont="1" applyFill="1"/>
    <xf numFmtId="0" fontId="33" fillId="0" borderId="0" xfId="1" applyFont="1" applyFill="1" applyBorder="1"/>
    <xf numFmtId="0" fontId="24" fillId="0" borderId="0" xfId="1" applyFont="1" applyFill="1" applyAlignment="1">
      <alignment horizontal="left" indent="1"/>
    </xf>
    <xf numFmtId="0" fontId="34" fillId="0" borderId="0" xfId="1" applyFont="1" applyFill="1"/>
    <xf numFmtId="0" fontId="24" fillId="0" borderId="0" xfId="1" applyFont="1" applyFill="1" applyBorder="1"/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6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center" vertical="top" wrapText="1"/>
    </xf>
    <xf numFmtId="0" fontId="37" fillId="0" borderId="3" xfId="0" applyFont="1" applyBorder="1" applyAlignment="1">
      <alignment horizontal="center" vertical="top" wrapText="1"/>
    </xf>
    <xf numFmtId="0" fontId="37" fillId="0" borderId="3" xfId="0" applyFont="1" applyBorder="1" applyAlignment="1">
      <alignment horizontal="left" vertical="top" wrapText="1"/>
    </xf>
    <xf numFmtId="49" fontId="37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/>
    </xf>
    <xf numFmtId="3" fontId="35" fillId="0" borderId="3" xfId="0" applyNumberFormat="1" applyFont="1" applyBorder="1" applyAlignment="1">
      <alignment horizontal="right" vertical="top"/>
    </xf>
    <xf numFmtId="0" fontId="0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1" applyFont="1" applyFill="1" applyBorder="1"/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25" fillId="0" borderId="7" xfId="1" applyNumberFormat="1" applyFont="1" applyFill="1" applyBorder="1" applyAlignment="1">
      <alignment horizontal="left" vertical="center" wrapText="1"/>
    </xf>
    <xf numFmtId="49" fontId="25" fillId="0" borderId="0" xfId="1" applyNumberFormat="1" applyFont="1" applyFill="1" applyBorder="1" applyAlignment="1">
      <alignment horizontal="left" vertical="center" wrapText="1"/>
    </xf>
    <xf numFmtId="49" fontId="25" fillId="0" borderId="8" xfId="1" applyNumberFormat="1" applyFont="1" applyFill="1" applyBorder="1" applyAlignment="1">
      <alignment horizontal="left" vertical="center" wrapText="1"/>
    </xf>
    <xf numFmtId="0" fontId="24" fillId="0" borderId="0" xfId="1" applyFont="1" applyFill="1" applyAlignment="1">
      <alignment horizontal="center" vertical="center"/>
    </xf>
    <xf numFmtId="49" fontId="25" fillId="0" borderId="0" xfId="1" applyNumberFormat="1" applyFont="1" applyFill="1" applyAlignment="1">
      <alignment horizontal="center" vertical="center"/>
    </xf>
    <xf numFmtId="49" fontId="25" fillId="0" borderId="0" xfId="1" applyNumberFormat="1" applyFont="1" applyFill="1" applyAlignment="1">
      <alignment horizontal="center" vertical="center" wrapText="1"/>
    </xf>
    <xf numFmtId="49" fontId="24" fillId="0" borderId="4" xfId="1" applyNumberFormat="1" applyFont="1" applyFill="1" applyBorder="1" applyAlignment="1">
      <alignment horizontal="center" vertical="center" wrapText="1"/>
    </xf>
    <xf numFmtId="49" fontId="24" fillId="0" borderId="2" xfId="1" applyNumberFormat="1" applyFont="1" applyFill="1" applyBorder="1" applyAlignment="1">
      <alignment horizontal="center" vertical="center" wrapText="1"/>
    </xf>
    <xf numFmtId="49" fontId="24" fillId="0" borderId="5" xfId="1" applyNumberFormat="1" applyFont="1" applyFill="1" applyBorder="1" applyAlignment="1">
      <alignment horizontal="center" vertical="center" wrapText="1"/>
    </xf>
    <xf numFmtId="49" fontId="24" fillId="0" borderId="7" xfId="1" applyNumberFormat="1" applyFont="1" applyFill="1" applyBorder="1" applyAlignment="1">
      <alignment horizontal="center" vertical="center" wrapText="1"/>
    </xf>
    <xf numFmtId="49" fontId="24" fillId="0" borderId="0" xfId="1" applyNumberFormat="1" applyFont="1" applyFill="1" applyBorder="1" applyAlignment="1">
      <alignment horizontal="center" vertical="center" wrapText="1"/>
    </xf>
    <xf numFmtId="49" fontId="24" fillId="0" borderId="8" xfId="1" applyNumberFormat="1" applyFont="1" applyFill="1" applyBorder="1" applyAlignment="1">
      <alignment horizontal="center" vertical="center" wrapText="1"/>
    </xf>
    <xf numFmtId="49" fontId="24" fillId="0" borderId="10" xfId="1" applyNumberFormat="1" applyFont="1" applyFill="1" applyBorder="1" applyAlignment="1">
      <alignment horizontal="center" vertical="center" wrapText="1"/>
    </xf>
    <xf numFmtId="49" fontId="24" fillId="0" borderId="1" xfId="1" applyNumberFormat="1" applyFont="1" applyFill="1" applyBorder="1" applyAlignment="1">
      <alignment horizontal="center" vertical="center" wrapText="1"/>
    </xf>
    <xf numFmtId="49" fontId="24" fillId="0" borderId="11" xfId="1" applyNumberFormat="1" applyFont="1" applyFill="1" applyBorder="1" applyAlignment="1">
      <alignment horizontal="center" vertical="center" wrapText="1"/>
    </xf>
    <xf numFmtId="49" fontId="24" fillId="0" borderId="6" xfId="1" applyNumberFormat="1" applyFont="1" applyFill="1" applyBorder="1" applyAlignment="1">
      <alignment horizontal="center" vertical="center" wrapText="1"/>
    </xf>
    <xf numFmtId="49" fontId="24" fillId="0" borderId="9" xfId="1" applyNumberFormat="1" applyFont="1" applyFill="1" applyBorder="1" applyAlignment="1">
      <alignment horizontal="center" vertical="center" wrapText="1"/>
    </xf>
    <xf numFmtId="49" fontId="24" fillId="0" borderId="12" xfId="1" applyNumberFormat="1" applyFont="1" applyFill="1" applyBorder="1" applyAlignment="1">
      <alignment horizontal="center" vertical="center" wrapText="1"/>
    </xf>
    <xf numFmtId="0" fontId="1" fillId="0" borderId="5" xfId="1" applyFont="1" applyBorder="1"/>
    <xf numFmtId="0" fontId="1" fillId="0" borderId="7" xfId="1" applyFont="1" applyBorder="1"/>
    <xf numFmtId="0" fontId="1" fillId="0" borderId="8" xfId="1" applyFont="1" applyBorder="1"/>
    <xf numFmtId="0" fontId="1" fillId="0" borderId="10" xfId="1" applyFont="1" applyBorder="1"/>
    <xf numFmtId="0" fontId="1" fillId="0" borderId="11" xfId="1" applyFont="1" applyBorder="1"/>
    <xf numFmtId="49" fontId="24" fillId="0" borderId="13" xfId="1" applyNumberFormat="1" applyFont="1" applyFill="1" applyBorder="1" applyAlignment="1">
      <alignment horizontal="center"/>
    </xf>
    <xf numFmtId="49" fontId="24" fillId="0" borderId="14" xfId="1" applyNumberFormat="1" applyFont="1" applyFill="1" applyBorder="1" applyAlignment="1">
      <alignment horizontal="center"/>
    </xf>
    <xf numFmtId="49" fontId="24" fillId="0" borderId="15" xfId="1" applyNumberFormat="1" applyFont="1" applyFill="1" applyBorder="1" applyAlignment="1">
      <alignment horizontal="center"/>
    </xf>
    <xf numFmtId="49" fontId="24" fillId="0" borderId="13" xfId="1" applyNumberFormat="1" applyFont="1" applyFill="1" applyBorder="1" applyAlignment="1">
      <alignment horizontal="center" vertical="center"/>
    </xf>
    <xf numFmtId="49" fontId="24" fillId="0" borderId="15" xfId="1" applyNumberFormat="1" applyFont="1" applyFill="1" applyBorder="1" applyAlignment="1">
      <alignment horizontal="center" vertical="center"/>
    </xf>
    <xf numFmtId="0" fontId="24" fillId="0" borderId="4" xfId="1" applyNumberFormat="1" applyFont="1" applyFill="1" applyBorder="1" applyAlignment="1">
      <alignment vertical="center" wrapText="1"/>
    </xf>
    <xf numFmtId="0" fontId="24" fillId="0" borderId="2" xfId="1" applyNumberFormat="1" applyFont="1" applyFill="1" applyBorder="1" applyAlignment="1">
      <alignment vertical="center" wrapText="1"/>
    </xf>
    <xf numFmtId="0" fontId="24" fillId="0" borderId="5" xfId="1" applyNumberFormat="1" applyFont="1" applyFill="1" applyBorder="1" applyAlignment="1">
      <alignment vertical="center" wrapText="1"/>
    </xf>
    <xf numFmtId="0" fontId="28" fillId="0" borderId="7" xfId="1" applyNumberFormat="1" applyFont="1" applyFill="1" applyBorder="1" applyAlignment="1">
      <alignment horizontal="left" vertical="center" wrapText="1"/>
    </xf>
    <xf numFmtId="0" fontId="28" fillId="0" borderId="0" xfId="1" applyNumberFormat="1" applyFont="1" applyFill="1" applyBorder="1" applyAlignment="1">
      <alignment horizontal="left" vertical="center" wrapText="1"/>
    </xf>
    <xf numFmtId="0" fontId="28" fillId="0" borderId="8" xfId="1" applyNumberFormat="1" applyFont="1" applyFill="1" applyBorder="1" applyAlignment="1">
      <alignment horizontal="left" vertical="center" wrapText="1"/>
    </xf>
    <xf numFmtId="0" fontId="24" fillId="0" borderId="7" xfId="1" applyNumberFormat="1" applyFont="1" applyFill="1" applyBorder="1" applyAlignment="1">
      <alignment horizontal="left" vertical="center" wrapText="1"/>
    </xf>
    <xf numFmtId="0" fontId="24" fillId="0" borderId="0" xfId="1" applyNumberFormat="1" applyFont="1" applyFill="1" applyBorder="1" applyAlignment="1">
      <alignment horizontal="left" vertical="center" wrapText="1"/>
    </xf>
    <xf numFmtId="0" fontId="24" fillId="0" borderId="8" xfId="1" applyNumberFormat="1" applyFont="1" applyFill="1" applyBorder="1" applyAlignment="1">
      <alignment horizontal="left" vertical="center" wrapText="1"/>
    </xf>
    <xf numFmtId="0" fontId="30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_Сводка затрат 153 с НМЦ для Катаева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9"/>
  <sheetViews>
    <sheetView showGridLines="0" zoomScaleNormal="75" zoomScaleSheetLayoutView="75" workbookViewId="0">
      <selection activeCell="D8" sqref="D8"/>
    </sheetView>
  </sheetViews>
  <sheetFormatPr defaultColWidth="9.140625" defaultRowHeight="12.75" outlineLevelRow="2" x14ac:dyDescent="0.2"/>
  <cols>
    <col min="1" max="1" width="3.28515625" style="27" customWidth="1"/>
    <col min="2" max="2" width="9.7109375" style="1" customWidth="1"/>
    <col min="3" max="3" width="34.28515625" style="25" customWidth="1"/>
    <col min="4" max="4" width="7.7109375" style="24" customWidth="1"/>
    <col min="5" max="5" width="14.5703125" style="26" customWidth="1"/>
    <col min="6" max="6" width="7.7109375" style="7" customWidth="1"/>
    <col min="7" max="9" width="6.7109375" style="7" customWidth="1"/>
    <col min="10" max="10" width="7.7109375" style="69" customWidth="1"/>
    <col min="11" max="14" width="6.7109375" style="7" customWidth="1"/>
    <col min="15" max="15" width="6.140625" style="7" customWidth="1"/>
    <col min="16" max="16" width="8.2851562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17</v>
      </c>
      <c r="B1" s="35"/>
      <c r="C1" s="36"/>
      <c r="D1" s="37"/>
      <c r="E1" s="172" t="s">
        <v>43</v>
      </c>
      <c r="F1" s="173"/>
      <c r="G1" s="173"/>
      <c r="H1" s="173"/>
      <c r="I1" s="173"/>
      <c r="J1" s="173"/>
      <c r="K1" s="38"/>
      <c r="L1" s="38"/>
      <c r="M1" s="6" t="s">
        <v>18</v>
      </c>
      <c r="N1" s="5"/>
      <c r="O1" s="5"/>
      <c r="P1" s="5"/>
      <c r="Q1"/>
      <c r="R1"/>
    </row>
    <row r="2" spans="1:18" outlineLevel="1" x14ac:dyDescent="0.2">
      <c r="A2" s="39"/>
      <c r="B2" s="35"/>
      <c r="C2" s="36"/>
      <c r="D2" s="37"/>
      <c r="E2" s="40"/>
      <c r="F2" s="40"/>
      <c r="G2" s="13" t="s">
        <v>0</v>
      </c>
      <c r="H2" s="41"/>
      <c r="I2" s="42"/>
      <c r="J2" s="61"/>
      <c r="K2" s="38"/>
      <c r="L2" s="38"/>
      <c r="M2" s="10" t="s">
        <v>44</v>
      </c>
      <c r="N2" s="5"/>
      <c r="O2" s="5"/>
      <c r="P2" s="5"/>
      <c r="Q2"/>
      <c r="R2"/>
    </row>
    <row r="3" spans="1:18" outlineLevel="1" x14ac:dyDescent="0.2">
      <c r="A3" s="39" t="s">
        <v>45</v>
      </c>
      <c r="B3" s="35"/>
      <c r="C3" s="36"/>
      <c r="D3" s="37"/>
      <c r="E3" s="38"/>
      <c r="F3" s="38"/>
      <c r="G3" s="38"/>
      <c r="H3" s="38"/>
      <c r="I3" s="38"/>
      <c r="J3" s="61"/>
      <c r="K3" s="38"/>
      <c r="L3" s="38"/>
      <c r="M3" s="10" t="s">
        <v>46</v>
      </c>
      <c r="N3" s="5"/>
      <c r="O3" s="5"/>
      <c r="P3" s="5"/>
      <c r="Q3"/>
      <c r="R3"/>
    </row>
    <row r="4" spans="1:18" outlineLevel="1" x14ac:dyDescent="0.2">
      <c r="A4" s="10" t="s">
        <v>187</v>
      </c>
      <c r="B4" s="35"/>
      <c r="C4" s="36"/>
      <c r="D4" s="37"/>
      <c r="E4" s="38"/>
      <c r="F4" s="38"/>
      <c r="G4" s="15" t="s">
        <v>186</v>
      </c>
      <c r="H4" s="43"/>
      <c r="I4" s="38"/>
      <c r="J4" s="61"/>
      <c r="K4" s="38"/>
      <c r="L4" s="38"/>
      <c r="M4" s="11"/>
      <c r="N4" s="11"/>
      <c r="O4" s="44"/>
      <c r="P4" s="5"/>
      <c r="Q4"/>
      <c r="R4"/>
    </row>
    <row r="5" spans="1:18" outlineLevel="1" x14ac:dyDescent="0.2">
      <c r="A5" s="45"/>
      <c r="B5" s="35"/>
      <c r="C5" s="37"/>
      <c r="D5" s="46"/>
      <c r="E5" s="38"/>
      <c r="F5" s="38"/>
      <c r="G5" s="45" t="s">
        <v>185</v>
      </c>
      <c r="H5" s="45"/>
      <c r="I5" s="45"/>
      <c r="J5" s="61"/>
      <c r="K5" s="38"/>
      <c r="L5" s="38"/>
      <c r="M5" s="10" t="s">
        <v>184</v>
      </c>
      <c r="N5" s="5"/>
      <c r="O5" s="5"/>
      <c r="P5" s="5"/>
      <c r="Q5" s="8"/>
      <c r="R5"/>
    </row>
    <row r="6" spans="1:18" x14ac:dyDescent="0.2">
      <c r="A6" s="45"/>
      <c r="B6" s="35"/>
      <c r="C6" s="37"/>
      <c r="D6" s="46"/>
      <c r="E6" s="38"/>
      <c r="F6" s="38"/>
      <c r="G6" s="38"/>
      <c r="H6" s="38"/>
      <c r="I6" s="38"/>
      <c r="J6" s="61"/>
      <c r="K6" s="38"/>
      <c r="L6" s="38"/>
      <c r="M6" s="5"/>
      <c r="N6" s="5"/>
      <c r="O6" s="5"/>
      <c r="P6" s="5"/>
      <c r="Q6" s="8"/>
      <c r="R6"/>
    </row>
    <row r="7" spans="1:18" x14ac:dyDescent="0.2">
      <c r="A7" s="4"/>
      <c r="B7" s="9"/>
      <c r="C7" s="16" t="s">
        <v>1</v>
      </c>
      <c r="D7" s="17" t="s">
        <v>183</v>
      </c>
      <c r="E7" s="18"/>
      <c r="F7" s="5"/>
      <c r="G7" s="5"/>
      <c r="H7" s="4"/>
      <c r="I7" s="5"/>
      <c r="J7" s="62"/>
      <c r="K7" s="11"/>
      <c r="L7" s="11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19"/>
      <c r="F8" s="12"/>
      <c r="G8" s="12"/>
      <c r="H8" s="13" t="s">
        <v>2</v>
      </c>
      <c r="I8" s="13"/>
      <c r="J8" s="63"/>
      <c r="K8" s="14"/>
      <c r="L8" s="5"/>
      <c r="M8" s="5"/>
      <c r="N8" s="5"/>
      <c r="O8" s="5"/>
      <c r="P8" s="5"/>
      <c r="Q8" s="5"/>
    </row>
    <row r="9" spans="1:18" x14ac:dyDescent="0.2">
      <c r="A9" s="20"/>
      <c r="B9" s="21"/>
      <c r="C9" s="2"/>
      <c r="D9" s="3"/>
      <c r="E9" s="8"/>
      <c r="F9" s="5"/>
      <c r="G9" s="5"/>
      <c r="H9" s="5"/>
      <c r="I9" s="5"/>
      <c r="J9" s="62"/>
      <c r="K9" s="5"/>
      <c r="L9" s="5"/>
      <c r="M9" s="5"/>
      <c r="N9" s="5"/>
      <c r="O9" s="5"/>
      <c r="P9" s="5"/>
      <c r="Q9" s="5"/>
    </row>
    <row r="10" spans="1:18" ht="14.25" x14ac:dyDescent="0.2">
      <c r="A10" s="4"/>
      <c r="B10" s="9"/>
      <c r="C10" s="2"/>
      <c r="D10" s="18" t="s">
        <v>182</v>
      </c>
      <c r="E10" s="4"/>
      <c r="F10" s="5"/>
      <c r="G10" s="5"/>
      <c r="H10" s="5"/>
      <c r="I10" s="18"/>
      <c r="J10" s="64"/>
      <c r="K10" s="5"/>
      <c r="L10" s="5"/>
      <c r="M10" s="5"/>
      <c r="N10" s="53"/>
      <c r="O10" s="50"/>
      <c r="P10" s="50"/>
      <c r="Q10" s="5"/>
      <c r="R10" s="22"/>
    </row>
    <row r="11" spans="1:18" x14ac:dyDescent="0.2">
      <c r="A11" s="4"/>
      <c r="B11" s="9"/>
      <c r="C11" s="2"/>
      <c r="D11" s="18" t="s">
        <v>42</v>
      </c>
      <c r="E11" s="4"/>
      <c r="F11" s="5"/>
      <c r="G11" s="5"/>
      <c r="H11" s="5"/>
      <c r="I11" s="18"/>
      <c r="J11" s="170" t="s">
        <v>181</v>
      </c>
      <c r="K11" s="171"/>
      <c r="L11" s="10" t="s">
        <v>38</v>
      </c>
      <c r="M11" s="5"/>
      <c r="N11" s="48"/>
      <c r="O11" s="50"/>
      <c r="P11" s="54"/>
      <c r="Q11" s="5"/>
    </row>
    <row r="12" spans="1:18" x14ac:dyDescent="0.2">
      <c r="A12" s="4"/>
      <c r="B12" s="9"/>
      <c r="C12" s="2"/>
      <c r="D12" s="18" t="s">
        <v>39</v>
      </c>
      <c r="E12" s="4"/>
      <c r="F12" s="5"/>
      <c r="G12" s="5"/>
      <c r="H12" s="5"/>
      <c r="I12" s="18"/>
      <c r="J12" s="170" t="s">
        <v>180</v>
      </c>
      <c r="K12" s="171"/>
      <c r="L12" s="10" t="s">
        <v>38</v>
      </c>
      <c r="M12" s="5"/>
      <c r="N12" s="48"/>
      <c r="O12" s="50"/>
      <c r="P12" s="54"/>
      <c r="Q12" s="5"/>
    </row>
    <row r="13" spans="1:18" outlineLevel="1" x14ac:dyDescent="0.2">
      <c r="A13" s="4"/>
      <c r="B13" s="9"/>
      <c r="C13" s="2"/>
      <c r="D13" s="18" t="s">
        <v>40</v>
      </c>
      <c r="E13" s="4"/>
      <c r="F13" s="5"/>
      <c r="G13" s="5"/>
      <c r="H13" s="5"/>
      <c r="I13" s="18"/>
      <c r="J13" s="170" t="s">
        <v>179</v>
      </c>
      <c r="K13" s="171"/>
      <c r="L13" s="10" t="s">
        <v>41</v>
      </c>
      <c r="M13" s="5"/>
      <c r="N13" s="5"/>
      <c r="O13" s="5"/>
      <c r="P13" s="5"/>
      <c r="Q13" s="5"/>
    </row>
    <row r="14" spans="1:18" x14ac:dyDescent="0.2">
      <c r="A14" s="45"/>
      <c r="B14" s="35"/>
      <c r="C14" s="36"/>
      <c r="D14" s="18" t="s">
        <v>47</v>
      </c>
      <c r="E14" s="45"/>
      <c r="F14" s="38"/>
      <c r="G14" s="38"/>
      <c r="H14" s="38"/>
      <c r="I14" s="47"/>
      <c r="J14" s="174">
        <f>J78/1000</f>
        <v>29.417000000000002</v>
      </c>
      <c r="K14" s="174"/>
      <c r="L14" s="39" t="s">
        <v>48</v>
      </c>
      <c r="M14" s="38"/>
      <c r="N14" s="48"/>
      <c r="O14" s="49"/>
      <c r="P14" s="54"/>
      <c r="Q14" s="51"/>
      <c r="R14"/>
    </row>
    <row r="15" spans="1:18" x14ac:dyDescent="0.2">
      <c r="A15" s="45"/>
      <c r="B15" s="35"/>
      <c r="C15" s="28"/>
      <c r="D15" s="52" t="s">
        <v>49</v>
      </c>
      <c r="E15" s="18"/>
      <c r="F15" s="18"/>
      <c r="G15" s="18"/>
      <c r="H15" s="18"/>
      <c r="I15" s="18"/>
      <c r="J15" s="64"/>
      <c r="K15" s="18"/>
      <c r="L15" s="18"/>
      <c r="M15" s="38"/>
      <c r="N15" s="38"/>
      <c r="O15" s="38"/>
      <c r="P15" s="38"/>
      <c r="Q15"/>
      <c r="R15"/>
    </row>
    <row r="17" spans="1:17" ht="18" customHeight="1" x14ac:dyDescent="0.2">
      <c r="A17" s="175" t="s">
        <v>3</v>
      </c>
      <c r="B17" s="176" t="s">
        <v>10</v>
      </c>
      <c r="C17" s="175" t="s">
        <v>4</v>
      </c>
      <c r="D17" s="175" t="s">
        <v>5</v>
      </c>
      <c r="E17" s="175" t="s">
        <v>6</v>
      </c>
      <c r="F17" s="175" t="s">
        <v>19</v>
      </c>
      <c r="G17" s="178"/>
      <c r="H17" s="178"/>
      <c r="I17" s="178"/>
      <c r="J17" s="175" t="s">
        <v>20</v>
      </c>
      <c r="K17" s="178"/>
      <c r="L17" s="178"/>
      <c r="M17" s="178"/>
      <c r="N17" s="175" t="s">
        <v>12</v>
      </c>
      <c r="O17" s="175" t="s">
        <v>14</v>
      </c>
      <c r="P17" s="175" t="s">
        <v>13</v>
      </c>
      <c r="Q17" s="175" t="s">
        <v>15</v>
      </c>
    </row>
    <row r="18" spans="1:17" ht="15.75" customHeight="1" x14ac:dyDescent="0.2">
      <c r="A18" s="178"/>
      <c r="B18" s="177"/>
      <c r="C18" s="182"/>
      <c r="D18" s="175"/>
      <c r="E18" s="178"/>
      <c r="F18" s="175" t="s">
        <v>7</v>
      </c>
      <c r="G18" s="175" t="s">
        <v>9</v>
      </c>
      <c r="H18" s="178"/>
      <c r="I18" s="178"/>
      <c r="J18" s="180" t="s">
        <v>7</v>
      </c>
      <c r="K18" s="175" t="s">
        <v>9</v>
      </c>
      <c r="L18" s="178"/>
      <c r="M18" s="178"/>
      <c r="N18" s="175"/>
      <c r="O18" s="175"/>
      <c r="P18" s="175"/>
      <c r="Q18" s="175"/>
    </row>
    <row r="19" spans="1:17" ht="15.75" customHeight="1" x14ac:dyDescent="0.2">
      <c r="A19" s="178"/>
      <c r="B19" s="177"/>
      <c r="C19" s="182"/>
      <c r="D19" s="175"/>
      <c r="E19" s="178"/>
      <c r="F19" s="178"/>
      <c r="G19" s="148" t="s">
        <v>8</v>
      </c>
      <c r="H19" s="148" t="s">
        <v>16</v>
      </c>
      <c r="I19" s="148" t="s">
        <v>11</v>
      </c>
      <c r="J19" s="181"/>
      <c r="K19" s="148" t="s">
        <v>8</v>
      </c>
      <c r="L19" s="148" t="s">
        <v>16</v>
      </c>
      <c r="M19" s="148" t="s">
        <v>11</v>
      </c>
      <c r="N19" s="175"/>
      <c r="O19" s="175"/>
      <c r="P19" s="175"/>
      <c r="Q19" s="175"/>
    </row>
    <row r="20" spans="1:17" x14ac:dyDescent="0.2">
      <c r="A20" s="23">
        <v>1</v>
      </c>
      <c r="B20" s="150">
        <v>2</v>
      </c>
      <c r="C20" s="148">
        <v>3</v>
      </c>
      <c r="D20" s="148">
        <v>4</v>
      </c>
      <c r="E20" s="23">
        <v>5</v>
      </c>
      <c r="F20" s="149">
        <v>6</v>
      </c>
      <c r="G20" s="149">
        <v>7</v>
      </c>
      <c r="H20" s="149">
        <v>8</v>
      </c>
      <c r="I20" s="149">
        <v>9</v>
      </c>
      <c r="J20" s="151">
        <v>10</v>
      </c>
      <c r="K20" s="149">
        <v>11</v>
      </c>
      <c r="L20" s="149">
        <v>12</v>
      </c>
      <c r="M20" s="149">
        <v>13</v>
      </c>
      <c r="N20" s="149">
        <v>14</v>
      </c>
      <c r="O20" s="149">
        <v>15</v>
      </c>
      <c r="P20" s="149">
        <v>16</v>
      </c>
      <c r="Q20" s="149">
        <v>17</v>
      </c>
    </row>
    <row r="21" spans="1:17" ht="19.899999999999999" customHeight="1" x14ac:dyDescent="0.2">
      <c r="A21" s="179" t="s">
        <v>21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</row>
    <row r="22" spans="1:17" ht="30" customHeight="1" x14ac:dyDescent="0.2">
      <c r="A22" s="23">
        <v>1</v>
      </c>
      <c r="B22" s="29" t="s">
        <v>178</v>
      </c>
      <c r="C22" s="147" t="s">
        <v>177</v>
      </c>
      <c r="D22" s="30" t="s">
        <v>23</v>
      </c>
      <c r="E22" s="31">
        <v>8.5999999999999993E-2</v>
      </c>
      <c r="F22" s="32">
        <v>2461.2800000000002</v>
      </c>
      <c r="G22" s="32">
        <v>2149.36</v>
      </c>
      <c r="H22" s="32">
        <v>311.92</v>
      </c>
      <c r="I22" s="32">
        <v>120.9</v>
      </c>
      <c r="J22" s="65">
        <v>212</v>
      </c>
      <c r="K22" s="33">
        <v>185</v>
      </c>
      <c r="L22" s="33">
        <v>27</v>
      </c>
      <c r="M22" s="33">
        <v>10</v>
      </c>
      <c r="N22" s="33">
        <v>188.54</v>
      </c>
      <c r="O22" s="33">
        <v>16.21</v>
      </c>
      <c r="P22" s="33">
        <v>7.74</v>
      </c>
      <c r="Q22" s="33">
        <v>0.67</v>
      </c>
    </row>
    <row r="23" spans="1:17" ht="24" x14ac:dyDescent="0.2">
      <c r="A23" s="23">
        <v>2</v>
      </c>
      <c r="B23" s="29" t="s">
        <v>176</v>
      </c>
      <c r="C23" s="147" t="s">
        <v>175</v>
      </c>
      <c r="D23" s="30" t="s">
        <v>155</v>
      </c>
      <c r="E23" s="157">
        <v>5.89</v>
      </c>
      <c r="F23" s="32">
        <v>207.62</v>
      </c>
      <c r="G23" s="32">
        <v>77.75</v>
      </c>
      <c r="H23" s="32">
        <v>129.87</v>
      </c>
      <c r="I23" s="32">
        <v>12.03</v>
      </c>
      <c r="J23" s="65">
        <v>1223</v>
      </c>
      <c r="K23" s="33">
        <v>458</v>
      </c>
      <c r="L23" s="33">
        <v>765</v>
      </c>
      <c r="M23" s="33">
        <v>71</v>
      </c>
      <c r="N23" s="33">
        <v>6.64</v>
      </c>
      <c r="O23" s="33">
        <v>39.11</v>
      </c>
      <c r="P23" s="33">
        <v>0.77</v>
      </c>
      <c r="Q23" s="33">
        <v>4.54</v>
      </c>
    </row>
    <row r="24" spans="1:17" ht="31.15" customHeight="1" x14ac:dyDescent="0.2">
      <c r="A24" s="23">
        <v>3</v>
      </c>
      <c r="B24" s="29" t="s">
        <v>174</v>
      </c>
      <c r="C24" s="147" t="s">
        <v>173</v>
      </c>
      <c r="D24" s="30" t="s">
        <v>155</v>
      </c>
      <c r="E24" s="157">
        <v>3.7999999999999999E-2</v>
      </c>
      <c r="F24" s="32">
        <v>583.75</v>
      </c>
      <c r="G24" s="32">
        <v>155.35</v>
      </c>
      <c r="H24" s="32">
        <v>428.4</v>
      </c>
      <c r="I24" s="32">
        <v>39.67</v>
      </c>
      <c r="J24" s="65">
        <v>22</v>
      </c>
      <c r="K24" s="33">
        <v>6</v>
      </c>
      <c r="L24" s="33">
        <v>16</v>
      </c>
      <c r="M24" s="33">
        <v>2</v>
      </c>
      <c r="N24" s="33">
        <v>12.3</v>
      </c>
      <c r="O24" s="33">
        <v>0.47</v>
      </c>
      <c r="P24" s="33">
        <v>2.54</v>
      </c>
      <c r="Q24" s="33">
        <v>0.1</v>
      </c>
    </row>
    <row r="25" spans="1:17" ht="31.15" customHeight="1" x14ac:dyDescent="0.2">
      <c r="A25" s="23">
        <v>4</v>
      </c>
      <c r="B25" s="29" t="s">
        <v>172</v>
      </c>
      <c r="C25" s="147" t="s">
        <v>171</v>
      </c>
      <c r="D25" s="30" t="s">
        <v>138</v>
      </c>
      <c r="E25" s="31">
        <v>1.7000000000000001E-2</v>
      </c>
      <c r="F25" s="32">
        <v>68.09</v>
      </c>
      <c r="G25" s="32">
        <v>35.89</v>
      </c>
      <c r="H25" s="32">
        <v>13.08</v>
      </c>
      <c r="I25" s="33"/>
      <c r="J25" s="65">
        <v>1</v>
      </c>
      <c r="K25" s="33">
        <v>1</v>
      </c>
      <c r="L25" s="33"/>
      <c r="M25" s="33"/>
      <c r="N25" s="33">
        <v>2.2599999999999998</v>
      </c>
      <c r="O25" s="33">
        <v>0.04</v>
      </c>
      <c r="P25" s="33"/>
      <c r="Q25" s="33"/>
    </row>
    <row r="26" spans="1:17" ht="54.6" customHeight="1" x14ac:dyDescent="0.2">
      <c r="A26" s="23">
        <v>5</v>
      </c>
      <c r="B26" s="29" t="s">
        <v>170</v>
      </c>
      <c r="C26" s="147" t="s">
        <v>169</v>
      </c>
      <c r="D26" s="30" t="s">
        <v>23</v>
      </c>
      <c r="E26" s="31">
        <v>0.126</v>
      </c>
      <c r="F26" s="32">
        <v>541.99</v>
      </c>
      <c r="G26" s="32">
        <v>464.41</v>
      </c>
      <c r="H26" s="32">
        <v>77.58</v>
      </c>
      <c r="I26" s="32">
        <v>7.19</v>
      </c>
      <c r="J26" s="65">
        <v>68</v>
      </c>
      <c r="K26" s="33">
        <v>59</v>
      </c>
      <c r="L26" s="33">
        <v>9</v>
      </c>
      <c r="M26" s="33">
        <v>1</v>
      </c>
      <c r="N26" s="33">
        <v>36.770000000000003</v>
      </c>
      <c r="O26" s="33">
        <v>4.63</v>
      </c>
      <c r="P26" s="33">
        <v>0.46</v>
      </c>
      <c r="Q26" s="33">
        <v>0.06</v>
      </c>
    </row>
    <row r="27" spans="1:17" ht="31.15" customHeight="1" x14ac:dyDescent="0.2">
      <c r="A27" s="23">
        <v>6</v>
      </c>
      <c r="B27" s="29" t="s">
        <v>168</v>
      </c>
      <c r="C27" s="147" t="s">
        <v>167</v>
      </c>
      <c r="D27" s="30" t="s">
        <v>23</v>
      </c>
      <c r="E27" s="31">
        <v>4.2000000000000003E-2</v>
      </c>
      <c r="F27" s="32">
        <v>4262.51</v>
      </c>
      <c r="G27" s="32">
        <v>1335.51</v>
      </c>
      <c r="H27" s="32">
        <v>2927</v>
      </c>
      <c r="I27" s="32">
        <v>288.33</v>
      </c>
      <c r="J27" s="65">
        <v>179</v>
      </c>
      <c r="K27" s="33">
        <v>56</v>
      </c>
      <c r="L27" s="33">
        <v>123</v>
      </c>
      <c r="M27" s="33">
        <v>12</v>
      </c>
      <c r="N27" s="33">
        <v>111.2</v>
      </c>
      <c r="O27" s="33">
        <v>4.67</v>
      </c>
      <c r="P27" s="33">
        <v>21</v>
      </c>
      <c r="Q27" s="33">
        <v>0.88</v>
      </c>
    </row>
    <row r="28" spans="1:17" ht="49.15" customHeight="1" x14ac:dyDescent="0.2">
      <c r="A28" s="23">
        <v>7</v>
      </c>
      <c r="B28" s="29" t="s">
        <v>166</v>
      </c>
      <c r="C28" s="147" t="s">
        <v>165</v>
      </c>
      <c r="D28" s="30" t="s">
        <v>22</v>
      </c>
      <c r="E28" s="157">
        <v>2.6</v>
      </c>
      <c r="F28" s="32">
        <v>2.84</v>
      </c>
      <c r="G28" s="32">
        <v>2.84</v>
      </c>
      <c r="H28" s="33"/>
      <c r="I28" s="33"/>
      <c r="J28" s="65">
        <v>7</v>
      </c>
      <c r="K28" s="33">
        <v>7</v>
      </c>
      <c r="L28" s="33"/>
      <c r="M28" s="33"/>
      <c r="N28" s="33"/>
      <c r="O28" s="33"/>
      <c r="P28" s="33"/>
      <c r="Q28" s="33"/>
    </row>
    <row r="29" spans="1:17" ht="78.599999999999994" customHeight="1" x14ac:dyDescent="0.2">
      <c r="A29" s="23">
        <v>8</v>
      </c>
      <c r="B29" s="29" t="s">
        <v>164</v>
      </c>
      <c r="C29" s="147" t="s">
        <v>163</v>
      </c>
      <c r="D29" s="30" t="s">
        <v>22</v>
      </c>
      <c r="E29" s="157">
        <v>2.6</v>
      </c>
      <c r="F29" s="32">
        <v>52.85</v>
      </c>
      <c r="G29" s="33"/>
      <c r="H29" s="32">
        <v>52.85</v>
      </c>
      <c r="I29" s="33"/>
      <c r="J29" s="65">
        <v>137</v>
      </c>
      <c r="K29" s="33"/>
      <c r="L29" s="33">
        <v>137</v>
      </c>
      <c r="M29" s="33"/>
      <c r="N29" s="33"/>
      <c r="O29" s="33"/>
      <c r="P29" s="33"/>
      <c r="Q29" s="33"/>
    </row>
    <row r="30" spans="1:17" ht="19.899999999999999" customHeight="1" x14ac:dyDescent="0.2">
      <c r="A30" s="179" t="s">
        <v>162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</row>
    <row r="31" spans="1:17" ht="19.899999999999999" customHeight="1" x14ac:dyDescent="0.2">
      <c r="A31" s="167" t="s">
        <v>161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</row>
    <row r="32" spans="1:17" ht="72" x14ac:dyDescent="0.2">
      <c r="A32" s="23">
        <v>9</v>
      </c>
      <c r="B32" s="29" t="s">
        <v>160</v>
      </c>
      <c r="C32" s="147" t="s">
        <v>159</v>
      </c>
      <c r="D32" s="30" t="s">
        <v>23</v>
      </c>
      <c r="E32" s="31">
        <v>0.378</v>
      </c>
      <c r="F32" s="32">
        <v>22851.51</v>
      </c>
      <c r="G32" s="32">
        <v>1686.96</v>
      </c>
      <c r="H32" s="32">
        <v>23.56</v>
      </c>
      <c r="I32" s="33"/>
      <c r="J32" s="65">
        <v>8638</v>
      </c>
      <c r="K32" s="33">
        <v>638</v>
      </c>
      <c r="L32" s="33">
        <v>9</v>
      </c>
      <c r="M32" s="33"/>
      <c r="N32" s="33">
        <v>132</v>
      </c>
      <c r="O32" s="33">
        <v>49.9</v>
      </c>
      <c r="P32" s="33"/>
      <c r="Q32" s="33"/>
    </row>
    <row r="33" spans="1:17" ht="36" x14ac:dyDescent="0.2">
      <c r="A33" s="23">
        <v>10</v>
      </c>
      <c r="B33" s="29" t="s">
        <v>107</v>
      </c>
      <c r="C33" s="147" t="s">
        <v>158</v>
      </c>
      <c r="D33" s="30" t="s">
        <v>91</v>
      </c>
      <c r="E33" s="157">
        <v>38.93</v>
      </c>
      <c r="F33" s="32">
        <v>41.46</v>
      </c>
      <c r="G33" s="33"/>
      <c r="H33" s="33"/>
      <c r="I33" s="33"/>
      <c r="J33" s="65">
        <v>1614</v>
      </c>
      <c r="K33" s="33"/>
      <c r="L33" s="33"/>
      <c r="M33" s="33"/>
      <c r="N33" s="33"/>
      <c r="O33" s="33"/>
      <c r="P33" s="33"/>
      <c r="Q33" s="33"/>
    </row>
    <row r="34" spans="1:17" ht="48" x14ac:dyDescent="0.2">
      <c r="A34" s="23">
        <v>11</v>
      </c>
      <c r="B34" s="29" t="s">
        <v>157</v>
      </c>
      <c r="C34" s="147" t="s">
        <v>156</v>
      </c>
      <c r="D34" s="30" t="s">
        <v>155</v>
      </c>
      <c r="E34" s="157">
        <v>0.5</v>
      </c>
      <c r="F34" s="32">
        <v>729.34</v>
      </c>
      <c r="G34" s="32">
        <v>168.39</v>
      </c>
      <c r="H34" s="32">
        <v>2.31</v>
      </c>
      <c r="I34" s="33"/>
      <c r="J34" s="65">
        <v>365</v>
      </c>
      <c r="K34" s="33">
        <v>84</v>
      </c>
      <c r="L34" s="33">
        <v>1</v>
      </c>
      <c r="M34" s="33"/>
      <c r="N34" s="33">
        <v>14.63</v>
      </c>
      <c r="O34" s="33">
        <v>7.32</v>
      </c>
      <c r="P34" s="33"/>
      <c r="Q34" s="33"/>
    </row>
    <row r="35" spans="1:17" ht="36" x14ac:dyDescent="0.2">
      <c r="A35" s="23">
        <v>12</v>
      </c>
      <c r="B35" s="29" t="s">
        <v>154</v>
      </c>
      <c r="C35" s="147" t="s">
        <v>153</v>
      </c>
      <c r="D35" s="30" t="s">
        <v>138</v>
      </c>
      <c r="E35" s="31">
        <v>3.0000000000000001E-3</v>
      </c>
      <c r="F35" s="32">
        <v>3906.63</v>
      </c>
      <c r="G35" s="32">
        <v>2444.6</v>
      </c>
      <c r="H35" s="32">
        <v>572.30999999999995</v>
      </c>
      <c r="I35" s="33"/>
      <c r="J35" s="65">
        <v>12</v>
      </c>
      <c r="K35" s="33">
        <v>7</v>
      </c>
      <c r="L35" s="33">
        <v>2</v>
      </c>
      <c r="M35" s="33"/>
      <c r="N35" s="33">
        <v>170</v>
      </c>
      <c r="O35" s="33">
        <v>0.51</v>
      </c>
      <c r="P35" s="33"/>
      <c r="Q35" s="33"/>
    </row>
    <row r="36" spans="1:17" ht="33.75" outlineLevel="1" x14ac:dyDescent="0.2">
      <c r="A36" s="154" t="s">
        <v>94</v>
      </c>
      <c r="B36" s="156" t="s">
        <v>152</v>
      </c>
      <c r="C36" s="155" t="s">
        <v>151</v>
      </c>
      <c r="D36" s="154" t="s">
        <v>22</v>
      </c>
      <c r="E36" s="153" t="s">
        <v>150</v>
      </c>
      <c r="F36" s="152">
        <v>4533.96</v>
      </c>
      <c r="G36" s="33"/>
      <c r="H36" s="33"/>
      <c r="I36" s="33"/>
      <c r="J36" s="158">
        <v>13.6</v>
      </c>
      <c r="K36" s="33"/>
      <c r="L36" s="33"/>
      <c r="M36" s="33"/>
      <c r="N36" s="33"/>
      <c r="O36" s="33"/>
      <c r="P36" s="33"/>
      <c r="Q36" s="33"/>
    </row>
    <row r="37" spans="1:17" ht="36" x14ac:dyDescent="0.2">
      <c r="A37" s="23">
        <v>13</v>
      </c>
      <c r="B37" s="29" t="s">
        <v>149</v>
      </c>
      <c r="C37" s="147" t="s">
        <v>148</v>
      </c>
      <c r="D37" s="30" t="s">
        <v>22</v>
      </c>
      <c r="E37" s="157">
        <v>3.0000000000000001E-3</v>
      </c>
      <c r="F37" s="32">
        <v>4963.66</v>
      </c>
      <c r="G37" s="33"/>
      <c r="H37" s="33"/>
      <c r="I37" s="33"/>
      <c r="J37" s="65">
        <v>15</v>
      </c>
      <c r="K37" s="33"/>
      <c r="L37" s="33"/>
      <c r="M37" s="33"/>
      <c r="N37" s="33"/>
      <c r="O37" s="33"/>
      <c r="P37" s="33"/>
      <c r="Q37" s="33"/>
    </row>
    <row r="38" spans="1:17" ht="24" x14ac:dyDescent="0.2">
      <c r="A38" s="23">
        <v>14</v>
      </c>
      <c r="B38" s="29" t="s">
        <v>147</v>
      </c>
      <c r="C38" s="147" t="s">
        <v>146</v>
      </c>
      <c r="D38" s="30" t="s">
        <v>138</v>
      </c>
      <c r="E38" s="31">
        <v>4.0000000000000001E-3</v>
      </c>
      <c r="F38" s="32">
        <v>805.85</v>
      </c>
      <c r="G38" s="32">
        <v>713.14</v>
      </c>
      <c r="H38" s="32">
        <v>92.71</v>
      </c>
      <c r="I38" s="32">
        <v>4.1900000000000004</v>
      </c>
      <c r="J38" s="65">
        <v>3</v>
      </c>
      <c r="K38" s="33">
        <v>3</v>
      </c>
      <c r="L38" s="33"/>
      <c r="M38" s="33"/>
      <c r="N38" s="33">
        <v>63.73</v>
      </c>
      <c r="O38" s="33">
        <v>0.25</v>
      </c>
      <c r="P38" s="33">
        <v>0.23</v>
      </c>
      <c r="Q38" s="33"/>
    </row>
    <row r="39" spans="1:17" ht="19.5" outlineLevel="1" x14ac:dyDescent="0.2">
      <c r="A39" s="154" t="s">
        <v>94</v>
      </c>
      <c r="B39" s="156" t="s">
        <v>145</v>
      </c>
      <c r="C39" s="155" t="s">
        <v>144</v>
      </c>
      <c r="D39" s="154" t="s">
        <v>22</v>
      </c>
      <c r="E39" s="153" t="s">
        <v>143</v>
      </c>
      <c r="F39" s="152">
        <v>7025.63</v>
      </c>
      <c r="G39" s="33"/>
      <c r="H39" s="33"/>
      <c r="I39" s="33"/>
      <c r="J39" s="158">
        <v>28.1</v>
      </c>
      <c r="K39" s="33"/>
      <c r="L39" s="33"/>
      <c r="M39" s="33"/>
      <c r="N39" s="33"/>
      <c r="O39" s="33"/>
      <c r="P39" s="33"/>
      <c r="Q39" s="33"/>
    </row>
    <row r="40" spans="1:17" ht="36" x14ac:dyDescent="0.2">
      <c r="A40" s="23">
        <v>15</v>
      </c>
      <c r="B40" s="29" t="s">
        <v>142</v>
      </c>
      <c r="C40" s="147" t="s">
        <v>141</v>
      </c>
      <c r="D40" s="30" t="s">
        <v>22</v>
      </c>
      <c r="E40" s="157">
        <v>4.0000000000000001E-3</v>
      </c>
      <c r="F40" s="32">
        <v>7390</v>
      </c>
      <c r="G40" s="33"/>
      <c r="H40" s="33"/>
      <c r="I40" s="33"/>
      <c r="J40" s="65">
        <v>30</v>
      </c>
      <c r="K40" s="33"/>
      <c r="L40" s="33"/>
      <c r="M40" s="33"/>
      <c r="N40" s="33"/>
      <c r="O40" s="33"/>
      <c r="P40" s="33"/>
      <c r="Q40" s="33"/>
    </row>
    <row r="41" spans="1:17" ht="24" x14ac:dyDescent="0.2">
      <c r="A41" s="23">
        <v>16</v>
      </c>
      <c r="B41" s="29" t="s">
        <v>140</v>
      </c>
      <c r="C41" s="147" t="s">
        <v>139</v>
      </c>
      <c r="D41" s="30" t="s">
        <v>138</v>
      </c>
      <c r="E41" s="31">
        <v>2.3E-2</v>
      </c>
      <c r="F41" s="32">
        <v>15207.66</v>
      </c>
      <c r="G41" s="32">
        <v>2018.76</v>
      </c>
      <c r="H41" s="32">
        <v>98</v>
      </c>
      <c r="I41" s="32">
        <v>6.37</v>
      </c>
      <c r="J41" s="65">
        <v>350</v>
      </c>
      <c r="K41" s="33">
        <v>46</v>
      </c>
      <c r="L41" s="33">
        <v>2</v>
      </c>
      <c r="M41" s="33"/>
      <c r="N41" s="33">
        <v>165.88</v>
      </c>
      <c r="O41" s="33">
        <v>3.82</v>
      </c>
      <c r="P41" s="33">
        <v>0.47</v>
      </c>
      <c r="Q41" s="33">
        <v>0.01</v>
      </c>
    </row>
    <row r="42" spans="1:17" ht="55.5" x14ac:dyDescent="0.2">
      <c r="A42" s="23">
        <v>17</v>
      </c>
      <c r="B42" s="29" t="s">
        <v>137</v>
      </c>
      <c r="C42" s="147" t="s">
        <v>136</v>
      </c>
      <c r="D42" s="30" t="s">
        <v>23</v>
      </c>
      <c r="E42" s="31">
        <v>0.01</v>
      </c>
      <c r="F42" s="32">
        <v>354.5</v>
      </c>
      <c r="G42" s="32">
        <v>120.58</v>
      </c>
      <c r="H42" s="32">
        <v>24.66</v>
      </c>
      <c r="I42" s="32">
        <v>0.32</v>
      </c>
      <c r="J42" s="65">
        <v>4</v>
      </c>
      <c r="K42" s="33">
        <v>1</v>
      </c>
      <c r="L42" s="33"/>
      <c r="M42" s="33"/>
      <c r="N42" s="33">
        <v>7.82</v>
      </c>
      <c r="O42" s="33">
        <v>0.08</v>
      </c>
      <c r="P42" s="33">
        <v>0.02</v>
      </c>
      <c r="Q42" s="33"/>
    </row>
    <row r="43" spans="1:17" ht="36" x14ac:dyDescent="0.2">
      <c r="A43" s="23">
        <v>18</v>
      </c>
      <c r="B43" s="29" t="s">
        <v>135</v>
      </c>
      <c r="C43" s="147" t="s">
        <v>134</v>
      </c>
      <c r="D43" s="30" t="s">
        <v>23</v>
      </c>
      <c r="E43" s="31">
        <v>0.378</v>
      </c>
      <c r="F43" s="32">
        <v>2002.87</v>
      </c>
      <c r="G43" s="32">
        <v>435.8</v>
      </c>
      <c r="H43" s="32">
        <v>4.7699999999999996</v>
      </c>
      <c r="I43" s="32">
        <v>0.16</v>
      </c>
      <c r="J43" s="65">
        <v>757</v>
      </c>
      <c r="K43" s="33">
        <v>165</v>
      </c>
      <c r="L43" s="33">
        <v>2</v>
      </c>
      <c r="M43" s="33"/>
      <c r="N43" s="33">
        <v>34.1</v>
      </c>
      <c r="O43" s="33">
        <v>12.89</v>
      </c>
      <c r="P43" s="33">
        <v>0.01</v>
      </c>
      <c r="Q43" s="33"/>
    </row>
    <row r="44" spans="1:17" ht="48" x14ac:dyDescent="0.2">
      <c r="A44" s="23">
        <v>19</v>
      </c>
      <c r="B44" s="29" t="s">
        <v>133</v>
      </c>
      <c r="C44" s="147" t="s">
        <v>132</v>
      </c>
      <c r="D44" s="30" t="s">
        <v>23</v>
      </c>
      <c r="E44" s="31">
        <v>7.0000000000000007E-2</v>
      </c>
      <c r="F44" s="32">
        <v>2722.42</v>
      </c>
      <c r="G44" s="32">
        <v>1137.3800000000001</v>
      </c>
      <c r="H44" s="32">
        <v>182.31</v>
      </c>
      <c r="I44" s="32">
        <v>78.56</v>
      </c>
      <c r="J44" s="65">
        <v>191</v>
      </c>
      <c r="K44" s="33">
        <v>80</v>
      </c>
      <c r="L44" s="33">
        <v>13</v>
      </c>
      <c r="M44" s="33">
        <v>5</v>
      </c>
      <c r="N44" s="33">
        <v>85.84</v>
      </c>
      <c r="O44" s="33">
        <v>6.01</v>
      </c>
      <c r="P44" s="33">
        <v>6.29</v>
      </c>
      <c r="Q44" s="33">
        <v>0.44</v>
      </c>
    </row>
    <row r="45" spans="1:17" ht="24" x14ac:dyDescent="0.2">
      <c r="A45" s="23">
        <v>20</v>
      </c>
      <c r="B45" s="29" t="s">
        <v>101</v>
      </c>
      <c r="C45" s="147" t="s">
        <v>131</v>
      </c>
      <c r="D45" s="30" t="s">
        <v>23</v>
      </c>
      <c r="E45" s="157">
        <v>7.0000000000000007E-2</v>
      </c>
      <c r="F45" s="32">
        <v>2387.62</v>
      </c>
      <c r="G45" s="32">
        <v>651.91</v>
      </c>
      <c r="H45" s="32">
        <v>12.41</v>
      </c>
      <c r="I45" s="32">
        <v>0.16</v>
      </c>
      <c r="J45" s="65">
        <v>167</v>
      </c>
      <c r="K45" s="33">
        <v>46</v>
      </c>
      <c r="L45" s="33">
        <v>1</v>
      </c>
      <c r="M45" s="33"/>
      <c r="N45" s="33">
        <v>51.01</v>
      </c>
      <c r="O45" s="33">
        <v>3.57</v>
      </c>
      <c r="P45" s="33">
        <v>0.01</v>
      </c>
      <c r="Q45" s="33"/>
    </row>
    <row r="46" spans="1:17" ht="19.899999999999999" customHeight="1" x14ac:dyDescent="0.2">
      <c r="A46" s="167" t="s">
        <v>130</v>
      </c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</row>
    <row r="47" spans="1:17" ht="48" x14ac:dyDescent="0.2">
      <c r="A47" s="23">
        <v>21</v>
      </c>
      <c r="B47" s="29" t="s">
        <v>129</v>
      </c>
      <c r="C47" s="147" t="s">
        <v>128</v>
      </c>
      <c r="D47" s="30" t="s">
        <v>23</v>
      </c>
      <c r="E47" s="31">
        <v>3.5999999999999997E-2</v>
      </c>
      <c r="F47" s="32">
        <v>5052.1099999999997</v>
      </c>
      <c r="G47" s="32">
        <v>1231.19</v>
      </c>
      <c r="H47" s="32">
        <v>2268.02</v>
      </c>
      <c r="I47" s="32">
        <v>153.79</v>
      </c>
      <c r="J47" s="65">
        <v>182</v>
      </c>
      <c r="K47" s="33">
        <v>44</v>
      </c>
      <c r="L47" s="33">
        <v>82</v>
      </c>
      <c r="M47" s="33">
        <v>6</v>
      </c>
      <c r="N47" s="33">
        <v>92.92</v>
      </c>
      <c r="O47" s="33">
        <v>3.35</v>
      </c>
      <c r="P47" s="33">
        <v>8.4499999999999993</v>
      </c>
      <c r="Q47" s="33">
        <v>0.3</v>
      </c>
    </row>
    <row r="48" spans="1:17" ht="33.75" outlineLevel="1" x14ac:dyDescent="0.2">
      <c r="A48" s="154" t="s">
        <v>94</v>
      </c>
      <c r="B48" s="156" t="s">
        <v>127</v>
      </c>
      <c r="C48" s="155" t="s">
        <v>126</v>
      </c>
      <c r="D48" s="154" t="s">
        <v>91</v>
      </c>
      <c r="E48" s="153" t="s">
        <v>125</v>
      </c>
      <c r="F48" s="152">
        <v>337.96</v>
      </c>
      <c r="G48" s="33"/>
      <c r="H48" s="33"/>
      <c r="I48" s="33"/>
      <c r="J48" s="158">
        <v>1216.6600000000001</v>
      </c>
      <c r="K48" s="33"/>
      <c r="L48" s="33"/>
      <c r="M48" s="33"/>
      <c r="N48" s="33"/>
      <c r="O48" s="33"/>
      <c r="P48" s="33"/>
      <c r="Q48" s="33"/>
    </row>
    <row r="49" spans="1:17" ht="36" x14ac:dyDescent="0.2">
      <c r="A49" s="23">
        <v>22</v>
      </c>
      <c r="B49" s="29" t="s">
        <v>107</v>
      </c>
      <c r="C49" s="147" t="s">
        <v>124</v>
      </c>
      <c r="D49" s="30" t="s">
        <v>91</v>
      </c>
      <c r="E49" s="31">
        <v>3.6</v>
      </c>
      <c r="F49" s="32">
        <v>1153.06</v>
      </c>
      <c r="G49" s="33"/>
      <c r="H49" s="33"/>
      <c r="I49" s="33"/>
      <c r="J49" s="65">
        <v>4151</v>
      </c>
      <c r="K49" s="33"/>
      <c r="L49" s="33"/>
      <c r="M49" s="33"/>
      <c r="N49" s="33"/>
      <c r="O49" s="33"/>
      <c r="P49" s="33"/>
      <c r="Q49" s="33"/>
    </row>
    <row r="50" spans="1:17" ht="24" x14ac:dyDescent="0.2">
      <c r="A50" s="23">
        <v>23</v>
      </c>
      <c r="B50" s="29" t="s">
        <v>123</v>
      </c>
      <c r="C50" s="147" t="s">
        <v>122</v>
      </c>
      <c r="D50" s="30" t="s">
        <v>121</v>
      </c>
      <c r="E50" s="157">
        <v>1</v>
      </c>
      <c r="F50" s="32">
        <v>115.92</v>
      </c>
      <c r="G50" s="33"/>
      <c r="H50" s="33"/>
      <c r="I50" s="33"/>
      <c r="J50" s="65">
        <v>116</v>
      </c>
      <c r="K50" s="33"/>
      <c r="L50" s="33"/>
      <c r="M50" s="33"/>
      <c r="N50" s="33"/>
      <c r="O50" s="33"/>
      <c r="P50" s="33"/>
      <c r="Q50" s="33"/>
    </row>
    <row r="51" spans="1:17" ht="24" x14ac:dyDescent="0.2">
      <c r="A51" s="23">
        <v>24</v>
      </c>
      <c r="B51" s="29" t="s">
        <v>120</v>
      </c>
      <c r="C51" s="147" t="s">
        <v>119</v>
      </c>
      <c r="D51" s="30" t="s">
        <v>118</v>
      </c>
      <c r="E51" s="31">
        <v>14</v>
      </c>
      <c r="F51" s="32">
        <v>6.01</v>
      </c>
      <c r="G51" s="33"/>
      <c r="H51" s="33"/>
      <c r="I51" s="33"/>
      <c r="J51" s="65">
        <v>84</v>
      </c>
      <c r="K51" s="33"/>
      <c r="L51" s="33"/>
      <c r="M51" s="33"/>
      <c r="N51" s="33"/>
      <c r="O51" s="33"/>
      <c r="P51" s="33"/>
      <c r="Q51" s="33"/>
    </row>
    <row r="52" spans="1:17" ht="36" x14ac:dyDescent="0.2">
      <c r="A52" s="23">
        <v>25</v>
      </c>
      <c r="B52" s="29" t="s">
        <v>117</v>
      </c>
      <c r="C52" s="147" t="s">
        <v>116</v>
      </c>
      <c r="D52" s="30" t="s">
        <v>23</v>
      </c>
      <c r="E52" s="31">
        <v>7.2</v>
      </c>
      <c r="F52" s="32">
        <v>666.37</v>
      </c>
      <c r="G52" s="32">
        <v>331.9</v>
      </c>
      <c r="H52" s="32">
        <v>2.59</v>
      </c>
      <c r="I52" s="32">
        <v>0.16</v>
      </c>
      <c r="J52" s="65">
        <v>4798</v>
      </c>
      <c r="K52" s="33">
        <v>2390</v>
      </c>
      <c r="L52" s="33">
        <v>19</v>
      </c>
      <c r="M52" s="33">
        <v>1</v>
      </c>
      <c r="N52" s="33">
        <v>25.97</v>
      </c>
      <c r="O52" s="33">
        <v>186.98</v>
      </c>
      <c r="P52" s="33">
        <v>0.01</v>
      </c>
      <c r="Q52" s="33">
        <v>7.0000000000000007E-2</v>
      </c>
    </row>
    <row r="53" spans="1:17" ht="60" x14ac:dyDescent="0.2">
      <c r="A53" s="23">
        <v>26</v>
      </c>
      <c r="B53" s="29" t="s">
        <v>115</v>
      </c>
      <c r="C53" s="147" t="s">
        <v>114</v>
      </c>
      <c r="D53" s="30" t="s">
        <v>23</v>
      </c>
      <c r="E53" s="31">
        <v>8.5999999999999993E-2</v>
      </c>
      <c r="F53" s="32">
        <v>5125.8500000000004</v>
      </c>
      <c r="G53" s="32">
        <v>1719.17</v>
      </c>
      <c r="H53" s="32">
        <v>1483.26</v>
      </c>
      <c r="I53" s="32">
        <v>95.19</v>
      </c>
      <c r="J53" s="65">
        <v>441</v>
      </c>
      <c r="K53" s="33">
        <v>148</v>
      </c>
      <c r="L53" s="33">
        <v>128</v>
      </c>
      <c r="M53" s="33">
        <v>8</v>
      </c>
      <c r="N53" s="33">
        <v>134.52000000000001</v>
      </c>
      <c r="O53" s="33">
        <v>11.57</v>
      </c>
      <c r="P53" s="33">
        <v>5.23</v>
      </c>
      <c r="Q53" s="33">
        <v>0.45</v>
      </c>
    </row>
    <row r="54" spans="1:17" ht="45" outlineLevel="1" x14ac:dyDescent="0.2">
      <c r="A54" s="154" t="s">
        <v>94</v>
      </c>
      <c r="B54" s="156" t="s">
        <v>113</v>
      </c>
      <c r="C54" s="155" t="s">
        <v>112</v>
      </c>
      <c r="D54" s="154" t="s">
        <v>91</v>
      </c>
      <c r="E54" s="153" t="s">
        <v>111</v>
      </c>
      <c r="F54" s="152">
        <v>452.51</v>
      </c>
      <c r="G54" s="33"/>
      <c r="H54" s="33"/>
      <c r="I54" s="33"/>
      <c r="J54" s="158">
        <v>3891.59</v>
      </c>
      <c r="K54" s="33"/>
      <c r="L54" s="33"/>
      <c r="M54" s="33"/>
      <c r="N54" s="33"/>
      <c r="O54" s="33"/>
      <c r="P54" s="33"/>
      <c r="Q54" s="33"/>
    </row>
    <row r="55" spans="1:17" ht="60" x14ac:dyDescent="0.2">
      <c r="A55" s="23">
        <v>27</v>
      </c>
      <c r="B55" s="29" t="s">
        <v>107</v>
      </c>
      <c r="C55" s="147" t="s">
        <v>110</v>
      </c>
      <c r="D55" s="30" t="s">
        <v>91</v>
      </c>
      <c r="E55" s="31">
        <v>8.64</v>
      </c>
      <c r="F55" s="32">
        <v>1108.45</v>
      </c>
      <c r="G55" s="33"/>
      <c r="H55" s="33"/>
      <c r="I55" s="33"/>
      <c r="J55" s="65">
        <v>9577</v>
      </c>
      <c r="K55" s="33"/>
      <c r="L55" s="33"/>
      <c r="M55" s="33"/>
      <c r="N55" s="33"/>
      <c r="O55" s="33"/>
      <c r="P55" s="33"/>
      <c r="Q55" s="33"/>
    </row>
    <row r="56" spans="1:17" ht="36" x14ac:dyDescent="0.2">
      <c r="A56" s="23">
        <v>28</v>
      </c>
      <c r="B56" s="29" t="s">
        <v>109</v>
      </c>
      <c r="C56" s="147" t="s">
        <v>108</v>
      </c>
      <c r="D56" s="30" t="s">
        <v>23</v>
      </c>
      <c r="E56" s="31">
        <v>1.7999999999999999E-2</v>
      </c>
      <c r="F56" s="32">
        <v>6684.23</v>
      </c>
      <c r="G56" s="32">
        <v>552.88</v>
      </c>
      <c r="H56" s="32">
        <v>86.67</v>
      </c>
      <c r="I56" s="32">
        <v>2</v>
      </c>
      <c r="J56" s="65">
        <v>120</v>
      </c>
      <c r="K56" s="33">
        <v>10</v>
      </c>
      <c r="L56" s="33">
        <v>2</v>
      </c>
      <c r="M56" s="33"/>
      <c r="N56" s="33">
        <v>45.43</v>
      </c>
      <c r="O56" s="33">
        <v>0.82</v>
      </c>
      <c r="P56" s="33">
        <v>0.11</v>
      </c>
      <c r="Q56" s="33"/>
    </row>
    <row r="57" spans="1:17" ht="36" x14ac:dyDescent="0.2">
      <c r="A57" s="23">
        <v>29</v>
      </c>
      <c r="B57" s="29" t="s">
        <v>107</v>
      </c>
      <c r="C57" s="147" t="s">
        <v>106</v>
      </c>
      <c r="D57" s="30" t="s">
        <v>91</v>
      </c>
      <c r="E57" s="31">
        <v>1.76</v>
      </c>
      <c r="F57" s="32">
        <v>551.62</v>
      </c>
      <c r="G57" s="33"/>
      <c r="H57" s="33"/>
      <c r="I57" s="33"/>
      <c r="J57" s="65">
        <v>971</v>
      </c>
      <c r="K57" s="33"/>
      <c r="L57" s="33"/>
      <c r="M57" s="33"/>
      <c r="N57" s="33"/>
      <c r="O57" s="33"/>
      <c r="P57" s="33"/>
      <c r="Q57" s="33"/>
    </row>
    <row r="58" spans="1:17" ht="24" x14ac:dyDescent="0.2">
      <c r="A58" s="23">
        <v>30</v>
      </c>
      <c r="B58" s="29" t="s">
        <v>105</v>
      </c>
      <c r="C58" s="147" t="s">
        <v>104</v>
      </c>
      <c r="D58" s="30" t="s">
        <v>23</v>
      </c>
      <c r="E58" s="31">
        <v>8.0000000000000002E-3</v>
      </c>
      <c r="F58" s="32">
        <v>15322.3</v>
      </c>
      <c r="G58" s="32">
        <v>1354.13</v>
      </c>
      <c r="H58" s="32">
        <v>58.83</v>
      </c>
      <c r="I58" s="32">
        <v>3.64</v>
      </c>
      <c r="J58" s="65">
        <v>123</v>
      </c>
      <c r="K58" s="33">
        <v>11</v>
      </c>
      <c r="L58" s="33"/>
      <c r="M58" s="33"/>
      <c r="N58" s="33">
        <v>112.75</v>
      </c>
      <c r="O58" s="33">
        <v>0.9</v>
      </c>
      <c r="P58" s="33">
        <v>0.2</v>
      </c>
      <c r="Q58" s="33"/>
    </row>
    <row r="59" spans="1:17" ht="48" x14ac:dyDescent="0.2">
      <c r="A59" s="23">
        <v>31</v>
      </c>
      <c r="B59" s="29" t="s">
        <v>103</v>
      </c>
      <c r="C59" s="147" t="s">
        <v>102</v>
      </c>
      <c r="D59" s="30" t="s">
        <v>23</v>
      </c>
      <c r="E59" s="31">
        <v>5.2999999999999999E-2</v>
      </c>
      <c r="F59" s="32">
        <v>7777.57</v>
      </c>
      <c r="G59" s="32">
        <v>4838.05</v>
      </c>
      <c r="H59" s="32">
        <v>46.75</v>
      </c>
      <c r="I59" s="32">
        <v>18.12</v>
      </c>
      <c r="J59" s="65">
        <v>412</v>
      </c>
      <c r="K59" s="33">
        <v>256</v>
      </c>
      <c r="L59" s="33">
        <v>2</v>
      </c>
      <c r="M59" s="33">
        <v>1</v>
      </c>
      <c r="N59" s="33">
        <v>383.06</v>
      </c>
      <c r="O59" s="33">
        <v>20.3</v>
      </c>
      <c r="P59" s="33">
        <v>1.1599999999999999</v>
      </c>
      <c r="Q59" s="33">
        <v>0.06</v>
      </c>
    </row>
    <row r="60" spans="1:17" ht="24" x14ac:dyDescent="0.2">
      <c r="A60" s="23">
        <v>32</v>
      </c>
      <c r="B60" s="29" t="s">
        <v>101</v>
      </c>
      <c r="C60" s="147" t="s">
        <v>100</v>
      </c>
      <c r="D60" s="30" t="s">
        <v>23</v>
      </c>
      <c r="E60" s="31">
        <v>5.2999999999999999E-2</v>
      </c>
      <c r="F60" s="32">
        <v>2387.62</v>
      </c>
      <c r="G60" s="32">
        <v>651.91</v>
      </c>
      <c r="H60" s="32">
        <v>12.41</v>
      </c>
      <c r="I60" s="32">
        <v>0.16</v>
      </c>
      <c r="J60" s="65">
        <v>127</v>
      </c>
      <c r="K60" s="33">
        <v>35</v>
      </c>
      <c r="L60" s="33">
        <v>1</v>
      </c>
      <c r="M60" s="33"/>
      <c r="N60" s="33">
        <v>51.01</v>
      </c>
      <c r="O60" s="33">
        <v>2.7</v>
      </c>
      <c r="P60" s="33">
        <v>0.01</v>
      </c>
      <c r="Q60" s="33"/>
    </row>
    <row r="61" spans="1:17" ht="19.899999999999999" customHeight="1" x14ac:dyDescent="0.2">
      <c r="A61" s="167" t="s">
        <v>99</v>
      </c>
      <c r="B61" s="168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</row>
    <row r="62" spans="1:17" ht="24" x14ac:dyDescent="0.2">
      <c r="A62" s="23">
        <v>33</v>
      </c>
      <c r="B62" s="29" t="s">
        <v>98</v>
      </c>
      <c r="C62" s="147" t="s">
        <v>97</v>
      </c>
      <c r="D62" s="30" t="s">
        <v>23</v>
      </c>
      <c r="E62" s="31">
        <v>8.4000000000000005E-2</v>
      </c>
      <c r="F62" s="32">
        <v>1959.54</v>
      </c>
      <c r="G62" s="32">
        <v>442.12</v>
      </c>
      <c r="H62" s="32">
        <v>56.26</v>
      </c>
      <c r="I62" s="32">
        <v>19.84</v>
      </c>
      <c r="J62" s="65">
        <v>165</v>
      </c>
      <c r="K62" s="33">
        <v>37</v>
      </c>
      <c r="L62" s="33">
        <v>5</v>
      </c>
      <c r="M62" s="33">
        <v>2</v>
      </c>
      <c r="N62" s="33">
        <v>39.51</v>
      </c>
      <c r="O62" s="33">
        <v>3.32</v>
      </c>
      <c r="P62" s="33">
        <v>1.27</v>
      </c>
      <c r="Q62" s="33">
        <v>0.11</v>
      </c>
    </row>
    <row r="63" spans="1:17" ht="24" x14ac:dyDescent="0.2">
      <c r="A63" s="23">
        <v>34</v>
      </c>
      <c r="B63" s="29" t="s">
        <v>96</v>
      </c>
      <c r="C63" s="147" t="s">
        <v>95</v>
      </c>
      <c r="D63" s="30" t="s">
        <v>23</v>
      </c>
      <c r="E63" s="31">
        <v>8.4000000000000005E-2</v>
      </c>
      <c r="F63" s="32">
        <v>2313.31</v>
      </c>
      <c r="G63" s="32">
        <v>952.14</v>
      </c>
      <c r="H63" s="32">
        <v>222.95</v>
      </c>
      <c r="I63" s="32">
        <v>45.77</v>
      </c>
      <c r="J63" s="65">
        <v>194</v>
      </c>
      <c r="K63" s="33">
        <v>80</v>
      </c>
      <c r="L63" s="33">
        <v>19</v>
      </c>
      <c r="M63" s="33">
        <v>4</v>
      </c>
      <c r="N63" s="33">
        <v>81.31</v>
      </c>
      <c r="O63" s="33">
        <v>6.83</v>
      </c>
      <c r="P63" s="33">
        <v>2.93</v>
      </c>
      <c r="Q63" s="33">
        <v>0.25</v>
      </c>
    </row>
    <row r="64" spans="1:17" ht="33.75" outlineLevel="1" x14ac:dyDescent="0.2">
      <c r="A64" s="154" t="s">
        <v>94</v>
      </c>
      <c r="B64" s="156" t="s">
        <v>93</v>
      </c>
      <c r="C64" s="155" t="s">
        <v>92</v>
      </c>
      <c r="D64" s="154" t="s">
        <v>91</v>
      </c>
      <c r="E64" s="153" t="s">
        <v>90</v>
      </c>
      <c r="F64" s="152">
        <v>89.52</v>
      </c>
      <c r="G64" s="33"/>
      <c r="H64" s="33"/>
      <c r="I64" s="33"/>
      <c r="J64" s="158">
        <v>767.01</v>
      </c>
      <c r="K64" s="33"/>
      <c r="L64" s="33"/>
      <c r="M64" s="33"/>
      <c r="N64" s="33"/>
      <c r="O64" s="33"/>
      <c r="P64" s="33"/>
      <c r="Q64" s="33"/>
    </row>
    <row r="65" spans="1:17" ht="24" x14ac:dyDescent="0.2">
      <c r="A65" s="23">
        <v>35</v>
      </c>
      <c r="B65" s="29" t="s">
        <v>89</v>
      </c>
      <c r="C65" s="147" t="s">
        <v>88</v>
      </c>
      <c r="D65" s="30" t="s">
        <v>87</v>
      </c>
      <c r="E65" s="31">
        <v>0.16800000000000001</v>
      </c>
      <c r="F65" s="32">
        <v>1065.96</v>
      </c>
      <c r="G65" s="32">
        <v>91.88</v>
      </c>
      <c r="H65" s="32">
        <v>8.73</v>
      </c>
      <c r="I65" s="33"/>
      <c r="J65" s="65">
        <v>179</v>
      </c>
      <c r="K65" s="33">
        <v>15</v>
      </c>
      <c r="L65" s="33">
        <v>1</v>
      </c>
      <c r="M65" s="33"/>
      <c r="N65" s="33">
        <v>7.65</v>
      </c>
      <c r="O65" s="33">
        <v>1.29</v>
      </c>
      <c r="P65" s="33"/>
      <c r="Q65" s="33"/>
    </row>
    <row r="66" spans="1:17" ht="36" x14ac:dyDescent="0.2">
      <c r="A66" s="23">
        <v>36</v>
      </c>
      <c r="B66" s="29" t="s">
        <v>86</v>
      </c>
      <c r="C66" s="147" t="s">
        <v>85</v>
      </c>
      <c r="D66" s="30" t="s">
        <v>23</v>
      </c>
      <c r="E66" s="31">
        <v>0.01</v>
      </c>
      <c r="F66" s="32">
        <v>2305.5500000000002</v>
      </c>
      <c r="G66" s="32">
        <v>656.51</v>
      </c>
      <c r="H66" s="32">
        <v>12.81</v>
      </c>
      <c r="I66" s="32">
        <v>0.31</v>
      </c>
      <c r="J66" s="65">
        <v>23</v>
      </c>
      <c r="K66" s="33">
        <v>7</v>
      </c>
      <c r="L66" s="33"/>
      <c r="M66" s="33"/>
      <c r="N66" s="33">
        <v>51.37</v>
      </c>
      <c r="O66" s="33">
        <v>0.51</v>
      </c>
      <c r="P66" s="33">
        <v>0.02</v>
      </c>
      <c r="Q66" s="33"/>
    </row>
    <row r="67" spans="1:17" x14ac:dyDescent="0.2">
      <c r="A67" s="167" t="s">
        <v>24</v>
      </c>
      <c r="B67" s="168"/>
      <c r="C67" s="168"/>
      <c r="D67" s="168"/>
      <c r="E67" s="168"/>
      <c r="F67" s="168"/>
      <c r="G67" s="168"/>
      <c r="H67" s="168"/>
      <c r="I67" s="168"/>
      <c r="J67" s="66">
        <v>35658</v>
      </c>
      <c r="K67" s="32">
        <v>4875</v>
      </c>
      <c r="L67" s="32">
        <v>1366</v>
      </c>
      <c r="M67" s="32">
        <v>123</v>
      </c>
      <c r="N67" s="33"/>
      <c r="O67" s="32">
        <v>388.05</v>
      </c>
      <c r="P67" s="33"/>
      <c r="Q67" s="32">
        <v>7.94</v>
      </c>
    </row>
    <row r="68" spans="1:17" x14ac:dyDescent="0.2">
      <c r="A68" s="167" t="s">
        <v>25</v>
      </c>
      <c r="B68" s="168"/>
      <c r="C68" s="168"/>
      <c r="D68" s="168"/>
      <c r="E68" s="168"/>
      <c r="F68" s="168"/>
      <c r="G68" s="168"/>
      <c r="H68" s="168"/>
      <c r="I68" s="168"/>
      <c r="J68" s="66">
        <v>37489</v>
      </c>
      <c r="K68" s="32">
        <v>6556</v>
      </c>
      <c r="L68" s="32">
        <v>1516</v>
      </c>
      <c r="M68" s="32">
        <v>145</v>
      </c>
      <c r="N68" s="33"/>
      <c r="O68" s="32">
        <v>498.84</v>
      </c>
      <c r="P68" s="33"/>
      <c r="Q68" s="32">
        <v>8.76</v>
      </c>
    </row>
    <row r="69" spans="1:17" x14ac:dyDescent="0.2">
      <c r="A69" s="167" t="s">
        <v>26</v>
      </c>
      <c r="B69" s="168"/>
      <c r="C69" s="168"/>
      <c r="D69" s="168"/>
      <c r="E69" s="168"/>
      <c r="F69" s="168"/>
      <c r="G69" s="168"/>
      <c r="H69" s="168"/>
      <c r="I69" s="168"/>
      <c r="J69" s="65"/>
      <c r="K69" s="33"/>
      <c r="L69" s="33"/>
      <c r="M69" s="33"/>
      <c r="N69" s="33"/>
      <c r="O69" s="33"/>
      <c r="P69" s="33"/>
      <c r="Q69" s="33"/>
    </row>
    <row r="70" spans="1:17" ht="15" customHeight="1" x14ac:dyDescent="0.2">
      <c r="A70" s="167" t="s">
        <v>84</v>
      </c>
      <c r="B70" s="168"/>
      <c r="C70" s="168"/>
      <c r="D70" s="168"/>
      <c r="E70" s="168"/>
      <c r="F70" s="168"/>
      <c r="G70" s="168"/>
      <c r="H70" s="168"/>
      <c r="I70" s="168"/>
      <c r="J70" s="66">
        <v>214</v>
      </c>
      <c r="K70" s="32">
        <v>208</v>
      </c>
      <c r="L70" s="32">
        <v>5</v>
      </c>
      <c r="M70" s="32">
        <v>5</v>
      </c>
      <c r="N70" s="33"/>
      <c r="O70" s="33"/>
      <c r="P70" s="33"/>
      <c r="Q70" s="33"/>
    </row>
    <row r="71" spans="1:17" ht="26.45" customHeight="1" x14ac:dyDescent="0.2">
      <c r="A71" s="167" t="s">
        <v>83</v>
      </c>
      <c r="B71" s="168"/>
      <c r="C71" s="168"/>
      <c r="D71" s="168"/>
      <c r="E71" s="168"/>
      <c r="F71" s="168"/>
      <c r="G71" s="168"/>
      <c r="H71" s="168"/>
      <c r="I71" s="168"/>
      <c r="J71" s="66">
        <v>653</v>
      </c>
      <c r="K71" s="32">
        <v>581</v>
      </c>
      <c r="L71" s="32">
        <v>71</v>
      </c>
      <c r="M71" s="32">
        <v>7</v>
      </c>
      <c r="N71" s="33"/>
      <c r="O71" s="32">
        <v>43.672499999999999</v>
      </c>
      <c r="P71" s="33"/>
      <c r="Q71" s="32">
        <v>0.40500000000000003</v>
      </c>
    </row>
    <row r="72" spans="1:17" ht="23.45" customHeight="1" x14ac:dyDescent="0.2">
      <c r="A72" s="167" t="s">
        <v>82</v>
      </c>
      <c r="B72" s="168"/>
      <c r="C72" s="168"/>
      <c r="D72" s="168"/>
      <c r="E72" s="168"/>
      <c r="F72" s="168"/>
      <c r="G72" s="168"/>
      <c r="H72" s="168"/>
      <c r="I72" s="168"/>
      <c r="J72" s="66">
        <v>964</v>
      </c>
      <c r="K72" s="32">
        <v>891</v>
      </c>
      <c r="L72" s="32">
        <v>71</v>
      </c>
      <c r="M72" s="32">
        <v>7</v>
      </c>
      <c r="N72" s="33"/>
      <c r="O72" s="32">
        <v>67.025999999999996</v>
      </c>
      <c r="P72" s="33"/>
      <c r="Q72" s="32">
        <v>0.40600000000000003</v>
      </c>
    </row>
    <row r="73" spans="1:17" x14ac:dyDescent="0.2">
      <c r="A73" s="167" t="s">
        <v>27</v>
      </c>
      <c r="B73" s="168"/>
      <c r="C73" s="168"/>
      <c r="D73" s="168"/>
      <c r="E73" s="168"/>
      <c r="F73" s="168"/>
      <c r="G73" s="168"/>
      <c r="H73" s="168"/>
      <c r="I73" s="168"/>
      <c r="J73" s="66">
        <v>7184</v>
      </c>
      <c r="K73" s="33"/>
      <c r="L73" s="33"/>
      <c r="M73" s="33"/>
      <c r="N73" s="33"/>
      <c r="O73" s="33"/>
      <c r="P73" s="33"/>
      <c r="Q73" s="33"/>
    </row>
    <row r="74" spans="1:17" x14ac:dyDescent="0.2">
      <c r="A74" s="167" t="s">
        <v>28</v>
      </c>
      <c r="B74" s="168"/>
      <c r="C74" s="168"/>
      <c r="D74" s="168"/>
      <c r="E74" s="168"/>
      <c r="F74" s="168"/>
      <c r="G74" s="168"/>
      <c r="H74" s="168"/>
      <c r="I74" s="168"/>
      <c r="J74" s="66">
        <v>3408</v>
      </c>
      <c r="K74" s="33"/>
      <c r="L74" s="33"/>
      <c r="M74" s="33"/>
      <c r="N74" s="33"/>
      <c r="O74" s="33"/>
      <c r="P74" s="33"/>
      <c r="Q74" s="33"/>
    </row>
    <row r="75" spans="1:17" x14ac:dyDescent="0.2">
      <c r="A75" s="169" t="s">
        <v>29</v>
      </c>
      <c r="B75" s="168"/>
      <c r="C75" s="168"/>
      <c r="D75" s="168"/>
      <c r="E75" s="168"/>
      <c r="F75" s="168"/>
      <c r="G75" s="168"/>
      <c r="H75" s="168"/>
      <c r="I75" s="168"/>
      <c r="J75" s="65"/>
      <c r="K75" s="33"/>
      <c r="L75" s="33"/>
      <c r="M75" s="33"/>
      <c r="N75" s="33"/>
      <c r="O75" s="33"/>
      <c r="P75" s="33"/>
      <c r="Q75" s="33"/>
    </row>
    <row r="76" spans="1:17" x14ac:dyDescent="0.2">
      <c r="A76" s="167" t="s">
        <v>30</v>
      </c>
      <c r="B76" s="168"/>
      <c r="C76" s="168"/>
      <c r="D76" s="168"/>
      <c r="E76" s="168"/>
      <c r="F76" s="168"/>
      <c r="G76" s="168"/>
      <c r="H76" s="168"/>
      <c r="I76" s="168"/>
      <c r="J76" s="66">
        <v>48081</v>
      </c>
      <c r="K76" s="33"/>
      <c r="L76" s="33"/>
      <c r="M76" s="33"/>
      <c r="N76" s="33"/>
      <c r="O76" s="32">
        <v>498.84</v>
      </c>
      <c r="P76" s="33"/>
      <c r="Q76" s="32">
        <v>8.76</v>
      </c>
    </row>
    <row r="77" spans="1:17" x14ac:dyDescent="0.2">
      <c r="A77" s="167" t="s">
        <v>31</v>
      </c>
      <c r="B77" s="168"/>
      <c r="C77" s="168"/>
      <c r="D77" s="168"/>
      <c r="E77" s="168"/>
      <c r="F77" s="168"/>
      <c r="G77" s="168"/>
      <c r="H77" s="168"/>
      <c r="I77" s="168"/>
      <c r="J77" s="65"/>
      <c r="K77" s="33"/>
      <c r="L77" s="33"/>
      <c r="M77" s="33"/>
      <c r="N77" s="33"/>
      <c r="O77" s="33"/>
      <c r="P77" s="33"/>
      <c r="Q77" s="33"/>
    </row>
    <row r="78" spans="1:17" x14ac:dyDescent="0.2">
      <c r="A78" s="167" t="s">
        <v>32</v>
      </c>
      <c r="B78" s="168"/>
      <c r="C78" s="168"/>
      <c r="D78" s="168"/>
      <c r="E78" s="168"/>
      <c r="F78" s="168"/>
      <c r="G78" s="168"/>
      <c r="H78" s="168"/>
      <c r="I78" s="168"/>
      <c r="J78" s="66">
        <v>29417</v>
      </c>
      <c r="K78" s="33"/>
      <c r="L78" s="33"/>
      <c r="M78" s="33"/>
      <c r="N78" s="33"/>
      <c r="O78" s="33"/>
      <c r="P78" s="33"/>
      <c r="Q78" s="33"/>
    </row>
    <row r="79" spans="1:17" x14ac:dyDescent="0.2">
      <c r="A79" s="167" t="s">
        <v>33</v>
      </c>
      <c r="B79" s="168"/>
      <c r="C79" s="168"/>
      <c r="D79" s="168"/>
      <c r="E79" s="168"/>
      <c r="F79" s="168"/>
      <c r="G79" s="168"/>
      <c r="H79" s="168"/>
      <c r="I79" s="168"/>
      <c r="J79" s="66">
        <f>1516-145</f>
        <v>1371</v>
      </c>
      <c r="K79" s="33"/>
      <c r="L79" s="33"/>
      <c r="M79" s="33"/>
      <c r="N79" s="33"/>
      <c r="O79" s="33"/>
      <c r="P79" s="33"/>
      <c r="Q79" s="33"/>
    </row>
    <row r="80" spans="1:17" x14ac:dyDescent="0.2">
      <c r="A80" s="167" t="s">
        <v>34</v>
      </c>
      <c r="B80" s="168"/>
      <c r="C80" s="168"/>
      <c r="D80" s="168"/>
      <c r="E80" s="168"/>
      <c r="F80" s="168"/>
      <c r="G80" s="168"/>
      <c r="H80" s="168"/>
      <c r="I80" s="168"/>
      <c r="J80" s="66">
        <v>6701</v>
      </c>
      <c r="K80" s="33"/>
      <c r="L80" s="33"/>
      <c r="M80" s="33"/>
      <c r="N80" s="33"/>
      <c r="O80" s="33"/>
      <c r="P80" s="33"/>
      <c r="Q80" s="33"/>
    </row>
    <row r="81" spans="1:17" x14ac:dyDescent="0.2">
      <c r="A81" s="167" t="s">
        <v>35</v>
      </c>
      <c r="B81" s="168"/>
      <c r="C81" s="168"/>
      <c r="D81" s="168"/>
      <c r="E81" s="168"/>
      <c r="F81" s="168"/>
      <c r="G81" s="168"/>
      <c r="H81" s="168"/>
      <c r="I81" s="168"/>
      <c r="J81" s="66">
        <v>7184</v>
      </c>
      <c r="K81" s="33"/>
      <c r="L81" s="33"/>
      <c r="M81" s="33"/>
      <c r="N81" s="33"/>
      <c r="O81" s="33"/>
      <c r="P81" s="33"/>
      <c r="Q81" s="33"/>
    </row>
    <row r="82" spans="1:17" x14ac:dyDescent="0.2">
      <c r="A82" s="167" t="s">
        <v>36</v>
      </c>
      <c r="B82" s="168"/>
      <c r="C82" s="168"/>
      <c r="D82" s="168"/>
      <c r="E82" s="168"/>
      <c r="F82" s="168"/>
      <c r="G82" s="168"/>
      <c r="H82" s="168"/>
      <c r="I82" s="168"/>
      <c r="J82" s="66">
        <v>3408</v>
      </c>
      <c r="K82" s="33"/>
      <c r="L82" s="33"/>
      <c r="M82" s="33"/>
      <c r="N82" s="33"/>
      <c r="O82" s="33"/>
      <c r="P82" s="33"/>
      <c r="Q82" s="33"/>
    </row>
    <row r="83" spans="1:17" x14ac:dyDescent="0.2">
      <c r="A83" s="169" t="s">
        <v>37</v>
      </c>
      <c r="B83" s="168"/>
      <c r="C83" s="168"/>
      <c r="D83" s="168"/>
      <c r="E83" s="168"/>
      <c r="F83" s="168"/>
      <c r="G83" s="168"/>
      <c r="H83" s="168"/>
      <c r="I83" s="168"/>
      <c r="J83" s="67">
        <v>48081</v>
      </c>
      <c r="K83" s="33"/>
      <c r="L83" s="33"/>
      <c r="M83" s="33"/>
      <c r="N83" s="33"/>
      <c r="O83" s="34">
        <v>498.84</v>
      </c>
      <c r="P83" s="33"/>
      <c r="Q83" s="34">
        <v>8.76</v>
      </c>
    </row>
    <row r="84" spans="1:17" x14ac:dyDescent="0.2">
      <c r="A84" s="4"/>
      <c r="B84" s="9"/>
      <c r="C84" s="2"/>
      <c r="D84" s="55"/>
      <c r="E84" s="4"/>
      <c r="F84" s="5"/>
      <c r="G84" s="5"/>
      <c r="H84" s="5"/>
      <c r="I84" s="5"/>
      <c r="J84" s="62"/>
      <c r="K84" s="5"/>
      <c r="L84" s="5"/>
      <c r="M84" s="5"/>
      <c r="N84" s="5"/>
      <c r="O84" s="5"/>
      <c r="P84" s="5"/>
      <c r="Q84" s="5"/>
    </row>
    <row r="85" spans="1:17" x14ac:dyDescent="0.2">
      <c r="A85" s="56"/>
      <c r="B85" s="57" t="s">
        <v>50</v>
      </c>
      <c r="C85" s="58"/>
      <c r="D85" s="58"/>
      <c r="E85" s="58"/>
      <c r="F85" s="58"/>
      <c r="G85" s="58"/>
      <c r="H85" s="58"/>
      <c r="I85" s="58"/>
      <c r="J85" s="68"/>
      <c r="K85" s="60"/>
      <c r="L85" s="60"/>
      <c r="M85" s="60"/>
      <c r="N85" s="60"/>
      <c r="O85" s="59"/>
      <c r="P85" s="60"/>
      <c r="Q85" s="59"/>
    </row>
    <row r="87" spans="1:17" x14ac:dyDescent="0.2">
      <c r="C87" s="25" t="s">
        <v>188</v>
      </c>
    </row>
    <row r="89" spans="1:17" x14ac:dyDescent="0.2">
      <c r="C89" s="25" t="s">
        <v>189</v>
      </c>
    </row>
  </sheetData>
  <mergeCells count="42">
    <mergeCell ref="A67:I67"/>
    <mergeCell ref="A17:A19"/>
    <mergeCell ref="C17:C19"/>
    <mergeCell ref="D17:D19"/>
    <mergeCell ref="E17:E19"/>
    <mergeCell ref="Q17:Q19"/>
    <mergeCell ref="J18:J19"/>
    <mergeCell ref="K18:M18"/>
    <mergeCell ref="J17:M17"/>
    <mergeCell ref="P17:P19"/>
    <mergeCell ref="A73:I73"/>
    <mergeCell ref="J13:K13"/>
    <mergeCell ref="E1:J1"/>
    <mergeCell ref="J14:K14"/>
    <mergeCell ref="A31:Q31"/>
    <mergeCell ref="A46:Q46"/>
    <mergeCell ref="A61:Q61"/>
    <mergeCell ref="O17:O19"/>
    <mergeCell ref="N17:N19"/>
    <mergeCell ref="A69:I69"/>
    <mergeCell ref="B17:B19"/>
    <mergeCell ref="F18:F19"/>
    <mergeCell ref="F17:I17"/>
    <mergeCell ref="G18:I18"/>
    <mergeCell ref="A21:Q21"/>
    <mergeCell ref="A30:Q30"/>
    <mergeCell ref="A74:I74"/>
    <mergeCell ref="A75:I75"/>
    <mergeCell ref="A68:I68"/>
    <mergeCell ref="A83:I83"/>
    <mergeCell ref="J11:K11"/>
    <mergeCell ref="J12:K12"/>
    <mergeCell ref="A77:I77"/>
    <mergeCell ref="A78:I78"/>
    <mergeCell ref="A79:I79"/>
    <mergeCell ref="A80:I80"/>
    <mergeCell ref="A81:I81"/>
    <mergeCell ref="A82:I82"/>
    <mergeCell ref="A76:I76"/>
    <mergeCell ref="A70:I70"/>
    <mergeCell ref="A71:I71"/>
    <mergeCell ref="A72:I72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1"/>
  <sheetViews>
    <sheetView showGridLines="0" topLeftCell="A56" zoomScaleNormal="75" zoomScaleSheetLayoutView="75" workbookViewId="0">
      <selection activeCell="D7" sqref="D7"/>
    </sheetView>
  </sheetViews>
  <sheetFormatPr defaultColWidth="9.140625" defaultRowHeight="12.75" outlineLevelRow="2" x14ac:dyDescent="0.2"/>
  <cols>
    <col min="1" max="1" width="3.28515625" style="27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9" customWidth="1"/>
    <col min="11" max="15" width="6.7109375" style="7" customWidth="1"/>
    <col min="16" max="16" width="7.570312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17</v>
      </c>
      <c r="B1" s="35"/>
      <c r="C1" s="36"/>
      <c r="D1" s="37"/>
      <c r="E1" s="172" t="s">
        <v>43</v>
      </c>
      <c r="F1" s="173"/>
      <c r="G1" s="173"/>
      <c r="H1" s="173"/>
      <c r="I1" s="173"/>
      <c r="J1" s="173"/>
      <c r="K1" s="38"/>
      <c r="L1" s="38"/>
      <c r="M1" s="6" t="s">
        <v>18</v>
      </c>
      <c r="N1" s="5"/>
      <c r="O1" s="5"/>
      <c r="P1" s="5"/>
      <c r="Q1"/>
      <c r="R1"/>
    </row>
    <row r="2" spans="1:18" outlineLevel="1" x14ac:dyDescent="0.2">
      <c r="A2" s="39"/>
      <c r="B2" s="35"/>
      <c r="C2" s="36"/>
      <c r="D2" s="37"/>
      <c r="E2" s="40"/>
      <c r="F2" s="40"/>
      <c r="G2" s="13" t="s">
        <v>0</v>
      </c>
      <c r="H2" s="41"/>
      <c r="I2" s="42"/>
      <c r="J2" s="61"/>
      <c r="K2" s="38"/>
      <c r="L2" s="38"/>
      <c r="M2" s="10" t="s">
        <v>44</v>
      </c>
      <c r="N2" s="5"/>
      <c r="O2" s="5"/>
      <c r="P2" s="5"/>
      <c r="Q2"/>
      <c r="R2"/>
    </row>
    <row r="3" spans="1:18" outlineLevel="1" x14ac:dyDescent="0.2">
      <c r="A3" s="39" t="s">
        <v>45</v>
      </c>
      <c r="B3" s="35"/>
      <c r="C3" s="36"/>
      <c r="D3" s="37"/>
      <c r="E3" s="38"/>
      <c r="F3" s="38"/>
      <c r="G3" s="38"/>
      <c r="H3" s="38"/>
      <c r="I3" s="38"/>
      <c r="J3" s="61"/>
      <c r="K3" s="38"/>
      <c r="L3" s="38"/>
      <c r="M3" s="10" t="s">
        <v>46</v>
      </c>
      <c r="N3" s="5"/>
      <c r="O3" s="5"/>
      <c r="P3" s="5"/>
      <c r="Q3"/>
      <c r="R3"/>
    </row>
    <row r="4" spans="1:18" outlineLevel="1" x14ac:dyDescent="0.2">
      <c r="A4" s="10" t="s">
        <v>259</v>
      </c>
      <c r="B4" s="35"/>
      <c r="C4" s="36"/>
      <c r="D4" s="37"/>
      <c r="E4" s="38"/>
      <c r="F4" s="38"/>
      <c r="G4" s="15" t="s">
        <v>258</v>
      </c>
      <c r="H4" s="43"/>
      <c r="I4" s="38"/>
      <c r="J4" s="61"/>
      <c r="K4" s="38"/>
      <c r="L4" s="38"/>
      <c r="M4" s="11"/>
      <c r="N4" s="11"/>
      <c r="O4" s="44"/>
      <c r="P4" s="5"/>
      <c r="Q4"/>
      <c r="R4"/>
    </row>
    <row r="5" spans="1:18" outlineLevel="1" x14ac:dyDescent="0.2">
      <c r="A5" s="45"/>
      <c r="B5" s="35"/>
      <c r="C5" s="37"/>
      <c r="D5" s="46"/>
      <c r="E5" s="38"/>
      <c r="F5" s="38"/>
      <c r="G5" s="45" t="s">
        <v>257</v>
      </c>
      <c r="H5" s="45"/>
      <c r="I5" s="45"/>
      <c r="J5" s="61"/>
      <c r="K5" s="38"/>
      <c r="L5" s="38"/>
      <c r="M5" s="10" t="s">
        <v>256</v>
      </c>
      <c r="N5" s="5"/>
      <c r="O5" s="5"/>
      <c r="P5" s="5"/>
      <c r="Q5" s="8"/>
      <c r="R5"/>
    </row>
    <row r="6" spans="1:18" x14ac:dyDescent="0.2">
      <c r="A6" s="45"/>
      <c r="B6" s="35"/>
      <c r="C6" s="37"/>
      <c r="D6" s="46"/>
      <c r="E6" s="38"/>
      <c r="F6" s="38"/>
      <c r="G6" s="45"/>
      <c r="H6" s="45"/>
      <c r="I6" s="45"/>
      <c r="J6" s="61"/>
      <c r="K6" s="38"/>
      <c r="L6" s="38"/>
      <c r="M6" s="10"/>
      <c r="N6" s="5"/>
      <c r="O6" s="5"/>
      <c r="P6" s="5"/>
      <c r="Q6" s="8"/>
      <c r="R6"/>
    </row>
    <row r="7" spans="1:18" x14ac:dyDescent="0.2">
      <c r="A7" s="4"/>
      <c r="B7" s="9"/>
      <c r="C7" s="16" t="s">
        <v>1</v>
      </c>
      <c r="D7" s="17" t="s">
        <v>260</v>
      </c>
      <c r="E7" s="18"/>
      <c r="F7" s="5"/>
      <c r="G7" s="5"/>
      <c r="H7" s="4"/>
      <c r="I7" s="5"/>
      <c r="J7" s="62"/>
      <c r="K7" s="11"/>
      <c r="L7" s="11"/>
      <c r="M7" s="11"/>
      <c r="N7" s="11"/>
      <c r="O7" s="11"/>
      <c r="P7" s="5"/>
      <c r="Q7" s="5"/>
      <c r="R7"/>
    </row>
    <row r="8" spans="1:18" x14ac:dyDescent="0.2">
      <c r="A8" s="4"/>
      <c r="B8" s="9"/>
      <c r="C8" s="2"/>
      <c r="D8" s="3"/>
      <c r="E8" s="19"/>
      <c r="F8" s="12"/>
      <c r="G8" s="12"/>
      <c r="H8" s="13" t="s">
        <v>2</v>
      </c>
      <c r="I8" s="13"/>
      <c r="J8" s="63"/>
      <c r="K8" s="14"/>
      <c r="L8" s="5"/>
      <c r="M8" s="5"/>
      <c r="N8" s="5"/>
      <c r="O8" s="5"/>
      <c r="P8" s="5"/>
      <c r="Q8" s="5"/>
      <c r="R8"/>
    </row>
    <row r="9" spans="1:18" x14ac:dyDescent="0.2">
      <c r="A9" s="20"/>
      <c r="B9" s="21"/>
      <c r="C9" s="2"/>
      <c r="D9" s="3"/>
      <c r="E9" s="8"/>
      <c r="F9" s="5"/>
      <c r="G9" s="5"/>
      <c r="H9" s="5"/>
      <c r="I9" s="5"/>
      <c r="J9" s="62"/>
      <c r="K9" s="5"/>
      <c r="L9" s="5"/>
      <c r="M9" s="5"/>
      <c r="N9" s="5"/>
      <c r="O9" s="5"/>
      <c r="P9" s="5"/>
      <c r="Q9" s="5"/>
      <c r="R9"/>
    </row>
    <row r="10" spans="1:18" ht="14.25" x14ac:dyDescent="0.2">
      <c r="A10" s="4"/>
      <c r="B10" s="9"/>
      <c r="C10" s="2"/>
      <c r="D10" s="18" t="s">
        <v>255</v>
      </c>
      <c r="E10" s="4"/>
      <c r="F10" s="5"/>
      <c r="G10" s="5"/>
      <c r="H10" s="5"/>
      <c r="I10" s="18"/>
      <c r="J10" s="64"/>
      <c r="K10" s="5"/>
      <c r="L10" s="5"/>
      <c r="M10" s="5"/>
      <c r="N10" s="53"/>
      <c r="O10" s="50"/>
      <c r="P10" s="50"/>
      <c r="Q10" s="5"/>
      <c r="R10" s="22"/>
    </row>
    <row r="11" spans="1:18" x14ac:dyDescent="0.2">
      <c r="A11" s="4"/>
      <c r="B11" s="9"/>
      <c r="C11" s="2"/>
      <c r="D11" s="18" t="s">
        <v>42</v>
      </c>
      <c r="E11" s="4"/>
      <c r="F11" s="5"/>
      <c r="G11" s="5"/>
      <c r="H11" s="5"/>
      <c r="I11" s="18"/>
      <c r="J11" s="170" t="s">
        <v>254</v>
      </c>
      <c r="K11" s="171"/>
      <c r="L11" s="10" t="s">
        <v>38</v>
      </c>
      <c r="M11" s="5"/>
      <c r="N11" s="48"/>
      <c r="O11" s="50"/>
      <c r="P11" s="54"/>
      <c r="Q11" s="5"/>
    </row>
    <row r="12" spans="1:18" x14ac:dyDescent="0.2">
      <c r="A12" s="4"/>
      <c r="B12" s="9"/>
      <c r="C12" s="2"/>
      <c r="D12" s="18" t="s">
        <v>39</v>
      </c>
      <c r="E12" s="4"/>
      <c r="F12" s="5"/>
      <c r="G12" s="5"/>
      <c r="H12" s="5"/>
      <c r="I12" s="18"/>
      <c r="J12" s="170" t="s">
        <v>253</v>
      </c>
      <c r="K12" s="171"/>
      <c r="L12" s="10" t="s">
        <v>38</v>
      </c>
      <c r="M12" s="5"/>
      <c r="N12" s="48"/>
      <c r="O12" s="50"/>
      <c r="P12" s="50"/>
      <c r="Q12" s="5"/>
    </row>
    <row r="13" spans="1:18" outlineLevel="1" x14ac:dyDescent="0.2">
      <c r="A13" s="4"/>
      <c r="B13" s="9"/>
      <c r="C13" s="2"/>
      <c r="D13" s="18" t="s">
        <v>40</v>
      </c>
      <c r="E13" s="4"/>
      <c r="F13" s="5"/>
      <c r="G13" s="5"/>
      <c r="H13" s="5"/>
      <c r="I13" s="18"/>
      <c r="J13" s="170" t="s">
        <v>252</v>
      </c>
      <c r="K13" s="171"/>
      <c r="L13" s="10" t="s">
        <v>41</v>
      </c>
      <c r="M13" s="5"/>
      <c r="N13" s="5"/>
      <c r="O13" s="5"/>
      <c r="P13" s="5"/>
      <c r="Q13" s="5"/>
    </row>
    <row r="14" spans="1:18" x14ac:dyDescent="0.2">
      <c r="A14" s="45"/>
      <c r="B14" s="35"/>
      <c r="C14" s="36"/>
      <c r="D14" s="18" t="s">
        <v>47</v>
      </c>
      <c r="E14" s="45"/>
      <c r="F14" s="38"/>
      <c r="G14" s="38"/>
      <c r="H14" s="38"/>
      <c r="I14" s="47"/>
      <c r="J14" s="174">
        <f>J84/1000</f>
        <v>27.641999999999999</v>
      </c>
      <c r="K14" s="174"/>
      <c r="L14" s="39" t="s">
        <v>48</v>
      </c>
      <c r="M14" s="38"/>
      <c r="N14" s="48"/>
      <c r="O14" s="49"/>
      <c r="P14" s="54"/>
      <c r="Q14" s="51"/>
      <c r="R14"/>
    </row>
    <row r="15" spans="1:18" x14ac:dyDescent="0.2">
      <c r="A15" s="45"/>
      <c r="B15" s="35"/>
      <c r="C15" s="28"/>
      <c r="D15" s="52" t="s">
        <v>49</v>
      </c>
      <c r="E15" s="18"/>
      <c r="F15" s="18"/>
      <c r="G15" s="18"/>
      <c r="H15" s="18"/>
      <c r="I15" s="18"/>
      <c r="J15" s="64"/>
      <c r="K15" s="18"/>
      <c r="L15" s="18"/>
      <c r="M15" s="38"/>
      <c r="N15" s="38"/>
      <c r="O15" s="38"/>
      <c r="P15" s="38"/>
      <c r="Q15"/>
      <c r="R15"/>
    </row>
    <row r="17" spans="1:17" ht="18" customHeight="1" x14ac:dyDescent="0.2">
      <c r="A17" s="175" t="s">
        <v>3</v>
      </c>
      <c r="B17" s="176" t="s">
        <v>10</v>
      </c>
      <c r="C17" s="175" t="s">
        <v>4</v>
      </c>
      <c r="D17" s="175" t="s">
        <v>5</v>
      </c>
      <c r="E17" s="175" t="s">
        <v>6</v>
      </c>
      <c r="F17" s="175" t="s">
        <v>19</v>
      </c>
      <c r="G17" s="178"/>
      <c r="H17" s="178"/>
      <c r="I17" s="178"/>
      <c r="J17" s="175" t="s">
        <v>20</v>
      </c>
      <c r="K17" s="178"/>
      <c r="L17" s="178"/>
      <c r="M17" s="178"/>
      <c r="N17" s="175" t="s">
        <v>12</v>
      </c>
      <c r="O17" s="175" t="s">
        <v>14</v>
      </c>
      <c r="P17" s="175" t="s">
        <v>13</v>
      </c>
      <c r="Q17" s="175" t="s">
        <v>15</v>
      </c>
    </row>
    <row r="18" spans="1:17" ht="15.75" customHeight="1" x14ac:dyDescent="0.2">
      <c r="A18" s="178"/>
      <c r="B18" s="177"/>
      <c r="C18" s="182"/>
      <c r="D18" s="175"/>
      <c r="E18" s="178"/>
      <c r="F18" s="175" t="s">
        <v>7</v>
      </c>
      <c r="G18" s="175" t="s">
        <v>9</v>
      </c>
      <c r="H18" s="178"/>
      <c r="I18" s="178"/>
      <c r="J18" s="180" t="s">
        <v>7</v>
      </c>
      <c r="K18" s="175" t="s">
        <v>9</v>
      </c>
      <c r="L18" s="178"/>
      <c r="M18" s="178"/>
      <c r="N18" s="175"/>
      <c r="O18" s="175"/>
      <c r="P18" s="175"/>
      <c r="Q18" s="175"/>
    </row>
    <row r="19" spans="1:17" ht="15.75" customHeight="1" x14ac:dyDescent="0.2">
      <c r="A19" s="178"/>
      <c r="B19" s="177"/>
      <c r="C19" s="182"/>
      <c r="D19" s="175"/>
      <c r="E19" s="178"/>
      <c r="F19" s="178"/>
      <c r="G19" s="161" t="s">
        <v>8</v>
      </c>
      <c r="H19" s="161" t="s">
        <v>16</v>
      </c>
      <c r="I19" s="161" t="s">
        <v>11</v>
      </c>
      <c r="J19" s="181"/>
      <c r="K19" s="161" t="s">
        <v>8</v>
      </c>
      <c r="L19" s="161" t="s">
        <v>16</v>
      </c>
      <c r="M19" s="161" t="s">
        <v>11</v>
      </c>
      <c r="N19" s="175"/>
      <c r="O19" s="175"/>
      <c r="P19" s="175"/>
      <c r="Q19" s="175"/>
    </row>
    <row r="20" spans="1:17" x14ac:dyDescent="0.2">
      <c r="A20" s="23">
        <v>1</v>
      </c>
      <c r="B20" s="162">
        <v>2</v>
      </c>
      <c r="C20" s="161">
        <v>3</v>
      </c>
      <c r="D20" s="161">
        <v>4</v>
      </c>
      <c r="E20" s="23">
        <v>5</v>
      </c>
      <c r="F20" s="163">
        <v>6</v>
      </c>
      <c r="G20" s="163">
        <v>7</v>
      </c>
      <c r="H20" s="163">
        <v>8</v>
      </c>
      <c r="I20" s="163">
        <v>9</v>
      </c>
      <c r="J20" s="164">
        <v>10</v>
      </c>
      <c r="K20" s="163">
        <v>11</v>
      </c>
      <c r="L20" s="163">
        <v>12</v>
      </c>
      <c r="M20" s="163">
        <v>13</v>
      </c>
      <c r="N20" s="163">
        <v>14</v>
      </c>
      <c r="O20" s="163">
        <v>15</v>
      </c>
      <c r="P20" s="163">
        <v>16</v>
      </c>
      <c r="Q20" s="163">
        <v>17</v>
      </c>
    </row>
    <row r="21" spans="1:17" ht="19.899999999999999" customHeight="1" x14ac:dyDescent="0.2">
      <c r="A21" s="179" t="s">
        <v>21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</row>
    <row r="22" spans="1:17" ht="36" x14ac:dyDescent="0.2">
      <c r="A22" s="23">
        <v>1</v>
      </c>
      <c r="B22" s="29" t="s">
        <v>178</v>
      </c>
      <c r="C22" s="160" t="s">
        <v>177</v>
      </c>
      <c r="D22" s="30" t="s">
        <v>23</v>
      </c>
      <c r="E22" s="31">
        <v>0.17299999999999999</v>
      </c>
      <c r="F22" s="32">
        <v>2461.2800000000002</v>
      </c>
      <c r="G22" s="32">
        <v>2149.36</v>
      </c>
      <c r="H22" s="32">
        <v>311.92</v>
      </c>
      <c r="I22" s="32">
        <v>120.9</v>
      </c>
      <c r="J22" s="65">
        <v>426</v>
      </c>
      <c r="K22" s="33">
        <v>372</v>
      </c>
      <c r="L22" s="33">
        <v>54</v>
      </c>
      <c r="M22" s="33">
        <v>21</v>
      </c>
      <c r="N22" s="33">
        <v>188.54</v>
      </c>
      <c r="O22" s="33">
        <v>32.619999999999997</v>
      </c>
      <c r="P22" s="33">
        <v>7.74</v>
      </c>
      <c r="Q22" s="33">
        <v>1.34</v>
      </c>
    </row>
    <row r="23" spans="1:17" ht="19.899999999999999" customHeight="1" x14ac:dyDescent="0.2">
      <c r="A23" s="179" t="s">
        <v>162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</row>
    <row r="24" spans="1:17" ht="36" x14ac:dyDescent="0.2">
      <c r="A24" s="23">
        <v>2</v>
      </c>
      <c r="B24" s="29" t="s">
        <v>251</v>
      </c>
      <c r="C24" s="160" t="s">
        <v>250</v>
      </c>
      <c r="D24" s="30" t="s">
        <v>23</v>
      </c>
      <c r="E24" s="31">
        <v>1.069</v>
      </c>
      <c r="F24" s="32">
        <v>1461.43</v>
      </c>
      <c r="G24" s="32">
        <v>854.33</v>
      </c>
      <c r="H24" s="32">
        <v>19.649999999999999</v>
      </c>
      <c r="I24" s="33"/>
      <c r="J24" s="65">
        <v>1562</v>
      </c>
      <c r="K24" s="33">
        <v>913</v>
      </c>
      <c r="L24" s="33">
        <v>21</v>
      </c>
      <c r="M24" s="33"/>
      <c r="N24" s="33">
        <v>70.2</v>
      </c>
      <c r="O24" s="33">
        <v>75.040000000000006</v>
      </c>
      <c r="P24" s="33"/>
      <c r="Q24" s="33"/>
    </row>
    <row r="25" spans="1:17" ht="48" x14ac:dyDescent="0.2">
      <c r="A25" s="23">
        <v>3</v>
      </c>
      <c r="B25" s="29" t="s">
        <v>157</v>
      </c>
      <c r="C25" s="160" t="s">
        <v>156</v>
      </c>
      <c r="D25" s="30" t="s">
        <v>155</v>
      </c>
      <c r="E25" s="157">
        <v>4.4999999999999998E-2</v>
      </c>
      <c r="F25" s="32">
        <v>729.34</v>
      </c>
      <c r="G25" s="32">
        <v>168.39</v>
      </c>
      <c r="H25" s="32">
        <v>2.31</v>
      </c>
      <c r="I25" s="33"/>
      <c r="J25" s="65">
        <v>33</v>
      </c>
      <c r="K25" s="33">
        <v>8</v>
      </c>
      <c r="L25" s="33"/>
      <c r="M25" s="33"/>
      <c r="N25" s="33">
        <v>14.63</v>
      </c>
      <c r="O25" s="33">
        <v>0.66</v>
      </c>
      <c r="P25" s="33"/>
      <c r="Q25" s="33"/>
    </row>
    <row r="26" spans="1:17" ht="19.899999999999999" customHeight="1" x14ac:dyDescent="0.2">
      <c r="A26" s="167" t="s">
        <v>130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</row>
    <row r="27" spans="1:17" ht="36" x14ac:dyDescent="0.2">
      <c r="A27" s="23">
        <v>4</v>
      </c>
      <c r="B27" s="29" t="s">
        <v>249</v>
      </c>
      <c r="C27" s="160" t="s">
        <v>248</v>
      </c>
      <c r="D27" s="30" t="s">
        <v>243</v>
      </c>
      <c r="E27" s="31">
        <v>0.17299999999999999</v>
      </c>
      <c r="F27" s="32">
        <v>14895.21</v>
      </c>
      <c r="G27" s="32">
        <v>2310.62</v>
      </c>
      <c r="H27" s="32">
        <v>635.5</v>
      </c>
      <c r="I27" s="32">
        <v>27.49</v>
      </c>
      <c r="J27" s="65">
        <v>2577</v>
      </c>
      <c r="K27" s="33">
        <v>400</v>
      </c>
      <c r="L27" s="33">
        <v>110</v>
      </c>
      <c r="M27" s="33">
        <v>5</v>
      </c>
      <c r="N27" s="33">
        <v>187.55</v>
      </c>
      <c r="O27" s="33">
        <v>32.450000000000003</v>
      </c>
      <c r="P27" s="33">
        <v>1.76</v>
      </c>
      <c r="Q27" s="33">
        <v>0.3</v>
      </c>
    </row>
    <row r="28" spans="1:17" ht="45" outlineLevel="1" x14ac:dyDescent="0.2">
      <c r="A28" s="154" t="s">
        <v>94</v>
      </c>
      <c r="B28" s="156" t="s">
        <v>247</v>
      </c>
      <c r="C28" s="155" t="s">
        <v>246</v>
      </c>
      <c r="D28" s="154" t="s">
        <v>91</v>
      </c>
      <c r="E28" s="153" t="s">
        <v>245</v>
      </c>
      <c r="F28" s="152">
        <v>1659.51</v>
      </c>
      <c r="G28" s="33"/>
      <c r="H28" s="33"/>
      <c r="I28" s="33"/>
      <c r="J28" s="158">
        <v>28709.52</v>
      </c>
      <c r="K28" s="33"/>
      <c r="L28" s="33"/>
      <c r="M28" s="33"/>
      <c r="N28" s="33"/>
      <c r="O28" s="33"/>
      <c r="P28" s="33"/>
      <c r="Q28" s="33"/>
    </row>
    <row r="29" spans="1:17" ht="60" x14ac:dyDescent="0.2">
      <c r="A29" s="23">
        <v>5</v>
      </c>
      <c r="B29" s="29" t="s">
        <v>107</v>
      </c>
      <c r="C29" s="160" t="s">
        <v>244</v>
      </c>
      <c r="D29" s="30" t="s">
        <v>91</v>
      </c>
      <c r="E29" s="31">
        <v>17.28</v>
      </c>
      <c r="F29" s="32">
        <v>1108.45</v>
      </c>
      <c r="G29" s="33"/>
      <c r="H29" s="33"/>
      <c r="I29" s="33"/>
      <c r="J29" s="65">
        <v>19154</v>
      </c>
      <c r="K29" s="33"/>
      <c r="L29" s="33"/>
      <c r="M29" s="33"/>
      <c r="N29" s="33"/>
      <c r="O29" s="33"/>
      <c r="P29" s="33"/>
      <c r="Q29" s="33"/>
    </row>
    <row r="30" spans="1:17" ht="36" x14ac:dyDescent="0.2">
      <c r="A30" s="23">
        <v>6</v>
      </c>
      <c r="B30" s="29" t="s">
        <v>109</v>
      </c>
      <c r="C30" s="160" t="s">
        <v>108</v>
      </c>
      <c r="D30" s="30" t="s">
        <v>243</v>
      </c>
      <c r="E30" s="31">
        <v>0.17299999999999999</v>
      </c>
      <c r="F30" s="32">
        <v>2693.13</v>
      </c>
      <c r="G30" s="32">
        <v>552.88</v>
      </c>
      <c r="H30" s="32">
        <v>86.67</v>
      </c>
      <c r="I30" s="32">
        <v>2</v>
      </c>
      <c r="J30" s="65">
        <v>466</v>
      </c>
      <c r="K30" s="33">
        <v>96</v>
      </c>
      <c r="L30" s="33">
        <v>15</v>
      </c>
      <c r="M30" s="33"/>
      <c r="N30" s="33">
        <v>45.43</v>
      </c>
      <c r="O30" s="33">
        <v>7.86</v>
      </c>
      <c r="P30" s="33">
        <v>0.11</v>
      </c>
      <c r="Q30" s="33">
        <v>0.02</v>
      </c>
    </row>
    <row r="31" spans="1:17" ht="56.25" outlineLevel="1" x14ac:dyDescent="0.2">
      <c r="A31" s="154" t="s">
        <v>94</v>
      </c>
      <c r="B31" s="156" t="s">
        <v>242</v>
      </c>
      <c r="C31" s="155" t="s">
        <v>241</v>
      </c>
      <c r="D31" s="154" t="s">
        <v>118</v>
      </c>
      <c r="E31" s="153" t="s">
        <v>240</v>
      </c>
      <c r="F31" s="152">
        <v>78.72</v>
      </c>
      <c r="G31" s="33"/>
      <c r="H31" s="33"/>
      <c r="I31" s="33"/>
      <c r="J31" s="158">
        <v>690.45</v>
      </c>
      <c r="K31" s="33"/>
      <c r="L31" s="33"/>
      <c r="M31" s="33"/>
      <c r="N31" s="33"/>
      <c r="O31" s="33"/>
      <c r="P31" s="33"/>
      <c r="Q31" s="33"/>
    </row>
    <row r="32" spans="1:17" ht="36" x14ac:dyDescent="0.2">
      <c r="A32" s="23">
        <v>7</v>
      </c>
      <c r="B32" s="29" t="s">
        <v>107</v>
      </c>
      <c r="C32" s="160" t="s">
        <v>106</v>
      </c>
      <c r="D32" s="30" t="s">
        <v>91</v>
      </c>
      <c r="E32" s="31">
        <v>3.52</v>
      </c>
      <c r="F32" s="32">
        <v>551.62</v>
      </c>
      <c r="G32" s="33"/>
      <c r="H32" s="33"/>
      <c r="I32" s="33"/>
      <c r="J32" s="65">
        <v>1942</v>
      </c>
      <c r="K32" s="33"/>
      <c r="L32" s="33"/>
      <c r="M32" s="33"/>
      <c r="N32" s="33"/>
      <c r="O32" s="33"/>
      <c r="P32" s="33"/>
      <c r="Q32" s="33"/>
    </row>
    <row r="33" spans="1:17" ht="36" x14ac:dyDescent="0.2">
      <c r="A33" s="23">
        <v>8</v>
      </c>
      <c r="B33" s="29" t="s">
        <v>239</v>
      </c>
      <c r="C33" s="160" t="s">
        <v>104</v>
      </c>
      <c r="D33" s="30" t="s">
        <v>23</v>
      </c>
      <c r="E33" s="31">
        <v>1.4999999999999999E-2</v>
      </c>
      <c r="F33" s="32">
        <v>15322.3</v>
      </c>
      <c r="G33" s="32">
        <v>1354.13</v>
      </c>
      <c r="H33" s="32">
        <v>58.83</v>
      </c>
      <c r="I33" s="32">
        <v>3.64</v>
      </c>
      <c r="J33" s="65">
        <v>230</v>
      </c>
      <c r="K33" s="33">
        <v>20</v>
      </c>
      <c r="L33" s="33">
        <v>1</v>
      </c>
      <c r="M33" s="33"/>
      <c r="N33" s="33">
        <v>112.75</v>
      </c>
      <c r="O33" s="33">
        <v>1.69</v>
      </c>
      <c r="P33" s="33">
        <v>0.2</v>
      </c>
      <c r="Q33" s="33"/>
    </row>
    <row r="34" spans="1:17" ht="19.899999999999999" customHeight="1" x14ac:dyDescent="0.2">
      <c r="A34" s="179" t="s">
        <v>238</v>
      </c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</row>
    <row r="35" spans="1:17" ht="19.899999999999999" customHeight="1" x14ac:dyDescent="0.2">
      <c r="A35" s="167" t="s">
        <v>237</v>
      </c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</row>
    <row r="36" spans="1:17" ht="24" x14ac:dyDescent="0.2">
      <c r="A36" s="23">
        <v>9</v>
      </c>
      <c r="B36" s="29" t="s">
        <v>236</v>
      </c>
      <c r="C36" s="160" t="s">
        <v>235</v>
      </c>
      <c r="D36" s="30" t="s">
        <v>23</v>
      </c>
      <c r="E36" s="31">
        <v>0.16</v>
      </c>
      <c r="F36" s="32">
        <v>56.55</v>
      </c>
      <c r="G36" s="32">
        <v>41.43</v>
      </c>
      <c r="H36" s="33"/>
      <c r="I36" s="33"/>
      <c r="J36" s="65">
        <v>9</v>
      </c>
      <c r="K36" s="33">
        <v>7</v>
      </c>
      <c r="L36" s="33"/>
      <c r="M36" s="33"/>
      <c r="N36" s="33">
        <v>3.77</v>
      </c>
      <c r="O36" s="33">
        <v>0.6</v>
      </c>
      <c r="P36" s="33"/>
      <c r="Q36" s="33"/>
    </row>
    <row r="37" spans="1:17" ht="63" x14ac:dyDescent="0.2">
      <c r="A37" s="23">
        <v>10</v>
      </c>
      <c r="B37" s="29" t="s">
        <v>234</v>
      </c>
      <c r="C37" s="160" t="s">
        <v>233</v>
      </c>
      <c r="D37" s="30" t="s">
        <v>23</v>
      </c>
      <c r="E37" s="31">
        <v>1.599</v>
      </c>
      <c r="F37" s="32">
        <v>588.85</v>
      </c>
      <c r="G37" s="32">
        <v>546.58000000000004</v>
      </c>
      <c r="H37" s="32">
        <v>6.45</v>
      </c>
      <c r="I37" s="32">
        <v>2.5</v>
      </c>
      <c r="J37" s="65">
        <v>942</v>
      </c>
      <c r="K37" s="33">
        <v>874</v>
      </c>
      <c r="L37" s="33">
        <v>10</v>
      </c>
      <c r="M37" s="33">
        <v>4</v>
      </c>
      <c r="N37" s="33">
        <v>44.91</v>
      </c>
      <c r="O37" s="33">
        <v>71.81</v>
      </c>
      <c r="P37" s="33">
        <v>0.16</v>
      </c>
      <c r="Q37" s="33">
        <v>0.26</v>
      </c>
    </row>
    <row r="38" spans="1:17" ht="53.25" x14ac:dyDescent="0.2">
      <c r="A38" s="23">
        <v>11</v>
      </c>
      <c r="B38" s="29" t="s">
        <v>232</v>
      </c>
      <c r="C38" s="160" t="s">
        <v>231</v>
      </c>
      <c r="D38" s="30" t="s">
        <v>23</v>
      </c>
      <c r="E38" s="31">
        <v>1.599</v>
      </c>
      <c r="F38" s="32">
        <v>408.9</v>
      </c>
      <c r="G38" s="32">
        <v>224.51</v>
      </c>
      <c r="H38" s="32">
        <v>7.63</v>
      </c>
      <c r="I38" s="32">
        <v>0.26</v>
      </c>
      <c r="J38" s="65">
        <v>654</v>
      </c>
      <c r="K38" s="33">
        <v>359</v>
      </c>
      <c r="L38" s="33">
        <v>12</v>
      </c>
      <c r="M38" s="33"/>
      <c r="N38" s="33">
        <v>17.78</v>
      </c>
      <c r="O38" s="33">
        <v>28.43</v>
      </c>
      <c r="P38" s="33">
        <v>0.02</v>
      </c>
      <c r="Q38" s="33">
        <v>0.03</v>
      </c>
    </row>
    <row r="39" spans="1:17" ht="19.899999999999999" customHeight="1" x14ac:dyDescent="0.2">
      <c r="A39" s="167" t="s">
        <v>230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</row>
    <row r="40" spans="1:17" ht="48" x14ac:dyDescent="0.2">
      <c r="A40" s="23">
        <v>12</v>
      </c>
      <c r="B40" s="29" t="s">
        <v>133</v>
      </c>
      <c r="C40" s="160" t="s">
        <v>229</v>
      </c>
      <c r="D40" s="30" t="s">
        <v>23</v>
      </c>
      <c r="E40" s="31">
        <v>0.14399999999999999</v>
      </c>
      <c r="F40" s="32">
        <v>2722.42</v>
      </c>
      <c r="G40" s="32">
        <v>1137.3800000000001</v>
      </c>
      <c r="H40" s="32">
        <v>182.31</v>
      </c>
      <c r="I40" s="32">
        <v>78.56</v>
      </c>
      <c r="J40" s="65">
        <v>392</v>
      </c>
      <c r="K40" s="33">
        <v>164</v>
      </c>
      <c r="L40" s="33">
        <v>26</v>
      </c>
      <c r="M40" s="33">
        <v>11</v>
      </c>
      <c r="N40" s="33">
        <v>85.84</v>
      </c>
      <c r="O40" s="33">
        <v>12.36</v>
      </c>
      <c r="P40" s="33">
        <v>6.29</v>
      </c>
      <c r="Q40" s="33">
        <v>0.91</v>
      </c>
    </row>
    <row r="41" spans="1:17" ht="36" x14ac:dyDescent="0.2">
      <c r="A41" s="23">
        <v>13</v>
      </c>
      <c r="B41" s="29" t="s">
        <v>101</v>
      </c>
      <c r="C41" s="160" t="s">
        <v>228</v>
      </c>
      <c r="D41" s="30" t="s">
        <v>23</v>
      </c>
      <c r="E41" s="157">
        <v>0.14399999999999999</v>
      </c>
      <c r="F41" s="32">
        <v>2387.62</v>
      </c>
      <c r="G41" s="32">
        <v>651.91</v>
      </c>
      <c r="H41" s="32">
        <v>12.41</v>
      </c>
      <c r="I41" s="32">
        <v>0.16</v>
      </c>
      <c r="J41" s="65">
        <v>344</v>
      </c>
      <c r="K41" s="33">
        <v>94</v>
      </c>
      <c r="L41" s="33">
        <v>2</v>
      </c>
      <c r="M41" s="33"/>
      <c r="N41" s="33">
        <v>51.01</v>
      </c>
      <c r="O41" s="33">
        <v>7.35</v>
      </c>
      <c r="P41" s="33">
        <v>0.01</v>
      </c>
      <c r="Q41" s="33"/>
    </row>
    <row r="42" spans="1:17" ht="48" x14ac:dyDescent="0.2">
      <c r="A42" s="23">
        <v>14</v>
      </c>
      <c r="B42" s="29" t="s">
        <v>103</v>
      </c>
      <c r="C42" s="160" t="s">
        <v>102</v>
      </c>
      <c r="D42" s="30" t="s">
        <v>23</v>
      </c>
      <c r="E42" s="31">
        <v>4.8000000000000001E-2</v>
      </c>
      <c r="F42" s="32">
        <v>7777.57</v>
      </c>
      <c r="G42" s="32">
        <v>4838.05</v>
      </c>
      <c r="H42" s="32">
        <v>46.75</v>
      </c>
      <c r="I42" s="32">
        <v>18.12</v>
      </c>
      <c r="J42" s="65">
        <v>373</v>
      </c>
      <c r="K42" s="33">
        <v>232</v>
      </c>
      <c r="L42" s="33">
        <v>2</v>
      </c>
      <c r="M42" s="33">
        <v>1</v>
      </c>
      <c r="N42" s="33">
        <v>383.06</v>
      </c>
      <c r="O42" s="33">
        <v>18.39</v>
      </c>
      <c r="P42" s="33">
        <v>1.1599999999999999</v>
      </c>
      <c r="Q42" s="33">
        <v>0.06</v>
      </c>
    </row>
    <row r="43" spans="1:17" ht="24" x14ac:dyDescent="0.2">
      <c r="A43" s="23">
        <v>15</v>
      </c>
      <c r="B43" s="29" t="s">
        <v>101</v>
      </c>
      <c r="C43" s="160" t="s">
        <v>100</v>
      </c>
      <c r="D43" s="30" t="s">
        <v>23</v>
      </c>
      <c r="E43" s="157">
        <v>4.8000000000000001E-2</v>
      </c>
      <c r="F43" s="32">
        <v>2387.62</v>
      </c>
      <c r="G43" s="32">
        <v>651.91</v>
      </c>
      <c r="H43" s="32">
        <v>12.41</v>
      </c>
      <c r="I43" s="32">
        <v>0.16</v>
      </c>
      <c r="J43" s="65">
        <v>115</v>
      </c>
      <c r="K43" s="33">
        <v>31</v>
      </c>
      <c r="L43" s="33">
        <v>1</v>
      </c>
      <c r="M43" s="33"/>
      <c r="N43" s="33">
        <v>51.01</v>
      </c>
      <c r="O43" s="33">
        <v>2.4500000000000002</v>
      </c>
      <c r="P43" s="33">
        <v>0.01</v>
      </c>
      <c r="Q43" s="33"/>
    </row>
    <row r="44" spans="1:17" ht="48" x14ac:dyDescent="0.2">
      <c r="A44" s="23">
        <v>16</v>
      </c>
      <c r="B44" s="29" t="s">
        <v>227</v>
      </c>
      <c r="C44" s="160" t="s">
        <v>226</v>
      </c>
      <c r="D44" s="30" t="s">
        <v>23</v>
      </c>
      <c r="E44" s="31">
        <v>0.19</v>
      </c>
      <c r="F44" s="32">
        <v>4324.05</v>
      </c>
      <c r="G44" s="32">
        <v>2849.81</v>
      </c>
      <c r="H44" s="32">
        <v>27</v>
      </c>
      <c r="I44" s="32">
        <v>10.47</v>
      </c>
      <c r="J44" s="65">
        <v>822</v>
      </c>
      <c r="K44" s="33">
        <v>541</v>
      </c>
      <c r="L44" s="33">
        <v>5</v>
      </c>
      <c r="M44" s="33">
        <v>2</v>
      </c>
      <c r="N44" s="33">
        <v>228.35</v>
      </c>
      <c r="O44" s="33">
        <v>43.39</v>
      </c>
      <c r="P44" s="33">
        <v>0.67</v>
      </c>
      <c r="Q44" s="33">
        <v>0.13</v>
      </c>
    </row>
    <row r="45" spans="1:17" ht="36" x14ac:dyDescent="0.2">
      <c r="A45" s="23">
        <v>17</v>
      </c>
      <c r="B45" s="29" t="s">
        <v>225</v>
      </c>
      <c r="C45" s="160" t="s">
        <v>224</v>
      </c>
      <c r="D45" s="30" t="s">
        <v>23</v>
      </c>
      <c r="E45" s="31">
        <v>1.94</v>
      </c>
      <c r="F45" s="32">
        <v>1837.18</v>
      </c>
      <c r="G45" s="32">
        <v>921.15</v>
      </c>
      <c r="H45" s="32">
        <v>10.58</v>
      </c>
      <c r="I45" s="32">
        <v>1.56</v>
      </c>
      <c r="J45" s="65">
        <v>3564</v>
      </c>
      <c r="K45" s="33">
        <v>1787</v>
      </c>
      <c r="L45" s="33">
        <v>21</v>
      </c>
      <c r="M45" s="33">
        <v>3</v>
      </c>
      <c r="N45" s="33">
        <v>75.69</v>
      </c>
      <c r="O45" s="33">
        <v>146.84</v>
      </c>
      <c r="P45" s="33">
        <v>0.1</v>
      </c>
      <c r="Q45" s="33">
        <v>0.19</v>
      </c>
    </row>
    <row r="46" spans="1:17" ht="48" x14ac:dyDescent="0.2">
      <c r="A46" s="23">
        <v>18</v>
      </c>
      <c r="B46" s="29" t="s">
        <v>222</v>
      </c>
      <c r="C46" s="160" t="s">
        <v>223</v>
      </c>
      <c r="D46" s="30" t="s">
        <v>23</v>
      </c>
      <c r="E46" s="31">
        <v>0.254</v>
      </c>
      <c r="F46" s="32">
        <v>1531.7</v>
      </c>
      <c r="G46" s="32">
        <v>933.66</v>
      </c>
      <c r="H46" s="32">
        <v>1.0900000000000001</v>
      </c>
      <c r="I46" s="33"/>
      <c r="J46" s="65">
        <v>389</v>
      </c>
      <c r="K46" s="33">
        <v>237</v>
      </c>
      <c r="L46" s="33"/>
      <c r="M46" s="33"/>
      <c r="N46" s="33">
        <v>77.739999999999995</v>
      </c>
      <c r="O46" s="33">
        <v>19.75</v>
      </c>
      <c r="P46" s="33"/>
      <c r="Q46" s="33"/>
    </row>
    <row r="47" spans="1:17" ht="48" x14ac:dyDescent="0.2">
      <c r="A47" s="23">
        <v>19</v>
      </c>
      <c r="B47" s="29" t="s">
        <v>222</v>
      </c>
      <c r="C47" s="160" t="s">
        <v>221</v>
      </c>
      <c r="D47" s="30" t="s">
        <v>23</v>
      </c>
      <c r="E47" s="31">
        <v>6.0000000000000001E-3</v>
      </c>
      <c r="F47" s="32">
        <v>1531.7</v>
      </c>
      <c r="G47" s="32">
        <v>933.66</v>
      </c>
      <c r="H47" s="32">
        <v>1.0900000000000001</v>
      </c>
      <c r="I47" s="33"/>
      <c r="J47" s="65">
        <v>9</v>
      </c>
      <c r="K47" s="33">
        <v>6</v>
      </c>
      <c r="L47" s="33"/>
      <c r="M47" s="33"/>
      <c r="N47" s="33">
        <v>77.739999999999995</v>
      </c>
      <c r="O47" s="33">
        <v>0.47</v>
      </c>
      <c r="P47" s="33"/>
      <c r="Q47" s="33"/>
    </row>
    <row r="48" spans="1:17" ht="36" x14ac:dyDescent="0.2">
      <c r="A48" s="23">
        <v>20</v>
      </c>
      <c r="B48" s="29" t="s">
        <v>220</v>
      </c>
      <c r="C48" s="160" t="s">
        <v>219</v>
      </c>
      <c r="D48" s="30" t="s">
        <v>23</v>
      </c>
      <c r="E48" s="31">
        <v>6.9000000000000006E-2</v>
      </c>
      <c r="F48" s="32">
        <v>1496.17</v>
      </c>
      <c r="G48" s="32">
        <v>918.84</v>
      </c>
      <c r="H48" s="32">
        <v>1.0900000000000001</v>
      </c>
      <c r="I48" s="33"/>
      <c r="J48" s="65">
        <v>103</v>
      </c>
      <c r="K48" s="33">
        <v>63</v>
      </c>
      <c r="L48" s="33"/>
      <c r="M48" s="33"/>
      <c r="N48" s="33">
        <v>80.599999999999994</v>
      </c>
      <c r="O48" s="33">
        <v>5.56</v>
      </c>
      <c r="P48" s="33"/>
      <c r="Q48" s="33"/>
    </row>
    <row r="49" spans="1:17" ht="36" x14ac:dyDescent="0.2">
      <c r="A49" s="23">
        <v>21</v>
      </c>
      <c r="B49" s="29" t="s">
        <v>218</v>
      </c>
      <c r="C49" s="160" t="s">
        <v>217</v>
      </c>
      <c r="D49" s="30" t="s">
        <v>23</v>
      </c>
      <c r="E49" s="31">
        <v>2.1999999999999999E-2</v>
      </c>
      <c r="F49" s="32">
        <v>1711.42</v>
      </c>
      <c r="G49" s="32">
        <v>807.48</v>
      </c>
      <c r="H49" s="32">
        <v>10.58</v>
      </c>
      <c r="I49" s="32">
        <v>1.56</v>
      </c>
      <c r="J49" s="65">
        <v>38</v>
      </c>
      <c r="K49" s="33">
        <v>18</v>
      </c>
      <c r="L49" s="33"/>
      <c r="M49" s="33"/>
      <c r="N49" s="33">
        <v>66.349999999999994</v>
      </c>
      <c r="O49" s="33">
        <v>1.46</v>
      </c>
      <c r="P49" s="33">
        <v>0.1</v>
      </c>
      <c r="Q49" s="33"/>
    </row>
    <row r="50" spans="1:17" x14ac:dyDescent="0.2">
      <c r="A50" s="167" t="s">
        <v>24</v>
      </c>
      <c r="B50" s="168"/>
      <c r="C50" s="168"/>
      <c r="D50" s="168"/>
      <c r="E50" s="168"/>
      <c r="F50" s="168"/>
      <c r="G50" s="168"/>
      <c r="H50" s="168"/>
      <c r="I50" s="168"/>
      <c r="J50" s="66">
        <v>34144</v>
      </c>
      <c r="K50" s="32">
        <v>6222</v>
      </c>
      <c r="L50" s="32">
        <v>280</v>
      </c>
      <c r="M50" s="32">
        <v>47</v>
      </c>
      <c r="N50" s="33"/>
      <c r="O50" s="32">
        <v>509.18</v>
      </c>
      <c r="P50" s="33"/>
      <c r="Q50" s="32">
        <v>3.24</v>
      </c>
    </row>
    <row r="51" spans="1:17" x14ac:dyDescent="0.2">
      <c r="A51" s="167" t="s">
        <v>25</v>
      </c>
      <c r="B51" s="168"/>
      <c r="C51" s="168"/>
      <c r="D51" s="168"/>
      <c r="E51" s="168"/>
      <c r="F51" s="168"/>
      <c r="G51" s="168"/>
      <c r="H51" s="168"/>
      <c r="I51" s="168"/>
      <c r="J51" s="66">
        <v>35327</v>
      </c>
      <c r="K51" s="32">
        <v>7312</v>
      </c>
      <c r="L51" s="32">
        <v>373</v>
      </c>
      <c r="M51" s="32">
        <v>56</v>
      </c>
      <c r="N51" s="33"/>
      <c r="O51" s="32">
        <v>572.89</v>
      </c>
      <c r="P51" s="33"/>
      <c r="Q51" s="32">
        <v>3.88</v>
      </c>
    </row>
    <row r="52" spans="1:17" x14ac:dyDescent="0.2">
      <c r="A52" s="167" t="s">
        <v>26</v>
      </c>
      <c r="B52" s="168"/>
      <c r="C52" s="168"/>
      <c r="D52" s="168"/>
      <c r="E52" s="168"/>
      <c r="F52" s="168"/>
      <c r="G52" s="168"/>
      <c r="H52" s="168"/>
      <c r="I52" s="168"/>
      <c r="J52" s="65"/>
      <c r="K52" s="33"/>
      <c r="L52" s="33"/>
      <c r="M52" s="33"/>
      <c r="N52" s="33"/>
      <c r="O52" s="33"/>
      <c r="P52" s="33"/>
      <c r="Q52" s="33"/>
    </row>
    <row r="53" spans="1:17" x14ac:dyDescent="0.2">
      <c r="A53" s="167" t="s">
        <v>216</v>
      </c>
      <c r="B53" s="168"/>
      <c r="C53" s="168"/>
      <c r="D53" s="168"/>
      <c r="E53" s="168"/>
      <c r="F53" s="168"/>
      <c r="G53" s="168"/>
      <c r="H53" s="168"/>
      <c r="I53" s="168"/>
      <c r="J53" s="66">
        <v>268</v>
      </c>
      <c r="K53" s="32">
        <v>268</v>
      </c>
      <c r="L53" s="32">
        <v>2</v>
      </c>
      <c r="M53" s="32">
        <v>2</v>
      </c>
      <c r="N53" s="33"/>
      <c r="O53" s="33"/>
      <c r="P53" s="33"/>
      <c r="Q53" s="33"/>
    </row>
    <row r="54" spans="1:17" ht="26.45" customHeight="1" x14ac:dyDescent="0.2">
      <c r="A54" s="167" t="s">
        <v>215</v>
      </c>
      <c r="B54" s="168"/>
      <c r="C54" s="168"/>
      <c r="D54" s="168"/>
      <c r="E54" s="168"/>
      <c r="F54" s="168"/>
      <c r="G54" s="168"/>
      <c r="H54" s="168"/>
      <c r="I54" s="168"/>
      <c r="J54" s="66">
        <v>371</v>
      </c>
      <c r="K54" s="32">
        <v>325</v>
      </c>
      <c r="L54" s="32">
        <v>47</v>
      </c>
      <c r="M54" s="32">
        <v>4</v>
      </c>
      <c r="N54" s="33"/>
      <c r="O54" s="32">
        <v>25.144500000000001</v>
      </c>
      <c r="P54" s="33"/>
      <c r="Q54" s="32">
        <v>0.315</v>
      </c>
    </row>
    <row r="55" spans="1:17" ht="15" customHeight="1" x14ac:dyDescent="0.2">
      <c r="A55" s="167" t="s">
        <v>214</v>
      </c>
      <c r="B55" s="168"/>
      <c r="C55" s="168"/>
      <c r="D55" s="168"/>
      <c r="E55" s="168"/>
      <c r="F55" s="168"/>
      <c r="G55" s="168"/>
      <c r="H55" s="168"/>
      <c r="I55" s="168"/>
      <c r="J55" s="66">
        <v>544</v>
      </c>
      <c r="K55" s="32">
        <v>498</v>
      </c>
      <c r="L55" s="32">
        <v>47</v>
      </c>
      <c r="M55" s="32">
        <v>4</v>
      </c>
      <c r="N55" s="33"/>
      <c r="O55" s="32">
        <v>38.555999999999997</v>
      </c>
      <c r="P55" s="33"/>
      <c r="Q55" s="32">
        <v>0.316</v>
      </c>
    </row>
    <row r="56" spans="1:17" x14ac:dyDescent="0.2">
      <c r="A56" s="167" t="s">
        <v>27</v>
      </c>
      <c r="B56" s="168"/>
      <c r="C56" s="168"/>
      <c r="D56" s="168"/>
      <c r="E56" s="168"/>
      <c r="F56" s="168"/>
      <c r="G56" s="168"/>
      <c r="H56" s="168"/>
      <c r="I56" s="168"/>
      <c r="J56" s="66">
        <v>7074</v>
      </c>
      <c r="K56" s="33"/>
      <c r="L56" s="33"/>
      <c r="M56" s="33"/>
      <c r="N56" s="33"/>
      <c r="O56" s="33"/>
      <c r="P56" s="33"/>
      <c r="Q56" s="33"/>
    </row>
    <row r="57" spans="1:17" x14ac:dyDescent="0.2">
      <c r="A57" s="167" t="s">
        <v>26</v>
      </c>
      <c r="B57" s="168"/>
      <c r="C57" s="168"/>
      <c r="D57" s="168"/>
      <c r="E57" s="168"/>
      <c r="F57" s="168"/>
      <c r="G57" s="168"/>
      <c r="H57" s="168"/>
      <c r="I57" s="168"/>
      <c r="J57" s="65"/>
      <c r="K57" s="33"/>
      <c r="L57" s="33"/>
      <c r="M57" s="33"/>
      <c r="N57" s="33"/>
      <c r="O57" s="33"/>
      <c r="P57" s="33"/>
      <c r="Q57" s="33"/>
    </row>
    <row r="58" spans="1:17" x14ac:dyDescent="0.2">
      <c r="A58" s="167" t="s">
        <v>213</v>
      </c>
      <c r="B58" s="168"/>
      <c r="C58" s="168"/>
      <c r="D58" s="168"/>
      <c r="E58" s="168"/>
      <c r="F58" s="168"/>
      <c r="G58" s="168"/>
      <c r="H58" s="168"/>
      <c r="I58" s="168"/>
      <c r="J58" s="66">
        <v>1363</v>
      </c>
      <c r="K58" s="33"/>
      <c r="L58" s="33"/>
      <c r="M58" s="33"/>
      <c r="N58" s="33"/>
      <c r="O58" s="33"/>
      <c r="P58" s="33"/>
      <c r="Q58" s="33"/>
    </row>
    <row r="59" spans="1:17" x14ac:dyDescent="0.2">
      <c r="A59" s="167" t="s">
        <v>212</v>
      </c>
      <c r="B59" s="168"/>
      <c r="C59" s="168"/>
      <c r="D59" s="168"/>
      <c r="E59" s="168"/>
      <c r="F59" s="168"/>
      <c r="G59" s="168"/>
      <c r="H59" s="168"/>
      <c r="I59" s="168"/>
      <c r="J59" s="66">
        <v>1770</v>
      </c>
      <c r="K59" s="33"/>
      <c r="L59" s="33"/>
      <c r="M59" s="33"/>
      <c r="N59" s="33"/>
      <c r="O59" s="33"/>
      <c r="P59" s="33"/>
      <c r="Q59" s="33"/>
    </row>
    <row r="60" spans="1:17" x14ac:dyDescent="0.2">
      <c r="A60" s="167" t="s">
        <v>211</v>
      </c>
      <c r="B60" s="168"/>
      <c r="C60" s="168"/>
      <c r="D60" s="168"/>
      <c r="E60" s="168"/>
      <c r="F60" s="168"/>
      <c r="G60" s="168"/>
      <c r="H60" s="168"/>
      <c r="I60" s="168"/>
      <c r="J60" s="66">
        <v>996</v>
      </c>
      <c r="K60" s="33"/>
      <c r="L60" s="33"/>
      <c r="M60" s="33"/>
      <c r="N60" s="33"/>
      <c r="O60" s="33"/>
      <c r="P60" s="33"/>
      <c r="Q60" s="33"/>
    </row>
    <row r="61" spans="1:17" x14ac:dyDescent="0.2">
      <c r="A61" s="167" t="s">
        <v>210</v>
      </c>
      <c r="B61" s="168"/>
      <c r="C61" s="168"/>
      <c r="D61" s="168"/>
      <c r="E61" s="168"/>
      <c r="F61" s="168"/>
      <c r="G61" s="168"/>
      <c r="H61" s="168"/>
      <c r="I61" s="168"/>
      <c r="J61" s="66">
        <v>460</v>
      </c>
      <c r="K61" s="33"/>
      <c r="L61" s="33"/>
      <c r="M61" s="33"/>
      <c r="N61" s="33"/>
      <c r="O61" s="33"/>
      <c r="P61" s="33"/>
      <c r="Q61" s="33"/>
    </row>
    <row r="62" spans="1:17" x14ac:dyDescent="0.2">
      <c r="A62" s="167" t="s">
        <v>209</v>
      </c>
      <c r="B62" s="168"/>
      <c r="C62" s="168"/>
      <c r="D62" s="168"/>
      <c r="E62" s="168"/>
      <c r="F62" s="168"/>
      <c r="G62" s="168"/>
      <c r="H62" s="168"/>
      <c r="I62" s="168"/>
      <c r="J62" s="66">
        <v>851</v>
      </c>
      <c r="K62" s="33"/>
      <c r="L62" s="33"/>
      <c r="M62" s="33"/>
      <c r="N62" s="33"/>
      <c r="O62" s="33"/>
      <c r="P62" s="33"/>
      <c r="Q62" s="33"/>
    </row>
    <row r="63" spans="1:17" x14ac:dyDescent="0.2">
      <c r="A63" s="167" t="s">
        <v>208</v>
      </c>
      <c r="B63" s="168"/>
      <c r="C63" s="168"/>
      <c r="D63" s="168"/>
      <c r="E63" s="168"/>
      <c r="F63" s="168"/>
      <c r="G63" s="168"/>
      <c r="H63" s="168"/>
      <c r="I63" s="168"/>
      <c r="J63" s="66">
        <v>31</v>
      </c>
      <c r="K63" s="33"/>
      <c r="L63" s="33"/>
      <c r="M63" s="33"/>
      <c r="N63" s="33"/>
      <c r="O63" s="33"/>
      <c r="P63" s="33"/>
      <c r="Q63" s="33"/>
    </row>
    <row r="64" spans="1:17" x14ac:dyDescent="0.2">
      <c r="A64" s="167" t="s">
        <v>207</v>
      </c>
      <c r="B64" s="168"/>
      <c r="C64" s="168"/>
      <c r="D64" s="168"/>
      <c r="E64" s="168"/>
      <c r="F64" s="168"/>
      <c r="G64" s="168"/>
      <c r="H64" s="168"/>
      <c r="I64" s="168"/>
      <c r="J64" s="66">
        <v>1603</v>
      </c>
      <c r="K64" s="33"/>
      <c r="L64" s="33"/>
      <c r="M64" s="33"/>
      <c r="N64" s="33"/>
      <c r="O64" s="33"/>
      <c r="P64" s="33"/>
      <c r="Q64" s="33"/>
    </row>
    <row r="65" spans="1:17" x14ac:dyDescent="0.2">
      <c r="A65" s="167" t="s">
        <v>28</v>
      </c>
      <c r="B65" s="168"/>
      <c r="C65" s="168"/>
      <c r="D65" s="168"/>
      <c r="E65" s="168"/>
      <c r="F65" s="168"/>
      <c r="G65" s="168"/>
      <c r="H65" s="168"/>
      <c r="I65" s="168"/>
      <c r="J65" s="66">
        <v>3956</v>
      </c>
      <c r="K65" s="33"/>
      <c r="L65" s="33"/>
      <c r="M65" s="33"/>
      <c r="N65" s="33"/>
      <c r="O65" s="33"/>
      <c r="P65" s="33"/>
      <c r="Q65" s="33"/>
    </row>
    <row r="66" spans="1:17" x14ac:dyDescent="0.2">
      <c r="A66" s="167" t="s">
        <v>26</v>
      </c>
      <c r="B66" s="168"/>
      <c r="C66" s="168"/>
      <c r="D66" s="168"/>
      <c r="E66" s="168"/>
      <c r="F66" s="168"/>
      <c r="G66" s="168"/>
      <c r="H66" s="168"/>
      <c r="I66" s="168"/>
      <c r="J66" s="65"/>
      <c r="K66" s="33"/>
      <c r="L66" s="33"/>
      <c r="M66" s="33"/>
      <c r="N66" s="33"/>
      <c r="O66" s="33"/>
      <c r="P66" s="33"/>
      <c r="Q66" s="33"/>
    </row>
    <row r="67" spans="1:17" x14ac:dyDescent="0.2">
      <c r="A67" s="167" t="s">
        <v>206</v>
      </c>
      <c r="B67" s="168"/>
      <c r="C67" s="168"/>
      <c r="D67" s="168"/>
      <c r="E67" s="168"/>
      <c r="F67" s="168"/>
      <c r="G67" s="168"/>
      <c r="H67" s="168"/>
      <c r="I67" s="168"/>
      <c r="J67" s="66">
        <v>1969</v>
      </c>
      <c r="K67" s="33"/>
      <c r="L67" s="33"/>
      <c r="M67" s="33"/>
      <c r="N67" s="33"/>
      <c r="O67" s="33"/>
      <c r="P67" s="33"/>
      <c r="Q67" s="33"/>
    </row>
    <row r="68" spans="1:17" x14ac:dyDescent="0.2">
      <c r="A68" s="167" t="s">
        <v>205</v>
      </c>
      <c r="B68" s="168"/>
      <c r="C68" s="168"/>
      <c r="D68" s="168"/>
      <c r="E68" s="168"/>
      <c r="F68" s="168"/>
      <c r="G68" s="168"/>
      <c r="H68" s="168"/>
      <c r="I68" s="168"/>
      <c r="J68" s="66">
        <v>444</v>
      </c>
      <c r="K68" s="33"/>
      <c r="L68" s="33"/>
      <c r="M68" s="33"/>
      <c r="N68" s="33"/>
      <c r="O68" s="33"/>
      <c r="P68" s="33"/>
      <c r="Q68" s="33"/>
    </row>
    <row r="69" spans="1:17" x14ac:dyDescent="0.2">
      <c r="A69" s="167" t="s">
        <v>204</v>
      </c>
      <c r="B69" s="168"/>
      <c r="C69" s="168"/>
      <c r="D69" s="168"/>
      <c r="E69" s="168"/>
      <c r="F69" s="168"/>
      <c r="G69" s="168"/>
      <c r="H69" s="168"/>
      <c r="I69" s="168"/>
      <c r="J69" s="66">
        <v>386</v>
      </c>
      <c r="K69" s="33"/>
      <c r="L69" s="33"/>
      <c r="M69" s="33"/>
      <c r="N69" s="33"/>
      <c r="O69" s="33"/>
      <c r="P69" s="33"/>
      <c r="Q69" s="33"/>
    </row>
    <row r="70" spans="1:17" x14ac:dyDescent="0.2">
      <c r="A70" s="167" t="s">
        <v>203</v>
      </c>
      <c r="B70" s="168"/>
      <c r="C70" s="168"/>
      <c r="D70" s="168"/>
      <c r="E70" s="168"/>
      <c r="F70" s="168"/>
      <c r="G70" s="168"/>
      <c r="H70" s="168"/>
      <c r="I70" s="168"/>
      <c r="J70" s="66">
        <v>14</v>
      </c>
      <c r="K70" s="33"/>
      <c r="L70" s="33"/>
      <c r="M70" s="33"/>
      <c r="N70" s="33"/>
      <c r="O70" s="33"/>
      <c r="P70" s="33"/>
      <c r="Q70" s="33"/>
    </row>
    <row r="71" spans="1:17" x14ac:dyDescent="0.2">
      <c r="A71" s="167" t="s">
        <v>202</v>
      </c>
      <c r="B71" s="168"/>
      <c r="C71" s="168"/>
      <c r="D71" s="168"/>
      <c r="E71" s="168"/>
      <c r="F71" s="168"/>
      <c r="G71" s="168"/>
      <c r="H71" s="168"/>
      <c r="I71" s="168"/>
      <c r="J71" s="66">
        <v>249</v>
      </c>
      <c r="K71" s="33"/>
      <c r="L71" s="33"/>
      <c r="M71" s="33"/>
      <c r="N71" s="33"/>
      <c r="O71" s="33"/>
      <c r="P71" s="33"/>
      <c r="Q71" s="33"/>
    </row>
    <row r="72" spans="1:17" x14ac:dyDescent="0.2">
      <c r="A72" s="167" t="s">
        <v>201</v>
      </c>
      <c r="B72" s="168"/>
      <c r="C72" s="168"/>
      <c r="D72" s="168"/>
      <c r="E72" s="168"/>
      <c r="F72" s="168"/>
      <c r="G72" s="168"/>
      <c r="H72" s="168"/>
      <c r="I72" s="168"/>
      <c r="J72" s="66">
        <v>894</v>
      </c>
      <c r="K72" s="33"/>
      <c r="L72" s="33"/>
      <c r="M72" s="33"/>
      <c r="N72" s="33"/>
      <c r="O72" s="33"/>
      <c r="P72" s="33"/>
      <c r="Q72" s="33"/>
    </row>
    <row r="73" spans="1:17" x14ac:dyDescent="0.2">
      <c r="A73" s="169" t="s">
        <v>29</v>
      </c>
      <c r="B73" s="168"/>
      <c r="C73" s="168"/>
      <c r="D73" s="168"/>
      <c r="E73" s="168"/>
      <c r="F73" s="168"/>
      <c r="G73" s="168"/>
      <c r="H73" s="168"/>
      <c r="I73" s="168"/>
      <c r="J73" s="65"/>
      <c r="K73" s="33"/>
      <c r="L73" s="33"/>
      <c r="M73" s="33"/>
      <c r="N73" s="33"/>
      <c r="O73" s="33"/>
      <c r="P73" s="33"/>
      <c r="Q73" s="33"/>
    </row>
    <row r="74" spans="1:17" ht="30" customHeight="1" x14ac:dyDescent="0.2">
      <c r="A74" s="167" t="s">
        <v>200</v>
      </c>
      <c r="B74" s="168"/>
      <c r="C74" s="168"/>
      <c r="D74" s="168"/>
      <c r="E74" s="168"/>
      <c r="F74" s="168"/>
      <c r="G74" s="168"/>
      <c r="H74" s="168"/>
      <c r="I74" s="168"/>
      <c r="J74" s="66">
        <v>1185</v>
      </c>
      <c r="K74" s="33"/>
      <c r="L74" s="33"/>
      <c r="M74" s="33"/>
      <c r="N74" s="33"/>
      <c r="O74" s="32">
        <v>33.28</v>
      </c>
      <c r="P74" s="33"/>
      <c r="Q74" s="32">
        <v>1.34</v>
      </c>
    </row>
    <row r="75" spans="1:17" x14ac:dyDescent="0.2">
      <c r="A75" s="167" t="s">
        <v>199</v>
      </c>
      <c r="B75" s="168"/>
      <c r="C75" s="168"/>
      <c r="D75" s="168"/>
      <c r="E75" s="168"/>
      <c r="F75" s="168"/>
      <c r="G75" s="168"/>
      <c r="H75" s="168"/>
      <c r="I75" s="168"/>
      <c r="J75" s="66">
        <v>4470</v>
      </c>
      <c r="K75" s="33"/>
      <c r="L75" s="33"/>
      <c r="M75" s="33"/>
      <c r="N75" s="33"/>
      <c r="O75" s="32">
        <v>103.56</v>
      </c>
      <c r="P75" s="33"/>
      <c r="Q75" s="33"/>
    </row>
    <row r="76" spans="1:17" x14ac:dyDescent="0.2">
      <c r="A76" s="167" t="s">
        <v>198</v>
      </c>
      <c r="B76" s="168"/>
      <c r="C76" s="168"/>
      <c r="D76" s="168"/>
      <c r="E76" s="168"/>
      <c r="F76" s="168"/>
      <c r="G76" s="168"/>
      <c r="H76" s="168"/>
      <c r="I76" s="168"/>
      <c r="J76" s="66">
        <v>4560</v>
      </c>
      <c r="K76" s="33"/>
      <c r="L76" s="33"/>
      <c r="M76" s="33"/>
      <c r="N76" s="33"/>
      <c r="O76" s="32">
        <v>55.63</v>
      </c>
      <c r="P76" s="33"/>
      <c r="Q76" s="32">
        <v>0.48</v>
      </c>
    </row>
    <row r="77" spans="1:17" x14ac:dyDescent="0.2">
      <c r="A77" s="167" t="s">
        <v>197</v>
      </c>
      <c r="B77" s="168"/>
      <c r="C77" s="168"/>
      <c r="D77" s="168"/>
      <c r="E77" s="168"/>
      <c r="F77" s="168"/>
      <c r="G77" s="168"/>
      <c r="H77" s="168"/>
      <c r="I77" s="168"/>
      <c r="J77" s="66">
        <v>21096</v>
      </c>
      <c r="K77" s="33"/>
      <c r="L77" s="33"/>
      <c r="M77" s="33"/>
      <c r="N77" s="33"/>
      <c r="O77" s="33"/>
      <c r="P77" s="33"/>
      <c r="Q77" s="33"/>
    </row>
    <row r="78" spans="1:17" x14ac:dyDescent="0.2">
      <c r="A78" s="167" t="s">
        <v>196</v>
      </c>
      <c r="B78" s="168"/>
      <c r="C78" s="168"/>
      <c r="D78" s="168"/>
      <c r="E78" s="168"/>
      <c r="F78" s="168"/>
      <c r="G78" s="168"/>
      <c r="H78" s="168"/>
      <c r="I78" s="168"/>
      <c r="J78" s="66">
        <v>284</v>
      </c>
      <c r="K78" s="33"/>
      <c r="L78" s="33"/>
      <c r="M78" s="33"/>
      <c r="N78" s="33"/>
      <c r="O78" s="32">
        <v>2.33</v>
      </c>
      <c r="P78" s="33"/>
      <c r="Q78" s="33"/>
    </row>
    <row r="79" spans="1:17" x14ac:dyDescent="0.2">
      <c r="A79" s="167" t="s">
        <v>195</v>
      </c>
      <c r="B79" s="168"/>
      <c r="C79" s="168"/>
      <c r="D79" s="168"/>
      <c r="E79" s="168"/>
      <c r="F79" s="168"/>
      <c r="G79" s="168"/>
      <c r="H79" s="168"/>
      <c r="I79" s="168"/>
      <c r="J79" s="66">
        <v>7079</v>
      </c>
      <c r="K79" s="33"/>
      <c r="L79" s="33"/>
      <c r="M79" s="33"/>
      <c r="N79" s="33"/>
      <c r="O79" s="32">
        <v>174.68</v>
      </c>
      <c r="P79" s="33"/>
      <c r="Q79" s="32">
        <v>0.19</v>
      </c>
    </row>
    <row r="80" spans="1:17" x14ac:dyDescent="0.2">
      <c r="A80" s="167" t="s">
        <v>194</v>
      </c>
      <c r="B80" s="168"/>
      <c r="C80" s="168"/>
      <c r="D80" s="168"/>
      <c r="E80" s="168"/>
      <c r="F80" s="168"/>
      <c r="G80" s="168"/>
      <c r="H80" s="168"/>
      <c r="I80" s="168"/>
      <c r="J80" s="66">
        <v>4434</v>
      </c>
      <c r="K80" s="33"/>
      <c r="L80" s="33"/>
      <c r="M80" s="33"/>
      <c r="N80" s="33"/>
      <c r="O80" s="32">
        <v>133.59</v>
      </c>
      <c r="P80" s="33"/>
      <c r="Q80" s="32">
        <v>0.45</v>
      </c>
    </row>
    <row r="81" spans="1:17" x14ac:dyDescent="0.2">
      <c r="A81" s="167" t="s">
        <v>193</v>
      </c>
      <c r="B81" s="168"/>
      <c r="C81" s="168"/>
      <c r="D81" s="168"/>
      <c r="E81" s="168"/>
      <c r="F81" s="168"/>
      <c r="G81" s="168"/>
      <c r="H81" s="168"/>
      <c r="I81" s="168"/>
      <c r="J81" s="66">
        <v>3249</v>
      </c>
      <c r="K81" s="33"/>
      <c r="L81" s="33"/>
      <c r="M81" s="33"/>
      <c r="N81" s="33"/>
      <c r="O81" s="32">
        <v>69.819999999999993</v>
      </c>
      <c r="P81" s="33"/>
      <c r="Q81" s="32">
        <v>1.42</v>
      </c>
    </row>
    <row r="82" spans="1:17" x14ac:dyDescent="0.2">
      <c r="A82" s="167" t="s">
        <v>30</v>
      </c>
      <c r="B82" s="168"/>
      <c r="C82" s="168"/>
      <c r="D82" s="168"/>
      <c r="E82" s="168"/>
      <c r="F82" s="168"/>
      <c r="G82" s="168"/>
      <c r="H82" s="168"/>
      <c r="I82" s="168"/>
      <c r="J82" s="66">
        <v>46357</v>
      </c>
      <c r="K82" s="33"/>
      <c r="L82" s="33"/>
      <c r="M82" s="33"/>
      <c r="N82" s="33"/>
      <c r="O82" s="32">
        <v>572.89</v>
      </c>
      <c r="P82" s="33"/>
      <c r="Q82" s="32">
        <v>3.88</v>
      </c>
    </row>
    <row r="83" spans="1:17" x14ac:dyDescent="0.2">
      <c r="A83" s="167" t="s">
        <v>31</v>
      </c>
      <c r="B83" s="168"/>
      <c r="C83" s="168"/>
      <c r="D83" s="168"/>
      <c r="E83" s="168"/>
      <c r="F83" s="168"/>
      <c r="G83" s="168"/>
      <c r="H83" s="168"/>
      <c r="I83" s="168"/>
      <c r="J83" s="65"/>
      <c r="K83" s="33"/>
      <c r="L83" s="33"/>
      <c r="M83" s="33"/>
      <c r="N83" s="33"/>
      <c r="O83" s="33"/>
      <c r="P83" s="33"/>
      <c r="Q83" s="33"/>
    </row>
    <row r="84" spans="1:17" x14ac:dyDescent="0.2">
      <c r="A84" s="167" t="s">
        <v>32</v>
      </c>
      <c r="B84" s="168"/>
      <c r="C84" s="168"/>
      <c r="D84" s="168"/>
      <c r="E84" s="168"/>
      <c r="F84" s="168"/>
      <c r="G84" s="168"/>
      <c r="H84" s="168"/>
      <c r="I84" s="168"/>
      <c r="J84" s="66">
        <v>27642</v>
      </c>
      <c r="K84" s="33"/>
      <c r="L84" s="33"/>
      <c r="M84" s="33"/>
      <c r="N84" s="33"/>
      <c r="O84" s="33"/>
      <c r="P84" s="33"/>
      <c r="Q84" s="33"/>
    </row>
    <row r="85" spans="1:17" x14ac:dyDescent="0.2">
      <c r="A85" s="167" t="s">
        <v>33</v>
      </c>
      <c r="B85" s="168"/>
      <c r="C85" s="168"/>
      <c r="D85" s="168"/>
      <c r="E85" s="168"/>
      <c r="F85" s="168"/>
      <c r="G85" s="168"/>
      <c r="H85" s="168"/>
      <c r="I85" s="168"/>
      <c r="J85" s="66">
        <f>373-56</f>
        <v>317</v>
      </c>
      <c r="K85" s="33"/>
      <c r="L85" s="33"/>
      <c r="M85" s="33"/>
      <c r="N85" s="33"/>
      <c r="O85" s="33"/>
      <c r="P85" s="33"/>
      <c r="Q85" s="33"/>
    </row>
    <row r="86" spans="1:17" x14ac:dyDescent="0.2">
      <c r="A86" s="167" t="s">
        <v>34</v>
      </c>
      <c r="B86" s="168"/>
      <c r="C86" s="168"/>
      <c r="D86" s="168"/>
      <c r="E86" s="168"/>
      <c r="F86" s="168"/>
      <c r="G86" s="168"/>
      <c r="H86" s="168"/>
      <c r="I86" s="168"/>
      <c r="J86" s="66">
        <v>7368</v>
      </c>
      <c r="K86" s="33"/>
      <c r="L86" s="33"/>
      <c r="M86" s="33"/>
      <c r="N86" s="33"/>
      <c r="O86" s="33"/>
      <c r="P86" s="33"/>
      <c r="Q86" s="33"/>
    </row>
    <row r="87" spans="1:17" x14ac:dyDescent="0.2">
      <c r="A87" s="167" t="s">
        <v>35</v>
      </c>
      <c r="B87" s="168"/>
      <c r="C87" s="168"/>
      <c r="D87" s="168"/>
      <c r="E87" s="168"/>
      <c r="F87" s="168"/>
      <c r="G87" s="168"/>
      <c r="H87" s="168"/>
      <c r="I87" s="168"/>
      <c r="J87" s="66">
        <v>7074</v>
      </c>
      <c r="K87" s="33"/>
      <c r="L87" s="33"/>
      <c r="M87" s="33"/>
      <c r="N87" s="33"/>
      <c r="O87" s="33"/>
      <c r="P87" s="33"/>
      <c r="Q87" s="33"/>
    </row>
    <row r="88" spans="1:17" x14ac:dyDescent="0.2">
      <c r="A88" s="167" t="s">
        <v>36</v>
      </c>
      <c r="B88" s="168"/>
      <c r="C88" s="168"/>
      <c r="D88" s="168"/>
      <c r="E88" s="168"/>
      <c r="F88" s="168"/>
      <c r="G88" s="168"/>
      <c r="H88" s="168"/>
      <c r="I88" s="168"/>
      <c r="J88" s="66">
        <v>3956</v>
      </c>
      <c r="K88" s="33"/>
      <c r="L88" s="33"/>
      <c r="M88" s="33"/>
      <c r="N88" s="33"/>
      <c r="O88" s="33"/>
      <c r="P88" s="33"/>
      <c r="Q88" s="33"/>
    </row>
    <row r="89" spans="1:17" x14ac:dyDescent="0.2">
      <c r="A89" s="169" t="s">
        <v>37</v>
      </c>
      <c r="B89" s="168"/>
      <c r="C89" s="168"/>
      <c r="D89" s="168"/>
      <c r="E89" s="168"/>
      <c r="F89" s="168"/>
      <c r="G89" s="168"/>
      <c r="H89" s="168"/>
      <c r="I89" s="168"/>
      <c r="J89" s="67">
        <v>46357</v>
      </c>
      <c r="K89" s="33"/>
      <c r="L89" s="33"/>
      <c r="M89" s="33"/>
      <c r="N89" s="33"/>
      <c r="O89" s="34">
        <v>572.89</v>
      </c>
      <c r="P89" s="33"/>
      <c r="Q89" s="34">
        <v>3.88</v>
      </c>
    </row>
    <row r="90" spans="1:17" x14ac:dyDescent="0.2">
      <c r="A90" s="4"/>
      <c r="B90" s="9"/>
      <c r="C90" s="2"/>
      <c r="D90" s="55"/>
      <c r="E90" s="4"/>
      <c r="F90" s="5"/>
      <c r="G90" s="5"/>
      <c r="H90" s="5"/>
      <c r="I90" s="5"/>
      <c r="J90" s="62"/>
      <c r="K90" s="5"/>
      <c r="L90" s="5"/>
      <c r="M90" s="5"/>
      <c r="N90" s="5"/>
      <c r="O90" s="5"/>
      <c r="P90" s="5"/>
      <c r="Q90" s="5"/>
    </row>
    <row r="91" spans="1:17" x14ac:dyDescent="0.2">
      <c r="A91" s="56"/>
      <c r="B91" s="57" t="s">
        <v>50</v>
      </c>
      <c r="C91" s="58"/>
      <c r="D91" s="58"/>
      <c r="E91" s="58"/>
      <c r="F91" s="58"/>
      <c r="G91" s="58"/>
      <c r="H91" s="58"/>
      <c r="I91" s="58"/>
      <c r="J91" s="68"/>
      <c r="K91" s="60"/>
      <c r="L91" s="60"/>
      <c r="M91" s="60"/>
      <c r="N91" s="60"/>
      <c r="O91" s="59"/>
      <c r="P91" s="60"/>
      <c r="Q91" s="59"/>
    </row>
  </sheetData>
  <mergeCells count="66">
    <mergeCell ref="E1:J1"/>
    <mergeCell ref="J14:K14"/>
    <mergeCell ref="J13:K13"/>
    <mergeCell ref="A86:I86"/>
    <mergeCell ref="A87:I87"/>
    <mergeCell ref="A68:I68"/>
    <mergeCell ref="A69:I69"/>
    <mergeCell ref="A70:I70"/>
    <mergeCell ref="A71:I71"/>
    <mergeCell ref="A72:I72"/>
    <mergeCell ref="A78:I78"/>
    <mergeCell ref="A79:I79"/>
    <mergeCell ref="A75:I75"/>
    <mergeCell ref="A76:I76"/>
    <mergeCell ref="A77:I77"/>
    <mergeCell ref="A65:I65"/>
    <mergeCell ref="A88:I88"/>
    <mergeCell ref="A89:I89"/>
    <mergeCell ref="J11:K11"/>
    <mergeCell ref="J12:K12"/>
    <mergeCell ref="A80:I80"/>
    <mergeCell ref="A81:I81"/>
    <mergeCell ref="A82:I82"/>
    <mergeCell ref="A83:I83"/>
    <mergeCell ref="A84:I84"/>
    <mergeCell ref="A85:I85"/>
    <mergeCell ref="A73:I73"/>
    <mergeCell ref="A62:I62"/>
    <mergeCell ref="A63:I63"/>
    <mergeCell ref="A64:I64"/>
    <mergeCell ref="A61:I61"/>
    <mergeCell ref="A74:I74"/>
    <mergeCell ref="A66:I66"/>
    <mergeCell ref="A67:I67"/>
    <mergeCell ref="A56:I56"/>
    <mergeCell ref="A57:I57"/>
    <mergeCell ref="A58:I58"/>
    <mergeCell ref="A59:I59"/>
    <mergeCell ref="A60:I60"/>
    <mergeCell ref="A55:I55"/>
    <mergeCell ref="A21:Q21"/>
    <mergeCell ref="A23:Q23"/>
    <mergeCell ref="A26:Q26"/>
    <mergeCell ref="A34:Q34"/>
    <mergeCell ref="A35:Q35"/>
    <mergeCell ref="A39:Q39"/>
    <mergeCell ref="A50:I50"/>
    <mergeCell ref="A51:I51"/>
    <mergeCell ref="A52:I52"/>
    <mergeCell ref="A53:I53"/>
    <mergeCell ref="A54:I54"/>
    <mergeCell ref="A17:A19"/>
    <mergeCell ref="C17:C19"/>
    <mergeCell ref="D17:D19"/>
    <mergeCell ref="E17:E19"/>
    <mergeCell ref="B17:B19"/>
    <mergeCell ref="F18:F19"/>
    <mergeCell ref="F17:I17"/>
    <mergeCell ref="G18:I18"/>
    <mergeCell ref="O17:O19"/>
    <mergeCell ref="N17:N19"/>
    <mergeCell ref="Q17:Q19"/>
    <mergeCell ref="J18:J19"/>
    <mergeCell ref="K18:M18"/>
    <mergeCell ref="J17:M17"/>
    <mergeCell ref="P17:P19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I27"/>
  <sheetViews>
    <sheetView tabSelected="1" zoomScaleNormal="100" zoomScaleSheetLayoutView="75" workbookViewId="0">
      <selection activeCell="A5" sqref="A5:G5"/>
    </sheetView>
  </sheetViews>
  <sheetFormatPr defaultColWidth="20.140625" defaultRowHeight="12.75" x14ac:dyDescent="0.2"/>
  <cols>
    <col min="1" max="1" width="10.7109375" style="115" customWidth="1"/>
    <col min="2" max="2" width="11.140625" style="115" customWidth="1"/>
    <col min="3" max="3" width="21.42578125" style="115" customWidth="1"/>
    <col min="4" max="4" width="21.5703125" style="115" customWidth="1"/>
    <col min="5" max="5" width="22.28515625" style="115" customWidth="1"/>
    <col min="6" max="6" width="9" style="116" customWidth="1"/>
    <col min="7" max="7" width="11.28515625" style="115" customWidth="1"/>
    <col min="8" max="8" width="30.7109375" style="115" bestFit="1" customWidth="1"/>
    <col min="9" max="256" width="20.140625" style="115"/>
    <col min="257" max="257" width="10.7109375" style="115" customWidth="1"/>
    <col min="258" max="258" width="11.140625" style="115" customWidth="1"/>
    <col min="259" max="259" width="21.42578125" style="115" customWidth="1"/>
    <col min="260" max="260" width="21.5703125" style="115" customWidth="1"/>
    <col min="261" max="261" width="22.28515625" style="115" customWidth="1"/>
    <col min="262" max="262" width="9" style="115" customWidth="1"/>
    <col min="263" max="263" width="11.28515625" style="115" customWidth="1"/>
    <col min="264" max="264" width="30.7109375" style="115" bestFit="1" customWidth="1"/>
    <col min="265" max="512" width="20.140625" style="115"/>
    <col min="513" max="513" width="10.7109375" style="115" customWidth="1"/>
    <col min="514" max="514" width="11.140625" style="115" customWidth="1"/>
    <col min="515" max="515" width="21.42578125" style="115" customWidth="1"/>
    <col min="516" max="516" width="21.5703125" style="115" customWidth="1"/>
    <col min="517" max="517" width="22.28515625" style="115" customWidth="1"/>
    <col min="518" max="518" width="9" style="115" customWidth="1"/>
    <col min="519" max="519" width="11.28515625" style="115" customWidth="1"/>
    <col min="520" max="520" width="30.7109375" style="115" bestFit="1" customWidth="1"/>
    <col min="521" max="768" width="20.140625" style="115"/>
    <col min="769" max="769" width="10.7109375" style="115" customWidth="1"/>
    <col min="770" max="770" width="11.140625" style="115" customWidth="1"/>
    <col min="771" max="771" width="21.42578125" style="115" customWidth="1"/>
    <col min="772" max="772" width="21.5703125" style="115" customWidth="1"/>
    <col min="773" max="773" width="22.28515625" style="115" customWidth="1"/>
    <col min="774" max="774" width="9" style="115" customWidth="1"/>
    <col min="775" max="775" width="11.28515625" style="115" customWidth="1"/>
    <col min="776" max="776" width="30.7109375" style="115" bestFit="1" customWidth="1"/>
    <col min="777" max="1024" width="20.140625" style="115"/>
    <col min="1025" max="1025" width="10.7109375" style="115" customWidth="1"/>
    <col min="1026" max="1026" width="11.140625" style="115" customWidth="1"/>
    <col min="1027" max="1027" width="21.42578125" style="115" customWidth="1"/>
    <col min="1028" max="1028" width="21.5703125" style="115" customWidth="1"/>
    <col min="1029" max="1029" width="22.28515625" style="115" customWidth="1"/>
    <col min="1030" max="1030" width="9" style="115" customWidth="1"/>
    <col min="1031" max="1031" width="11.28515625" style="115" customWidth="1"/>
    <col min="1032" max="1032" width="30.7109375" style="115" bestFit="1" customWidth="1"/>
    <col min="1033" max="1280" width="20.140625" style="115"/>
    <col min="1281" max="1281" width="10.7109375" style="115" customWidth="1"/>
    <col min="1282" max="1282" width="11.140625" style="115" customWidth="1"/>
    <col min="1283" max="1283" width="21.42578125" style="115" customWidth="1"/>
    <col min="1284" max="1284" width="21.5703125" style="115" customWidth="1"/>
    <col min="1285" max="1285" width="22.28515625" style="115" customWidth="1"/>
    <col min="1286" max="1286" width="9" style="115" customWidth="1"/>
    <col min="1287" max="1287" width="11.28515625" style="115" customWidth="1"/>
    <col min="1288" max="1288" width="30.7109375" style="115" bestFit="1" customWidth="1"/>
    <col min="1289" max="1536" width="20.140625" style="115"/>
    <col min="1537" max="1537" width="10.7109375" style="115" customWidth="1"/>
    <col min="1538" max="1538" width="11.140625" style="115" customWidth="1"/>
    <col min="1539" max="1539" width="21.42578125" style="115" customWidth="1"/>
    <col min="1540" max="1540" width="21.5703125" style="115" customWidth="1"/>
    <col min="1541" max="1541" width="22.28515625" style="115" customWidth="1"/>
    <col min="1542" max="1542" width="9" style="115" customWidth="1"/>
    <col min="1543" max="1543" width="11.28515625" style="115" customWidth="1"/>
    <col min="1544" max="1544" width="30.7109375" style="115" bestFit="1" customWidth="1"/>
    <col min="1545" max="1792" width="20.140625" style="115"/>
    <col min="1793" max="1793" width="10.7109375" style="115" customWidth="1"/>
    <col min="1794" max="1794" width="11.140625" style="115" customWidth="1"/>
    <col min="1795" max="1795" width="21.42578125" style="115" customWidth="1"/>
    <col min="1796" max="1796" width="21.5703125" style="115" customWidth="1"/>
    <col min="1797" max="1797" width="22.28515625" style="115" customWidth="1"/>
    <col min="1798" max="1798" width="9" style="115" customWidth="1"/>
    <col min="1799" max="1799" width="11.28515625" style="115" customWidth="1"/>
    <col min="1800" max="1800" width="30.7109375" style="115" bestFit="1" customWidth="1"/>
    <col min="1801" max="2048" width="20.140625" style="115"/>
    <col min="2049" max="2049" width="10.7109375" style="115" customWidth="1"/>
    <col min="2050" max="2050" width="11.140625" style="115" customWidth="1"/>
    <col min="2051" max="2051" width="21.42578125" style="115" customWidth="1"/>
    <col min="2052" max="2052" width="21.5703125" style="115" customWidth="1"/>
    <col min="2053" max="2053" width="22.28515625" style="115" customWidth="1"/>
    <col min="2054" max="2054" width="9" style="115" customWidth="1"/>
    <col min="2055" max="2055" width="11.28515625" style="115" customWidth="1"/>
    <col min="2056" max="2056" width="30.7109375" style="115" bestFit="1" customWidth="1"/>
    <col min="2057" max="2304" width="20.140625" style="115"/>
    <col min="2305" max="2305" width="10.7109375" style="115" customWidth="1"/>
    <col min="2306" max="2306" width="11.140625" style="115" customWidth="1"/>
    <col min="2307" max="2307" width="21.42578125" style="115" customWidth="1"/>
    <col min="2308" max="2308" width="21.5703125" style="115" customWidth="1"/>
    <col min="2309" max="2309" width="22.28515625" style="115" customWidth="1"/>
    <col min="2310" max="2310" width="9" style="115" customWidth="1"/>
    <col min="2311" max="2311" width="11.28515625" style="115" customWidth="1"/>
    <col min="2312" max="2312" width="30.7109375" style="115" bestFit="1" customWidth="1"/>
    <col min="2313" max="2560" width="20.140625" style="115"/>
    <col min="2561" max="2561" width="10.7109375" style="115" customWidth="1"/>
    <col min="2562" max="2562" width="11.140625" style="115" customWidth="1"/>
    <col min="2563" max="2563" width="21.42578125" style="115" customWidth="1"/>
    <col min="2564" max="2564" width="21.5703125" style="115" customWidth="1"/>
    <col min="2565" max="2565" width="22.28515625" style="115" customWidth="1"/>
    <col min="2566" max="2566" width="9" style="115" customWidth="1"/>
    <col min="2567" max="2567" width="11.28515625" style="115" customWidth="1"/>
    <col min="2568" max="2568" width="30.7109375" style="115" bestFit="1" customWidth="1"/>
    <col min="2569" max="2816" width="20.140625" style="115"/>
    <col min="2817" max="2817" width="10.7109375" style="115" customWidth="1"/>
    <col min="2818" max="2818" width="11.140625" style="115" customWidth="1"/>
    <col min="2819" max="2819" width="21.42578125" style="115" customWidth="1"/>
    <col min="2820" max="2820" width="21.5703125" style="115" customWidth="1"/>
    <col min="2821" max="2821" width="22.28515625" style="115" customWidth="1"/>
    <col min="2822" max="2822" width="9" style="115" customWidth="1"/>
    <col min="2823" max="2823" width="11.28515625" style="115" customWidth="1"/>
    <col min="2824" max="2824" width="30.7109375" style="115" bestFit="1" customWidth="1"/>
    <col min="2825" max="3072" width="20.140625" style="115"/>
    <col min="3073" max="3073" width="10.7109375" style="115" customWidth="1"/>
    <col min="3074" max="3074" width="11.140625" style="115" customWidth="1"/>
    <col min="3075" max="3075" width="21.42578125" style="115" customWidth="1"/>
    <col min="3076" max="3076" width="21.5703125" style="115" customWidth="1"/>
    <col min="3077" max="3077" width="22.28515625" style="115" customWidth="1"/>
    <col min="3078" max="3078" width="9" style="115" customWidth="1"/>
    <col min="3079" max="3079" width="11.28515625" style="115" customWidth="1"/>
    <col min="3080" max="3080" width="30.7109375" style="115" bestFit="1" customWidth="1"/>
    <col min="3081" max="3328" width="20.140625" style="115"/>
    <col min="3329" max="3329" width="10.7109375" style="115" customWidth="1"/>
    <col min="3330" max="3330" width="11.140625" style="115" customWidth="1"/>
    <col min="3331" max="3331" width="21.42578125" style="115" customWidth="1"/>
    <col min="3332" max="3332" width="21.5703125" style="115" customWidth="1"/>
    <col min="3333" max="3333" width="22.28515625" style="115" customWidth="1"/>
    <col min="3334" max="3334" width="9" style="115" customWidth="1"/>
    <col min="3335" max="3335" width="11.28515625" style="115" customWidth="1"/>
    <col min="3336" max="3336" width="30.7109375" style="115" bestFit="1" customWidth="1"/>
    <col min="3337" max="3584" width="20.140625" style="115"/>
    <col min="3585" max="3585" width="10.7109375" style="115" customWidth="1"/>
    <col min="3586" max="3586" width="11.140625" style="115" customWidth="1"/>
    <col min="3587" max="3587" width="21.42578125" style="115" customWidth="1"/>
    <col min="3588" max="3588" width="21.5703125" style="115" customWidth="1"/>
    <col min="3589" max="3589" width="22.28515625" style="115" customWidth="1"/>
    <col min="3590" max="3590" width="9" style="115" customWidth="1"/>
    <col min="3591" max="3591" width="11.28515625" style="115" customWidth="1"/>
    <col min="3592" max="3592" width="30.7109375" style="115" bestFit="1" customWidth="1"/>
    <col min="3593" max="3840" width="20.140625" style="115"/>
    <col min="3841" max="3841" width="10.7109375" style="115" customWidth="1"/>
    <col min="3842" max="3842" width="11.140625" style="115" customWidth="1"/>
    <col min="3843" max="3843" width="21.42578125" style="115" customWidth="1"/>
    <col min="3844" max="3844" width="21.5703125" style="115" customWidth="1"/>
    <col min="3845" max="3845" width="22.28515625" style="115" customWidth="1"/>
    <col min="3846" max="3846" width="9" style="115" customWidth="1"/>
    <col min="3847" max="3847" width="11.28515625" style="115" customWidth="1"/>
    <col min="3848" max="3848" width="30.7109375" style="115" bestFit="1" customWidth="1"/>
    <col min="3849" max="4096" width="20.140625" style="115"/>
    <col min="4097" max="4097" width="10.7109375" style="115" customWidth="1"/>
    <col min="4098" max="4098" width="11.140625" style="115" customWidth="1"/>
    <col min="4099" max="4099" width="21.42578125" style="115" customWidth="1"/>
    <col min="4100" max="4100" width="21.5703125" style="115" customWidth="1"/>
    <col min="4101" max="4101" width="22.28515625" style="115" customWidth="1"/>
    <col min="4102" max="4102" width="9" style="115" customWidth="1"/>
    <col min="4103" max="4103" width="11.28515625" style="115" customWidth="1"/>
    <col min="4104" max="4104" width="30.7109375" style="115" bestFit="1" customWidth="1"/>
    <col min="4105" max="4352" width="20.140625" style="115"/>
    <col min="4353" max="4353" width="10.7109375" style="115" customWidth="1"/>
    <col min="4354" max="4354" width="11.140625" style="115" customWidth="1"/>
    <col min="4355" max="4355" width="21.42578125" style="115" customWidth="1"/>
    <col min="4356" max="4356" width="21.5703125" style="115" customWidth="1"/>
    <col min="4357" max="4357" width="22.28515625" style="115" customWidth="1"/>
    <col min="4358" max="4358" width="9" style="115" customWidth="1"/>
    <col min="4359" max="4359" width="11.28515625" style="115" customWidth="1"/>
    <col min="4360" max="4360" width="30.7109375" style="115" bestFit="1" customWidth="1"/>
    <col min="4361" max="4608" width="20.140625" style="115"/>
    <col min="4609" max="4609" width="10.7109375" style="115" customWidth="1"/>
    <col min="4610" max="4610" width="11.140625" style="115" customWidth="1"/>
    <col min="4611" max="4611" width="21.42578125" style="115" customWidth="1"/>
    <col min="4612" max="4612" width="21.5703125" style="115" customWidth="1"/>
    <col min="4613" max="4613" width="22.28515625" style="115" customWidth="1"/>
    <col min="4614" max="4614" width="9" style="115" customWidth="1"/>
    <col min="4615" max="4615" width="11.28515625" style="115" customWidth="1"/>
    <col min="4616" max="4616" width="30.7109375" style="115" bestFit="1" customWidth="1"/>
    <col min="4617" max="4864" width="20.140625" style="115"/>
    <col min="4865" max="4865" width="10.7109375" style="115" customWidth="1"/>
    <col min="4866" max="4866" width="11.140625" style="115" customWidth="1"/>
    <col min="4867" max="4867" width="21.42578125" style="115" customWidth="1"/>
    <col min="4868" max="4868" width="21.5703125" style="115" customWidth="1"/>
    <col min="4869" max="4869" width="22.28515625" style="115" customWidth="1"/>
    <col min="4870" max="4870" width="9" style="115" customWidth="1"/>
    <col min="4871" max="4871" width="11.28515625" style="115" customWidth="1"/>
    <col min="4872" max="4872" width="30.7109375" style="115" bestFit="1" customWidth="1"/>
    <col min="4873" max="5120" width="20.140625" style="115"/>
    <col min="5121" max="5121" width="10.7109375" style="115" customWidth="1"/>
    <col min="5122" max="5122" width="11.140625" style="115" customWidth="1"/>
    <col min="5123" max="5123" width="21.42578125" style="115" customWidth="1"/>
    <col min="5124" max="5124" width="21.5703125" style="115" customWidth="1"/>
    <col min="5125" max="5125" width="22.28515625" style="115" customWidth="1"/>
    <col min="5126" max="5126" width="9" style="115" customWidth="1"/>
    <col min="5127" max="5127" width="11.28515625" style="115" customWidth="1"/>
    <col min="5128" max="5128" width="30.7109375" style="115" bestFit="1" customWidth="1"/>
    <col min="5129" max="5376" width="20.140625" style="115"/>
    <col min="5377" max="5377" width="10.7109375" style="115" customWidth="1"/>
    <col min="5378" max="5378" width="11.140625" style="115" customWidth="1"/>
    <col min="5379" max="5379" width="21.42578125" style="115" customWidth="1"/>
    <col min="5380" max="5380" width="21.5703125" style="115" customWidth="1"/>
    <col min="5381" max="5381" width="22.28515625" style="115" customWidth="1"/>
    <col min="5382" max="5382" width="9" style="115" customWidth="1"/>
    <col min="5383" max="5383" width="11.28515625" style="115" customWidth="1"/>
    <col min="5384" max="5384" width="30.7109375" style="115" bestFit="1" customWidth="1"/>
    <col min="5385" max="5632" width="20.140625" style="115"/>
    <col min="5633" max="5633" width="10.7109375" style="115" customWidth="1"/>
    <col min="5634" max="5634" width="11.140625" style="115" customWidth="1"/>
    <col min="5635" max="5635" width="21.42578125" style="115" customWidth="1"/>
    <col min="5636" max="5636" width="21.5703125" style="115" customWidth="1"/>
    <col min="5637" max="5637" width="22.28515625" style="115" customWidth="1"/>
    <col min="5638" max="5638" width="9" style="115" customWidth="1"/>
    <col min="5639" max="5639" width="11.28515625" style="115" customWidth="1"/>
    <col min="5640" max="5640" width="30.7109375" style="115" bestFit="1" customWidth="1"/>
    <col min="5641" max="5888" width="20.140625" style="115"/>
    <col min="5889" max="5889" width="10.7109375" style="115" customWidth="1"/>
    <col min="5890" max="5890" width="11.140625" style="115" customWidth="1"/>
    <col min="5891" max="5891" width="21.42578125" style="115" customWidth="1"/>
    <col min="5892" max="5892" width="21.5703125" style="115" customWidth="1"/>
    <col min="5893" max="5893" width="22.28515625" style="115" customWidth="1"/>
    <col min="5894" max="5894" width="9" style="115" customWidth="1"/>
    <col min="5895" max="5895" width="11.28515625" style="115" customWidth="1"/>
    <col min="5896" max="5896" width="30.7109375" style="115" bestFit="1" customWidth="1"/>
    <col min="5897" max="6144" width="20.140625" style="115"/>
    <col min="6145" max="6145" width="10.7109375" style="115" customWidth="1"/>
    <col min="6146" max="6146" width="11.140625" style="115" customWidth="1"/>
    <col min="6147" max="6147" width="21.42578125" style="115" customWidth="1"/>
    <col min="6148" max="6148" width="21.5703125" style="115" customWidth="1"/>
    <col min="6149" max="6149" width="22.28515625" style="115" customWidth="1"/>
    <col min="6150" max="6150" width="9" style="115" customWidth="1"/>
    <col min="6151" max="6151" width="11.28515625" style="115" customWidth="1"/>
    <col min="6152" max="6152" width="30.7109375" style="115" bestFit="1" customWidth="1"/>
    <col min="6153" max="6400" width="20.140625" style="115"/>
    <col min="6401" max="6401" width="10.7109375" style="115" customWidth="1"/>
    <col min="6402" max="6402" width="11.140625" style="115" customWidth="1"/>
    <col min="6403" max="6403" width="21.42578125" style="115" customWidth="1"/>
    <col min="6404" max="6404" width="21.5703125" style="115" customWidth="1"/>
    <col min="6405" max="6405" width="22.28515625" style="115" customWidth="1"/>
    <col min="6406" max="6406" width="9" style="115" customWidth="1"/>
    <col min="6407" max="6407" width="11.28515625" style="115" customWidth="1"/>
    <col min="6408" max="6408" width="30.7109375" style="115" bestFit="1" customWidth="1"/>
    <col min="6409" max="6656" width="20.140625" style="115"/>
    <col min="6657" max="6657" width="10.7109375" style="115" customWidth="1"/>
    <col min="6658" max="6658" width="11.140625" style="115" customWidth="1"/>
    <col min="6659" max="6659" width="21.42578125" style="115" customWidth="1"/>
    <col min="6660" max="6660" width="21.5703125" style="115" customWidth="1"/>
    <col min="6661" max="6661" width="22.28515625" style="115" customWidth="1"/>
    <col min="6662" max="6662" width="9" style="115" customWidth="1"/>
    <col min="6663" max="6663" width="11.28515625" style="115" customWidth="1"/>
    <col min="6664" max="6664" width="30.7109375" style="115" bestFit="1" customWidth="1"/>
    <col min="6665" max="6912" width="20.140625" style="115"/>
    <col min="6913" max="6913" width="10.7109375" style="115" customWidth="1"/>
    <col min="6914" max="6914" width="11.140625" style="115" customWidth="1"/>
    <col min="6915" max="6915" width="21.42578125" style="115" customWidth="1"/>
    <col min="6916" max="6916" width="21.5703125" style="115" customWidth="1"/>
    <col min="6917" max="6917" width="22.28515625" style="115" customWidth="1"/>
    <col min="6918" max="6918" width="9" style="115" customWidth="1"/>
    <col min="6919" max="6919" width="11.28515625" style="115" customWidth="1"/>
    <col min="6920" max="6920" width="30.7109375" style="115" bestFit="1" customWidth="1"/>
    <col min="6921" max="7168" width="20.140625" style="115"/>
    <col min="7169" max="7169" width="10.7109375" style="115" customWidth="1"/>
    <col min="7170" max="7170" width="11.140625" style="115" customWidth="1"/>
    <col min="7171" max="7171" width="21.42578125" style="115" customWidth="1"/>
    <col min="7172" max="7172" width="21.5703125" style="115" customWidth="1"/>
    <col min="7173" max="7173" width="22.28515625" style="115" customWidth="1"/>
    <col min="7174" max="7174" width="9" style="115" customWidth="1"/>
    <col min="7175" max="7175" width="11.28515625" style="115" customWidth="1"/>
    <col min="7176" max="7176" width="30.7109375" style="115" bestFit="1" customWidth="1"/>
    <col min="7177" max="7424" width="20.140625" style="115"/>
    <col min="7425" max="7425" width="10.7109375" style="115" customWidth="1"/>
    <col min="7426" max="7426" width="11.140625" style="115" customWidth="1"/>
    <col min="7427" max="7427" width="21.42578125" style="115" customWidth="1"/>
    <col min="7428" max="7428" width="21.5703125" style="115" customWidth="1"/>
    <col min="7429" max="7429" width="22.28515625" style="115" customWidth="1"/>
    <col min="7430" max="7430" width="9" style="115" customWidth="1"/>
    <col min="7431" max="7431" width="11.28515625" style="115" customWidth="1"/>
    <col min="7432" max="7432" width="30.7109375" style="115" bestFit="1" customWidth="1"/>
    <col min="7433" max="7680" width="20.140625" style="115"/>
    <col min="7681" max="7681" width="10.7109375" style="115" customWidth="1"/>
    <col min="7682" max="7682" width="11.140625" style="115" customWidth="1"/>
    <col min="7683" max="7683" width="21.42578125" style="115" customWidth="1"/>
    <col min="7684" max="7684" width="21.5703125" style="115" customWidth="1"/>
    <col min="7685" max="7685" width="22.28515625" style="115" customWidth="1"/>
    <col min="7686" max="7686" width="9" style="115" customWidth="1"/>
    <col min="7687" max="7687" width="11.28515625" style="115" customWidth="1"/>
    <col min="7688" max="7688" width="30.7109375" style="115" bestFit="1" customWidth="1"/>
    <col min="7689" max="7936" width="20.140625" style="115"/>
    <col min="7937" max="7937" width="10.7109375" style="115" customWidth="1"/>
    <col min="7938" max="7938" width="11.140625" style="115" customWidth="1"/>
    <col min="7939" max="7939" width="21.42578125" style="115" customWidth="1"/>
    <col min="7940" max="7940" width="21.5703125" style="115" customWidth="1"/>
    <col min="7941" max="7941" width="22.28515625" style="115" customWidth="1"/>
    <col min="7942" max="7942" width="9" style="115" customWidth="1"/>
    <col min="7943" max="7943" width="11.28515625" style="115" customWidth="1"/>
    <col min="7944" max="7944" width="30.7109375" style="115" bestFit="1" customWidth="1"/>
    <col min="7945" max="8192" width="20.140625" style="115"/>
    <col min="8193" max="8193" width="10.7109375" style="115" customWidth="1"/>
    <col min="8194" max="8194" width="11.140625" style="115" customWidth="1"/>
    <col min="8195" max="8195" width="21.42578125" style="115" customWidth="1"/>
    <col min="8196" max="8196" width="21.5703125" style="115" customWidth="1"/>
    <col min="8197" max="8197" width="22.28515625" style="115" customWidth="1"/>
    <col min="8198" max="8198" width="9" style="115" customWidth="1"/>
    <col min="8199" max="8199" width="11.28515625" style="115" customWidth="1"/>
    <col min="8200" max="8200" width="30.7109375" style="115" bestFit="1" customWidth="1"/>
    <col min="8201" max="8448" width="20.140625" style="115"/>
    <col min="8449" max="8449" width="10.7109375" style="115" customWidth="1"/>
    <col min="8450" max="8450" width="11.140625" style="115" customWidth="1"/>
    <col min="8451" max="8451" width="21.42578125" style="115" customWidth="1"/>
    <col min="8452" max="8452" width="21.5703125" style="115" customWidth="1"/>
    <col min="8453" max="8453" width="22.28515625" style="115" customWidth="1"/>
    <col min="8454" max="8454" width="9" style="115" customWidth="1"/>
    <col min="8455" max="8455" width="11.28515625" style="115" customWidth="1"/>
    <col min="8456" max="8456" width="30.7109375" style="115" bestFit="1" customWidth="1"/>
    <col min="8457" max="8704" width="20.140625" style="115"/>
    <col min="8705" max="8705" width="10.7109375" style="115" customWidth="1"/>
    <col min="8706" max="8706" width="11.140625" style="115" customWidth="1"/>
    <col min="8707" max="8707" width="21.42578125" style="115" customWidth="1"/>
    <col min="8708" max="8708" width="21.5703125" style="115" customWidth="1"/>
    <col min="8709" max="8709" width="22.28515625" style="115" customWidth="1"/>
    <col min="8710" max="8710" width="9" style="115" customWidth="1"/>
    <col min="8711" max="8711" width="11.28515625" style="115" customWidth="1"/>
    <col min="8712" max="8712" width="30.7109375" style="115" bestFit="1" customWidth="1"/>
    <col min="8713" max="8960" width="20.140625" style="115"/>
    <col min="8961" max="8961" width="10.7109375" style="115" customWidth="1"/>
    <col min="8962" max="8962" width="11.140625" style="115" customWidth="1"/>
    <col min="8963" max="8963" width="21.42578125" style="115" customWidth="1"/>
    <col min="8964" max="8964" width="21.5703125" style="115" customWidth="1"/>
    <col min="8965" max="8965" width="22.28515625" style="115" customWidth="1"/>
    <col min="8966" max="8966" width="9" style="115" customWidth="1"/>
    <col min="8967" max="8967" width="11.28515625" style="115" customWidth="1"/>
    <col min="8968" max="8968" width="30.7109375" style="115" bestFit="1" customWidth="1"/>
    <col min="8969" max="9216" width="20.140625" style="115"/>
    <col min="9217" max="9217" width="10.7109375" style="115" customWidth="1"/>
    <col min="9218" max="9218" width="11.140625" style="115" customWidth="1"/>
    <col min="9219" max="9219" width="21.42578125" style="115" customWidth="1"/>
    <col min="9220" max="9220" width="21.5703125" style="115" customWidth="1"/>
    <col min="9221" max="9221" width="22.28515625" style="115" customWidth="1"/>
    <col min="9222" max="9222" width="9" style="115" customWidth="1"/>
    <col min="9223" max="9223" width="11.28515625" style="115" customWidth="1"/>
    <col min="9224" max="9224" width="30.7109375" style="115" bestFit="1" customWidth="1"/>
    <col min="9225" max="9472" width="20.140625" style="115"/>
    <col min="9473" max="9473" width="10.7109375" style="115" customWidth="1"/>
    <col min="9474" max="9474" width="11.140625" style="115" customWidth="1"/>
    <col min="9475" max="9475" width="21.42578125" style="115" customWidth="1"/>
    <col min="9476" max="9476" width="21.5703125" style="115" customWidth="1"/>
    <col min="9477" max="9477" width="22.28515625" style="115" customWidth="1"/>
    <col min="9478" max="9478" width="9" style="115" customWidth="1"/>
    <col min="9479" max="9479" width="11.28515625" style="115" customWidth="1"/>
    <col min="9480" max="9480" width="30.7109375" style="115" bestFit="1" customWidth="1"/>
    <col min="9481" max="9728" width="20.140625" style="115"/>
    <col min="9729" max="9729" width="10.7109375" style="115" customWidth="1"/>
    <col min="9730" max="9730" width="11.140625" style="115" customWidth="1"/>
    <col min="9731" max="9731" width="21.42578125" style="115" customWidth="1"/>
    <col min="9732" max="9732" width="21.5703125" style="115" customWidth="1"/>
    <col min="9733" max="9733" width="22.28515625" style="115" customWidth="1"/>
    <col min="9734" max="9734" width="9" style="115" customWidth="1"/>
    <col min="9735" max="9735" width="11.28515625" style="115" customWidth="1"/>
    <col min="9736" max="9736" width="30.7109375" style="115" bestFit="1" customWidth="1"/>
    <col min="9737" max="9984" width="20.140625" style="115"/>
    <col min="9985" max="9985" width="10.7109375" style="115" customWidth="1"/>
    <col min="9986" max="9986" width="11.140625" style="115" customWidth="1"/>
    <col min="9987" max="9987" width="21.42578125" style="115" customWidth="1"/>
    <col min="9988" max="9988" width="21.5703125" style="115" customWidth="1"/>
    <col min="9989" max="9989" width="22.28515625" style="115" customWidth="1"/>
    <col min="9990" max="9990" width="9" style="115" customWidth="1"/>
    <col min="9991" max="9991" width="11.28515625" style="115" customWidth="1"/>
    <col min="9992" max="9992" width="30.7109375" style="115" bestFit="1" customWidth="1"/>
    <col min="9993" max="10240" width="20.140625" style="115"/>
    <col min="10241" max="10241" width="10.7109375" style="115" customWidth="1"/>
    <col min="10242" max="10242" width="11.140625" style="115" customWidth="1"/>
    <col min="10243" max="10243" width="21.42578125" style="115" customWidth="1"/>
    <col min="10244" max="10244" width="21.5703125" style="115" customWidth="1"/>
    <col min="10245" max="10245" width="22.28515625" style="115" customWidth="1"/>
    <col min="10246" max="10246" width="9" style="115" customWidth="1"/>
    <col min="10247" max="10247" width="11.28515625" style="115" customWidth="1"/>
    <col min="10248" max="10248" width="30.7109375" style="115" bestFit="1" customWidth="1"/>
    <col min="10249" max="10496" width="20.140625" style="115"/>
    <col min="10497" max="10497" width="10.7109375" style="115" customWidth="1"/>
    <col min="10498" max="10498" width="11.140625" style="115" customWidth="1"/>
    <col min="10499" max="10499" width="21.42578125" style="115" customWidth="1"/>
    <col min="10500" max="10500" width="21.5703125" style="115" customWidth="1"/>
    <col min="10501" max="10501" width="22.28515625" style="115" customWidth="1"/>
    <col min="10502" max="10502" width="9" style="115" customWidth="1"/>
    <col min="10503" max="10503" width="11.28515625" style="115" customWidth="1"/>
    <col min="10504" max="10504" width="30.7109375" style="115" bestFit="1" customWidth="1"/>
    <col min="10505" max="10752" width="20.140625" style="115"/>
    <col min="10753" max="10753" width="10.7109375" style="115" customWidth="1"/>
    <col min="10754" max="10754" width="11.140625" style="115" customWidth="1"/>
    <col min="10755" max="10755" width="21.42578125" style="115" customWidth="1"/>
    <col min="10756" max="10756" width="21.5703125" style="115" customWidth="1"/>
    <col min="10757" max="10757" width="22.28515625" style="115" customWidth="1"/>
    <col min="10758" max="10758" width="9" style="115" customWidth="1"/>
    <col min="10759" max="10759" width="11.28515625" style="115" customWidth="1"/>
    <col min="10760" max="10760" width="30.7109375" style="115" bestFit="1" customWidth="1"/>
    <col min="10761" max="11008" width="20.140625" style="115"/>
    <col min="11009" max="11009" width="10.7109375" style="115" customWidth="1"/>
    <col min="11010" max="11010" width="11.140625" style="115" customWidth="1"/>
    <col min="11011" max="11011" width="21.42578125" style="115" customWidth="1"/>
    <col min="11012" max="11012" width="21.5703125" style="115" customWidth="1"/>
    <col min="11013" max="11013" width="22.28515625" style="115" customWidth="1"/>
    <col min="11014" max="11014" width="9" style="115" customWidth="1"/>
    <col min="11015" max="11015" width="11.28515625" style="115" customWidth="1"/>
    <col min="11016" max="11016" width="30.7109375" style="115" bestFit="1" customWidth="1"/>
    <col min="11017" max="11264" width="20.140625" style="115"/>
    <col min="11265" max="11265" width="10.7109375" style="115" customWidth="1"/>
    <col min="11266" max="11266" width="11.140625" style="115" customWidth="1"/>
    <col min="11267" max="11267" width="21.42578125" style="115" customWidth="1"/>
    <col min="11268" max="11268" width="21.5703125" style="115" customWidth="1"/>
    <col min="11269" max="11269" width="22.28515625" style="115" customWidth="1"/>
    <col min="11270" max="11270" width="9" style="115" customWidth="1"/>
    <col min="11271" max="11271" width="11.28515625" style="115" customWidth="1"/>
    <col min="11272" max="11272" width="30.7109375" style="115" bestFit="1" customWidth="1"/>
    <col min="11273" max="11520" width="20.140625" style="115"/>
    <col min="11521" max="11521" width="10.7109375" style="115" customWidth="1"/>
    <col min="11522" max="11522" width="11.140625" style="115" customWidth="1"/>
    <col min="11523" max="11523" width="21.42578125" style="115" customWidth="1"/>
    <col min="11524" max="11524" width="21.5703125" style="115" customWidth="1"/>
    <col min="11525" max="11525" width="22.28515625" style="115" customWidth="1"/>
    <col min="11526" max="11526" width="9" style="115" customWidth="1"/>
    <col min="11527" max="11527" width="11.28515625" style="115" customWidth="1"/>
    <col min="11528" max="11528" width="30.7109375" style="115" bestFit="1" customWidth="1"/>
    <col min="11529" max="11776" width="20.140625" style="115"/>
    <col min="11777" max="11777" width="10.7109375" style="115" customWidth="1"/>
    <col min="11778" max="11778" width="11.140625" style="115" customWidth="1"/>
    <col min="11779" max="11779" width="21.42578125" style="115" customWidth="1"/>
    <col min="11780" max="11780" width="21.5703125" style="115" customWidth="1"/>
    <col min="11781" max="11781" width="22.28515625" style="115" customWidth="1"/>
    <col min="11782" max="11782" width="9" style="115" customWidth="1"/>
    <col min="11783" max="11783" width="11.28515625" style="115" customWidth="1"/>
    <col min="11784" max="11784" width="30.7109375" style="115" bestFit="1" customWidth="1"/>
    <col min="11785" max="12032" width="20.140625" style="115"/>
    <col min="12033" max="12033" width="10.7109375" style="115" customWidth="1"/>
    <col min="12034" max="12034" width="11.140625" style="115" customWidth="1"/>
    <col min="12035" max="12035" width="21.42578125" style="115" customWidth="1"/>
    <col min="12036" max="12036" width="21.5703125" style="115" customWidth="1"/>
    <col min="12037" max="12037" width="22.28515625" style="115" customWidth="1"/>
    <col min="12038" max="12038" width="9" style="115" customWidth="1"/>
    <col min="12039" max="12039" width="11.28515625" style="115" customWidth="1"/>
    <col min="12040" max="12040" width="30.7109375" style="115" bestFit="1" customWidth="1"/>
    <col min="12041" max="12288" width="20.140625" style="115"/>
    <col min="12289" max="12289" width="10.7109375" style="115" customWidth="1"/>
    <col min="12290" max="12290" width="11.140625" style="115" customWidth="1"/>
    <col min="12291" max="12291" width="21.42578125" style="115" customWidth="1"/>
    <col min="12292" max="12292" width="21.5703125" style="115" customWidth="1"/>
    <col min="12293" max="12293" width="22.28515625" style="115" customWidth="1"/>
    <col min="12294" max="12294" width="9" style="115" customWidth="1"/>
    <col min="12295" max="12295" width="11.28515625" style="115" customWidth="1"/>
    <col min="12296" max="12296" width="30.7109375" style="115" bestFit="1" customWidth="1"/>
    <col min="12297" max="12544" width="20.140625" style="115"/>
    <col min="12545" max="12545" width="10.7109375" style="115" customWidth="1"/>
    <col min="12546" max="12546" width="11.140625" style="115" customWidth="1"/>
    <col min="12547" max="12547" width="21.42578125" style="115" customWidth="1"/>
    <col min="12548" max="12548" width="21.5703125" style="115" customWidth="1"/>
    <col min="12549" max="12549" width="22.28515625" style="115" customWidth="1"/>
    <col min="12550" max="12550" width="9" style="115" customWidth="1"/>
    <col min="12551" max="12551" width="11.28515625" style="115" customWidth="1"/>
    <col min="12552" max="12552" width="30.7109375" style="115" bestFit="1" customWidth="1"/>
    <col min="12553" max="12800" width="20.140625" style="115"/>
    <col min="12801" max="12801" width="10.7109375" style="115" customWidth="1"/>
    <col min="12802" max="12802" width="11.140625" style="115" customWidth="1"/>
    <col min="12803" max="12803" width="21.42578125" style="115" customWidth="1"/>
    <col min="12804" max="12804" width="21.5703125" style="115" customWidth="1"/>
    <col min="12805" max="12805" width="22.28515625" style="115" customWidth="1"/>
    <col min="12806" max="12806" width="9" style="115" customWidth="1"/>
    <col min="12807" max="12807" width="11.28515625" style="115" customWidth="1"/>
    <col min="12808" max="12808" width="30.7109375" style="115" bestFit="1" customWidth="1"/>
    <col min="12809" max="13056" width="20.140625" style="115"/>
    <col min="13057" max="13057" width="10.7109375" style="115" customWidth="1"/>
    <col min="13058" max="13058" width="11.140625" style="115" customWidth="1"/>
    <col min="13059" max="13059" width="21.42578125" style="115" customWidth="1"/>
    <col min="13060" max="13060" width="21.5703125" style="115" customWidth="1"/>
    <col min="13061" max="13061" width="22.28515625" style="115" customWidth="1"/>
    <col min="13062" max="13062" width="9" style="115" customWidth="1"/>
    <col min="13063" max="13063" width="11.28515625" style="115" customWidth="1"/>
    <col min="13064" max="13064" width="30.7109375" style="115" bestFit="1" customWidth="1"/>
    <col min="13065" max="13312" width="20.140625" style="115"/>
    <col min="13313" max="13313" width="10.7109375" style="115" customWidth="1"/>
    <col min="13314" max="13314" width="11.140625" style="115" customWidth="1"/>
    <col min="13315" max="13315" width="21.42578125" style="115" customWidth="1"/>
    <col min="13316" max="13316" width="21.5703125" style="115" customWidth="1"/>
    <col min="13317" max="13317" width="22.28515625" style="115" customWidth="1"/>
    <col min="13318" max="13318" width="9" style="115" customWidth="1"/>
    <col min="13319" max="13319" width="11.28515625" style="115" customWidth="1"/>
    <col min="13320" max="13320" width="30.7109375" style="115" bestFit="1" customWidth="1"/>
    <col min="13321" max="13568" width="20.140625" style="115"/>
    <col min="13569" max="13569" width="10.7109375" style="115" customWidth="1"/>
    <col min="13570" max="13570" width="11.140625" style="115" customWidth="1"/>
    <col min="13571" max="13571" width="21.42578125" style="115" customWidth="1"/>
    <col min="13572" max="13572" width="21.5703125" style="115" customWidth="1"/>
    <col min="13573" max="13573" width="22.28515625" style="115" customWidth="1"/>
    <col min="13574" max="13574" width="9" style="115" customWidth="1"/>
    <col min="13575" max="13575" width="11.28515625" style="115" customWidth="1"/>
    <col min="13576" max="13576" width="30.7109375" style="115" bestFit="1" customWidth="1"/>
    <col min="13577" max="13824" width="20.140625" style="115"/>
    <col min="13825" max="13825" width="10.7109375" style="115" customWidth="1"/>
    <col min="13826" max="13826" width="11.140625" style="115" customWidth="1"/>
    <col min="13827" max="13827" width="21.42578125" style="115" customWidth="1"/>
    <col min="13828" max="13828" width="21.5703125" style="115" customWidth="1"/>
    <col min="13829" max="13829" width="22.28515625" style="115" customWidth="1"/>
    <col min="13830" max="13830" width="9" style="115" customWidth="1"/>
    <col min="13831" max="13831" width="11.28515625" style="115" customWidth="1"/>
    <col min="13832" max="13832" width="30.7109375" style="115" bestFit="1" customWidth="1"/>
    <col min="13833" max="14080" width="20.140625" style="115"/>
    <col min="14081" max="14081" width="10.7109375" style="115" customWidth="1"/>
    <col min="14082" max="14082" width="11.140625" style="115" customWidth="1"/>
    <col min="14083" max="14083" width="21.42578125" style="115" customWidth="1"/>
    <col min="14084" max="14084" width="21.5703125" style="115" customWidth="1"/>
    <col min="14085" max="14085" width="22.28515625" style="115" customWidth="1"/>
    <col min="14086" max="14086" width="9" style="115" customWidth="1"/>
    <col min="14087" max="14087" width="11.28515625" style="115" customWidth="1"/>
    <col min="14088" max="14088" width="30.7109375" style="115" bestFit="1" customWidth="1"/>
    <col min="14089" max="14336" width="20.140625" style="115"/>
    <col min="14337" max="14337" width="10.7109375" style="115" customWidth="1"/>
    <col min="14338" max="14338" width="11.140625" style="115" customWidth="1"/>
    <col min="14339" max="14339" width="21.42578125" style="115" customWidth="1"/>
    <col min="14340" max="14340" width="21.5703125" style="115" customWidth="1"/>
    <col min="14341" max="14341" width="22.28515625" style="115" customWidth="1"/>
    <col min="14342" max="14342" width="9" style="115" customWidth="1"/>
    <col min="14343" max="14343" width="11.28515625" style="115" customWidth="1"/>
    <col min="14344" max="14344" width="30.7109375" style="115" bestFit="1" customWidth="1"/>
    <col min="14345" max="14592" width="20.140625" style="115"/>
    <col min="14593" max="14593" width="10.7109375" style="115" customWidth="1"/>
    <col min="14594" max="14594" width="11.140625" style="115" customWidth="1"/>
    <col min="14595" max="14595" width="21.42578125" style="115" customWidth="1"/>
    <col min="14596" max="14596" width="21.5703125" style="115" customWidth="1"/>
    <col min="14597" max="14597" width="22.28515625" style="115" customWidth="1"/>
    <col min="14598" max="14598" width="9" style="115" customWidth="1"/>
    <col min="14599" max="14599" width="11.28515625" style="115" customWidth="1"/>
    <col min="14600" max="14600" width="30.7109375" style="115" bestFit="1" customWidth="1"/>
    <col min="14601" max="14848" width="20.140625" style="115"/>
    <col min="14849" max="14849" width="10.7109375" style="115" customWidth="1"/>
    <col min="14850" max="14850" width="11.140625" style="115" customWidth="1"/>
    <col min="14851" max="14851" width="21.42578125" style="115" customWidth="1"/>
    <col min="14852" max="14852" width="21.5703125" style="115" customWidth="1"/>
    <col min="14853" max="14853" width="22.28515625" style="115" customWidth="1"/>
    <col min="14854" max="14854" width="9" style="115" customWidth="1"/>
    <col min="14855" max="14855" width="11.28515625" style="115" customWidth="1"/>
    <col min="14856" max="14856" width="30.7109375" style="115" bestFit="1" customWidth="1"/>
    <col min="14857" max="15104" width="20.140625" style="115"/>
    <col min="15105" max="15105" width="10.7109375" style="115" customWidth="1"/>
    <col min="15106" max="15106" width="11.140625" style="115" customWidth="1"/>
    <col min="15107" max="15107" width="21.42578125" style="115" customWidth="1"/>
    <col min="15108" max="15108" width="21.5703125" style="115" customWidth="1"/>
    <col min="15109" max="15109" width="22.28515625" style="115" customWidth="1"/>
    <col min="15110" max="15110" width="9" style="115" customWidth="1"/>
    <col min="15111" max="15111" width="11.28515625" style="115" customWidth="1"/>
    <col min="15112" max="15112" width="30.7109375" style="115" bestFit="1" customWidth="1"/>
    <col min="15113" max="15360" width="20.140625" style="115"/>
    <col min="15361" max="15361" width="10.7109375" style="115" customWidth="1"/>
    <col min="15362" max="15362" width="11.140625" style="115" customWidth="1"/>
    <col min="15363" max="15363" width="21.42578125" style="115" customWidth="1"/>
    <col min="15364" max="15364" width="21.5703125" style="115" customWidth="1"/>
    <col min="15365" max="15365" width="22.28515625" style="115" customWidth="1"/>
    <col min="15366" max="15366" width="9" style="115" customWidth="1"/>
    <col min="15367" max="15367" width="11.28515625" style="115" customWidth="1"/>
    <col min="15368" max="15368" width="30.7109375" style="115" bestFit="1" customWidth="1"/>
    <col min="15369" max="15616" width="20.140625" style="115"/>
    <col min="15617" max="15617" width="10.7109375" style="115" customWidth="1"/>
    <col min="15618" max="15618" width="11.140625" style="115" customWidth="1"/>
    <col min="15619" max="15619" width="21.42578125" style="115" customWidth="1"/>
    <col min="15620" max="15620" width="21.5703125" style="115" customWidth="1"/>
    <col min="15621" max="15621" width="22.28515625" style="115" customWidth="1"/>
    <col min="15622" max="15622" width="9" style="115" customWidth="1"/>
    <col min="15623" max="15623" width="11.28515625" style="115" customWidth="1"/>
    <col min="15624" max="15624" width="30.7109375" style="115" bestFit="1" customWidth="1"/>
    <col min="15625" max="15872" width="20.140625" style="115"/>
    <col min="15873" max="15873" width="10.7109375" style="115" customWidth="1"/>
    <col min="15874" max="15874" width="11.140625" style="115" customWidth="1"/>
    <col min="15875" max="15875" width="21.42578125" style="115" customWidth="1"/>
    <col min="15876" max="15876" width="21.5703125" style="115" customWidth="1"/>
    <col min="15877" max="15877" width="22.28515625" style="115" customWidth="1"/>
    <col min="15878" max="15878" width="9" style="115" customWidth="1"/>
    <col min="15879" max="15879" width="11.28515625" style="115" customWidth="1"/>
    <col min="15880" max="15880" width="30.7109375" style="115" bestFit="1" customWidth="1"/>
    <col min="15881" max="16128" width="20.140625" style="115"/>
    <col min="16129" max="16129" width="10.7109375" style="115" customWidth="1"/>
    <col min="16130" max="16130" width="11.140625" style="115" customWidth="1"/>
    <col min="16131" max="16131" width="21.42578125" style="115" customWidth="1"/>
    <col min="16132" max="16132" width="21.5703125" style="115" customWidth="1"/>
    <col min="16133" max="16133" width="22.28515625" style="115" customWidth="1"/>
    <col min="16134" max="16134" width="9" style="115" customWidth="1"/>
    <col min="16135" max="16135" width="11.28515625" style="115" customWidth="1"/>
    <col min="16136" max="16136" width="30.7109375" style="115" bestFit="1" customWidth="1"/>
    <col min="16137" max="16384" width="20.140625" style="115"/>
  </cols>
  <sheetData>
    <row r="1" spans="1:8" s="70" customFormat="1" ht="18.75" customHeight="1" x14ac:dyDescent="0.2">
      <c r="A1" s="186" t="s">
        <v>51</v>
      </c>
      <c r="B1" s="186"/>
      <c r="C1" s="186"/>
      <c r="D1" s="186"/>
      <c r="E1" s="186"/>
      <c r="F1" s="186"/>
      <c r="G1" s="186"/>
    </row>
    <row r="2" spans="1:8" s="70" customFormat="1" ht="15.75" customHeight="1" x14ac:dyDescent="0.2">
      <c r="A2" s="71"/>
      <c r="B2" s="71"/>
      <c r="C2" s="71"/>
      <c r="D2" s="71"/>
      <c r="E2" s="71"/>
      <c r="F2" s="71"/>
      <c r="G2" s="71"/>
    </row>
    <row r="3" spans="1:8" s="70" customFormat="1" ht="20.25" customHeight="1" x14ac:dyDescent="0.2">
      <c r="A3" s="187" t="s">
        <v>52</v>
      </c>
      <c r="B3" s="187"/>
      <c r="C3" s="187"/>
      <c r="D3" s="187"/>
      <c r="E3" s="187"/>
      <c r="F3" s="187"/>
      <c r="G3" s="187"/>
    </row>
    <row r="4" spans="1:8" s="70" customFormat="1" ht="15.75" customHeight="1" x14ac:dyDescent="0.2">
      <c r="A4" s="72"/>
      <c r="B4" s="72"/>
      <c r="C4" s="73"/>
      <c r="D4" s="74"/>
      <c r="E4" s="72"/>
      <c r="F4" s="75"/>
      <c r="G4" s="72"/>
    </row>
    <row r="5" spans="1:8" s="77" customFormat="1" ht="18.75" x14ac:dyDescent="0.3">
      <c r="A5" s="188" t="s">
        <v>191</v>
      </c>
      <c r="B5" s="188"/>
      <c r="C5" s="188"/>
      <c r="D5" s="188"/>
      <c r="E5" s="188"/>
      <c r="F5" s="188"/>
      <c r="G5" s="188"/>
      <c r="H5" s="76"/>
    </row>
    <row r="6" spans="1:8" s="77" customFormat="1" ht="18.75" x14ac:dyDescent="0.3">
      <c r="A6" s="188" t="s">
        <v>76</v>
      </c>
      <c r="B6" s="188"/>
      <c r="C6" s="188"/>
      <c r="D6" s="188"/>
      <c r="E6" s="188"/>
      <c r="F6" s="188"/>
      <c r="G6" s="188"/>
      <c r="H6" s="76"/>
    </row>
    <row r="7" spans="1:8" s="77" customFormat="1" ht="15.75" customHeight="1" x14ac:dyDescent="0.3">
      <c r="A7" s="78"/>
      <c r="B7" s="78"/>
      <c r="C7" s="78"/>
      <c r="D7" s="78"/>
      <c r="E7" s="78"/>
      <c r="F7" s="78"/>
      <c r="G7" s="78"/>
      <c r="H7" s="76"/>
    </row>
    <row r="8" spans="1:8" s="84" customFormat="1" ht="15.75" customHeight="1" x14ac:dyDescent="0.25">
      <c r="A8" s="79" t="s">
        <v>53</v>
      </c>
      <c r="B8" s="79"/>
      <c r="C8" s="79"/>
      <c r="D8" s="80"/>
      <c r="E8" s="81"/>
      <c r="F8" s="82"/>
      <c r="G8" s="83" t="s">
        <v>54</v>
      </c>
    </row>
    <row r="9" spans="1:8" s="70" customFormat="1" ht="15.75" customHeight="1" x14ac:dyDescent="0.2">
      <c r="A9" s="189" t="s">
        <v>55</v>
      </c>
      <c r="B9" s="190"/>
      <c r="C9" s="191"/>
      <c r="D9" s="198" t="s">
        <v>56</v>
      </c>
      <c r="E9" s="198" t="s">
        <v>57</v>
      </c>
      <c r="F9" s="190" t="s">
        <v>58</v>
      </c>
      <c r="G9" s="201"/>
    </row>
    <row r="10" spans="1:8" s="85" customFormat="1" ht="12.75" customHeight="1" x14ac:dyDescent="0.2">
      <c r="A10" s="192"/>
      <c r="B10" s="193"/>
      <c r="C10" s="194"/>
      <c r="D10" s="199"/>
      <c r="E10" s="199"/>
      <c r="F10" s="202"/>
      <c r="G10" s="203"/>
    </row>
    <row r="11" spans="1:8" s="85" customFormat="1" ht="12.75" customHeight="1" x14ac:dyDescent="0.2">
      <c r="A11" s="192"/>
      <c r="B11" s="193"/>
      <c r="C11" s="194"/>
      <c r="D11" s="199"/>
      <c r="E11" s="199"/>
      <c r="F11" s="202"/>
      <c r="G11" s="203"/>
    </row>
    <row r="12" spans="1:8" s="85" customFormat="1" ht="42.75" customHeight="1" x14ac:dyDescent="0.2">
      <c r="A12" s="195"/>
      <c r="B12" s="196"/>
      <c r="C12" s="197"/>
      <c r="D12" s="200"/>
      <c r="E12" s="199"/>
      <c r="F12" s="204"/>
      <c r="G12" s="205"/>
    </row>
    <row r="13" spans="1:8" s="70" customFormat="1" ht="15.75" x14ac:dyDescent="0.25">
      <c r="A13" s="206" t="s">
        <v>59</v>
      </c>
      <c r="B13" s="207"/>
      <c r="C13" s="208"/>
      <c r="D13" s="86" t="s">
        <v>60</v>
      </c>
      <c r="E13" s="87" t="s">
        <v>61</v>
      </c>
      <c r="F13" s="209" t="s">
        <v>62</v>
      </c>
      <c r="G13" s="210"/>
    </row>
    <row r="14" spans="1:8" s="90" customFormat="1" ht="51" customHeight="1" x14ac:dyDescent="0.2">
      <c r="A14" s="211" t="s">
        <v>262</v>
      </c>
      <c r="B14" s="212"/>
      <c r="C14" s="213"/>
      <c r="D14" s="88">
        <f>'Сводка затрат'!D11</f>
        <v>48081</v>
      </c>
      <c r="E14" s="89">
        <f>ROUND(D14*5.56,0)</f>
        <v>267330</v>
      </c>
      <c r="F14" s="192" t="s">
        <v>192</v>
      </c>
      <c r="G14" s="194"/>
    </row>
    <row r="15" spans="1:8" s="90" customFormat="1" ht="51" customHeight="1" x14ac:dyDescent="0.2">
      <c r="A15" s="217" t="s">
        <v>261</v>
      </c>
      <c r="B15" s="218"/>
      <c r="C15" s="219"/>
      <c r="D15" s="88">
        <f>'Сводка затрат'!D12</f>
        <v>46357</v>
      </c>
      <c r="E15" s="89">
        <f>ROUND(D15*5.56,0)</f>
        <v>257745</v>
      </c>
      <c r="F15" s="192" t="s">
        <v>263</v>
      </c>
      <c r="G15" s="194"/>
    </row>
    <row r="16" spans="1:8" s="90" customFormat="1" ht="20.25" customHeight="1" x14ac:dyDescent="0.2">
      <c r="A16" s="214" t="s">
        <v>63</v>
      </c>
      <c r="B16" s="215"/>
      <c r="C16" s="216"/>
      <c r="D16" s="91">
        <f>SUM(D14:D15)</f>
        <v>94438</v>
      </c>
      <c r="E16" s="92">
        <f>SUM(E14:E15)</f>
        <v>525075</v>
      </c>
      <c r="F16" s="93"/>
      <c r="G16" s="94"/>
    </row>
    <row r="17" spans="1:9" s="90" customFormat="1" ht="15" customHeight="1" x14ac:dyDescent="0.2">
      <c r="A17" s="95"/>
      <c r="B17" s="96"/>
      <c r="C17" s="97"/>
      <c r="D17" s="91"/>
      <c r="E17" s="92"/>
      <c r="F17" s="98"/>
      <c r="G17" s="99"/>
    </row>
    <row r="18" spans="1:9" s="90" customFormat="1" ht="15.75" customHeight="1" x14ac:dyDescent="0.2">
      <c r="A18" s="183" t="s">
        <v>64</v>
      </c>
      <c r="B18" s="184"/>
      <c r="C18" s="185"/>
      <c r="D18" s="100"/>
      <c r="E18" s="92">
        <f>ROUND(E16*18%,2)</f>
        <v>94513.5</v>
      </c>
      <c r="F18" s="98"/>
      <c r="G18" s="99"/>
    </row>
    <row r="19" spans="1:9" s="90" customFormat="1" ht="15" customHeight="1" x14ac:dyDescent="0.2">
      <c r="A19" s="95"/>
      <c r="B19" s="96"/>
      <c r="C19" s="97"/>
      <c r="D19" s="100"/>
      <c r="E19" s="92"/>
      <c r="F19" s="98"/>
      <c r="G19" s="99"/>
    </row>
    <row r="20" spans="1:9" s="90" customFormat="1" ht="20.100000000000001" customHeight="1" x14ac:dyDescent="0.2">
      <c r="A20" s="101" t="s">
        <v>7</v>
      </c>
      <c r="B20" s="102"/>
      <c r="C20" s="103"/>
      <c r="D20" s="104"/>
      <c r="E20" s="105">
        <f>E16+E18</f>
        <v>619588.5</v>
      </c>
      <c r="F20" s="106"/>
      <c r="G20" s="107"/>
    </row>
    <row r="21" spans="1:9" s="90" customFormat="1" ht="18.75" customHeight="1" x14ac:dyDescent="0.2">
      <c r="A21" s="108"/>
      <c r="B21" s="96"/>
      <c r="C21" s="109"/>
      <c r="D21" s="110"/>
      <c r="E21" s="110"/>
      <c r="F21" s="98"/>
      <c r="G21" s="111"/>
    </row>
    <row r="22" spans="1:9" s="114" customFormat="1" ht="17.25" customHeight="1" x14ac:dyDescent="0.2">
      <c r="A22" s="112"/>
      <c r="B22" s="112"/>
      <c r="C22" s="112"/>
      <c r="D22" s="112"/>
      <c r="E22" s="112"/>
      <c r="F22" s="113"/>
      <c r="G22" s="112"/>
    </row>
    <row r="23" spans="1:9" customFormat="1" ht="15.75" x14ac:dyDescent="0.25">
      <c r="A23" s="79" t="s">
        <v>81</v>
      </c>
      <c r="B23" s="141"/>
      <c r="C23" s="142"/>
      <c r="D23" s="143"/>
      <c r="E23" s="166"/>
      <c r="F23" s="144" t="s">
        <v>78</v>
      </c>
      <c r="G23" s="145"/>
      <c r="H23" s="145"/>
      <c r="I23" s="46"/>
    </row>
    <row r="24" spans="1:9" customFormat="1" ht="15.75" x14ac:dyDescent="0.25">
      <c r="A24" s="141"/>
      <c r="B24" s="141"/>
      <c r="C24" s="142"/>
      <c r="D24" s="143"/>
      <c r="E24" s="115"/>
      <c r="F24" s="144"/>
      <c r="G24" s="145"/>
      <c r="H24" s="145"/>
      <c r="I24" s="46"/>
    </row>
    <row r="25" spans="1:9" customFormat="1" ht="15.75" x14ac:dyDescent="0.25">
      <c r="A25" s="79" t="s">
        <v>65</v>
      </c>
      <c r="B25" s="141"/>
      <c r="C25" s="142"/>
      <c r="D25" s="143"/>
      <c r="E25" s="166"/>
      <c r="F25" s="144" t="s">
        <v>66</v>
      </c>
      <c r="G25" s="145"/>
      <c r="H25" s="145"/>
      <c r="I25" s="46"/>
    </row>
    <row r="26" spans="1:9" ht="15.75" customHeight="1" x14ac:dyDescent="0.25">
      <c r="A26" s="79"/>
      <c r="B26" s="79"/>
      <c r="C26" s="79"/>
      <c r="D26" s="146"/>
      <c r="F26" s="144"/>
    </row>
    <row r="27" spans="1:9" ht="15.75" customHeight="1" x14ac:dyDescent="0.25">
      <c r="A27" s="79" t="s">
        <v>79</v>
      </c>
      <c r="B27" s="79"/>
      <c r="C27" s="79"/>
      <c r="D27" s="146"/>
      <c r="E27" s="166"/>
      <c r="F27" s="144" t="s">
        <v>80</v>
      </c>
    </row>
  </sheetData>
  <mergeCells count="16">
    <mergeCell ref="A18:C18"/>
    <mergeCell ref="A1:G1"/>
    <mergeCell ref="A3:G3"/>
    <mergeCell ref="A6:G6"/>
    <mergeCell ref="A9:C12"/>
    <mergeCell ref="D9:D12"/>
    <mergeCell ref="E9:E12"/>
    <mergeCell ref="F9:G12"/>
    <mergeCell ref="A5:G5"/>
    <mergeCell ref="A13:C13"/>
    <mergeCell ref="F13:G13"/>
    <mergeCell ref="A14:C14"/>
    <mergeCell ref="F14:G14"/>
    <mergeCell ref="A16:C16"/>
    <mergeCell ref="A15:C15"/>
    <mergeCell ref="F15:G15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showZeros="0" workbookViewId="0">
      <selection activeCell="C12" sqref="C12"/>
    </sheetView>
  </sheetViews>
  <sheetFormatPr defaultRowHeight="12.75" x14ac:dyDescent="0.2"/>
  <cols>
    <col min="1" max="1" width="4" style="117" customWidth="1"/>
    <col min="2" max="2" width="18.140625" style="117" customWidth="1"/>
    <col min="3" max="3" width="58.28515625" style="117" customWidth="1"/>
    <col min="4" max="4" width="18" style="140" customWidth="1"/>
    <col min="5" max="256" width="9.140625" style="117"/>
    <col min="257" max="257" width="4" style="117" customWidth="1"/>
    <col min="258" max="258" width="11.7109375" style="117" customWidth="1"/>
    <col min="259" max="259" width="38.85546875" style="117" customWidth="1"/>
    <col min="260" max="260" width="17.28515625" style="117" customWidth="1"/>
    <col min="261" max="512" width="9.140625" style="117"/>
    <col min="513" max="513" width="4" style="117" customWidth="1"/>
    <col min="514" max="514" width="11.7109375" style="117" customWidth="1"/>
    <col min="515" max="515" width="38.85546875" style="117" customWidth="1"/>
    <col min="516" max="516" width="17.28515625" style="117" customWidth="1"/>
    <col min="517" max="768" width="9.140625" style="117"/>
    <col min="769" max="769" width="4" style="117" customWidth="1"/>
    <col min="770" max="770" width="11.7109375" style="117" customWidth="1"/>
    <col min="771" max="771" width="38.85546875" style="117" customWidth="1"/>
    <col min="772" max="772" width="17.28515625" style="117" customWidth="1"/>
    <col min="773" max="1024" width="9.140625" style="117"/>
    <col min="1025" max="1025" width="4" style="117" customWidth="1"/>
    <col min="1026" max="1026" width="11.7109375" style="117" customWidth="1"/>
    <col min="1027" max="1027" width="38.85546875" style="117" customWidth="1"/>
    <col min="1028" max="1028" width="17.28515625" style="117" customWidth="1"/>
    <col min="1029" max="1280" width="9.140625" style="117"/>
    <col min="1281" max="1281" width="4" style="117" customWidth="1"/>
    <col min="1282" max="1282" width="11.7109375" style="117" customWidth="1"/>
    <col min="1283" max="1283" width="38.85546875" style="117" customWidth="1"/>
    <col min="1284" max="1284" width="17.28515625" style="117" customWidth="1"/>
    <col min="1285" max="1536" width="9.140625" style="117"/>
    <col min="1537" max="1537" width="4" style="117" customWidth="1"/>
    <col min="1538" max="1538" width="11.7109375" style="117" customWidth="1"/>
    <col min="1539" max="1539" width="38.85546875" style="117" customWidth="1"/>
    <col min="1540" max="1540" width="17.28515625" style="117" customWidth="1"/>
    <col min="1541" max="1792" width="9.140625" style="117"/>
    <col min="1793" max="1793" width="4" style="117" customWidth="1"/>
    <col min="1794" max="1794" width="11.7109375" style="117" customWidth="1"/>
    <col min="1795" max="1795" width="38.85546875" style="117" customWidth="1"/>
    <col min="1796" max="1796" width="17.28515625" style="117" customWidth="1"/>
    <col min="1797" max="2048" width="9.140625" style="117"/>
    <col min="2049" max="2049" width="4" style="117" customWidth="1"/>
    <col min="2050" max="2050" width="11.7109375" style="117" customWidth="1"/>
    <col min="2051" max="2051" width="38.85546875" style="117" customWidth="1"/>
    <col min="2052" max="2052" width="17.28515625" style="117" customWidth="1"/>
    <col min="2053" max="2304" width="9.140625" style="117"/>
    <col min="2305" max="2305" width="4" style="117" customWidth="1"/>
    <col min="2306" max="2306" width="11.7109375" style="117" customWidth="1"/>
    <col min="2307" max="2307" width="38.85546875" style="117" customWidth="1"/>
    <col min="2308" max="2308" width="17.28515625" style="117" customWidth="1"/>
    <col min="2309" max="2560" width="9.140625" style="117"/>
    <col min="2561" max="2561" width="4" style="117" customWidth="1"/>
    <col min="2562" max="2562" width="11.7109375" style="117" customWidth="1"/>
    <col min="2563" max="2563" width="38.85546875" style="117" customWidth="1"/>
    <col min="2564" max="2564" width="17.28515625" style="117" customWidth="1"/>
    <col min="2565" max="2816" width="9.140625" style="117"/>
    <col min="2817" max="2817" width="4" style="117" customWidth="1"/>
    <col min="2818" max="2818" width="11.7109375" style="117" customWidth="1"/>
    <col min="2819" max="2819" width="38.85546875" style="117" customWidth="1"/>
    <col min="2820" max="2820" width="17.28515625" style="117" customWidth="1"/>
    <col min="2821" max="3072" width="9.140625" style="117"/>
    <col min="3073" max="3073" width="4" style="117" customWidth="1"/>
    <col min="3074" max="3074" width="11.7109375" style="117" customWidth="1"/>
    <col min="3075" max="3075" width="38.85546875" style="117" customWidth="1"/>
    <col min="3076" max="3076" width="17.28515625" style="117" customWidth="1"/>
    <col min="3077" max="3328" width="9.140625" style="117"/>
    <col min="3329" max="3329" width="4" style="117" customWidth="1"/>
    <col min="3330" max="3330" width="11.7109375" style="117" customWidth="1"/>
    <col min="3331" max="3331" width="38.85546875" style="117" customWidth="1"/>
    <col min="3332" max="3332" width="17.28515625" style="117" customWidth="1"/>
    <col min="3333" max="3584" width="9.140625" style="117"/>
    <col min="3585" max="3585" width="4" style="117" customWidth="1"/>
    <col min="3586" max="3586" width="11.7109375" style="117" customWidth="1"/>
    <col min="3587" max="3587" width="38.85546875" style="117" customWidth="1"/>
    <col min="3588" max="3588" width="17.28515625" style="117" customWidth="1"/>
    <col min="3589" max="3840" width="9.140625" style="117"/>
    <col min="3841" max="3841" width="4" style="117" customWidth="1"/>
    <col min="3842" max="3842" width="11.7109375" style="117" customWidth="1"/>
    <col min="3843" max="3843" width="38.85546875" style="117" customWidth="1"/>
    <col min="3844" max="3844" width="17.28515625" style="117" customWidth="1"/>
    <col min="3845" max="4096" width="9.140625" style="117"/>
    <col min="4097" max="4097" width="4" style="117" customWidth="1"/>
    <col min="4098" max="4098" width="11.7109375" style="117" customWidth="1"/>
    <col min="4099" max="4099" width="38.85546875" style="117" customWidth="1"/>
    <col min="4100" max="4100" width="17.28515625" style="117" customWidth="1"/>
    <col min="4101" max="4352" width="9.140625" style="117"/>
    <col min="4353" max="4353" width="4" style="117" customWidth="1"/>
    <col min="4354" max="4354" width="11.7109375" style="117" customWidth="1"/>
    <col min="4355" max="4355" width="38.85546875" style="117" customWidth="1"/>
    <col min="4356" max="4356" width="17.28515625" style="117" customWidth="1"/>
    <col min="4357" max="4608" width="9.140625" style="117"/>
    <col min="4609" max="4609" width="4" style="117" customWidth="1"/>
    <col min="4610" max="4610" width="11.7109375" style="117" customWidth="1"/>
    <col min="4611" max="4611" width="38.85546875" style="117" customWidth="1"/>
    <col min="4612" max="4612" width="17.28515625" style="117" customWidth="1"/>
    <col min="4613" max="4864" width="9.140625" style="117"/>
    <col min="4865" max="4865" width="4" style="117" customWidth="1"/>
    <col min="4866" max="4866" width="11.7109375" style="117" customWidth="1"/>
    <col min="4867" max="4867" width="38.85546875" style="117" customWidth="1"/>
    <col min="4868" max="4868" width="17.28515625" style="117" customWidth="1"/>
    <col min="4869" max="5120" width="9.140625" style="117"/>
    <col min="5121" max="5121" width="4" style="117" customWidth="1"/>
    <col min="5122" max="5122" width="11.7109375" style="117" customWidth="1"/>
    <col min="5123" max="5123" width="38.85546875" style="117" customWidth="1"/>
    <col min="5124" max="5124" width="17.28515625" style="117" customWidth="1"/>
    <col min="5125" max="5376" width="9.140625" style="117"/>
    <col min="5377" max="5377" width="4" style="117" customWidth="1"/>
    <col min="5378" max="5378" width="11.7109375" style="117" customWidth="1"/>
    <col min="5379" max="5379" width="38.85546875" style="117" customWidth="1"/>
    <col min="5380" max="5380" width="17.28515625" style="117" customWidth="1"/>
    <col min="5381" max="5632" width="9.140625" style="117"/>
    <col min="5633" max="5633" width="4" style="117" customWidth="1"/>
    <col min="5634" max="5634" width="11.7109375" style="117" customWidth="1"/>
    <col min="5635" max="5635" width="38.85546875" style="117" customWidth="1"/>
    <col min="5636" max="5636" width="17.28515625" style="117" customWidth="1"/>
    <col min="5637" max="5888" width="9.140625" style="117"/>
    <col min="5889" max="5889" width="4" style="117" customWidth="1"/>
    <col min="5890" max="5890" width="11.7109375" style="117" customWidth="1"/>
    <col min="5891" max="5891" width="38.85546875" style="117" customWidth="1"/>
    <col min="5892" max="5892" width="17.28515625" style="117" customWidth="1"/>
    <col min="5893" max="6144" width="9.140625" style="117"/>
    <col min="6145" max="6145" width="4" style="117" customWidth="1"/>
    <col min="6146" max="6146" width="11.7109375" style="117" customWidth="1"/>
    <col min="6147" max="6147" width="38.85546875" style="117" customWidth="1"/>
    <col min="6148" max="6148" width="17.28515625" style="117" customWidth="1"/>
    <col min="6149" max="6400" width="9.140625" style="117"/>
    <col min="6401" max="6401" width="4" style="117" customWidth="1"/>
    <col min="6402" max="6402" width="11.7109375" style="117" customWidth="1"/>
    <col min="6403" max="6403" width="38.85546875" style="117" customWidth="1"/>
    <col min="6404" max="6404" width="17.28515625" style="117" customWidth="1"/>
    <col min="6405" max="6656" width="9.140625" style="117"/>
    <col min="6657" max="6657" width="4" style="117" customWidth="1"/>
    <col min="6658" max="6658" width="11.7109375" style="117" customWidth="1"/>
    <col min="6659" max="6659" width="38.85546875" style="117" customWidth="1"/>
    <col min="6660" max="6660" width="17.28515625" style="117" customWidth="1"/>
    <col min="6661" max="6912" width="9.140625" style="117"/>
    <col min="6913" max="6913" width="4" style="117" customWidth="1"/>
    <col min="6914" max="6914" width="11.7109375" style="117" customWidth="1"/>
    <col min="6915" max="6915" width="38.85546875" style="117" customWidth="1"/>
    <col min="6916" max="6916" width="17.28515625" style="117" customWidth="1"/>
    <col min="6917" max="7168" width="9.140625" style="117"/>
    <col min="7169" max="7169" width="4" style="117" customWidth="1"/>
    <col min="7170" max="7170" width="11.7109375" style="117" customWidth="1"/>
    <col min="7171" max="7171" width="38.85546875" style="117" customWidth="1"/>
    <col min="7172" max="7172" width="17.28515625" style="117" customWidth="1"/>
    <col min="7173" max="7424" width="9.140625" style="117"/>
    <col min="7425" max="7425" width="4" style="117" customWidth="1"/>
    <col min="7426" max="7426" width="11.7109375" style="117" customWidth="1"/>
    <col min="7427" max="7427" width="38.85546875" style="117" customWidth="1"/>
    <col min="7428" max="7428" width="17.28515625" style="117" customWidth="1"/>
    <col min="7429" max="7680" width="9.140625" style="117"/>
    <col min="7681" max="7681" width="4" style="117" customWidth="1"/>
    <col min="7682" max="7682" width="11.7109375" style="117" customWidth="1"/>
    <col min="7683" max="7683" width="38.85546875" style="117" customWidth="1"/>
    <col min="7684" max="7684" width="17.28515625" style="117" customWidth="1"/>
    <col min="7685" max="7936" width="9.140625" style="117"/>
    <col min="7937" max="7937" width="4" style="117" customWidth="1"/>
    <col min="7938" max="7938" width="11.7109375" style="117" customWidth="1"/>
    <col min="7939" max="7939" width="38.85546875" style="117" customWidth="1"/>
    <col min="7940" max="7940" width="17.28515625" style="117" customWidth="1"/>
    <col min="7941" max="8192" width="9.140625" style="117"/>
    <col min="8193" max="8193" width="4" style="117" customWidth="1"/>
    <col min="8194" max="8194" width="11.7109375" style="117" customWidth="1"/>
    <col min="8195" max="8195" width="38.85546875" style="117" customWidth="1"/>
    <col min="8196" max="8196" width="17.28515625" style="117" customWidth="1"/>
    <col min="8197" max="8448" width="9.140625" style="117"/>
    <col min="8449" max="8449" width="4" style="117" customWidth="1"/>
    <col min="8450" max="8450" width="11.7109375" style="117" customWidth="1"/>
    <col min="8451" max="8451" width="38.85546875" style="117" customWidth="1"/>
    <col min="8452" max="8452" width="17.28515625" style="117" customWidth="1"/>
    <col min="8453" max="8704" width="9.140625" style="117"/>
    <col min="8705" max="8705" width="4" style="117" customWidth="1"/>
    <col min="8706" max="8706" width="11.7109375" style="117" customWidth="1"/>
    <col min="8707" max="8707" width="38.85546875" style="117" customWidth="1"/>
    <col min="8708" max="8708" width="17.28515625" style="117" customWidth="1"/>
    <col min="8709" max="8960" width="9.140625" style="117"/>
    <col min="8961" max="8961" width="4" style="117" customWidth="1"/>
    <col min="8962" max="8962" width="11.7109375" style="117" customWidth="1"/>
    <col min="8963" max="8963" width="38.85546875" style="117" customWidth="1"/>
    <col min="8964" max="8964" width="17.28515625" style="117" customWidth="1"/>
    <col min="8965" max="9216" width="9.140625" style="117"/>
    <col min="9217" max="9217" width="4" style="117" customWidth="1"/>
    <col min="9218" max="9218" width="11.7109375" style="117" customWidth="1"/>
    <col min="9219" max="9219" width="38.85546875" style="117" customWidth="1"/>
    <col min="9220" max="9220" width="17.28515625" style="117" customWidth="1"/>
    <col min="9221" max="9472" width="9.140625" style="117"/>
    <col min="9473" max="9473" width="4" style="117" customWidth="1"/>
    <col min="9474" max="9474" width="11.7109375" style="117" customWidth="1"/>
    <col min="9475" max="9475" width="38.85546875" style="117" customWidth="1"/>
    <col min="9476" max="9476" width="17.28515625" style="117" customWidth="1"/>
    <col min="9477" max="9728" width="9.140625" style="117"/>
    <col min="9729" max="9729" width="4" style="117" customWidth="1"/>
    <col min="9730" max="9730" width="11.7109375" style="117" customWidth="1"/>
    <col min="9731" max="9731" width="38.85546875" style="117" customWidth="1"/>
    <col min="9732" max="9732" width="17.28515625" style="117" customWidth="1"/>
    <col min="9733" max="9984" width="9.140625" style="117"/>
    <col min="9985" max="9985" width="4" style="117" customWidth="1"/>
    <col min="9986" max="9986" width="11.7109375" style="117" customWidth="1"/>
    <col min="9987" max="9987" width="38.85546875" style="117" customWidth="1"/>
    <col min="9988" max="9988" width="17.28515625" style="117" customWidth="1"/>
    <col min="9989" max="10240" width="9.140625" style="117"/>
    <col min="10241" max="10241" width="4" style="117" customWidth="1"/>
    <col min="10242" max="10242" width="11.7109375" style="117" customWidth="1"/>
    <col min="10243" max="10243" width="38.85546875" style="117" customWidth="1"/>
    <col min="10244" max="10244" width="17.28515625" style="117" customWidth="1"/>
    <col min="10245" max="10496" width="9.140625" style="117"/>
    <col min="10497" max="10497" width="4" style="117" customWidth="1"/>
    <col min="10498" max="10498" width="11.7109375" style="117" customWidth="1"/>
    <col min="10499" max="10499" width="38.85546875" style="117" customWidth="1"/>
    <col min="10500" max="10500" width="17.28515625" style="117" customWidth="1"/>
    <col min="10501" max="10752" width="9.140625" style="117"/>
    <col min="10753" max="10753" width="4" style="117" customWidth="1"/>
    <col min="10754" max="10754" width="11.7109375" style="117" customWidth="1"/>
    <col min="10755" max="10755" width="38.85546875" style="117" customWidth="1"/>
    <col min="10756" max="10756" width="17.28515625" style="117" customWidth="1"/>
    <col min="10757" max="11008" width="9.140625" style="117"/>
    <col min="11009" max="11009" width="4" style="117" customWidth="1"/>
    <col min="11010" max="11010" width="11.7109375" style="117" customWidth="1"/>
    <col min="11011" max="11011" width="38.85546875" style="117" customWidth="1"/>
    <col min="11012" max="11012" width="17.28515625" style="117" customWidth="1"/>
    <col min="11013" max="11264" width="9.140625" style="117"/>
    <col min="11265" max="11265" width="4" style="117" customWidth="1"/>
    <col min="11266" max="11266" width="11.7109375" style="117" customWidth="1"/>
    <col min="11267" max="11267" width="38.85546875" style="117" customWidth="1"/>
    <col min="11268" max="11268" width="17.28515625" style="117" customWidth="1"/>
    <col min="11269" max="11520" width="9.140625" style="117"/>
    <col min="11521" max="11521" width="4" style="117" customWidth="1"/>
    <col min="11522" max="11522" width="11.7109375" style="117" customWidth="1"/>
    <col min="11523" max="11523" width="38.85546875" style="117" customWidth="1"/>
    <col min="11524" max="11524" width="17.28515625" style="117" customWidth="1"/>
    <col min="11525" max="11776" width="9.140625" style="117"/>
    <col min="11777" max="11777" width="4" style="117" customWidth="1"/>
    <col min="11778" max="11778" width="11.7109375" style="117" customWidth="1"/>
    <col min="11779" max="11779" width="38.85546875" style="117" customWidth="1"/>
    <col min="11780" max="11780" width="17.28515625" style="117" customWidth="1"/>
    <col min="11781" max="12032" width="9.140625" style="117"/>
    <col min="12033" max="12033" width="4" style="117" customWidth="1"/>
    <col min="12034" max="12034" width="11.7109375" style="117" customWidth="1"/>
    <col min="12035" max="12035" width="38.85546875" style="117" customWidth="1"/>
    <col min="12036" max="12036" width="17.28515625" style="117" customWidth="1"/>
    <col min="12037" max="12288" width="9.140625" style="117"/>
    <col min="12289" max="12289" width="4" style="117" customWidth="1"/>
    <col min="12290" max="12290" width="11.7109375" style="117" customWidth="1"/>
    <col min="12291" max="12291" width="38.85546875" style="117" customWidth="1"/>
    <col min="12292" max="12292" width="17.28515625" style="117" customWidth="1"/>
    <col min="12293" max="12544" width="9.140625" style="117"/>
    <col min="12545" max="12545" width="4" style="117" customWidth="1"/>
    <col min="12546" max="12546" width="11.7109375" style="117" customWidth="1"/>
    <col min="12547" max="12547" width="38.85546875" style="117" customWidth="1"/>
    <col min="12548" max="12548" width="17.28515625" style="117" customWidth="1"/>
    <col min="12549" max="12800" width="9.140625" style="117"/>
    <col min="12801" max="12801" width="4" style="117" customWidth="1"/>
    <col min="12802" max="12802" width="11.7109375" style="117" customWidth="1"/>
    <col min="12803" max="12803" width="38.85546875" style="117" customWidth="1"/>
    <col min="12804" max="12804" width="17.28515625" style="117" customWidth="1"/>
    <col min="12805" max="13056" width="9.140625" style="117"/>
    <col min="13057" max="13057" width="4" style="117" customWidth="1"/>
    <col min="13058" max="13058" width="11.7109375" style="117" customWidth="1"/>
    <col min="13059" max="13059" width="38.85546875" style="117" customWidth="1"/>
    <col min="13060" max="13060" width="17.28515625" style="117" customWidth="1"/>
    <col min="13061" max="13312" width="9.140625" style="117"/>
    <col min="13313" max="13313" width="4" style="117" customWidth="1"/>
    <col min="13314" max="13314" width="11.7109375" style="117" customWidth="1"/>
    <col min="13315" max="13315" width="38.85546875" style="117" customWidth="1"/>
    <col min="13316" max="13316" width="17.28515625" style="117" customWidth="1"/>
    <col min="13317" max="13568" width="9.140625" style="117"/>
    <col min="13569" max="13569" width="4" style="117" customWidth="1"/>
    <col min="13570" max="13570" width="11.7109375" style="117" customWidth="1"/>
    <col min="13571" max="13571" width="38.85546875" style="117" customWidth="1"/>
    <col min="13572" max="13572" width="17.28515625" style="117" customWidth="1"/>
    <col min="13573" max="13824" width="9.140625" style="117"/>
    <col min="13825" max="13825" width="4" style="117" customWidth="1"/>
    <col min="13826" max="13826" width="11.7109375" style="117" customWidth="1"/>
    <col min="13827" max="13827" width="38.85546875" style="117" customWidth="1"/>
    <col min="13828" max="13828" width="17.28515625" style="117" customWidth="1"/>
    <col min="13829" max="14080" width="9.140625" style="117"/>
    <col min="14081" max="14081" width="4" style="117" customWidth="1"/>
    <col min="14082" max="14082" width="11.7109375" style="117" customWidth="1"/>
    <col min="14083" max="14083" width="38.85546875" style="117" customWidth="1"/>
    <col min="14084" max="14084" width="17.28515625" style="117" customWidth="1"/>
    <col min="14085" max="14336" width="9.140625" style="117"/>
    <col min="14337" max="14337" width="4" style="117" customWidth="1"/>
    <col min="14338" max="14338" width="11.7109375" style="117" customWidth="1"/>
    <col min="14339" max="14339" width="38.85546875" style="117" customWidth="1"/>
    <col min="14340" max="14340" width="17.28515625" style="117" customWidth="1"/>
    <col min="14341" max="14592" width="9.140625" style="117"/>
    <col min="14593" max="14593" width="4" style="117" customWidth="1"/>
    <col min="14594" max="14594" width="11.7109375" style="117" customWidth="1"/>
    <col min="14595" max="14595" width="38.85546875" style="117" customWidth="1"/>
    <col min="14596" max="14596" width="17.28515625" style="117" customWidth="1"/>
    <col min="14597" max="14848" width="9.140625" style="117"/>
    <col min="14849" max="14849" width="4" style="117" customWidth="1"/>
    <col min="14850" max="14850" width="11.7109375" style="117" customWidth="1"/>
    <col min="14851" max="14851" width="38.85546875" style="117" customWidth="1"/>
    <col min="14852" max="14852" width="17.28515625" style="117" customWidth="1"/>
    <col min="14853" max="15104" width="9.140625" style="117"/>
    <col min="15105" max="15105" width="4" style="117" customWidth="1"/>
    <col min="15106" max="15106" width="11.7109375" style="117" customWidth="1"/>
    <col min="15107" max="15107" width="38.85546875" style="117" customWidth="1"/>
    <col min="15108" max="15108" width="17.28515625" style="117" customWidth="1"/>
    <col min="15109" max="15360" width="9.140625" style="117"/>
    <col min="15361" max="15361" width="4" style="117" customWidth="1"/>
    <col min="15362" max="15362" width="11.7109375" style="117" customWidth="1"/>
    <col min="15363" max="15363" width="38.85546875" style="117" customWidth="1"/>
    <col min="15364" max="15364" width="17.28515625" style="117" customWidth="1"/>
    <col min="15365" max="15616" width="9.140625" style="117"/>
    <col min="15617" max="15617" width="4" style="117" customWidth="1"/>
    <col min="15618" max="15618" width="11.7109375" style="117" customWidth="1"/>
    <col min="15619" max="15619" width="38.85546875" style="117" customWidth="1"/>
    <col min="15620" max="15620" width="17.28515625" style="117" customWidth="1"/>
    <col min="15621" max="15872" width="9.140625" style="117"/>
    <col min="15873" max="15873" width="4" style="117" customWidth="1"/>
    <col min="15874" max="15874" width="11.7109375" style="117" customWidth="1"/>
    <col min="15875" max="15875" width="38.85546875" style="117" customWidth="1"/>
    <col min="15876" max="15876" width="17.28515625" style="117" customWidth="1"/>
    <col min="15877" max="16128" width="9.140625" style="117"/>
    <col min="16129" max="16129" width="4" style="117" customWidth="1"/>
    <col min="16130" max="16130" width="11.7109375" style="117" customWidth="1"/>
    <col min="16131" max="16131" width="38.85546875" style="117" customWidth="1"/>
    <col min="16132" max="16132" width="17.28515625" style="117" customWidth="1"/>
    <col min="16133" max="16384" width="9.140625" style="117"/>
  </cols>
  <sheetData>
    <row r="1" spans="1:4" x14ac:dyDescent="0.2">
      <c r="D1" s="118" t="s">
        <v>67</v>
      </c>
    </row>
    <row r="3" spans="1:4" s="119" customFormat="1" ht="18" x14ac:dyDescent="0.25">
      <c r="A3" s="220" t="s">
        <v>68</v>
      </c>
      <c r="B3" s="220"/>
      <c r="C3" s="220"/>
      <c r="D3" s="220"/>
    </row>
    <row r="4" spans="1:4" s="119" customFormat="1" ht="10.5" customHeight="1" x14ac:dyDescent="0.25">
      <c r="B4" s="120"/>
      <c r="C4" s="120"/>
      <c r="D4" s="121"/>
    </row>
    <row r="5" spans="1:4" s="122" customFormat="1" ht="20.100000000000001" customHeight="1" x14ac:dyDescent="0.25">
      <c r="A5" s="224" t="s">
        <v>191</v>
      </c>
      <c r="B5" s="224"/>
      <c r="C5" s="224"/>
      <c r="D5" s="224"/>
    </row>
    <row r="6" spans="1:4" s="122" customFormat="1" ht="20.100000000000001" customHeight="1" x14ac:dyDescent="0.25">
      <c r="A6" s="224" t="s">
        <v>76</v>
      </c>
      <c r="B6" s="224"/>
      <c r="C6" s="224"/>
      <c r="D6" s="224"/>
    </row>
    <row r="7" spans="1:4" s="122" customFormat="1" ht="16.5" customHeight="1" x14ac:dyDescent="0.25">
      <c r="A7" s="123"/>
      <c r="B7" s="123"/>
      <c r="C7" s="123"/>
      <c r="D7" s="123"/>
    </row>
    <row r="8" spans="1:4" x14ac:dyDescent="0.2">
      <c r="D8" s="118" t="s">
        <v>54</v>
      </c>
    </row>
    <row r="9" spans="1:4" s="124" customFormat="1" ht="17.25" customHeight="1" x14ac:dyDescent="0.2">
      <c r="A9" s="221" t="s">
        <v>69</v>
      </c>
      <c r="B9" s="221" t="s">
        <v>70</v>
      </c>
      <c r="C9" s="221" t="s">
        <v>71</v>
      </c>
      <c r="D9" s="222" t="s">
        <v>72</v>
      </c>
    </row>
    <row r="10" spans="1:4" s="124" customFormat="1" ht="58.5" customHeight="1" x14ac:dyDescent="0.2">
      <c r="A10" s="221"/>
      <c r="B10" s="221"/>
      <c r="C10" s="221"/>
      <c r="D10" s="223"/>
    </row>
    <row r="11" spans="1:4" s="124" customFormat="1" ht="39.950000000000003" customHeight="1" x14ac:dyDescent="0.2">
      <c r="A11" s="125">
        <v>1</v>
      </c>
      <c r="B11" s="159" t="s">
        <v>190</v>
      </c>
      <c r="C11" s="126" t="s">
        <v>262</v>
      </c>
      <c r="D11" s="127">
        <f>'24186'!J83</f>
        <v>48081</v>
      </c>
    </row>
    <row r="12" spans="1:4" s="124" customFormat="1" ht="39.950000000000003" customHeight="1" x14ac:dyDescent="0.2">
      <c r="A12" s="165">
        <v>2</v>
      </c>
      <c r="B12" s="159">
        <v>24869</v>
      </c>
      <c r="C12" s="126" t="s">
        <v>261</v>
      </c>
      <c r="D12" s="127">
        <f>'24869'!J89</f>
        <v>46357</v>
      </c>
    </row>
    <row r="13" spans="1:4" s="130" customFormat="1" ht="39.950000000000003" customHeight="1" x14ac:dyDescent="0.2">
      <c r="A13" s="128"/>
      <c r="B13" s="128"/>
      <c r="C13" s="128" t="s">
        <v>73</v>
      </c>
      <c r="D13" s="129">
        <f>SUM(D11:D12)</f>
        <v>94438</v>
      </c>
    </row>
    <row r="14" spans="1:4" s="134" customFormat="1" ht="39.950000000000003" customHeight="1" x14ac:dyDescent="0.2">
      <c r="A14" s="131"/>
      <c r="B14" s="131"/>
      <c r="C14" s="132" t="s">
        <v>77</v>
      </c>
      <c r="D14" s="136">
        <f>ROUND(D13*5.56,0)</f>
        <v>525075</v>
      </c>
    </row>
    <row r="15" spans="1:4" s="134" customFormat="1" ht="39.950000000000003" customHeight="1" x14ac:dyDescent="0.2">
      <c r="A15" s="131"/>
      <c r="B15" s="131"/>
      <c r="C15" s="132" t="s">
        <v>74</v>
      </c>
      <c r="D15" s="133">
        <f>ROUND(D14*18%,2)</f>
        <v>94513.5</v>
      </c>
    </row>
    <row r="16" spans="1:4" s="137" customFormat="1" ht="39.950000000000003" customHeight="1" x14ac:dyDescent="0.2">
      <c r="A16" s="135"/>
      <c r="B16" s="135"/>
      <c r="C16" s="132" t="s">
        <v>75</v>
      </c>
      <c r="D16" s="136">
        <f>SUM(D14:D15)</f>
        <v>619588.5</v>
      </c>
    </row>
    <row r="17" spans="4:4" s="138" customFormat="1" x14ac:dyDescent="0.2">
      <c r="D17" s="139"/>
    </row>
    <row r="18" spans="4:4" s="138" customFormat="1" x14ac:dyDescent="0.2">
      <c r="D18" s="139"/>
    </row>
    <row r="19" spans="4:4" s="138" customFormat="1" x14ac:dyDescent="0.2">
      <c r="D19" s="139"/>
    </row>
    <row r="20" spans="4:4" s="138" customFormat="1" x14ac:dyDescent="0.2">
      <c r="D20" s="139"/>
    </row>
    <row r="21" spans="4:4" s="138" customFormat="1" x14ac:dyDescent="0.2">
      <c r="D21" s="139"/>
    </row>
  </sheetData>
  <mergeCells count="7">
    <mergeCell ref="A3:D3"/>
    <mergeCell ref="A9:A10"/>
    <mergeCell ref="B9:B10"/>
    <mergeCell ref="C9:C10"/>
    <mergeCell ref="D9:D10"/>
    <mergeCell ref="A5:D5"/>
    <mergeCell ref="A6:D6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12</vt:i4>
      </vt:variant>
    </vt:vector>
  </HeadingPairs>
  <TitlesOfParts>
    <vt:vector size="16" baseType="lpstr">
      <vt:lpstr>24186</vt:lpstr>
      <vt:lpstr>24869</vt:lpstr>
      <vt:lpstr>НМЦ</vt:lpstr>
      <vt:lpstr>Сводка затрат</vt:lpstr>
      <vt:lpstr>'24869'!Constr</vt:lpstr>
      <vt:lpstr>'24186'!FOT</vt:lpstr>
      <vt:lpstr>'24869'!FOT</vt:lpstr>
      <vt:lpstr>'24869'!Ind</vt:lpstr>
      <vt:lpstr>'24186'!Obj</vt:lpstr>
      <vt:lpstr>'24186'!Obosn</vt:lpstr>
      <vt:lpstr>'24869'!Obosn</vt:lpstr>
      <vt:lpstr>'24186'!SmPr</vt:lpstr>
      <vt:lpstr>'24869'!SmPr</vt:lpstr>
      <vt:lpstr>'24186'!Заголовки_для_печати</vt:lpstr>
      <vt:lpstr>'24869'!Заголовки_для_печати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072-Bataeva</dc:creator>
  <cp:lastModifiedBy>072-KovyazinaT</cp:lastModifiedBy>
  <cp:lastPrinted>2013-04-29T05:13:04Z</cp:lastPrinted>
  <dcterms:created xsi:type="dcterms:W3CDTF">2002-02-11T05:58:42Z</dcterms:created>
  <dcterms:modified xsi:type="dcterms:W3CDTF">2013-06-07T05:25:01Z</dcterms:modified>
</cp:coreProperties>
</file>