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"/>
  </bookViews>
  <sheets>
    <sheet name="24718" sheetId="32" r:id="rId1"/>
    <sheet name="НМЦ" sheetId="7" r:id="rId2"/>
    <sheet name="Сводка затрат" sheetId="25" r:id="rId3"/>
  </sheets>
  <externalReferences>
    <externalReference r:id="rId4"/>
  </externalReferences>
  <definedNames>
    <definedName name="Constr" localSheetId="0">'24718'!$A$1</definedName>
    <definedName name="FOT" localSheetId="0">'24718'!$D$17</definedName>
    <definedName name="Ind" localSheetId="0">'24718'!$G$9</definedName>
    <definedName name="Obj" localSheetId="0">'24718'!#REF!</definedName>
    <definedName name="Obosn" localSheetId="0">'24718'!$D$12</definedName>
    <definedName name="SmPr" localSheetId="0">'24718'!$D$13</definedName>
    <definedName name="аааааппппппрррппппппп" localSheetId="2">#REF!</definedName>
    <definedName name="аааааппппппрррппппппп">#REF!</definedName>
    <definedName name="аараооооооооооооо" localSheetId="2">#REF!</definedName>
    <definedName name="аараооооооооооооо">#REF!</definedName>
    <definedName name="автом" localSheetId="2">#REF!</definedName>
    <definedName name="автом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2">#REF!</definedName>
    <definedName name="апарв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2">#REF!</definedName>
    <definedName name="арлггаджаш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2">#REF!</definedName>
    <definedName name="варпаааааааааа">#REF!</definedName>
    <definedName name="ввпьььььлднд" localSheetId="2">#REF!</definedName>
    <definedName name="ввпьььььлднд">#REF!</definedName>
    <definedName name="вед" localSheetId="2">#REF!</definedName>
    <definedName name="вед">#REF!</definedName>
    <definedName name="вертикальная" localSheetId="2">#REF!</definedName>
    <definedName name="вертикальная">#REF!</definedName>
    <definedName name="вертикплан" localSheetId="2">#REF!</definedName>
    <definedName name="вертикплан">#REF!</definedName>
    <definedName name="волен" localSheetId="2">#REF!</definedName>
    <definedName name="волен">#REF!</definedName>
    <definedName name="вп" localSheetId="2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2">#REF!</definedName>
    <definedName name="выб">#REF!</definedName>
    <definedName name="выпуск" localSheetId="2">#REF!</definedName>
    <definedName name="выпуск">#REF!</definedName>
    <definedName name="выьлепвввввпмп" localSheetId="2">#REF!</definedName>
    <definedName name="выьлепвввввпмп">#REF!</definedName>
    <definedName name="еваопродолжэрщэрзшщщх" localSheetId="2">#REF!</definedName>
    <definedName name="еваопродолжэрщэрзшщщх">#REF!</definedName>
    <definedName name="_xlnm.Print_Titles" localSheetId="0">'24718'!$25:$25</definedName>
    <definedName name="_xlnm.Print_Titles" localSheetId="1">НМЦ!$15:$15</definedName>
    <definedName name="_xlnm.Print_Titles" localSheetId="2">'Сводка затрат'!$12:$12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'Сводка затрат'!#REF!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2">#REF!</definedName>
    <definedName name="квота">#REF!</definedName>
    <definedName name="кккккккккк" localSheetId="2">#REF!</definedName>
    <definedName name="кккккккккк">#REF!</definedName>
    <definedName name="корек" localSheetId="2">#REF!</definedName>
    <definedName name="корек">#REF!</definedName>
    <definedName name="корект" localSheetId="2">#REF!</definedName>
    <definedName name="корект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2">#REF!</definedName>
    <definedName name="мрол">#REF!</definedName>
    <definedName name="_xlnm.Print_Area" localSheetId="2">'Сводка затрат'!$A$1:$H$20</definedName>
    <definedName name="оз" localSheetId="2">#REF!</definedName>
    <definedName name="оз">#REF!</definedName>
    <definedName name="озелен" localSheetId="2">#REF!</definedName>
    <definedName name="озелен">#REF!</definedName>
    <definedName name="озеленение" localSheetId="2">#REF!</definedName>
    <definedName name="озеленение">#REF!</definedName>
    <definedName name="озеленение2" localSheetId="2">#REF!</definedName>
    <definedName name="озеленение2">#REF!</definedName>
    <definedName name="ОСР" localSheetId="2">#REF!</definedName>
    <definedName name="ОСР">#REF!</definedName>
    <definedName name="ОСР110" localSheetId="2">#REF!</definedName>
    <definedName name="ОСР110">#REF!</definedName>
    <definedName name="ОСР111" localSheetId="2">#REF!</definedName>
    <definedName name="ОСР111">#REF!</definedName>
    <definedName name="план" localSheetId="2">#REF!</definedName>
    <definedName name="план">#REF!</definedName>
    <definedName name="планировка" localSheetId="2">#REF!</definedName>
    <definedName name="планировка">#REF!</definedName>
    <definedName name="плдщхэж.юрббдлююбо" localSheetId="2">#REF!</definedName>
    <definedName name="плдщхэж.юрббдлююбо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2">#REF!</definedName>
    <definedName name="прав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2">#REF!</definedName>
    <definedName name="провбп">#REF!</definedName>
    <definedName name="проект" localSheetId="2">#REF!</definedName>
    <definedName name="проект">#REF!</definedName>
    <definedName name="пропппп" localSheetId="2">#REF!</definedName>
    <definedName name="пропппп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2">#REF!</definedName>
    <definedName name="свод">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2">'[1] пристр428'!#REF!</definedName>
    <definedName name="счет">'[1] пристр428'!#REF!</definedName>
    <definedName name="тдер" localSheetId="2">#REF!</definedName>
    <definedName name="тдер">#REF!</definedName>
    <definedName name="ТК" localSheetId="2">#REF!</definedName>
    <definedName name="ТК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2">#REF!</definedName>
    <definedName name="топливро">#REF!</definedName>
    <definedName name="трапные" localSheetId="2">#REF!</definedName>
    <definedName name="трапные">#REF!</definedName>
    <definedName name="уке" localSheetId="2">#REF!</definedName>
    <definedName name="уке">#REF!</definedName>
    <definedName name="фякуряыувравяв" localSheetId="2">#REF!</definedName>
    <definedName name="фякуряыувравяв">#REF!</definedName>
    <definedName name="фяыввввввв" localSheetId="2">#REF!</definedName>
    <definedName name="фяыввввввв">#REF!</definedName>
    <definedName name="хййййййййййжывввввввв" localSheetId="2">#REF!</definedName>
    <definedName name="хййййййййййжывввввввв">#REF!</definedName>
    <definedName name="чвподю" localSheetId="2">#REF!</definedName>
    <definedName name="чвподю">#REF!</definedName>
    <definedName name="чрпрл" localSheetId="2">#REF!</definedName>
    <definedName name="чрпрл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2">#REF!</definedName>
    <definedName name="ЫВРРАЫРАывоопоапо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2">#REF!</definedName>
    <definedName name="ыоарллвапрлывпорапар">#REF!</definedName>
    <definedName name="ычвпппппппппп" localSheetId="2">#REF!</definedName>
    <definedName name="ычвпппппппппп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F13" i="25" l="1"/>
  <c r="E13" i="25"/>
  <c r="D13" i="25"/>
  <c r="H13" i="25" s="1"/>
  <c r="K19" i="32"/>
  <c r="K123" i="32"/>
  <c r="K128" i="32"/>
  <c r="F14" i="25" l="1"/>
  <c r="F15" i="25" s="1"/>
  <c r="E14" i="25"/>
  <c r="E15" i="25" s="1"/>
  <c r="D14" i="25"/>
  <c r="D15" i="25" s="1"/>
  <c r="D16" i="25" l="1"/>
  <c r="D17" i="25" s="1"/>
  <c r="B16" i="7"/>
  <c r="G14" i="25" l="1"/>
  <c r="B17" i="7"/>
  <c r="G15" i="25" l="1"/>
  <c r="G16" i="25" s="1"/>
  <c r="G17" i="25" s="1"/>
  <c r="H14" i="25"/>
  <c r="F16" i="25"/>
  <c r="F17" i="25" s="1"/>
  <c r="H15" i="25" l="1"/>
  <c r="C16" i="7" s="1"/>
  <c r="C17" i="7" s="1"/>
  <c r="C19" i="7" s="1"/>
  <c r="C21" i="7" s="1"/>
  <c r="E16" i="25"/>
  <c r="E17" i="25" s="1"/>
  <c r="H17" i="25" s="1"/>
  <c r="H16" i="25" l="1"/>
</calcChain>
</file>

<file path=xl/sharedStrings.xml><?xml version="1.0" encoding="utf-8"?>
<sst xmlns="http://schemas.openxmlformats.org/spreadsheetml/2006/main" count="349" uniqueCount="209">
  <si>
    <t>Всего в ценах 2012 с НДС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</si>
  <si>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</si>
  <si>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</si>
  <si>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</si>
  <si>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</si>
  <si>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</si>
  <si>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</si>
  <si>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</si>
  <si>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</si>
  <si>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</si>
  <si>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</si>
  <si>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</si>
  <si>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</si>
  <si>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</si>
  <si>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</si>
  <si>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</si>
  <si>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</si>
  <si>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</si>
  <si>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</si>
  <si>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</si>
  <si>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</si>
  <si>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</si>
  <si>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</si>
  <si>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</si>
  <si>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</si>
  <si>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</si>
  <si>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</si>
  <si>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</si>
  <si>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</si>
  <si>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</si>
  <si>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</si>
  <si>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</si>
  <si>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</si>
  <si>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</si>
  <si>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</si>
  <si>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</si>
  <si>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шт.</t>
  </si>
  <si>
    <t>100 шт.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</si>
  <si>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</si>
  <si>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</si>
  <si>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</si>
  <si>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</si>
  <si>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</si>
  <si>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</si>
  <si>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</si>
  <si>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</si>
  <si>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</si>
  <si>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</si>
  <si>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</si>
  <si>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</si>
  <si>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</si>
  <si>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</si>
  <si>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</si>
  <si>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</si>
  <si>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</si>
  <si>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</si>
  <si>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</si>
  <si>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</si>
  <si>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</si>
  <si>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</si>
  <si>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</si>
  <si>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тыс.руб.</t>
  </si>
  <si>
    <t xml:space="preserve">Составлен(а) в базовых ценах 2001г. в редакции 2009г. </t>
  </si>
  <si>
    <t>Е.В.Гордеев</t>
  </si>
  <si>
    <t>Зам. генерального директора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</si>
  <si>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</si>
  <si>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</si>
  <si>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</si>
  <si>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</si>
  <si>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</si>
  <si>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</si>
  <si>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</si>
  <si>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</si>
  <si>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</si>
  <si>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</si>
  <si>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</si>
  <si>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</si>
  <si>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</si>
  <si>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</si>
  <si>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</si>
  <si>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</si>
  <si>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</si>
  <si>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</si>
  <si>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</si>
  <si>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</si>
  <si>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</si>
  <si>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</si>
  <si>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</si>
  <si>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</si>
  <si>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>100 м кабеля</t>
  </si>
  <si>
    <t>1 проход кабеля</t>
  </si>
  <si>
    <t>Герметизация проходов при вводе кабелей во взрывоопасные помещения уплотнительной массой</t>
  </si>
  <si>
    <t>ТЕРм08-02-155-01</t>
  </si>
  <si>
    <t>Материалы ______________________________________</t>
  </si>
  <si>
    <t>Итого в базисных ценах 2001 г.</t>
  </si>
  <si>
    <t>" _____ " ________________ 201_ г.</t>
  </si>
  <si>
    <t>"______ " __________201_ г.</t>
  </si>
  <si>
    <t>по переносу групповых щитков в здании 106 производство 518</t>
  </si>
  <si>
    <t>на ФГУП «Комбинат «Электрохимприбор»</t>
  </si>
  <si>
    <t>Выполнение строительно-монтажных работ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</si>
  <si>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</si>
  <si>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    Оборудование</t>
  </si>
  <si>
    <t xml:space="preserve">  Итого Оборудование</t>
  </si>
  <si>
    <t xml:space="preserve">   70% ФОТ (от 107)  (Поз. 62)</t>
  </si>
  <si>
    <t xml:space="preserve">   65% ФОТ (от 9037)  (Поз. 1-2, 4-5, 8, 13, 15-16, 19, 22-23, 26, 30-31, 35, 41-42, 45, 50, 56-61, 63, 65, 3)</t>
  </si>
  <si>
    <t xml:space="preserve">   50% ФОТ (от 79)  (Поз. 64)</t>
  </si>
  <si>
    <t xml:space="preserve">   110% ФОТ (от 107)  (Поз. 62)</t>
  </si>
  <si>
    <t xml:space="preserve">   95% ФОТ (от 8483)  (Поз. 1-2, 4-5, 8, 13, 15-16, 19, 22-23, 26, 30-31, 35, 41-42, 45, 50, 56-61, 63, 65)</t>
  </si>
  <si>
    <t xml:space="preserve">   85% ФОТ (от 554)  (Поз. 3)</t>
  </si>
  <si>
    <t xml:space="preserve">   78% ФОТ (от 79)  (Поз. 64)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</si>
  <si>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4-5, 8, 13, 15-16, 19, 22-23, 26, 30-31, 35, 41-42, 45, 50, 56-61, 63, 65)</t>
  </si>
  <si>
    <t xml:space="preserve">   Заготовительно-складские расходы на оборудование - согласно п.4.64 из МДС 81-35.2004 ПЗ=1,012 (ОЗП=1,012; ЭМ=1,012; МАТ=1,012)  (Поз. 6-7, 17, 24, 32, 43, 9-12, 14, 18, 20-21, 25, 27-29, 33-34, 36-40, 44, 46-49)</t>
  </si>
  <si>
    <t xml:space="preserve">   Транспортные расходы на оборудование - согласно п.4.60 из МДС 81-35.2004 ПЗ=1,03 (ОЗП=1,03; ЭМ=1,03; МАТ=1,03)  (Поз. 6-7, 17, 24, 32, 43, 9-12, 14, 18, 20-21, 25, 27-29, 33-34, 36-40, 44, 46-49)</t>
  </si>
  <si>
    <t xml:space="preserve">   Районный к-т 4,3%  (Поз. 62, 64, 1-2, 4-5, 8, 13, 15-16, 19, 22-23, 26, 30-31, 35, 41-42, 45, 50, 56-61, 63, 65, 3)</t>
  </si>
  <si>
    <t>100 отверстий</t>
  </si>
  <si>
    <t>Заделка отверстий в местах прохода трубопроводов в стенах и перегородках оштукатуренных</t>
  </si>
  <si>
    <t>ТЕРр69-4-1</t>
  </si>
  <si>
    <t>100 м</t>
  </si>
  <si>
    <t>Труба стальная по установленным конструкциям, в готовых бороздах, по основанию пола, диаметр до 50 мм</t>
  </si>
  <si>
    <t>ТЕРм08-02-407-08</t>
  </si>
  <si>
    <t>Пробивка в кирпичных стенах отверстий круглых диаметром до 50 мм при толщине стен до 38 см</t>
  </si>
  <si>
    <t>ТЕР46-03-009-07</t>
  </si>
  <si>
    <t>Проводник заземляющий открыто по строительным основаниям из полосовой стали сечением 100 мм2</t>
  </si>
  <si>
    <t>ТЕРм08-02-472-06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</si>
  <si>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</si>
  <si>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ТЕРм08-02-412-03</t>
  </si>
  <si>
    <r>
      <t>Кабель до 35 кВ с креплением накладными скобами, масса 1 м кабеля до 2 кг ВВГнг 5х25мм2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</si>
  <si>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ТЕРм08-02-146-03</t>
  </si>
  <si>
    <r>
      <t>Кабель двух-четырехжильный сечением жилы до 16 мм2 с креплением накладными скобами, полосками с установкой ответвительных коробок ВВГнг 5х16мм2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</si>
  <si>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ТЕРм08-02-401-01</t>
  </si>
  <si>
    <r>
      <t>Кабель двух-четырехжильный сечением жилы до 16 мм2 с креплением накладными скобами, полосками с установкой ответвительных коробок ВВГнг 5х6мм2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</si>
  <si>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r>
      <t>Кабель двух-четырехжильный сечением жилы до 16 мм2 с креплением накладными скобами, полосками с установкой ответвительных коробок ВВГнг 5х2,5мм2; ВВГнг 3х2,5мм2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</si>
  <si>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1000 м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</si>
  <si>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</si>
  <si>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</si>
  <si>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2,5 мм2</t>
  </si>
  <si>
    <t>ТСЦ-501-8210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</si>
  <si>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6,0 мм2</t>
  </si>
  <si>
    <t>ТСЦ-501-8212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</si>
  <si>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16 мм2</t>
  </si>
  <si>
    <t>ТСЦ-501-8214</t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</si>
  <si>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5 и сечением 25 мм2</t>
  </si>
  <si>
    <t>ТСЦ-501-8274</t>
  </si>
  <si>
    <t xml:space="preserve">                           Кабельные проводки</t>
  </si>
  <si>
    <t>Автомат одно-, двух-, трехполюсный, устанавливаемый на конструкции на ток до 25 А</t>
  </si>
  <si>
    <t>ТЕРм08-03-526-01</t>
  </si>
  <si>
    <t>Авт. выкл. ВА47-29 1Р 20А 4,5кА х-ка С ИЭК MVA20-1-020-C  (Ц:54.78руб:1,18:4,19)</t>
  </si>
  <si>
    <t>цена поставщика</t>
  </si>
  <si>
    <t>Авт. выкл. ВА47-29 3Р 16А 4,5кА х-ка С ИЭК MVA20-3-016-C  (Ц:164.37руб:1,18:4,19)</t>
  </si>
  <si>
    <t>Авт. выкл. ВА47-29 3Р 20 4,5кА х-ка С ИЭК MVA20-3-020-C  (Ц:164.37руб:1,18:4,19)</t>
  </si>
  <si>
    <t>Авт. выкл. ВА47-29 3Р 25 4,5кА х-ка С ИЭК MVA20-3-025-C  (Ц:164.37руб:1,18:4,19)</t>
  </si>
  <si>
    <t>Автомат одно-, двух-, трехполюсный, устанавливаемый на конструкции на ток до 100 А</t>
  </si>
  <si>
    <t>ТЕРм08-03-526-02</t>
  </si>
  <si>
    <t>Авт. выкл. ВА47-29 3Р 50А 4,5кА х-ка С ИЭК MVA20-3-050-C  (Ц:164.37руб:1,18:4,19)</t>
  </si>
  <si>
    <t>Корпус металлический ЩРн-48з-1 36 УХЛ3 IP31 MKM14-N-48-31-Z (Ц:1989,48руб:1,18:4,19)</t>
  </si>
  <si>
    <t xml:space="preserve">                           Шкаф силовой ЩР-18 в комплекте:</t>
  </si>
  <si>
    <t>Авт. выкл. ВА47-29 1Р 16А 4,5кА х-ка С ИЭК MVA20-1-016-C  (Ц:54.78руб:1,18:4,19)</t>
  </si>
  <si>
    <t>Авт. выкл. ВА 47-100 3Р 32А 10 кА  х-ка С ИЭК MVA40-3-032-C (Ц:845,43руб:1,18:4,19)</t>
  </si>
  <si>
    <t>Авт. выкл. ВА 47-100 3Р 80А 10 кА  х-ка С ИЭК MVA40-3-080-C (Ц:808,89руб:1,18:4,19)</t>
  </si>
  <si>
    <t xml:space="preserve">                           Шкаф силовой ЩР-17 в комплекте:</t>
  </si>
  <si>
    <t>Корпус металлический ЩРн-36з-1 36 УХЛ3 IP31 MKM14-N-36-31-Z (Ц:1323,88руб:1,18:4,19)</t>
  </si>
  <si>
    <t>Шкаф (пульт) управления навесной, высота, ширина и глубина до 600х600х350 мм</t>
  </si>
  <si>
    <t>ТЕРм08-03-573-04</t>
  </si>
  <si>
    <t>Авт. выкл. ВА47-29 1Р 25А 4,5кА х-ка С ИЭК MVA20-1-025-C  (Ц:54.78руб:1,18:4,19)</t>
  </si>
  <si>
    <t>Корпус металлический ЩРн-24з-1 36 УХЛ3 IP31 MKM14-N-24-31-Z (Ц:914,83руб:1,18:4,19)</t>
  </si>
  <si>
    <t xml:space="preserve">                           Шкаф силовой ЩР-16 в комплекте:</t>
  </si>
  <si>
    <t>Авт. выкл. ВА47-29 3Р 32А 4,5кА х-ка С ИЭК MVA20-3-032-C  (Ц:164.37руб:1,18:4,19)</t>
  </si>
  <si>
    <t xml:space="preserve">                           Шкаф силовой ЩР-15 в комплекте:</t>
  </si>
  <si>
    <t>Авт. выкл. ВА 47-100 3Р 25А 10 кА  х-ка С ИЭК MVA40-3-025-C (Ц:845,43руб:1,18:4,19)</t>
  </si>
  <si>
    <t>Авт. выкл. ВА 47-100 3Р 40А 10 кА  х-ка С ИЭК MVA40-3-040-C (Ц:845,43руб:1,18:4,19)</t>
  </si>
  <si>
    <t>Авт. выкл. ВА 47-100 3Р 63А 10 кА  х-ка С ИЭК MVA40-3-063-C (Ц:808,89руб:1,18:4,19)</t>
  </si>
  <si>
    <t>Авт. выкл. ВА 47-100 3Р 100А 10 кА  х-ка С ИЭК MVA40-3-100-C (Ц:808,89руб:1,18:4,19)</t>
  </si>
  <si>
    <t>Автомат одно-, двух-, трехполюсный, устанавливаемый на конструкции на ток до 250 А</t>
  </si>
  <si>
    <t>ТЕРм08-03-526-03</t>
  </si>
  <si>
    <t>Авт. выкл. ВА88-35  3Р  250А  35кА  ИЭК SVA30-3-0250 (Ц:3608,98руб:1,18:4,19)</t>
  </si>
  <si>
    <t>Корпус металлический ПР-1-0 36 УХЛ3 IP31 YKM14-01-31 (Ц:3553,26руб:1,18:4,19)</t>
  </si>
  <si>
    <t xml:space="preserve">                           Шкаф силовой СШ-3 в комплекте:</t>
  </si>
  <si>
    <t>Шкаф (пульт) управления навесной, высота, ширина и глубина до 900х600х500 мм</t>
  </si>
  <si>
    <t>ТЕРм08-03-573-05</t>
  </si>
  <si>
    <t xml:space="preserve">                           Раздел 2. Монтажные работы</t>
  </si>
  <si>
    <t>Отключение зажимов жил проводов или кабелей сечением до 16 мм2 (сущ. групповых щитков)</t>
  </si>
  <si>
    <t>ТЕРм08-02-144-03</t>
  </si>
  <si>
    <t>Демонтаж кабеля</t>
  </si>
  <si>
    <t>ТЕРр67-3-1</t>
  </si>
  <si>
    <r>
      <t>Демонтаж: шкаф (пульт) управления навесной, высота, ширина и глубина до 900х600х500 мм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</si>
  <si>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r>
      <t>Демонтаж: автомат одно-, двух-, трехполюсный, устанавливаемый на конструкции на ток до 100 А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</si>
  <si>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 xml:space="preserve">                           Раздел 1. Демонтажные работы</t>
  </si>
  <si>
    <t>Обору-дование</t>
  </si>
  <si>
    <t>Общая масса обору-дования, т</t>
  </si>
  <si>
    <t>Обоснова-ние</t>
  </si>
  <si>
    <t>_______________________________________________________________________________________________534,41</t>
  </si>
  <si>
    <t>___________________________9,223</t>
  </si>
  <si>
    <t>Средства на оплату труда _______________________________________________________________________________________________</t>
  </si>
  <si>
    <t>_______________________________________________________________________________________________5,590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</si>
  <si>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</si>
  <si>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_______________________________________________________________________________________________58,192</t>
  </si>
  <si>
    <t>_______________________________________________________________________________________________0,725</t>
  </si>
  <si>
    <t>___________________________64,507</t>
  </si>
  <si>
    <t>Основание: проект № 24423-12-ЭМ</t>
  </si>
  <si>
    <r>
      <t xml:space="preserve">электроснабжение. Перенос групповых щитков. Площадка 3. Здание 106. </t>
    </r>
    <r>
      <rPr>
        <b/>
        <i/>
        <sz val="10"/>
        <rFont val="Arial"/>
        <family val="2"/>
        <charset val="204"/>
      </rPr>
      <t>Инв.№ 6101000</t>
    </r>
  </si>
  <si>
    <t>(локальная смета)</t>
  </si>
  <si>
    <t>ЛОКАЛЬНЫЙ СМЕТНЫЙ РАСЧЕТ № 24718</t>
  </si>
  <si>
    <t>Составил ___________________</t>
  </si>
  <si>
    <t>Проверил __________________</t>
  </si>
  <si>
    <t>24718</t>
  </si>
  <si>
    <t>Электроснабжение. Перенос групповых щитков. Площадка 3. Здание 106. Инв.№ 6101000</t>
  </si>
  <si>
    <t>Выполнение строительно-монтажных работ по переносу групповых щитков в здании 106  производство 518 на ФГУП «Комбинат «Электрохимприбор»</t>
  </si>
  <si>
    <t>Всего в ценах 2013 (Ксмр=5,56, Коб.=4,19)</t>
  </si>
  <si>
    <t>В.В. Моляков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</si>
</sst>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47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10"/>
      <name val="Arial Cyr"/>
      <charset val="204"/>
    </font>
    <font>
      <b/>
      <i/>
      <sz val="9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7">
    <xf numFmtId="0" fontId="0" fillId="0" borderId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8" fillId="7" borderId="1" applyNumberFormat="0" applyAlignment="0" applyProtection="0"/>
    <xf numFmtId="0" fontId="18" fillId="7" borderId="1" applyNumberFormat="0" applyAlignment="0" applyProtection="0"/>
    <xf numFmtId="0" fontId="19" fillId="20" borderId="2" applyNumberFormat="0" applyAlignment="0" applyProtection="0"/>
    <xf numFmtId="0" fontId="19" fillId="20" borderId="2" applyNumberFormat="0" applyAlignment="0" applyProtection="0"/>
    <xf numFmtId="0" fontId="20" fillId="20" borderId="1" applyNumberFormat="0" applyAlignment="0" applyProtection="0"/>
    <xf numFmtId="0" fontId="20" fillId="20" borderId="1" applyNumberFormat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21" borderId="7" applyNumberFormat="0" applyAlignment="0" applyProtection="0"/>
    <xf numFmtId="0" fontId="25" fillId="21" borderId="7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1" fillId="0" borderId="0" applyAlignment="0"/>
    <xf numFmtId="0" fontId="33" fillId="0" borderId="0"/>
    <xf numFmtId="0" fontId="33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0" fillId="0" borderId="9" applyNumberFormat="0" applyFill="0" applyAlignment="0" applyProtection="0"/>
    <xf numFmtId="0" fontId="30" fillId="0" borderId="9" applyNumberFormat="0" applyFill="0" applyAlignment="0" applyProtection="0"/>
    <xf numFmtId="0" fontId="33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</cellStyleXfs>
  <cellXfs count="183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/>
    </xf>
    <xf numFmtId="0" fontId="7" fillId="0" borderId="11" xfId="0" applyFont="1" applyBorder="1" applyAlignment="1">
      <alignment horizontal="right" vertical="top" wrapText="1"/>
    </xf>
    <xf numFmtId="0" fontId="7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right" vertical="top" wrapText="1"/>
    </xf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1" xfId="0" applyNumberFormat="1" applyFont="1" applyBorder="1" applyAlignment="1">
      <alignment horizontal="right" vertical="top"/>
    </xf>
    <xf numFmtId="3" fontId="7" fillId="0" borderId="11" xfId="0" applyNumberFormat="1" applyFont="1" applyBorder="1" applyAlignment="1">
      <alignment horizontal="right" vertical="top" wrapText="1"/>
    </xf>
    <xf numFmtId="3" fontId="10" fillId="0" borderId="11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49" fontId="11" fillId="0" borderId="0" xfId="72" applyNumberFormat="1" applyFont="1" applyFill="1"/>
    <xf numFmtId="0" fontId="35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6" fillId="0" borderId="0" xfId="72" applyFont="1" applyFill="1" applyAlignment="1">
      <alignment horizontal="center" vertical="center"/>
    </xf>
    <xf numFmtId="49" fontId="34" fillId="0" borderId="0" xfId="72" applyNumberFormat="1" applyFont="1" applyFill="1" applyAlignment="1">
      <alignment horizontal="center" vertical="center"/>
    </xf>
    <xf numFmtId="49" fontId="37" fillId="0" borderId="0" xfId="72" applyNumberFormat="1" applyFont="1" applyFill="1" applyAlignment="1">
      <alignment wrapText="1"/>
    </xf>
    <xf numFmtId="49" fontId="35" fillId="0" borderId="0" xfId="72" applyNumberFormat="1" applyFont="1" applyFill="1" applyAlignment="1">
      <alignment horizontal="center" vertical="center" wrapText="1"/>
    </xf>
    <xf numFmtId="0" fontId="34" fillId="0" borderId="0" xfId="72" applyFont="1" applyFill="1"/>
    <xf numFmtId="0" fontId="34" fillId="0" borderId="10" xfId="72" applyFont="1" applyFill="1" applyBorder="1"/>
    <xf numFmtId="0" fontId="34" fillId="0" borderId="0" xfId="72" applyFont="1" applyFill="1" applyAlignment="1">
      <alignment horizontal="center"/>
    </xf>
    <xf numFmtId="0" fontId="34" fillId="0" borderId="0" xfId="72" applyFont="1" applyFill="1" applyAlignment="1">
      <alignment horizontal="right"/>
    </xf>
    <xf numFmtId="49" fontId="34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4" fillId="0" borderId="11" xfId="72" applyNumberFormat="1" applyFont="1" applyFill="1" applyBorder="1" applyAlignment="1">
      <alignment horizontal="center"/>
    </xf>
    <xf numFmtId="49" fontId="34" fillId="0" borderId="12" xfId="72" applyNumberFormat="1" applyFont="1" applyFill="1" applyBorder="1" applyAlignment="1">
      <alignment horizontal="center"/>
    </xf>
    <xf numFmtId="4" fontId="34" fillId="0" borderId="13" xfId="72" applyNumberFormat="1" applyFont="1" applyFill="1" applyBorder="1" applyAlignment="1">
      <alignment horizontal="center" vertical="center"/>
    </xf>
    <xf numFmtId="4" fontId="34" fillId="0" borderId="14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8" fillId="0" borderId="13" xfId="72" applyNumberFormat="1" applyFont="1" applyFill="1" applyBorder="1" applyAlignment="1">
      <alignment horizontal="center" vertical="center"/>
    </xf>
    <xf numFmtId="4" fontId="38" fillId="0" borderId="14" xfId="72" applyNumberFormat="1" applyFont="1" applyFill="1" applyBorder="1" applyAlignment="1">
      <alignment horizontal="center" vertical="center"/>
    </xf>
    <xf numFmtId="49" fontId="38" fillId="0" borderId="15" xfId="72" applyNumberFormat="1" applyFont="1" applyFill="1" applyBorder="1" applyAlignment="1">
      <alignment horizontal="left" vertical="center"/>
    </xf>
    <xf numFmtId="49" fontId="34" fillId="0" borderId="0" xfId="72" applyNumberFormat="1" applyFont="1" applyFill="1" applyBorder="1" applyAlignment="1">
      <alignment horizontal="centerContinuous" vertical="center" wrapText="1"/>
    </xf>
    <xf numFmtId="165" fontId="38" fillId="0" borderId="13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165" fontId="38" fillId="0" borderId="17" xfId="72" applyNumberFormat="1" applyFont="1" applyFill="1" applyBorder="1" applyAlignment="1">
      <alignment horizontal="center" vertical="center"/>
    </xf>
    <xf numFmtId="4" fontId="38" fillId="0" borderId="18" xfId="72" applyNumberFormat="1" applyFont="1" applyFill="1" applyBorder="1" applyAlignment="1">
      <alignment horizontal="center" vertical="center"/>
    </xf>
    <xf numFmtId="49" fontId="38" fillId="0" borderId="0" xfId="72" applyNumberFormat="1" applyFont="1" applyFill="1" applyBorder="1" applyAlignment="1">
      <alignment horizontal="left" vertical="center"/>
    </xf>
    <xf numFmtId="165" fontId="38" fillId="0" borderId="0" xfId="72" applyNumberFormat="1" applyFont="1" applyFill="1" applyBorder="1" applyAlignment="1">
      <alignment horizontal="center" vertical="center"/>
    </xf>
    <xf numFmtId="0" fontId="34" fillId="0" borderId="0" xfId="72" applyFont="1" applyFill="1" applyAlignment="1">
      <alignment horizontal="center" vertical="center"/>
    </xf>
    <xf numFmtId="0" fontId="34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34" fillId="0" borderId="11" xfId="72" applyNumberFormat="1" applyFont="1" applyFill="1" applyBorder="1" applyAlignment="1">
      <alignment horizontal="center" vertical="center"/>
    </xf>
    <xf numFmtId="49" fontId="34" fillId="0" borderId="13" xfId="72" applyNumberFormat="1" applyFont="1" applyFill="1" applyBorder="1" applyAlignment="1">
      <alignment horizontal="center" vertical="center" wrapText="1"/>
    </xf>
    <xf numFmtId="49" fontId="34" fillId="0" borderId="13" xfId="72" applyNumberFormat="1" applyFont="1" applyFill="1" applyBorder="1" applyAlignment="1">
      <alignment horizontal="centerContinuous" vertical="center" wrapText="1"/>
    </xf>
    <xf numFmtId="49" fontId="34" fillId="0" borderId="17" xfId="72" applyNumberFormat="1" applyFont="1" applyFill="1" applyBorder="1" applyAlignment="1">
      <alignment horizontal="centerContinuous" vertical="center" wrapText="1"/>
    </xf>
    <xf numFmtId="49" fontId="34" fillId="0" borderId="19" xfId="72" applyNumberFormat="1" applyFont="1" applyFill="1" applyBorder="1" applyAlignment="1">
      <alignment horizontal="center"/>
    </xf>
    <xf numFmtId="0" fontId="34" fillId="0" borderId="20" xfId="72" applyNumberFormat="1" applyFont="1" applyFill="1" applyBorder="1" applyAlignment="1">
      <alignment vertical="center" wrapText="1"/>
    </xf>
    <xf numFmtId="0" fontId="38" fillId="0" borderId="15" xfId="72" applyNumberFormat="1" applyFont="1" applyFill="1" applyBorder="1" applyAlignment="1">
      <alignment horizontal="left" vertical="center" wrapText="1"/>
    </xf>
    <xf numFmtId="49" fontId="39" fillId="0" borderId="13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7" fillId="0" borderId="15" xfId="72" applyNumberFormat="1" applyFont="1" applyFill="1" applyBorder="1" applyAlignment="1">
      <alignment horizontal="left" vertical="center" wrapText="1"/>
    </xf>
    <xf numFmtId="165" fontId="34" fillId="0" borderId="13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7" fillId="24" borderId="0" xfId="73" applyNumberFormat="1" applyFont="1" applyFill="1" applyAlignment="1">
      <alignment wrapText="1"/>
    </xf>
    <xf numFmtId="0" fontId="34" fillId="24" borderId="10" xfId="73" applyFont="1" applyFill="1" applyBorder="1" applyAlignment="1">
      <alignment horizontal="left" vertical="center"/>
    </xf>
    <xf numFmtId="0" fontId="34" fillId="24" borderId="10" xfId="73" applyFont="1" applyFill="1" applyBorder="1"/>
    <xf numFmtId="0" fontId="34" fillId="24" borderId="10" xfId="73" applyFont="1" applyFill="1" applyBorder="1" applyAlignment="1">
      <alignment horizontal="right"/>
    </xf>
    <xf numFmtId="49" fontId="34" fillId="24" borderId="0" xfId="73" applyNumberFormat="1" applyFont="1" applyFill="1"/>
    <xf numFmtId="49" fontId="34" fillId="24" borderId="11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4" fillId="24" borderId="11" xfId="73" applyNumberFormat="1" applyFont="1" applyFill="1" applyBorder="1" applyAlignment="1">
      <alignment horizontal="center" vertical="center"/>
    </xf>
    <xf numFmtId="49" fontId="34" fillId="24" borderId="11" xfId="73" applyNumberFormat="1" applyFont="1" applyFill="1" applyBorder="1" applyAlignment="1">
      <alignment horizontal="center"/>
    </xf>
    <xf numFmtId="0" fontId="34" fillId="24" borderId="11" xfId="73" applyNumberFormat="1" applyFont="1" applyFill="1" applyBorder="1" applyAlignment="1">
      <alignment horizontal="center" vertical="center"/>
    </xf>
    <xf numFmtId="49" fontId="39" fillId="24" borderId="11" xfId="73" applyNumberFormat="1" applyFont="1" applyFill="1" applyBorder="1" applyAlignment="1">
      <alignment horizontal="center" vertical="center" wrapText="1"/>
    </xf>
    <xf numFmtId="4" fontId="34" fillId="24" borderId="11" xfId="73" applyNumberFormat="1" applyFont="1" applyFill="1" applyBorder="1" applyAlignment="1">
      <alignment horizontal="center" vertical="center"/>
    </xf>
    <xf numFmtId="49" fontId="38" fillId="24" borderId="21" xfId="73" applyNumberFormat="1" applyFont="1" applyFill="1" applyBorder="1" applyAlignment="1">
      <alignment horizontal="left" vertical="center" wrapText="1"/>
    </xf>
    <xf numFmtId="4" fontId="38" fillId="24" borderId="11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40" fillId="24" borderId="11" xfId="73" applyFont="1" applyFill="1" applyBorder="1" applyAlignment="1">
      <alignment horizontal="center" vertical="center"/>
    </xf>
    <xf numFmtId="0" fontId="38" fillId="24" borderId="11" xfId="73" applyFont="1" applyFill="1" applyBorder="1" applyAlignment="1">
      <alignment horizontal="left" vertical="center" wrapText="1"/>
    </xf>
    <xf numFmtId="0" fontId="15" fillId="24" borderId="0" xfId="73" applyFont="1" applyFill="1"/>
    <xf numFmtId="0" fontId="34" fillId="24" borderId="11" xfId="73" applyFont="1" applyFill="1" applyBorder="1" applyAlignment="1">
      <alignment horizontal="center" vertical="center"/>
    </xf>
    <xf numFmtId="0" fontId="34" fillId="24" borderId="0" xfId="73" applyFont="1" applyFill="1"/>
    <xf numFmtId="0" fontId="34" fillId="24" borderId="17" xfId="73" applyFont="1" applyFill="1" applyBorder="1" applyAlignment="1">
      <alignment horizontal="center" vertical="center"/>
    </xf>
    <xf numFmtId="0" fontId="38" fillId="24" borderId="10" xfId="73" applyFont="1" applyFill="1" applyBorder="1" applyAlignment="1">
      <alignment horizontal="left" vertical="center"/>
    </xf>
    <xf numFmtId="4" fontId="38" fillId="24" borderId="17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8" fillId="24" borderId="0" xfId="73" applyFont="1" applyFill="1" applyAlignment="1">
      <alignment horizontal="center" vertical="center"/>
    </xf>
    <xf numFmtId="0" fontId="38" fillId="24" borderId="0" xfId="73" applyFont="1" applyFill="1"/>
    <xf numFmtId="0" fontId="34" fillId="24" borderId="0" xfId="73" applyFont="1" applyFill="1" applyAlignment="1">
      <alignment horizontal="center" vertical="center"/>
    </xf>
    <xf numFmtId="0" fontId="34" fillId="24" borderId="11" xfId="73" applyFont="1" applyFill="1" applyBorder="1" applyAlignment="1">
      <alignment horizontal="left" vertical="center"/>
    </xf>
    <xf numFmtId="0" fontId="34" fillId="0" borderId="0" xfId="72" applyFont="1" applyFill="1" applyAlignment="1">
      <alignment horizontal="center" vertical="center"/>
    </xf>
    <xf numFmtId="49" fontId="34" fillId="24" borderId="11" xfId="73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top" wrapText="1"/>
    </xf>
    <xf numFmtId="49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49" fontId="42" fillId="0" borderId="0" xfId="0" applyNumberFormat="1" applyFont="1" applyBorder="1" applyAlignment="1">
      <alignment horizontal="left" vertical="top" wrapText="1"/>
    </xf>
    <xf numFmtId="0" fontId="43" fillId="0" borderId="0" xfId="0" applyFont="1" applyBorder="1" applyAlignment="1">
      <alignment horizontal="right" vertical="top"/>
    </xf>
    <xf numFmtId="0" fontId="43" fillId="0" borderId="0" xfId="0" applyFont="1" applyAlignment="1">
      <alignment horizontal="right" vertical="top"/>
    </xf>
    <xf numFmtId="0" fontId="44" fillId="0" borderId="0" xfId="0" applyFont="1" applyAlignment="1">
      <alignment horizontal="center" vertical="top"/>
    </xf>
    <xf numFmtId="0" fontId="4" fillId="0" borderId="23" xfId="0" applyFont="1" applyBorder="1" applyAlignment="1">
      <alignment horizontal="right" vertical="top"/>
    </xf>
    <xf numFmtId="0" fontId="6" fillId="0" borderId="23" xfId="0" applyFont="1" applyBorder="1" applyAlignment="1">
      <alignment horizontal="center" vertical="top"/>
    </xf>
    <xf numFmtId="0" fontId="4" fillId="0" borderId="23" xfId="0" applyFont="1" applyBorder="1"/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41" fillId="0" borderId="0" xfId="0" applyFont="1" applyBorder="1"/>
    <xf numFmtId="3" fontId="4" fillId="0" borderId="10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left"/>
    </xf>
    <xf numFmtId="0" fontId="3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4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6" fillId="0" borderId="11" xfId="0" applyFont="1" applyBorder="1" applyAlignment="1">
      <alignment horizontal="left" vertical="top" wrapText="1"/>
    </xf>
    <xf numFmtId="0" fontId="45" fillId="0" borderId="11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center" vertical="center" textRotation="90" wrapText="1" readingOrder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/>
    </xf>
    <xf numFmtId="49" fontId="34" fillId="0" borderId="20" xfId="72" applyNumberFormat="1" applyFont="1" applyFill="1" applyBorder="1" applyAlignment="1">
      <alignment horizontal="center" vertical="center" wrapText="1"/>
    </xf>
    <xf numFmtId="49" fontId="34" fillId="0" borderId="15" xfId="72" applyNumberFormat="1" applyFont="1" applyFill="1" applyBorder="1" applyAlignment="1">
      <alignment horizontal="center" vertical="center" wrapText="1"/>
    </xf>
    <xf numFmtId="49" fontId="34" fillId="0" borderId="16" xfId="72" applyNumberFormat="1" applyFont="1" applyFill="1" applyBorder="1" applyAlignment="1">
      <alignment horizontal="center" vertical="center" wrapText="1"/>
    </xf>
    <xf numFmtId="49" fontId="34" fillId="0" borderId="22" xfId="72" applyNumberFormat="1" applyFont="1" applyFill="1" applyBorder="1" applyAlignment="1">
      <alignment horizontal="center" vertical="center" wrapText="1"/>
    </xf>
    <xf numFmtId="49" fontId="34" fillId="0" borderId="13" xfId="72" applyNumberFormat="1" applyFont="1" applyFill="1" applyBorder="1" applyAlignment="1">
      <alignment horizontal="center" vertical="center" wrapText="1"/>
    </xf>
    <xf numFmtId="49" fontId="34" fillId="0" borderId="17" xfId="72" applyNumberFormat="1" applyFont="1" applyFill="1" applyBorder="1" applyAlignment="1">
      <alignment horizontal="center" vertical="center" wrapText="1"/>
    </xf>
    <xf numFmtId="0" fontId="1" fillId="0" borderId="13" xfId="72" applyFont="1" applyBorder="1"/>
    <xf numFmtId="0" fontId="1" fillId="0" borderId="17" xfId="72" applyFont="1" applyBorder="1"/>
    <xf numFmtId="0" fontId="34" fillId="0" borderId="0" xfId="72" applyFont="1" applyFill="1" applyAlignment="1">
      <alignment horizontal="center" vertical="center"/>
    </xf>
    <xf numFmtId="49" fontId="35" fillId="0" borderId="0" xfId="72" applyNumberFormat="1" applyFont="1" applyFill="1" applyAlignment="1">
      <alignment horizontal="center" vertical="center"/>
    </xf>
    <xf numFmtId="49" fontId="35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4" fillId="24" borderId="11" xfId="73" applyNumberFormat="1" applyFont="1" applyFill="1" applyBorder="1" applyAlignment="1">
      <alignment horizontal="center" vertical="center" wrapText="1"/>
    </xf>
    <xf numFmtId="49" fontId="35" fillId="24" borderId="0" xfId="73" applyNumberFormat="1" applyFont="1" applyFill="1" applyAlignment="1">
      <alignment horizontal="center" vertical="center" wrapText="1"/>
    </xf>
    <xf numFmtId="49" fontId="37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4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/>
    </xf>
    <xf numFmtId="49" fontId="35" fillId="24" borderId="0" xfId="73" applyNumberFormat="1" applyFont="1" applyFill="1" applyAlignment="1">
      <alignment horizontal="center" vertical="top"/>
    </xf>
    <xf numFmtId="49" fontId="34" fillId="24" borderId="11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4"/>
  <sheetViews>
    <sheetView showGridLines="0" topLeftCell="A106" zoomScaleNormal="100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22" customWidth="1"/>
    <col min="2" max="2" width="16.28515625" style="1" customWidth="1"/>
    <col min="3" max="3" width="34.28515625" style="20" customWidth="1"/>
    <col min="4" max="4" width="7.7109375" style="19" customWidth="1"/>
    <col min="5" max="5" width="10.7109375" style="131" customWidth="1"/>
    <col min="6" max="6" width="7.28515625" style="7" customWidth="1"/>
    <col min="7" max="10" width="6.7109375" style="7" customWidth="1"/>
    <col min="11" max="11" width="7.28515625" style="47" customWidth="1"/>
    <col min="12" max="15" width="6.7109375" style="7" customWidth="1"/>
    <col min="16" max="16" width="9.42578125" style="7" customWidth="1"/>
    <col min="17" max="17" width="11.5703125" style="8" customWidth="1"/>
    <col min="18" max="16384" width="9.140625" style="8"/>
  </cols>
  <sheetData>
    <row r="1" spans="1:18" outlineLevel="2" x14ac:dyDescent="0.2">
      <c r="A1" s="6" t="s">
        <v>30</v>
      </c>
      <c r="B1" s="9"/>
      <c r="C1" s="2"/>
      <c r="D1" s="49"/>
      <c r="E1" s="147" t="s">
        <v>60</v>
      </c>
      <c r="F1" s="147"/>
      <c r="G1" s="147"/>
      <c r="H1" s="147"/>
      <c r="I1" s="147"/>
      <c r="J1" s="5"/>
      <c r="K1" s="41"/>
      <c r="L1" s="5"/>
      <c r="M1" s="6" t="s">
        <v>31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48" t="s">
        <v>16</v>
      </c>
      <c r="H2" s="5"/>
      <c r="I2" s="5"/>
      <c r="J2" s="5"/>
      <c r="K2" s="41"/>
      <c r="L2" s="5"/>
      <c r="M2" s="10" t="s">
        <v>64</v>
      </c>
      <c r="N2" s="5"/>
      <c r="O2" s="5"/>
      <c r="P2" s="5"/>
      <c r="Q2"/>
      <c r="R2"/>
    </row>
    <row r="3" spans="1:18" outlineLevel="1" x14ac:dyDescent="0.2">
      <c r="A3" s="10"/>
      <c r="B3" s="9"/>
      <c r="C3" s="2"/>
      <c r="D3" s="3"/>
      <c r="E3" s="3"/>
      <c r="F3" s="5"/>
      <c r="G3" s="48"/>
      <c r="H3" s="5"/>
      <c r="I3" s="5"/>
      <c r="J3" s="5"/>
      <c r="K3" s="41"/>
      <c r="L3" s="10"/>
      <c r="M3" s="10" t="s">
        <v>63</v>
      </c>
      <c r="N3" s="5"/>
      <c r="O3" s="5"/>
      <c r="P3" s="5"/>
      <c r="Q3"/>
      <c r="R3"/>
    </row>
    <row r="4" spans="1:18" outlineLevel="1" x14ac:dyDescent="0.2">
      <c r="A4" s="10" t="s">
        <v>34</v>
      </c>
      <c r="B4" s="9"/>
      <c r="C4" s="2"/>
      <c r="D4" s="3"/>
      <c r="E4" s="3"/>
      <c r="F4" s="5"/>
      <c r="G4" s="5"/>
      <c r="H4" s="5"/>
      <c r="I4" s="5"/>
      <c r="J4" s="5"/>
      <c r="K4" s="41"/>
      <c r="L4" s="5"/>
      <c r="M4" s="10" t="s">
        <v>34</v>
      </c>
      <c r="N4" s="5"/>
      <c r="O4" s="5"/>
      <c r="P4" s="5"/>
      <c r="Q4"/>
      <c r="R4"/>
    </row>
    <row r="5" spans="1:18" outlineLevel="1" x14ac:dyDescent="0.2">
      <c r="A5" s="10" t="s">
        <v>95</v>
      </c>
      <c r="B5" s="9"/>
      <c r="C5" s="2"/>
      <c r="D5" s="3"/>
      <c r="E5" s="3"/>
      <c r="F5" s="5"/>
      <c r="G5" s="5"/>
      <c r="H5" s="5"/>
      <c r="I5" s="5"/>
      <c r="J5" s="5"/>
      <c r="K5" s="41"/>
      <c r="L5" s="5"/>
      <c r="M5" s="10" t="s">
        <v>96</v>
      </c>
      <c r="N5" s="5"/>
      <c r="O5" s="5"/>
      <c r="P5" s="5"/>
      <c r="Q5"/>
      <c r="R5"/>
    </row>
    <row r="6" spans="1:18" x14ac:dyDescent="0.2">
      <c r="A6" s="4"/>
      <c r="B6" s="9"/>
      <c r="C6" s="3"/>
      <c r="D6" s="8"/>
      <c r="E6" s="5"/>
      <c r="F6" s="5"/>
      <c r="G6" s="12" t="s">
        <v>201</v>
      </c>
      <c r="H6" s="12"/>
      <c r="I6" s="12"/>
      <c r="J6" s="5"/>
      <c r="K6" s="41"/>
      <c r="L6" s="5"/>
      <c r="M6" s="5"/>
      <c r="N6" s="5"/>
      <c r="O6" s="5"/>
      <c r="P6" s="5"/>
      <c r="Q6"/>
      <c r="R6"/>
    </row>
    <row r="7" spans="1:18" x14ac:dyDescent="0.2">
      <c r="A7" s="4"/>
      <c r="B7" s="9"/>
      <c r="C7" s="3"/>
      <c r="D7" s="8"/>
      <c r="E7" s="5"/>
      <c r="F7" s="5"/>
      <c r="G7" s="4" t="s">
        <v>200</v>
      </c>
      <c r="H7" s="4"/>
      <c r="I7" s="4"/>
      <c r="J7" s="5"/>
      <c r="K7" s="41"/>
      <c r="L7" s="5"/>
      <c r="M7" s="5"/>
      <c r="N7" s="5"/>
      <c r="O7" s="5"/>
      <c r="P7" s="5"/>
      <c r="Q7" s="141"/>
      <c r="R7"/>
    </row>
    <row r="8" spans="1:18" x14ac:dyDescent="0.2">
      <c r="A8" s="4"/>
      <c r="B8" s="9"/>
      <c r="C8" s="3"/>
      <c r="D8" s="8"/>
      <c r="E8" s="5"/>
      <c r="F8" s="5"/>
      <c r="G8" s="4"/>
      <c r="H8" s="4"/>
      <c r="I8" s="4"/>
      <c r="J8" s="5"/>
      <c r="K8" s="41"/>
      <c r="L8" s="5"/>
      <c r="M8" s="5"/>
      <c r="N8" s="5"/>
      <c r="O8" s="5"/>
      <c r="P8" s="5"/>
      <c r="Q8"/>
      <c r="R8"/>
    </row>
    <row r="9" spans="1:18" x14ac:dyDescent="0.2">
      <c r="A9" s="4"/>
      <c r="B9" s="9"/>
      <c r="C9" s="13" t="s">
        <v>17</v>
      </c>
      <c r="D9" s="14" t="s">
        <v>199</v>
      </c>
      <c r="E9" s="140"/>
      <c r="F9" s="11"/>
      <c r="G9" s="11"/>
      <c r="H9" s="139"/>
      <c r="I9" s="11"/>
      <c r="J9" s="11"/>
      <c r="K9" s="142"/>
      <c r="L9" s="11"/>
      <c r="M9" s="11"/>
      <c r="N9" s="11"/>
      <c r="O9" s="5"/>
      <c r="P9" s="5"/>
      <c r="Q9" s="5"/>
      <c r="R9"/>
    </row>
    <row r="10" spans="1:18" x14ac:dyDescent="0.2">
      <c r="A10" s="4"/>
      <c r="B10" s="9"/>
      <c r="C10" s="3"/>
      <c r="D10" s="138"/>
      <c r="E10" s="136"/>
      <c r="F10" s="136"/>
      <c r="G10" s="137" t="s">
        <v>18</v>
      </c>
      <c r="H10" s="137"/>
      <c r="I10" s="137"/>
      <c r="J10" s="136"/>
      <c r="K10" s="90"/>
      <c r="L10" s="5"/>
      <c r="M10" s="5"/>
      <c r="N10" s="5"/>
      <c r="O10" s="5"/>
      <c r="P10" s="5"/>
      <c r="Q10"/>
      <c r="R10"/>
    </row>
    <row r="11" spans="1:18" x14ac:dyDescent="0.2">
      <c r="A11" s="16"/>
      <c r="B11" s="17"/>
      <c r="C11" s="3"/>
      <c r="D11" s="8"/>
      <c r="E11" s="5"/>
      <c r="F11" s="5"/>
      <c r="G11" s="5"/>
      <c r="H11" s="5"/>
      <c r="I11" s="5"/>
      <c r="J11" s="5"/>
      <c r="K11" s="41"/>
      <c r="L11" s="5"/>
      <c r="M11" s="5"/>
      <c r="N11" s="5"/>
      <c r="O11" s="5"/>
      <c r="P11" s="5"/>
    </row>
    <row r="12" spans="1:18" x14ac:dyDescent="0.2">
      <c r="A12" s="4"/>
      <c r="B12" s="9"/>
      <c r="C12" s="3"/>
      <c r="D12" s="15" t="s">
        <v>198</v>
      </c>
      <c r="E12" s="5"/>
      <c r="F12" s="5"/>
      <c r="G12" s="5"/>
      <c r="H12" s="15"/>
      <c r="I12" s="15"/>
      <c r="J12" s="15"/>
      <c r="K12" s="41"/>
      <c r="L12" s="5"/>
      <c r="M12" s="5"/>
      <c r="N12" s="39"/>
      <c r="O12" s="36"/>
      <c r="P12" s="36"/>
      <c r="Q12" s="5"/>
    </row>
    <row r="13" spans="1:18" x14ac:dyDescent="0.2">
      <c r="A13" s="4"/>
      <c r="B13" s="9"/>
      <c r="C13" s="3"/>
      <c r="D13" s="15" t="s">
        <v>57</v>
      </c>
      <c r="E13" s="5"/>
      <c r="F13" s="5"/>
      <c r="G13" s="5"/>
      <c r="H13" s="15"/>
      <c r="I13" s="15"/>
      <c r="J13" s="149" t="s">
        <v>197</v>
      </c>
      <c r="K13" s="150"/>
      <c r="L13" s="10" t="s">
        <v>54</v>
      </c>
      <c r="M13" s="5"/>
      <c r="N13" s="34"/>
      <c r="O13" s="36"/>
      <c r="P13" s="40"/>
    </row>
    <row r="14" spans="1:18" outlineLevel="1" x14ac:dyDescent="0.2">
      <c r="A14" s="4"/>
      <c r="B14" s="9"/>
      <c r="C14" s="3"/>
      <c r="D14" s="15" t="s">
        <v>59</v>
      </c>
      <c r="E14" s="5"/>
      <c r="F14" s="5"/>
      <c r="G14" s="5"/>
      <c r="H14" s="15"/>
      <c r="I14" s="15"/>
      <c r="J14" s="149" t="s">
        <v>196</v>
      </c>
      <c r="K14" s="150"/>
      <c r="L14" s="10" t="s">
        <v>54</v>
      </c>
      <c r="M14" s="5"/>
      <c r="N14" s="34"/>
      <c r="O14" s="36"/>
      <c r="P14" s="40"/>
    </row>
    <row r="15" spans="1:18" outlineLevel="1" x14ac:dyDescent="0.2">
      <c r="A15" s="4"/>
      <c r="B15" s="9"/>
      <c r="C15" s="3"/>
      <c r="D15" s="15" t="s">
        <v>58</v>
      </c>
      <c r="E15" s="5"/>
      <c r="F15" s="5"/>
      <c r="G15" s="5"/>
      <c r="H15" s="15"/>
      <c r="I15" s="15"/>
      <c r="J15" s="149" t="s">
        <v>195</v>
      </c>
      <c r="K15" s="150"/>
      <c r="L15" s="10" t="s">
        <v>54</v>
      </c>
      <c r="M15" s="5"/>
      <c r="N15" s="34"/>
      <c r="O15" s="36"/>
      <c r="P15" s="40"/>
    </row>
    <row r="16" spans="1:18" outlineLevel="1" x14ac:dyDescent="0.2">
      <c r="A16" s="4"/>
      <c r="B16" s="9"/>
      <c r="C16" s="3"/>
      <c r="D16" s="15" t="s">
        <v>194</v>
      </c>
      <c r="E16" s="5"/>
      <c r="F16" s="5"/>
      <c r="G16" s="5"/>
      <c r="H16" s="15"/>
      <c r="I16" s="15"/>
      <c r="J16" s="149" t="s">
        <v>193</v>
      </c>
      <c r="K16" s="150"/>
      <c r="L16" s="10" t="s">
        <v>54</v>
      </c>
      <c r="M16" s="5"/>
      <c r="N16" s="34"/>
      <c r="O16" s="36"/>
      <c r="P16" s="40"/>
    </row>
    <row r="17" spans="1:17" x14ac:dyDescent="0.2">
      <c r="A17" s="4"/>
      <c r="B17" s="9"/>
      <c r="C17" s="3"/>
      <c r="D17" s="15" t="s">
        <v>192</v>
      </c>
      <c r="E17" s="5"/>
      <c r="F17" s="5"/>
      <c r="G17" s="5"/>
      <c r="H17" s="15"/>
      <c r="I17" s="15"/>
      <c r="J17" s="149" t="s">
        <v>191</v>
      </c>
      <c r="K17" s="150"/>
      <c r="L17" s="10" t="s">
        <v>54</v>
      </c>
      <c r="M17" s="5"/>
      <c r="N17" s="34"/>
      <c r="O17" s="36"/>
      <c r="P17" s="40"/>
    </row>
    <row r="18" spans="1:17" outlineLevel="1" x14ac:dyDescent="0.2">
      <c r="A18" s="4"/>
      <c r="B18" s="9"/>
      <c r="C18" s="3"/>
      <c r="D18" s="15" t="s">
        <v>55</v>
      </c>
      <c r="E18" s="5"/>
      <c r="F18" s="5"/>
      <c r="G18" s="5"/>
      <c r="H18" s="15"/>
      <c r="I18" s="15"/>
      <c r="J18" s="149" t="s">
        <v>190</v>
      </c>
      <c r="K18" s="150"/>
      <c r="L18" s="10" t="s">
        <v>56</v>
      </c>
      <c r="M18" s="5"/>
      <c r="N18" s="5"/>
      <c r="O18" s="5"/>
      <c r="P18" s="5"/>
    </row>
    <row r="19" spans="1:17" x14ac:dyDescent="0.2">
      <c r="A19" s="31"/>
      <c r="B19" s="32"/>
      <c r="C19" s="23"/>
      <c r="D19" s="15" t="s">
        <v>93</v>
      </c>
      <c r="E19" s="15"/>
      <c r="F19" s="15"/>
      <c r="G19" s="15"/>
      <c r="H19" s="15"/>
      <c r="I19" s="15"/>
      <c r="J19" s="15"/>
      <c r="K19" s="143">
        <f>K122/1000</f>
        <v>31.279</v>
      </c>
      <c r="L19" s="15" t="s">
        <v>61</v>
      </c>
      <c r="M19" s="33"/>
      <c r="N19" s="34"/>
      <c r="O19" s="35"/>
      <c r="P19" s="40"/>
      <c r="Q19" s="37"/>
    </row>
    <row r="20" spans="1:17" x14ac:dyDescent="0.2">
      <c r="A20" s="31"/>
      <c r="B20" s="32"/>
      <c r="C20" s="23"/>
      <c r="D20" s="38" t="s">
        <v>62</v>
      </c>
      <c r="E20" s="15"/>
      <c r="F20" s="15"/>
      <c r="G20" s="15"/>
      <c r="H20" s="15"/>
      <c r="I20" s="15"/>
      <c r="J20" s="15"/>
      <c r="K20" s="42"/>
      <c r="L20" s="15"/>
      <c r="M20" s="33"/>
      <c r="N20" s="33"/>
      <c r="O20" s="33"/>
      <c r="P20" s="33"/>
      <c r="Q20"/>
    </row>
    <row r="21" spans="1:17" x14ac:dyDescent="0.2">
      <c r="A21" s="4"/>
      <c r="B21" s="9"/>
      <c r="C21" s="2"/>
      <c r="D21" s="3"/>
      <c r="E21" s="4"/>
      <c r="F21" s="5"/>
      <c r="G21" s="5"/>
      <c r="H21" s="5"/>
      <c r="I21" s="5"/>
      <c r="J21" s="5"/>
      <c r="K21" s="41"/>
      <c r="L21" s="5"/>
      <c r="M21" s="5"/>
      <c r="N21" s="5"/>
      <c r="O21" s="5"/>
      <c r="P21" s="5"/>
    </row>
    <row r="22" spans="1:17" ht="19.5" customHeight="1" x14ac:dyDescent="0.2">
      <c r="A22" s="155" t="s">
        <v>19</v>
      </c>
      <c r="B22" s="158" t="s">
        <v>189</v>
      </c>
      <c r="C22" s="155" t="s">
        <v>20</v>
      </c>
      <c r="D22" s="155" t="s">
        <v>21</v>
      </c>
      <c r="E22" s="155" t="s">
        <v>22</v>
      </c>
      <c r="F22" s="155" t="s">
        <v>32</v>
      </c>
      <c r="G22" s="156"/>
      <c r="H22" s="156"/>
      <c r="I22" s="156"/>
      <c r="J22" s="155" t="s">
        <v>33</v>
      </c>
      <c r="K22" s="160"/>
      <c r="L22" s="160"/>
      <c r="M22" s="160"/>
      <c r="N22" s="160"/>
      <c r="O22" s="155" t="s">
        <v>27</v>
      </c>
      <c r="P22" s="155" t="s">
        <v>28</v>
      </c>
      <c r="Q22" s="154" t="s">
        <v>188</v>
      </c>
    </row>
    <row r="23" spans="1:17" ht="18.75" customHeight="1" x14ac:dyDescent="0.2">
      <c r="A23" s="156"/>
      <c r="B23" s="159"/>
      <c r="C23" s="157"/>
      <c r="D23" s="155"/>
      <c r="E23" s="155"/>
      <c r="F23" s="155" t="s">
        <v>23</v>
      </c>
      <c r="G23" s="155" t="s">
        <v>25</v>
      </c>
      <c r="H23" s="156"/>
      <c r="I23" s="156"/>
      <c r="J23" s="155" t="s">
        <v>187</v>
      </c>
      <c r="K23" s="161" t="s">
        <v>23</v>
      </c>
      <c r="L23" s="155" t="s">
        <v>25</v>
      </c>
      <c r="M23" s="156"/>
      <c r="N23" s="156"/>
      <c r="O23" s="155"/>
      <c r="P23" s="155"/>
      <c r="Q23" s="154"/>
    </row>
    <row r="24" spans="1:17" ht="22.5" customHeight="1" x14ac:dyDescent="0.2">
      <c r="A24" s="156"/>
      <c r="B24" s="159"/>
      <c r="C24" s="157"/>
      <c r="D24" s="155"/>
      <c r="E24" s="155"/>
      <c r="F24" s="156"/>
      <c r="G24" s="126" t="s">
        <v>24</v>
      </c>
      <c r="H24" s="126" t="s">
        <v>29</v>
      </c>
      <c r="I24" s="126" t="s">
        <v>26</v>
      </c>
      <c r="J24" s="157"/>
      <c r="K24" s="162"/>
      <c r="L24" s="126" t="s">
        <v>24</v>
      </c>
      <c r="M24" s="126" t="s">
        <v>29</v>
      </c>
      <c r="N24" s="126" t="s">
        <v>26</v>
      </c>
      <c r="O24" s="155"/>
      <c r="P24" s="155"/>
      <c r="Q24" s="154"/>
    </row>
    <row r="25" spans="1:17" x14ac:dyDescent="0.2">
      <c r="A25" s="18">
        <v>1</v>
      </c>
      <c r="B25" s="129">
        <v>2</v>
      </c>
      <c r="C25" s="126">
        <v>3</v>
      </c>
      <c r="D25" s="126">
        <v>4</v>
      </c>
      <c r="E25" s="25">
        <v>5</v>
      </c>
      <c r="F25" s="127">
        <v>6</v>
      </c>
      <c r="G25" s="127">
        <v>7</v>
      </c>
      <c r="H25" s="127">
        <v>8</v>
      </c>
      <c r="I25" s="127">
        <v>9</v>
      </c>
      <c r="J25" s="127">
        <v>10</v>
      </c>
      <c r="K25" s="130">
        <v>11</v>
      </c>
      <c r="L25" s="127">
        <v>12</v>
      </c>
      <c r="M25" s="127">
        <v>13</v>
      </c>
      <c r="N25" s="127">
        <v>14</v>
      </c>
      <c r="O25" s="127">
        <v>15</v>
      </c>
      <c r="P25" s="127">
        <v>16</v>
      </c>
      <c r="Q25" s="127">
        <v>17</v>
      </c>
    </row>
    <row r="26" spans="1:17" x14ac:dyDescent="0.2">
      <c r="A26" s="153" t="s">
        <v>186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</row>
    <row r="27" spans="1:17" ht="65.25" x14ac:dyDescent="0.2">
      <c r="A27" s="18">
        <v>1</v>
      </c>
      <c r="B27" s="24" t="s">
        <v>152</v>
      </c>
      <c r="C27" s="128" t="s">
        <v>185</v>
      </c>
      <c r="D27" s="25" t="s">
        <v>35</v>
      </c>
      <c r="E27" s="26">
        <v>50</v>
      </c>
      <c r="F27" s="27">
        <v>10.69</v>
      </c>
      <c r="G27" s="27">
        <v>9.33</v>
      </c>
      <c r="H27" s="27">
        <v>1.36</v>
      </c>
      <c r="I27" s="27">
        <v>0.05</v>
      </c>
      <c r="J27" s="28"/>
      <c r="K27" s="43">
        <v>535</v>
      </c>
      <c r="L27" s="28">
        <v>467</v>
      </c>
      <c r="M27" s="28">
        <v>68</v>
      </c>
      <c r="N27" s="28">
        <v>3</v>
      </c>
      <c r="O27" s="28">
        <v>0.7</v>
      </c>
      <c r="P27" s="28">
        <v>35</v>
      </c>
      <c r="Q27" s="28"/>
    </row>
    <row r="28" spans="1:17" ht="65.25" x14ac:dyDescent="0.2">
      <c r="A28" s="18">
        <v>2</v>
      </c>
      <c r="B28" s="24" t="s">
        <v>178</v>
      </c>
      <c r="C28" s="128" t="s">
        <v>184</v>
      </c>
      <c r="D28" s="25" t="s">
        <v>35</v>
      </c>
      <c r="E28" s="26">
        <v>1</v>
      </c>
      <c r="F28" s="27">
        <v>36.65</v>
      </c>
      <c r="G28" s="27">
        <v>9.93</v>
      </c>
      <c r="H28" s="27">
        <v>26.72</v>
      </c>
      <c r="I28" s="27">
        <v>2.02</v>
      </c>
      <c r="J28" s="28"/>
      <c r="K28" s="43">
        <v>37</v>
      </c>
      <c r="L28" s="28">
        <v>10</v>
      </c>
      <c r="M28" s="28">
        <v>27</v>
      </c>
      <c r="N28" s="28">
        <v>2</v>
      </c>
      <c r="O28" s="28">
        <v>0.71</v>
      </c>
      <c r="P28" s="28">
        <v>0.71</v>
      </c>
      <c r="Q28" s="28"/>
    </row>
    <row r="29" spans="1:17" x14ac:dyDescent="0.2">
      <c r="A29" s="18">
        <v>3</v>
      </c>
      <c r="B29" s="24" t="s">
        <v>183</v>
      </c>
      <c r="C29" s="128" t="s">
        <v>182</v>
      </c>
      <c r="D29" s="25" t="s">
        <v>117</v>
      </c>
      <c r="E29" s="29">
        <v>5</v>
      </c>
      <c r="F29" s="27">
        <v>106.34</v>
      </c>
      <c r="G29" s="27">
        <v>105.94</v>
      </c>
      <c r="H29" s="27">
        <v>0.4</v>
      </c>
      <c r="I29" s="27">
        <v>0.16</v>
      </c>
      <c r="J29" s="28"/>
      <c r="K29" s="43">
        <v>532</v>
      </c>
      <c r="L29" s="28">
        <v>530</v>
      </c>
      <c r="M29" s="28">
        <v>2</v>
      </c>
      <c r="N29" s="28">
        <v>1</v>
      </c>
      <c r="O29" s="28">
        <v>9.64</v>
      </c>
      <c r="P29" s="28">
        <v>48.2</v>
      </c>
      <c r="Q29" s="28"/>
    </row>
    <row r="30" spans="1:17" ht="36" x14ac:dyDescent="0.2">
      <c r="A30" s="18">
        <v>4</v>
      </c>
      <c r="B30" s="24" t="s">
        <v>181</v>
      </c>
      <c r="C30" s="128" t="s">
        <v>180</v>
      </c>
      <c r="D30" s="25" t="s">
        <v>37</v>
      </c>
      <c r="E30" s="29">
        <v>0.28000000000000003</v>
      </c>
      <c r="F30" s="27">
        <v>210.08</v>
      </c>
      <c r="G30" s="27">
        <v>205.96</v>
      </c>
      <c r="H30" s="28"/>
      <c r="I30" s="28"/>
      <c r="J30" s="28"/>
      <c r="K30" s="43">
        <v>59</v>
      </c>
      <c r="L30" s="28">
        <v>58</v>
      </c>
      <c r="M30" s="28"/>
      <c r="N30" s="28"/>
      <c r="O30" s="28">
        <v>15.2</v>
      </c>
      <c r="P30" s="28">
        <v>4.26</v>
      </c>
      <c r="Q30" s="28"/>
    </row>
    <row r="31" spans="1:17" x14ac:dyDescent="0.2">
      <c r="A31" s="153" t="s">
        <v>179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</row>
    <row r="32" spans="1:17" ht="36" x14ac:dyDescent="0.2">
      <c r="A32" s="18">
        <v>5</v>
      </c>
      <c r="B32" s="24" t="s">
        <v>178</v>
      </c>
      <c r="C32" s="128" t="s">
        <v>177</v>
      </c>
      <c r="D32" s="25" t="s">
        <v>35</v>
      </c>
      <c r="E32" s="26">
        <v>1</v>
      </c>
      <c r="F32" s="27">
        <v>126.83</v>
      </c>
      <c r="G32" s="27">
        <v>33.11</v>
      </c>
      <c r="H32" s="27">
        <v>89.04</v>
      </c>
      <c r="I32" s="27">
        <v>6.72</v>
      </c>
      <c r="J32" s="28"/>
      <c r="K32" s="43">
        <v>127</v>
      </c>
      <c r="L32" s="28">
        <v>33</v>
      </c>
      <c r="M32" s="28">
        <v>89</v>
      </c>
      <c r="N32" s="28">
        <v>7</v>
      </c>
      <c r="O32" s="28">
        <v>2.37</v>
      </c>
      <c r="P32" s="28">
        <v>2.37</v>
      </c>
      <c r="Q32" s="28"/>
    </row>
    <row r="33" spans="1:17" x14ac:dyDescent="0.2">
      <c r="A33" s="151" t="s">
        <v>176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</row>
    <row r="34" spans="1:17" ht="36" x14ac:dyDescent="0.2">
      <c r="A34" s="18">
        <v>6</v>
      </c>
      <c r="B34" s="24" t="s">
        <v>147</v>
      </c>
      <c r="C34" s="128" t="s">
        <v>175</v>
      </c>
      <c r="D34" s="25" t="s">
        <v>36</v>
      </c>
      <c r="E34" s="26">
        <v>1</v>
      </c>
      <c r="F34" s="28"/>
      <c r="G34" s="28"/>
      <c r="H34" s="28"/>
      <c r="I34" s="28"/>
      <c r="J34" s="28">
        <v>719</v>
      </c>
      <c r="K34" s="43">
        <v>719</v>
      </c>
      <c r="L34" s="28"/>
      <c r="M34" s="28"/>
      <c r="N34" s="28"/>
      <c r="O34" s="28"/>
      <c r="P34" s="28"/>
      <c r="Q34" s="28"/>
    </row>
    <row r="35" spans="1:17" ht="24" x14ac:dyDescent="0.2">
      <c r="A35" s="18">
        <v>7</v>
      </c>
      <c r="B35" s="24" t="s">
        <v>147</v>
      </c>
      <c r="C35" s="128" t="s">
        <v>174</v>
      </c>
      <c r="D35" s="25" t="s">
        <v>36</v>
      </c>
      <c r="E35" s="26">
        <v>1</v>
      </c>
      <c r="F35" s="28"/>
      <c r="G35" s="28"/>
      <c r="H35" s="28"/>
      <c r="I35" s="28"/>
      <c r="J35" s="28">
        <v>550</v>
      </c>
      <c r="K35" s="43">
        <v>550</v>
      </c>
      <c r="L35" s="28"/>
      <c r="M35" s="28"/>
      <c r="N35" s="28"/>
      <c r="O35" s="28"/>
      <c r="P35" s="28"/>
      <c r="Q35" s="28"/>
    </row>
    <row r="36" spans="1:17" ht="36" x14ac:dyDescent="0.2">
      <c r="A36" s="18">
        <v>8</v>
      </c>
      <c r="B36" s="24" t="s">
        <v>173</v>
      </c>
      <c r="C36" s="128" t="s">
        <v>172</v>
      </c>
      <c r="D36" s="25" t="s">
        <v>35</v>
      </c>
      <c r="E36" s="26">
        <v>1</v>
      </c>
      <c r="F36" s="27">
        <v>243.6</v>
      </c>
      <c r="G36" s="27">
        <v>40.270000000000003</v>
      </c>
      <c r="H36" s="27">
        <v>4.58</v>
      </c>
      <c r="I36" s="27">
        <v>0.18</v>
      </c>
      <c r="J36" s="28"/>
      <c r="K36" s="43">
        <v>244</v>
      </c>
      <c r="L36" s="28">
        <v>40</v>
      </c>
      <c r="M36" s="28">
        <v>5</v>
      </c>
      <c r="N36" s="28"/>
      <c r="O36" s="28">
        <v>2.76</v>
      </c>
      <c r="P36" s="28">
        <v>2.76</v>
      </c>
      <c r="Q36" s="28"/>
    </row>
    <row r="37" spans="1:17" ht="36" x14ac:dyDescent="0.2">
      <c r="A37" s="18">
        <v>9</v>
      </c>
      <c r="B37" s="24" t="s">
        <v>147</v>
      </c>
      <c r="C37" s="128" t="s">
        <v>171</v>
      </c>
      <c r="D37" s="25" t="s">
        <v>36</v>
      </c>
      <c r="E37" s="26">
        <v>2</v>
      </c>
      <c r="F37" s="28"/>
      <c r="G37" s="28"/>
      <c r="H37" s="28"/>
      <c r="I37" s="28"/>
      <c r="J37" s="28">
        <v>327</v>
      </c>
      <c r="K37" s="43">
        <v>327</v>
      </c>
      <c r="L37" s="28"/>
      <c r="M37" s="28"/>
      <c r="N37" s="28"/>
      <c r="O37" s="28"/>
      <c r="P37" s="28"/>
      <c r="Q37" s="28"/>
    </row>
    <row r="38" spans="1:17" ht="36" x14ac:dyDescent="0.2">
      <c r="A38" s="18">
        <v>10</v>
      </c>
      <c r="B38" s="24" t="s">
        <v>147</v>
      </c>
      <c r="C38" s="128" t="s">
        <v>158</v>
      </c>
      <c r="D38" s="25" t="s">
        <v>36</v>
      </c>
      <c r="E38" s="26">
        <v>1</v>
      </c>
      <c r="F38" s="28"/>
      <c r="G38" s="28"/>
      <c r="H38" s="28"/>
      <c r="I38" s="28"/>
      <c r="J38" s="28">
        <v>164</v>
      </c>
      <c r="K38" s="43">
        <v>164</v>
      </c>
      <c r="L38" s="28"/>
      <c r="M38" s="28"/>
      <c r="N38" s="28"/>
      <c r="O38" s="28"/>
      <c r="P38" s="28"/>
      <c r="Q38" s="28"/>
    </row>
    <row r="39" spans="1:17" ht="36" x14ac:dyDescent="0.2">
      <c r="A39" s="18">
        <v>11</v>
      </c>
      <c r="B39" s="24" t="s">
        <v>147</v>
      </c>
      <c r="C39" s="128" t="s">
        <v>170</v>
      </c>
      <c r="D39" s="25" t="s">
        <v>36</v>
      </c>
      <c r="E39" s="26">
        <v>4</v>
      </c>
      <c r="F39" s="28"/>
      <c r="G39" s="28"/>
      <c r="H39" s="28"/>
      <c r="I39" s="28"/>
      <c r="J39" s="28">
        <v>654</v>
      </c>
      <c r="K39" s="43">
        <v>654</v>
      </c>
      <c r="L39" s="28"/>
      <c r="M39" s="28"/>
      <c r="N39" s="28"/>
      <c r="O39" s="28"/>
      <c r="P39" s="28"/>
      <c r="Q39" s="28"/>
    </row>
    <row r="40" spans="1:17" ht="36" x14ac:dyDescent="0.2">
      <c r="A40" s="18">
        <v>12</v>
      </c>
      <c r="B40" s="24" t="s">
        <v>147</v>
      </c>
      <c r="C40" s="128" t="s">
        <v>169</v>
      </c>
      <c r="D40" s="25" t="s">
        <v>36</v>
      </c>
      <c r="E40" s="26">
        <v>1</v>
      </c>
      <c r="F40" s="28"/>
      <c r="G40" s="28"/>
      <c r="H40" s="28"/>
      <c r="I40" s="28"/>
      <c r="J40" s="28">
        <v>171</v>
      </c>
      <c r="K40" s="43">
        <v>171</v>
      </c>
      <c r="L40" s="28"/>
      <c r="M40" s="28"/>
      <c r="N40" s="28"/>
      <c r="O40" s="28"/>
      <c r="P40" s="28"/>
      <c r="Q40" s="28"/>
    </row>
    <row r="41" spans="1:17" ht="36" x14ac:dyDescent="0.2">
      <c r="A41" s="18">
        <v>13</v>
      </c>
      <c r="B41" s="24" t="s">
        <v>152</v>
      </c>
      <c r="C41" s="128" t="s">
        <v>151</v>
      </c>
      <c r="D41" s="25" t="s">
        <v>35</v>
      </c>
      <c r="E41" s="29">
        <v>8</v>
      </c>
      <c r="F41" s="27">
        <v>215.9</v>
      </c>
      <c r="G41" s="27">
        <v>31.09</v>
      </c>
      <c r="H41" s="27">
        <v>4.53</v>
      </c>
      <c r="I41" s="27">
        <v>0.18</v>
      </c>
      <c r="J41" s="28"/>
      <c r="K41" s="43">
        <v>1727</v>
      </c>
      <c r="L41" s="28">
        <v>249</v>
      </c>
      <c r="M41" s="28">
        <v>36</v>
      </c>
      <c r="N41" s="28">
        <v>1</v>
      </c>
      <c r="O41" s="28">
        <v>2.3199999999999998</v>
      </c>
      <c r="P41" s="28">
        <v>18.559999999999999</v>
      </c>
      <c r="Q41" s="28"/>
    </row>
    <row r="42" spans="1:17" ht="36" x14ac:dyDescent="0.2">
      <c r="A42" s="18">
        <v>14</v>
      </c>
      <c r="B42" s="24" t="s">
        <v>147</v>
      </c>
      <c r="C42" s="128" t="s">
        <v>168</v>
      </c>
      <c r="D42" s="25" t="s">
        <v>36</v>
      </c>
      <c r="E42" s="26">
        <v>1</v>
      </c>
      <c r="F42" s="28"/>
      <c r="G42" s="28"/>
      <c r="H42" s="28"/>
      <c r="I42" s="28"/>
      <c r="J42" s="28">
        <v>171</v>
      </c>
      <c r="K42" s="43">
        <v>171</v>
      </c>
      <c r="L42" s="28"/>
      <c r="M42" s="28"/>
      <c r="N42" s="28"/>
      <c r="O42" s="28"/>
      <c r="P42" s="28"/>
      <c r="Q42" s="28"/>
    </row>
    <row r="43" spans="1:17" ht="36" x14ac:dyDescent="0.2">
      <c r="A43" s="18">
        <v>15</v>
      </c>
      <c r="B43" s="24" t="s">
        <v>145</v>
      </c>
      <c r="C43" s="128" t="s">
        <v>144</v>
      </c>
      <c r="D43" s="25" t="s">
        <v>35</v>
      </c>
      <c r="E43" s="26">
        <v>1</v>
      </c>
      <c r="F43" s="27">
        <v>174.77</v>
      </c>
      <c r="G43" s="27">
        <v>20.9</v>
      </c>
      <c r="H43" s="27">
        <v>1.28</v>
      </c>
      <c r="I43" s="28"/>
      <c r="J43" s="28"/>
      <c r="K43" s="43">
        <v>175</v>
      </c>
      <c r="L43" s="28">
        <v>21</v>
      </c>
      <c r="M43" s="28">
        <v>1</v>
      </c>
      <c r="N43" s="28"/>
      <c r="O43" s="28">
        <v>1.56</v>
      </c>
      <c r="P43" s="28">
        <v>1.56</v>
      </c>
      <c r="Q43" s="28"/>
    </row>
    <row r="44" spans="1:17" ht="36" x14ac:dyDescent="0.2">
      <c r="A44" s="18">
        <v>16</v>
      </c>
      <c r="B44" s="24" t="s">
        <v>162</v>
      </c>
      <c r="C44" s="128" t="s">
        <v>161</v>
      </c>
      <c r="D44" s="25" t="s">
        <v>35</v>
      </c>
      <c r="E44" s="26">
        <v>1</v>
      </c>
      <c r="F44" s="27">
        <v>99.26</v>
      </c>
      <c r="G44" s="27">
        <v>33.11</v>
      </c>
      <c r="H44" s="27">
        <v>62.05</v>
      </c>
      <c r="I44" s="27">
        <v>4.71</v>
      </c>
      <c r="J44" s="28"/>
      <c r="K44" s="43">
        <v>99</v>
      </c>
      <c r="L44" s="28">
        <v>33</v>
      </c>
      <c r="M44" s="28">
        <v>62</v>
      </c>
      <c r="N44" s="28">
        <v>5</v>
      </c>
      <c r="O44" s="28">
        <v>2.37</v>
      </c>
      <c r="P44" s="28">
        <v>2.37</v>
      </c>
      <c r="Q44" s="28"/>
    </row>
    <row r="45" spans="1:17" x14ac:dyDescent="0.2">
      <c r="A45" s="151" t="s">
        <v>167</v>
      </c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</row>
    <row r="46" spans="1:17" ht="36" x14ac:dyDescent="0.2">
      <c r="A46" s="18">
        <v>17</v>
      </c>
      <c r="B46" s="24" t="s">
        <v>147</v>
      </c>
      <c r="C46" s="128" t="s">
        <v>164</v>
      </c>
      <c r="D46" s="25" t="s">
        <v>36</v>
      </c>
      <c r="E46" s="26">
        <v>1</v>
      </c>
      <c r="F46" s="28"/>
      <c r="G46" s="28"/>
      <c r="H46" s="28"/>
      <c r="I46" s="28"/>
      <c r="J46" s="28">
        <v>185</v>
      </c>
      <c r="K46" s="43">
        <v>185</v>
      </c>
      <c r="L46" s="28"/>
      <c r="M46" s="28"/>
      <c r="N46" s="28"/>
      <c r="O46" s="28"/>
      <c r="P46" s="28"/>
      <c r="Q46" s="28"/>
    </row>
    <row r="47" spans="1:17" ht="36" x14ac:dyDescent="0.2">
      <c r="A47" s="18">
        <v>18</v>
      </c>
      <c r="B47" s="24" t="s">
        <v>147</v>
      </c>
      <c r="C47" s="128" t="s">
        <v>166</v>
      </c>
      <c r="D47" s="25" t="s">
        <v>36</v>
      </c>
      <c r="E47" s="26">
        <v>1</v>
      </c>
      <c r="F47" s="28"/>
      <c r="G47" s="28"/>
      <c r="H47" s="28"/>
      <c r="I47" s="28"/>
      <c r="J47" s="28">
        <v>33</v>
      </c>
      <c r="K47" s="43">
        <v>33</v>
      </c>
      <c r="L47" s="28"/>
      <c r="M47" s="28"/>
      <c r="N47" s="28"/>
      <c r="O47" s="28"/>
      <c r="P47" s="28"/>
      <c r="Q47" s="28"/>
    </row>
    <row r="48" spans="1:17" ht="36" x14ac:dyDescent="0.2">
      <c r="A48" s="18">
        <v>19</v>
      </c>
      <c r="B48" s="24" t="s">
        <v>152</v>
      </c>
      <c r="C48" s="128" t="s">
        <v>151</v>
      </c>
      <c r="D48" s="25" t="s">
        <v>35</v>
      </c>
      <c r="E48" s="26">
        <v>1</v>
      </c>
      <c r="F48" s="27">
        <v>215.9</v>
      </c>
      <c r="G48" s="27">
        <v>31.09</v>
      </c>
      <c r="H48" s="27">
        <v>4.53</v>
      </c>
      <c r="I48" s="27">
        <v>0.18</v>
      </c>
      <c r="J48" s="28"/>
      <c r="K48" s="43">
        <v>216</v>
      </c>
      <c r="L48" s="28">
        <v>31</v>
      </c>
      <c r="M48" s="28">
        <v>5</v>
      </c>
      <c r="N48" s="28"/>
      <c r="O48" s="28">
        <v>2.3199999999999998</v>
      </c>
      <c r="P48" s="28">
        <v>2.3199999999999998</v>
      </c>
      <c r="Q48" s="28"/>
    </row>
    <row r="49" spans="1:17" ht="36" x14ac:dyDescent="0.2">
      <c r="A49" s="18">
        <v>20</v>
      </c>
      <c r="B49" s="24" t="s">
        <v>147</v>
      </c>
      <c r="C49" s="128" t="s">
        <v>148</v>
      </c>
      <c r="D49" s="25" t="s">
        <v>36</v>
      </c>
      <c r="E49" s="26">
        <v>6</v>
      </c>
      <c r="F49" s="28"/>
      <c r="G49" s="28"/>
      <c r="H49" s="28"/>
      <c r="I49" s="28"/>
      <c r="J49" s="28">
        <v>200</v>
      </c>
      <c r="K49" s="43">
        <v>200</v>
      </c>
      <c r="L49" s="28"/>
      <c r="M49" s="28"/>
      <c r="N49" s="28"/>
      <c r="O49" s="28"/>
      <c r="P49" s="28"/>
      <c r="Q49" s="28"/>
    </row>
    <row r="50" spans="1:17" ht="36" x14ac:dyDescent="0.2">
      <c r="A50" s="18">
        <v>21</v>
      </c>
      <c r="B50" s="24" t="s">
        <v>147</v>
      </c>
      <c r="C50" s="128" t="s">
        <v>156</v>
      </c>
      <c r="D50" s="25" t="s">
        <v>36</v>
      </c>
      <c r="E50" s="26">
        <v>3</v>
      </c>
      <c r="F50" s="28"/>
      <c r="G50" s="28"/>
      <c r="H50" s="28"/>
      <c r="I50" s="28"/>
      <c r="J50" s="28">
        <v>33</v>
      </c>
      <c r="K50" s="43">
        <v>33</v>
      </c>
      <c r="L50" s="28"/>
      <c r="M50" s="28"/>
      <c r="N50" s="28"/>
      <c r="O50" s="28"/>
      <c r="P50" s="28"/>
      <c r="Q50" s="28"/>
    </row>
    <row r="51" spans="1:17" ht="36" x14ac:dyDescent="0.2">
      <c r="A51" s="18">
        <v>22</v>
      </c>
      <c r="B51" s="24" t="s">
        <v>145</v>
      </c>
      <c r="C51" s="128" t="s">
        <v>144</v>
      </c>
      <c r="D51" s="25" t="s">
        <v>35</v>
      </c>
      <c r="E51" s="29">
        <v>9</v>
      </c>
      <c r="F51" s="27">
        <v>174.77</v>
      </c>
      <c r="G51" s="27">
        <v>20.9</v>
      </c>
      <c r="H51" s="27">
        <v>1.28</v>
      </c>
      <c r="I51" s="28"/>
      <c r="J51" s="28"/>
      <c r="K51" s="43">
        <v>1573</v>
      </c>
      <c r="L51" s="28">
        <v>188</v>
      </c>
      <c r="M51" s="28">
        <v>12</v>
      </c>
      <c r="N51" s="28"/>
      <c r="O51" s="28">
        <v>1.56</v>
      </c>
      <c r="P51" s="28">
        <v>14.04</v>
      </c>
      <c r="Q51" s="28"/>
    </row>
    <row r="52" spans="1:17" ht="36" x14ac:dyDescent="0.2">
      <c r="A52" s="18">
        <v>23</v>
      </c>
      <c r="B52" s="24" t="s">
        <v>162</v>
      </c>
      <c r="C52" s="128" t="s">
        <v>161</v>
      </c>
      <c r="D52" s="25" t="s">
        <v>35</v>
      </c>
      <c r="E52" s="26">
        <v>1</v>
      </c>
      <c r="F52" s="27">
        <v>99.26</v>
      </c>
      <c r="G52" s="27">
        <v>33.11</v>
      </c>
      <c r="H52" s="27">
        <v>62.05</v>
      </c>
      <c r="I52" s="27">
        <v>4.71</v>
      </c>
      <c r="J52" s="28"/>
      <c r="K52" s="43">
        <v>99</v>
      </c>
      <c r="L52" s="28">
        <v>33</v>
      </c>
      <c r="M52" s="28">
        <v>62</v>
      </c>
      <c r="N52" s="28">
        <v>5</v>
      </c>
      <c r="O52" s="28">
        <v>2.37</v>
      </c>
      <c r="P52" s="28">
        <v>2.37</v>
      </c>
      <c r="Q52" s="28"/>
    </row>
    <row r="53" spans="1:17" x14ac:dyDescent="0.2">
      <c r="A53" s="151" t="s">
        <v>165</v>
      </c>
      <c r="B53" s="152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</row>
    <row r="54" spans="1:17" ht="36" x14ac:dyDescent="0.2">
      <c r="A54" s="18">
        <v>24</v>
      </c>
      <c r="B54" s="24" t="s">
        <v>147</v>
      </c>
      <c r="C54" s="128" t="s">
        <v>164</v>
      </c>
      <c r="D54" s="25" t="s">
        <v>36</v>
      </c>
      <c r="E54" s="26">
        <v>1</v>
      </c>
      <c r="F54" s="28"/>
      <c r="G54" s="28"/>
      <c r="H54" s="28"/>
      <c r="I54" s="28"/>
      <c r="J54" s="28">
        <v>185</v>
      </c>
      <c r="K54" s="43">
        <v>185</v>
      </c>
      <c r="L54" s="28"/>
      <c r="M54" s="28"/>
      <c r="N54" s="28"/>
      <c r="O54" s="28"/>
      <c r="P54" s="28"/>
      <c r="Q54" s="28"/>
    </row>
    <row r="55" spans="1:17" ht="36" x14ac:dyDescent="0.2">
      <c r="A55" s="18">
        <v>25</v>
      </c>
      <c r="B55" s="24" t="s">
        <v>147</v>
      </c>
      <c r="C55" s="128" t="s">
        <v>153</v>
      </c>
      <c r="D55" s="25" t="s">
        <v>36</v>
      </c>
      <c r="E55" s="26">
        <v>1</v>
      </c>
      <c r="F55" s="28"/>
      <c r="G55" s="28"/>
      <c r="H55" s="28"/>
      <c r="I55" s="28"/>
      <c r="J55" s="28">
        <v>33</v>
      </c>
      <c r="K55" s="43">
        <v>33</v>
      </c>
      <c r="L55" s="28"/>
      <c r="M55" s="28"/>
      <c r="N55" s="28"/>
      <c r="O55" s="28"/>
      <c r="P55" s="28"/>
      <c r="Q55" s="28"/>
    </row>
    <row r="56" spans="1:17" ht="36" x14ac:dyDescent="0.2">
      <c r="A56" s="18">
        <v>26</v>
      </c>
      <c r="B56" s="24" t="s">
        <v>152</v>
      </c>
      <c r="C56" s="128" t="s">
        <v>151</v>
      </c>
      <c r="D56" s="25" t="s">
        <v>35</v>
      </c>
      <c r="E56" s="26">
        <v>1</v>
      </c>
      <c r="F56" s="27">
        <v>215.9</v>
      </c>
      <c r="G56" s="27">
        <v>31.09</v>
      </c>
      <c r="H56" s="27">
        <v>4.53</v>
      </c>
      <c r="I56" s="27">
        <v>0.18</v>
      </c>
      <c r="J56" s="28"/>
      <c r="K56" s="43">
        <v>216</v>
      </c>
      <c r="L56" s="28">
        <v>31</v>
      </c>
      <c r="M56" s="28">
        <v>5</v>
      </c>
      <c r="N56" s="28"/>
      <c r="O56" s="28">
        <v>2.3199999999999998</v>
      </c>
      <c r="P56" s="28">
        <v>2.3199999999999998</v>
      </c>
      <c r="Q56" s="28"/>
    </row>
    <row r="57" spans="1:17" ht="36" x14ac:dyDescent="0.2">
      <c r="A57" s="18">
        <v>27</v>
      </c>
      <c r="B57" s="24" t="s">
        <v>147</v>
      </c>
      <c r="C57" s="128" t="s">
        <v>148</v>
      </c>
      <c r="D57" s="25" t="s">
        <v>36</v>
      </c>
      <c r="E57" s="26">
        <v>5</v>
      </c>
      <c r="F57" s="28"/>
      <c r="G57" s="28"/>
      <c r="H57" s="28"/>
      <c r="I57" s="28"/>
      <c r="J57" s="28">
        <v>166</v>
      </c>
      <c r="K57" s="43">
        <v>166</v>
      </c>
      <c r="L57" s="28"/>
      <c r="M57" s="28"/>
      <c r="N57" s="28"/>
      <c r="O57" s="28"/>
      <c r="P57" s="28"/>
      <c r="Q57" s="28"/>
    </row>
    <row r="58" spans="1:17" ht="36" x14ac:dyDescent="0.2">
      <c r="A58" s="18">
        <v>28</v>
      </c>
      <c r="B58" s="24" t="s">
        <v>147</v>
      </c>
      <c r="C58" s="128" t="s">
        <v>146</v>
      </c>
      <c r="D58" s="25" t="s">
        <v>36</v>
      </c>
      <c r="E58" s="26">
        <v>1</v>
      </c>
      <c r="F58" s="28"/>
      <c r="G58" s="28"/>
      <c r="H58" s="28"/>
      <c r="I58" s="28"/>
      <c r="J58" s="28">
        <v>11</v>
      </c>
      <c r="K58" s="43">
        <v>11</v>
      </c>
      <c r="L58" s="28"/>
      <c r="M58" s="28"/>
      <c r="N58" s="28"/>
      <c r="O58" s="28"/>
      <c r="P58" s="28"/>
      <c r="Q58" s="28"/>
    </row>
    <row r="59" spans="1:17" ht="36" x14ac:dyDescent="0.2">
      <c r="A59" s="18">
        <v>29</v>
      </c>
      <c r="B59" s="24" t="s">
        <v>147</v>
      </c>
      <c r="C59" s="128" t="s">
        <v>163</v>
      </c>
      <c r="D59" s="25" t="s">
        <v>36</v>
      </c>
      <c r="E59" s="26">
        <v>1</v>
      </c>
      <c r="F59" s="28"/>
      <c r="G59" s="28"/>
      <c r="H59" s="28"/>
      <c r="I59" s="28"/>
      <c r="J59" s="28">
        <v>11</v>
      </c>
      <c r="K59" s="43">
        <v>11</v>
      </c>
      <c r="L59" s="28"/>
      <c r="M59" s="28"/>
      <c r="N59" s="28"/>
      <c r="O59" s="28"/>
      <c r="P59" s="28"/>
      <c r="Q59" s="28"/>
    </row>
    <row r="60" spans="1:17" ht="36" x14ac:dyDescent="0.2">
      <c r="A60" s="18">
        <v>30</v>
      </c>
      <c r="B60" s="24" t="s">
        <v>145</v>
      </c>
      <c r="C60" s="128" t="s">
        <v>144</v>
      </c>
      <c r="D60" s="25" t="s">
        <v>35</v>
      </c>
      <c r="E60" s="29">
        <v>7</v>
      </c>
      <c r="F60" s="27">
        <v>174.77</v>
      </c>
      <c r="G60" s="27">
        <v>20.9</v>
      </c>
      <c r="H60" s="27">
        <v>1.28</v>
      </c>
      <c r="I60" s="28"/>
      <c r="J60" s="28"/>
      <c r="K60" s="43">
        <v>1223</v>
      </c>
      <c r="L60" s="28">
        <v>146</v>
      </c>
      <c r="M60" s="28">
        <v>9</v>
      </c>
      <c r="N60" s="28"/>
      <c r="O60" s="28">
        <v>1.56</v>
      </c>
      <c r="P60" s="28">
        <v>10.92</v>
      </c>
      <c r="Q60" s="28"/>
    </row>
    <row r="61" spans="1:17" ht="36" x14ac:dyDescent="0.2">
      <c r="A61" s="18">
        <v>31</v>
      </c>
      <c r="B61" s="24" t="s">
        <v>162</v>
      </c>
      <c r="C61" s="128" t="s">
        <v>161</v>
      </c>
      <c r="D61" s="25" t="s">
        <v>35</v>
      </c>
      <c r="E61" s="26">
        <v>1</v>
      </c>
      <c r="F61" s="27">
        <v>99.26</v>
      </c>
      <c r="G61" s="27">
        <v>33.11</v>
      </c>
      <c r="H61" s="27">
        <v>62.05</v>
      </c>
      <c r="I61" s="27">
        <v>4.71</v>
      </c>
      <c r="J61" s="28"/>
      <c r="K61" s="43">
        <v>99</v>
      </c>
      <c r="L61" s="28">
        <v>33</v>
      </c>
      <c r="M61" s="28">
        <v>62</v>
      </c>
      <c r="N61" s="28">
        <v>5</v>
      </c>
      <c r="O61" s="28">
        <v>2.37</v>
      </c>
      <c r="P61" s="28">
        <v>2.37</v>
      </c>
      <c r="Q61" s="28"/>
    </row>
    <row r="62" spans="1:17" ht="36" x14ac:dyDescent="0.2">
      <c r="A62" s="18">
        <v>32</v>
      </c>
      <c r="B62" s="24" t="s">
        <v>147</v>
      </c>
      <c r="C62" s="128" t="s">
        <v>160</v>
      </c>
      <c r="D62" s="25" t="s">
        <v>36</v>
      </c>
      <c r="E62" s="26">
        <v>1</v>
      </c>
      <c r="F62" s="28"/>
      <c r="G62" s="28"/>
      <c r="H62" s="28"/>
      <c r="I62" s="28"/>
      <c r="J62" s="28">
        <v>268</v>
      </c>
      <c r="K62" s="43">
        <v>268</v>
      </c>
      <c r="L62" s="28"/>
      <c r="M62" s="28"/>
      <c r="N62" s="28"/>
      <c r="O62" s="28"/>
      <c r="P62" s="28"/>
      <c r="Q62" s="28"/>
    </row>
    <row r="63" spans="1:17" x14ac:dyDescent="0.2">
      <c r="A63" s="151" t="s">
        <v>159</v>
      </c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</row>
    <row r="64" spans="1:17" ht="24.6" customHeight="1" x14ac:dyDescent="0.2">
      <c r="A64" s="18">
        <v>33</v>
      </c>
      <c r="B64" s="24" t="s">
        <v>147</v>
      </c>
      <c r="C64" s="128" t="s">
        <v>158</v>
      </c>
      <c r="D64" s="25" t="s">
        <v>36</v>
      </c>
      <c r="E64" s="26">
        <v>1</v>
      </c>
      <c r="F64" s="28"/>
      <c r="G64" s="28"/>
      <c r="H64" s="28"/>
      <c r="I64" s="28"/>
      <c r="J64" s="28">
        <v>164</v>
      </c>
      <c r="K64" s="43">
        <v>164</v>
      </c>
      <c r="L64" s="28"/>
      <c r="M64" s="28"/>
      <c r="N64" s="28"/>
      <c r="O64" s="28"/>
      <c r="P64" s="28"/>
      <c r="Q64" s="28"/>
    </row>
    <row r="65" spans="1:17" ht="24.6" customHeight="1" x14ac:dyDescent="0.2">
      <c r="A65" s="18">
        <v>34</v>
      </c>
      <c r="B65" s="24" t="s">
        <v>147</v>
      </c>
      <c r="C65" s="128" t="s">
        <v>157</v>
      </c>
      <c r="D65" s="25" t="s">
        <v>36</v>
      </c>
      <c r="E65" s="26">
        <v>1</v>
      </c>
      <c r="F65" s="28"/>
      <c r="G65" s="28"/>
      <c r="H65" s="28"/>
      <c r="I65" s="28"/>
      <c r="J65" s="28">
        <v>171</v>
      </c>
      <c r="K65" s="43">
        <v>171</v>
      </c>
      <c r="L65" s="28"/>
      <c r="M65" s="28"/>
      <c r="N65" s="28"/>
      <c r="O65" s="28"/>
      <c r="P65" s="28"/>
      <c r="Q65" s="28"/>
    </row>
    <row r="66" spans="1:17" ht="36" x14ac:dyDescent="0.2">
      <c r="A66" s="18">
        <v>35</v>
      </c>
      <c r="B66" s="24" t="s">
        <v>152</v>
      </c>
      <c r="C66" s="128" t="s">
        <v>151</v>
      </c>
      <c r="D66" s="25" t="s">
        <v>35</v>
      </c>
      <c r="E66" s="29">
        <v>2</v>
      </c>
      <c r="F66" s="27">
        <v>215.9</v>
      </c>
      <c r="G66" s="27">
        <v>31.09</v>
      </c>
      <c r="H66" s="27">
        <v>4.53</v>
      </c>
      <c r="I66" s="27">
        <v>0.18</v>
      </c>
      <c r="J66" s="28"/>
      <c r="K66" s="43">
        <v>432</v>
      </c>
      <c r="L66" s="28">
        <v>62</v>
      </c>
      <c r="M66" s="28">
        <v>9</v>
      </c>
      <c r="N66" s="28"/>
      <c r="O66" s="28">
        <v>2.3199999999999998</v>
      </c>
      <c r="P66" s="28">
        <v>4.6399999999999997</v>
      </c>
      <c r="Q66" s="28"/>
    </row>
    <row r="67" spans="1:17" ht="36" x14ac:dyDescent="0.2">
      <c r="A67" s="18">
        <v>36</v>
      </c>
      <c r="B67" s="24" t="s">
        <v>147</v>
      </c>
      <c r="C67" s="128" t="s">
        <v>150</v>
      </c>
      <c r="D67" s="25" t="s">
        <v>36</v>
      </c>
      <c r="E67" s="26">
        <v>3</v>
      </c>
      <c r="F67" s="28"/>
      <c r="G67" s="28"/>
      <c r="H67" s="28"/>
      <c r="I67" s="28"/>
      <c r="J67" s="28">
        <v>100</v>
      </c>
      <c r="K67" s="43">
        <v>100</v>
      </c>
      <c r="L67" s="28"/>
      <c r="M67" s="28"/>
      <c r="N67" s="28"/>
      <c r="O67" s="28"/>
      <c r="P67" s="28"/>
      <c r="Q67" s="28"/>
    </row>
    <row r="68" spans="1:17" ht="36" x14ac:dyDescent="0.2">
      <c r="A68" s="18">
        <v>37</v>
      </c>
      <c r="B68" s="24" t="s">
        <v>147</v>
      </c>
      <c r="C68" s="128" t="s">
        <v>149</v>
      </c>
      <c r="D68" s="25" t="s">
        <v>36</v>
      </c>
      <c r="E68" s="26">
        <v>2</v>
      </c>
      <c r="F68" s="28"/>
      <c r="G68" s="28"/>
      <c r="H68" s="28"/>
      <c r="I68" s="28"/>
      <c r="J68" s="28">
        <v>67</v>
      </c>
      <c r="K68" s="43">
        <v>67</v>
      </c>
      <c r="L68" s="28"/>
      <c r="M68" s="28"/>
      <c r="N68" s="28"/>
      <c r="O68" s="28"/>
      <c r="P68" s="28"/>
      <c r="Q68" s="28"/>
    </row>
    <row r="69" spans="1:17" ht="36" x14ac:dyDescent="0.2">
      <c r="A69" s="18">
        <v>38</v>
      </c>
      <c r="B69" s="24" t="s">
        <v>147</v>
      </c>
      <c r="C69" s="128" t="s">
        <v>148</v>
      </c>
      <c r="D69" s="25" t="s">
        <v>36</v>
      </c>
      <c r="E69" s="26">
        <v>3</v>
      </c>
      <c r="F69" s="28"/>
      <c r="G69" s="28"/>
      <c r="H69" s="28"/>
      <c r="I69" s="28"/>
      <c r="J69" s="28">
        <v>100</v>
      </c>
      <c r="K69" s="43">
        <v>100</v>
      </c>
      <c r="L69" s="28"/>
      <c r="M69" s="28"/>
      <c r="N69" s="28"/>
      <c r="O69" s="28"/>
      <c r="P69" s="28"/>
      <c r="Q69" s="28"/>
    </row>
    <row r="70" spans="1:17" ht="36" x14ac:dyDescent="0.2">
      <c r="A70" s="18">
        <v>39</v>
      </c>
      <c r="B70" s="24" t="s">
        <v>147</v>
      </c>
      <c r="C70" s="128" t="s">
        <v>146</v>
      </c>
      <c r="D70" s="25" t="s">
        <v>36</v>
      </c>
      <c r="E70" s="26">
        <v>2</v>
      </c>
      <c r="F70" s="28"/>
      <c r="G70" s="28"/>
      <c r="H70" s="28"/>
      <c r="I70" s="28"/>
      <c r="J70" s="28">
        <v>22</v>
      </c>
      <c r="K70" s="43">
        <v>22</v>
      </c>
      <c r="L70" s="28"/>
      <c r="M70" s="28"/>
      <c r="N70" s="28"/>
      <c r="O70" s="28"/>
      <c r="P70" s="28"/>
      <c r="Q70" s="28"/>
    </row>
    <row r="71" spans="1:17" ht="36" x14ac:dyDescent="0.2">
      <c r="A71" s="18">
        <v>40</v>
      </c>
      <c r="B71" s="24" t="s">
        <v>147</v>
      </c>
      <c r="C71" s="128" t="s">
        <v>156</v>
      </c>
      <c r="D71" s="25" t="s">
        <v>36</v>
      </c>
      <c r="E71" s="26">
        <v>1</v>
      </c>
      <c r="F71" s="28"/>
      <c r="G71" s="28"/>
      <c r="H71" s="28"/>
      <c r="I71" s="28"/>
      <c r="J71" s="28">
        <v>11</v>
      </c>
      <c r="K71" s="43">
        <v>11</v>
      </c>
      <c r="L71" s="28"/>
      <c r="M71" s="28"/>
      <c r="N71" s="28"/>
      <c r="O71" s="28"/>
      <c r="P71" s="28"/>
      <c r="Q71" s="28"/>
    </row>
    <row r="72" spans="1:17" ht="36" x14ac:dyDescent="0.2">
      <c r="A72" s="18">
        <v>41</v>
      </c>
      <c r="B72" s="24" t="s">
        <v>145</v>
      </c>
      <c r="C72" s="128" t="s">
        <v>144</v>
      </c>
      <c r="D72" s="25" t="s">
        <v>35</v>
      </c>
      <c r="E72" s="29">
        <v>11</v>
      </c>
      <c r="F72" s="27">
        <v>174.77</v>
      </c>
      <c r="G72" s="27">
        <v>20.9</v>
      </c>
      <c r="H72" s="27">
        <v>1.28</v>
      </c>
      <c r="I72" s="28"/>
      <c r="J72" s="28"/>
      <c r="K72" s="43">
        <v>1922</v>
      </c>
      <c r="L72" s="28">
        <v>230</v>
      </c>
      <c r="M72" s="28">
        <v>14</v>
      </c>
      <c r="N72" s="28"/>
      <c r="O72" s="28">
        <v>1.56</v>
      </c>
      <c r="P72" s="28">
        <v>17.16</v>
      </c>
      <c r="Q72" s="28"/>
    </row>
    <row r="73" spans="1:17" x14ac:dyDescent="0.2">
      <c r="A73" s="151" t="s">
        <v>155</v>
      </c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2"/>
    </row>
    <row r="74" spans="1:17" ht="36" x14ac:dyDescent="0.2">
      <c r="A74" s="18">
        <v>43</v>
      </c>
      <c r="B74" s="24" t="s">
        <v>147</v>
      </c>
      <c r="C74" s="128" t="s">
        <v>154</v>
      </c>
      <c r="D74" s="25" t="s">
        <v>36</v>
      </c>
      <c r="E74" s="26">
        <v>1</v>
      </c>
      <c r="F74" s="28"/>
      <c r="G74" s="28"/>
      <c r="H74" s="28"/>
      <c r="I74" s="28"/>
      <c r="J74" s="28">
        <v>402</v>
      </c>
      <c r="K74" s="43">
        <v>402</v>
      </c>
      <c r="L74" s="28"/>
      <c r="M74" s="28"/>
      <c r="N74" s="28"/>
      <c r="O74" s="28"/>
      <c r="P74" s="28"/>
      <c r="Q74" s="28"/>
    </row>
    <row r="75" spans="1:17" ht="36" x14ac:dyDescent="0.2">
      <c r="A75" s="18">
        <v>44</v>
      </c>
      <c r="B75" s="24" t="s">
        <v>147</v>
      </c>
      <c r="C75" s="128" t="s">
        <v>153</v>
      </c>
      <c r="D75" s="25" t="s">
        <v>36</v>
      </c>
      <c r="E75" s="26">
        <v>1</v>
      </c>
      <c r="F75" s="28"/>
      <c r="G75" s="28"/>
      <c r="H75" s="28"/>
      <c r="I75" s="28"/>
      <c r="J75" s="28">
        <v>33</v>
      </c>
      <c r="K75" s="43">
        <v>33</v>
      </c>
      <c r="L75" s="28"/>
      <c r="M75" s="28"/>
      <c r="N75" s="28"/>
      <c r="O75" s="28"/>
      <c r="P75" s="28"/>
      <c r="Q75" s="28"/>
    </row>
    <row r="76" spans="1:17" ht="36" x14ac:dyDescent="0.2">
      <c r="A76" s="18">
        <v>45</v>
      </c>
      <c r="B76" s="24" t="s">
        <v>152</v>
      </c>
      <c r="C76" s="128" t="s">
        <v>151</v>
      </c>
      <c r="D76" s="25" t="s">
        <v>35</v>
      </c>
      <c r="E76" s="26">
        <v>1</v>
      </c>
      <c r="F76" s="27">
        <v>215.9</v>
      </c>
      <c r="G76" s="27">
        <v>31.09</v>
      </c>
      <c r="H76" s="27">
        <v>4.53</v>
      </c>
      <c r="I76" s="27">
        <v>0.18</v>
      </c>
      <c r="J76" s="28"/>
      <c r="K76" s="43">
        <v>216</v>
      </c>
      <c r="L76" s="28">
        <v>31</v>
      </c>
      <c r="M76" s="28">
        <v>5</v>
      </c>
      <c r="N76" s="28"/>
      <c r="O76" s="28">
        <v>2.3199999999999998</v>
      </c>
      <c r="P76" s="28">
        <v>2.3199999999999998</v>
      </c>
      <c r="Q76" s="28"/>
    </row>
    <row r="77" spans="1:17" ht="36" x14ac:dyDescent="0.2">
      <c r="A77" s="18">
        <v>46</v>
      </c>
      <c r="B77" s="24" t="s">
        <v>147</v>
      </c>
      <c r="C77" s="128" t="s">
        <v>150</v>
      </c>
      <c r="D77" s="25" t="s">
        <v>36</v>
      </c>
      <c r="E77" s="26">
        <v>6</v>
      </c>
      <c r="F77" s="28"/>
      <c r="G77" s="28"/>
      <c r="H77" s="28"/>
      <c r="I77" s="28"/>
      <c r="J77" s="28">
        <v>200</v>
      </c>
      <c r="K77" s="43">
        <v>200</v>
      </c>
      <c r="L77" s="28"/>
      <c r="M77" s="28"/>
      <c r="N77" s="28"/>
      <c r="O77" s="28"/>
      <c r="P77" s="28"/>
      <c r="Q77" s="28"/>
    </row>
    <row r="78" spans="1:17" ht="36" x14ac:dyDescent="0.2">
      <c r="A78" s="18">
        <v>47</v>
      </c>
      <c r="B78" s="24" t="s">
        <v>147</v>
      </c>
      <c r="C78" s="128" t="s">
        <v>149</v>
      </c>
      <c r="D78" s="25" t="s">
        <v>36</v>
      </c>
      <c r="E78" s="26">
        <v>2</v>
      </c>
      <c r="F78" s="28"/>
      <c r="G78" s="28"/>
      <c r="H78" s="28"/>
      <c r="I78" s="28"/>
      <c r="J78" s="28">
        <v>67</v>
      </c>
      <c r="K78" s="43">
        <v>67</v>
      </c>
      <c r="L78" s="28"/>
      <c r="M78" s="28"/>
      <c r="N78" s="28"/>
      <c r="O78" s="28"/>
      <c r="P78" s="28"/>
      <c r="Q78" s="28"/>
    </row>
    <row r="79" spans="1:17" ht="36" x14ac:dyDescent="0.2">
      <c r="A79" s="18">
        <v>48</v>
      </c>
      <c r="B79" s="24" t="s">
        <v>147</v>
      </c>
      <c r="C79" s="128" t="s">
        <v>148</v>
      </c>
      <c r="D79" s="25" t="s">
        <v>36</v>
      </c>
      <c r="E79" s="26">
        <v>4</v>
      </c>
      <c r="F79" s="28"/>
      <c r="G79" s="28"/>
      <c r="H79" s="28"/>
      <c r="I79" s="28"/>
      <c r="J79" s="28">
        <v>133</v>
      </c>
      <c r="K79" s="43">
        <v>133</v>
      </c>
      <c r="L79" s="28"/>
      <c r="M79" s="28"/>
      <c r="N79" s="28"/>
      <c r="O79" s="28"/>
      <c r="P79" s="28"/>
      <c r="Q79" s="28"/>
    </row>
    <row r="80" spans="1:17" ht="36" x14ac:dyDescent="0.2">
      <c r="A80" s="18">
        <v>49</v>
      </c>
      <c r="B80" s="24" t="s">
        <v>147</v>
      </c>
      <c r="C80" s="128" t="s">
        <v>146</v>
      </c>
      <c r="D80" s="25" t="s">
        <v>36</v>
      </c>
      <c r="E80" s="26">
        <v>1</v>
      </c>
      <c r="F80" s="28"/>
      <c r="G80" s="28"/>
      <c r="H80" s="28"/>
      <c r="I80" s="28"/>
      <c r="J80" s="28">
        <v>11</v>
      </c>
      <c r="K80" s="43">
        <v>11</v>
      </c>
      <c r="L80" s="28"/>
      <c r="M80" s="28"/>
      <c r="N80" s="28"/>
      <c r="O80" s="28"/>
      <c r="P80" s="28"/>
      <c r="Q80" s="28"/>
    </row>
    <row r="81" spans="1:17" ht="36" x14ac:dyDescent="0.2">
      <c r="A81" s="18">
        <v>50</v>
      </c>
      <c r="B81" s="24" t="s">
        <v>145</v>
      </c>
      <c r="C81" s="128" t="s">
        <v>144</v>
      </c>
      <c r="D81" s="25" t="s">
        <v>35</v>
      </c>
      <c r="E81" s="29">
        <v>13</v>
      </c>
      <c r="F81" s="27">
        <v>174.77</v>
      </c>
      <c r="G81" s="27">
        <v>20.9</v>
      </c>
      <c r="H81" s="27">
        <v>1.28</v>
      </c>
      <c r="I81" s="28"/>
      <c r="J81" s="28"/>
      <c r="K81" s="43">
        <v>2272</v>
      </c>
      <c r="L81" s="28">
        <v>272</v>
      </c>
      <c r="M81" s="28">
        <v>17</v>
      </c>
      <c r="N81" s="28"/>
      <c r="O81" s="28">
        <v>1.56</v>
      </c>
      <c r="P81" s="28">
        <v>20.28</v>
      </c>
      <c r="Q81" s="28"/>
    </row>
    <row r="82" spans="1:17" x14ac:dyDescent="0.2">
      <c r="A82" s="151" t="s">
        <v>143</v>
      </c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</row>
    <row r="83" spans="1:17" ht="72" x14ac:dyDescent="0.2">
      <c r="A83" s="18">
        <v>51</v>
      </c>
      <c r="B83" s="24" t="s">
        <v>142</v>
      </c>
      <c r="C83" s="128" t="s">
        <v>141</v>
      </c>
      <c r="D83" s="25" t="s">
        <v>132</v>
      </c>
      <c r="E83" s="29">
        <v>2.0400000000000001E-2</v>
      </c>
      <c r="F83" s="27">
        <v>146084.01</v>
      </c>
      <c r="G83" s="28"/>
      <c r="H83" s="28"/>
      <c r="I83" s="28"/>
      <c r="J83" s="28"/>
      <c r="K83" s="43">
        <v>2980</v>
      </c>
      <c r="L83" s="28"/>
      <c r="M83" s="28"/>
      <c r="N83" s="28"/>
      <c r="O83" s="28"/>
      <c r="P83" s="28"/>
      <c r="Q83" s="28"/>
    </row>
    <row r="84" spans="1:17" ht="72" x14ac:dyDescent="0.2">
      <c r="A84" s="18">
        <v>52</v>
      </c>
      <c r="B84" s="24" t="s">
        <v>140</v>
      </c>
      <c r="C84" s="128" t="s">
        <v>139</v>
      </c>
      <c r="D84" s="25" t="s">
        <v>132</v>
      </c>
      <c r="E84" s="29">
        <v>3.0599999999999999E-2</v>
      </c>
      <c r="F84" s="27">
        <v>92019.99</v>
      </c>
      <c r="G84" s="28"/>
      <c r="H84" s="28"/>
      <c r="I84" s="28"/>
      <c r="J84" s="28"/>
      <c r="K84" s="43">
        <v>2816</v>
      </c>
      <c r="L84" s="28"/>
      <c r="M84" s="28"/>
      <c r="N84" s="28"/>
      <c r="O84" s="28"/>
      <c r="P84" s="28"/>
      <c r="Q84" s="28"/>
    </row>
    <row r="85" spans="1:17" ht="72" x14ac:dyDescent="0.2">
      <c r="A85" s="18">
        <v>53</v>
      </c>
      <c r="B85" s="24" t="s">
        <v>138</v>
      </c>
      <c r="C85" s="128" t="s">
        <v>137</v>
      </c>
      <c r="D85" s="25" t="s">
        <v>132</v>
      </c>
      <c r="E85" s="29">
        <v>5.0999999999999997E-2</v>
      </c>
      <c r="F85" s="27">
        <v>31991</v>
      </c>
      <c r="G85" s="28"/>
      <c r="H85" s="28"/>
      <c r="I85" s="28"/>
      <c r="J85" s="28"/>
      <c r="K85" s="43">
        <v>1632</v>
      </c>
      <c r="L85" s="28"/>
      <c r="M85" s="28"/>
      <c r="N85" s="28"/>
      <c r="O85" s="28"/>
      <c r="P85" s="28"/>
      <c r="Q85" s="28"/>
    </row>
    <row r="86" spans="1:17" ht="72" x14ac:dyDescent="0.2">
      <c r="A86" s="18">
        <v>54</v>
      </c>
      <c r="B86" s="24" t="s">
        <v>136</v>
      </c>
      <c r="C86" s="128" t="s">
        <v>135</v>
      </c>
      <c r="D86" s="25" t="s">
        <v>132</v>
      </c>
      <c r="E86" s="29">
        <v>0.31619999999999998</v>
      </c>
      <c r="F86" s="27">
        <v>16109</v>
      </c>
      <c r="G86" s="28"/>
      <c r="H86" s="28"/>
      <c r="I86" s="28"/>
      <c r="J86" s="28"/>
      <c r="K86" s="43">
        <v>5094</v>
      </c>
      <c r="L86" s="28"/>
      <c r="M86" s="28"/>
      <c r="N86" s="28"/>
      <c r="O86" s="28"/>
      <c r="P86" s="28"/>
      <c r="Q86" s="28"/>
    </row>
    <row r="87" spans="1:17" ht="72" x14ac:dyDescent="0.2">
      <c r="A87" s="18">
        <v>55</v>
      </c>
      <c r="B87" s="24" t="s">
        <v>134</v>
      </c>
      <c r="C87" s="128" t="s">
        <v>133</v>
      </c>
      <c r="D87" s="25" t="s">
        <v>132</v>
      </c>
      <c r="E87" s="29">
        <v>5.0999999999999997E-2</v>
      </c>
      <c r="F87" s="27">
        <v>10382</v>
      </c>
      <c r="G87" s="28"/>
      <c r="H87" s="28"/>
      <c r="I87" s="28"/>
      <c r="J87" s="28"/>
      <c r="K87" s="43">
        <v>529</v>
      </c>
      <c r="L87" s="28"/>
      <c r="M87" s="28"/>
      <c r="N87" s="28"/>
      <c r="O87" s="28"/>
      <c r="P87" s="28"/>
      <c r="Q87" s="28"/>
    </row>
    <row r="88" spans="1:17" ht="120.75" x14ac:dyDescent="0.2">
      <c r="A88" s="18">
        <v>56</v>
      </c>
      <c r="B88" s="24" t="s">
        <v>129</v>
      </c>
      <c r="C88" s="128" t="s">
        <v>131</v>
      </c>
      <c r="D88" s="25" t="s">
        <v>117</v>
      </c>
      <c r="E88" s="29">
        <v>2.75</v>
      </c>
      <c r="F88" s="27">
        <v>4067.05</v>
      </c>
      <c r="G88" s="27">
        <v>717.89</v>
      </c>
      <c r="H88" s="27">
        <v>957.86</v>
      </c>
      <c r="I88" s="27">
        <v>390.47</v>
      </c>
      <c r="J88" s="28"/>
      <c r="K88" s="43">
        <v>11184</v>
      </c>
      <c r="L88" s="28">
        <v>1974</v>
      </c>
      <c r="M88" s="28">
        <v>2634</v>
      </c>
      <c r="N88" s="28">
        <v>1074</v>
      </c>
      <c r="O88" s="28">
        <v>54.18</v>
      </c>
      <c r="P88" s="28">
        <v>149</v>
      </c>
      <c r="Q88" s="28"/>
    </row>
    <row r="89" spans="1:17" ht="108.75" x14ac:dyDescent="0.2">
      <c r="A89" s="18">
        <v>57</v>
      </c>
      <c r="B89" s="24" t="s">
        <v>129</v>
      </c>
      <c r="C89" s="128" t="s">
        <v>130</v>
      </c>
      <c r="D89" s="25" t="s">
        <v>117</v>
      </c>
      <c r="E89" s="29">
        <v>0.31</v>
      </c>
      <c r="F89" s="27">
        <v>4067.05</v>
      </c>
      <c r="G89" s="27">
        <v>717.89</v>
      </c>
      <c r="H89" s="27">
        <v>957.86</v>
      </c>
      <c r="I89" s="27">
        <v>390.47</v>
      </c>
      <c r="J89" s="28"/>
      <c r="K89" s="43">
        <v>1261</v>
      </c>
      <c r="L89" s="28">
        <v>223</v>
      </c>
      <c r="M89" s="28">
        <v>297</v>
      </c>
      <c r="N89" s="28">
        <v>121</v>
      </c>
      <c r="O89" s="28">
        <v>54.18</v>
      </c>
      <c r="P89" s="28">
        <v>16.8</v>
      </c>
      <c r="Q89" s="28"/>
    </row>
    <row r="90" spans="1:17" ht="120.75" x14ac:dyDescent="0.2">
      <c r="A90" s="18">
        <v>58</v>
      </c>
      <c r="B90" s="24" t="s">
        <v>129</v>
      </c>
      <c r="C90" s="128" t="s">
        <v>128</v>
      </c>
      <c r="D90" s="25" t="s">
        <v>117</v>
      </c>
      <c r="E90" s="29">
        <v>0.23</v>
      </c>
      <c r="F90" s="27">
        <v>4067.05</v>
      </c>
      <c r="G90" s="27">
        <v>717.89</v>
      </c>
      <c r="H90" s="27">
        <v>957.86</v>
      </c>
      <c r="I90" s="27">
        <v>390.47</v>
      </c>
      <c r="J90" s="28"/>
      <c r="K90" s="43">
        <v>935</v>
      </c>
      <c r="L90" s="28">
        <v>165</v>
      </c>
      <c r="M90" s="28">
        <v>220</v>
      </c>
      <c r="N90" s="28">
        <v>90</v>
      </c>
      <c r="O90" s="28">
        <v>54.18</v>
      </c>
      <c r="P90" s="28">
        <v>12.46</v>
      </c>
      <c r="Q90" s="28"/>
    </row>
    <row r="91" spans="1:17" ht="84.75" x14ac:dyDescent="0.2">
      <c r="A91" s="18">
        <v>59</v>
      </c>
      <c r="B91" s="24" t="s">
        <v>127</v>
      </c>
      <c r="C91" s="128" t="s">
        <v>126</v>
      </c>
      <c r="D91" s="25" t="s">
        <v>89</v>
      </c>
      <c r="E91" s="26">
        <v>0.12</v>
      </c>
      <c r="F91" s="27">
        <v>3364.66</v>
      </c>
      <c r="G91" s="27">
        <v>274.60000000000002</v>
      </c>
      <c r="H91" s="27">
        <v>1752.22</v>
      </c>
      <c r="I91" s="27">
        <v>195.89</v>
      </c>
      <c r="J91" s="28"/>
      <c r="K91" s="43">
        <v>404</v>
      </c>
      <c r="L91" s="28">
        <v>33</v>
      </c>
      <c r="M91" s="28">
        <v>210</v>
      </c>
      <c r="N91" s="28">
        <v>24</v>
      </c>
      <c r="O91" s="28">
        <v>20.27</v>
      </c>
      <c r="P91" s="28">
        <v>2.4300000000000002</v>
      </c>
      <c r="Q91" s="28"/>
    </row>
    <row r="92" spans="1:17" ht="60" x14ac:dyDescent="0.2">
      <c r="A92" s="18">
        <v>60</v>
      </c>
      <c r="B92" s="24" t="s">
        <v>125</v>
      </c>
      <c r="C92" s="128" t="s">
        <v>124</v>
      </c>
      <c r="D92" s="25" t="s">
        <v>117</v>
      </c>
      <c r="E92" s="29">
        <v>0.89</v>
      </c>
      <c r="F92" s="27">
        <v>730.59</v>
      </c>
      <c r="G92" s="27">
        <v>104.15</v>
      </c>
      <c r="H92" s="27">
        <v>11.69</v>
      </c>
      <c r="I92" s="27">
        <v>0.73</v>
      </c>
      <c r="J92" s="28"/>
      <c r="K92" s="43">
        <v>650</v>
      </c>
      <c r="L92" s="28">
        <v>93</v>
      </c>
      <c r="M92" s="28">
        <v>10</v>
      </c>
      <c r="N92" s="28">
        <v>1</v>
      </c>
      <c r="O92" s="28">
        <v>7.86</v>
      </c>
      <c r="P92" s="28">
        <v>7</v>
      </c>
      <c r="Q92" s="28"/>
    </row>
    <row r="93" spans="1:17" ht="36" x14ac:dyDescent="0.2">
      <c r="A93" s="18">
        <v>61</v>
      </c>
      <c r="B93" s="24" t="s">
        <v>123</v>
      </c>
      <c r="C93" s="128" t="s">
        <v>122</v>
      </c>
      <c r="D93" s="25" t="s">
        <v>117</v>
      </c>
      <c r="E93" s="26">
        <v>0.55000000000000004</v>
      </c>
      <c r="F93" s="27">
        <v>1351.39</v>
      </c>
      <c r="G93" s="27">
        <v>251.75</v>
      </c>
      <c r="H93" s="27">
        <v>85.67</v>
      </c>
      <c r="I93" s="27">
        <v>3.46</v>
      </c>
      <c r="J93" s="28"/>
      <c r="K93" s="43">
        <v>743</v>
      </c>
      <c r="L93" s="28">
        <v>138</v>
      </c>
      <c r="M93" s="28">
        <v>47</v>
      </c>
      <c r="N93" s="28">
        <v>2</v>
      </c>
      <c r="O93" s="28">
        <v>19</v>
      </c>
      <c r="P93" s="28">
        <v>10.45</v>
      </c>
      <c r="Q93" s="28"/>
    </row>
    <row r="94" spans="1:17" ht="36" x14ac:dyDescent="0.2">
      <c r="A94" s="18">
        <v>62</v>
      </c>
      <c r="B94" s="24" t="s">
        <v>121</v>
      </c>
      <c r="C94" s="128" t="s">
        <v>120</v>
      </c>
      <c r="D94" s="25" t="s">
        <v>37</v>
      </c>
      <c r="E94" s="26">
        <v>0.08</v>
      </c>
      <c r="F94" s="27">
        <v>3944.42</v>
      </c>
      <c r="G94" s="27">
        <v>967.91</v>
      </c>
      <c r="H94" s="27">
        <v>2976.51</v>
      </c>
      <c r="I94" s="27">
        <v>329.74</v>
      </c>
      <c r="J94" s="28"/>
      <c r="K94" s="43">
        <v>316</v>
      </c>
      <c r="L94" s="28">
        <v>77</v>
      </c>
      <c r="M94" s="28">
        <v>239</v>
      </c>
      <c r="N94" s="28">
        <v>26</v>
      </c>
      <c r="O94" s="28">
        <v>74.8</v>
      </c>
      <c r="P94" s="28">
        <v>5.98</v>
      </c>
      <c r="Q94" s="28"/>
    </row>
    <row r="95" spans="1:17" ht="36" x14ac:dyDescent="0.2">
      <c r="A95" s="18">
        <v>63</v>
      </c>
      <c r="B95" s="24" t="s">
        <v>119</v>
      </c>
      <c r="C95" s="128" t="s">
        <v>118</v>
      </c>
      <c r="D95" s="25" t="s">
        <v>117</v>
      </c>
      <c r="E95" s="26">
        <v>0.1</v>
      </c>
      <c r="F95" s="27">
        <v>1871.12</v>
      </c>
      <c r="G95" s="27">
        <v>376.3</v>
      </c>
      <c r="H95" s="27">
        <v>304.07</v>
      </c>
      <c r="I95" s="27">
        <v>16.559999999999999</v>
      </c>
      <c r="J95" s="28"/>
      <c r="K95" s="43">
        <v>187</v>
      </c>
      <c r="L95" s="28">
        <v>38</v>
      </c>
      <c r="M95" s="28">
        <v>30</v>
      </c>
      <c r="N95" s="28">
        <v>2</v>
      </c>
      <c r="O95" s="28">
        <v>28.4</v>
      </c>
      <c r="P95" s="28">
        <v>2.84</v>
      </c>
      <c r="Q95" s="28"/>
    </row>
    <row r="96" spans="1:17" ht="36" x14ac:dyDescent="0.2">
      <c r="A96" s="18">
        <v>64</v>
      </c>
      <c r="B96" s="24" t="s">
        <v>116</v>
      </c>
      <c r="C96" s="128" t="s">
        <v>115</v>
      </c>
      <c r="D96" s="25" t="s">
        <v>114</v>
      </c>
      <c r="E96" s="26">
        <v>0.08</v>
      </c>
      <c r="F96" s="27">
        <v>1343.1</v>
      </c>
      <c r="G96" s="27">
        <v>944.71</v>
      </c>
      <c r="H96" s="27">
        <v>2.02</v>
      </c>
      <c r="I96" s="27">
        <v>0.78</v>
      </c>
      <c r="J96" s="28"/>
      <c r="K96" s="43">
        <v>107</v>
      </c>
      <c r="L96" s="28">
        <v>76</v>
      </c>
      <c r="M96" s="28"/>
      <c r="N96" s="28"/>
      <c r="O96" s="28">
        <v>78.66</v>
      </c>
      <c r="P96" s="28">
        <v>6.29</v>
      </c>
      <c r="Q96" s="28"/>
    </row>
    <row r="97" spans="1:17" ht="36" x14ac:dyDescent="0.2">
      <c r="A97" s="18">
        <v>65</v>
      </c>
      <c r="B97" s="24" t="s">
        <v>92</v>
      </c>
      <c r="C97" s="128" t="s">
        <v>91</v>
      </c>
      <c r="D97" s="25" t="s">
        <v>90</v>
      </c>
      <c r="E97" s="26">
        <v>8</v>
      </c>
      <c r="F97" s="27">
        <v>22.58</v>
      </c>
      <c r="G97" s="27">
        <v>6.37</v>
      </c>
      <c r="H97" s="28"/>
      <c r="I97" s="28"/>
      <c r="J97" s="28"/>
      <c r="K97" s="43">
        <v>181</v>
      </c>
      <c r="L97" s="28">
        <v>51</v>
      </c>
      <c r="M97" s="28"/>
      <c r="N97" s="28"/>
      <c r="O97" s="28">
        <v>0.47</v>
      </c>
      <c r="P97" s="28">
        <v>3.76</v>
      </c>
      <c r="Q97" s="28"/>
    </row>
    <row r="98" spans="1:17" x14ac:dyDescent="0.2">
      <c r="A98" s="145" t="s">
        <v>38</v>
      </c>
      <c r="B98" s="146"/>
      <c r="C98" s="146"/>
      <c r="D98" s="146"/>
      <c r="E98" s="146"/>
      <c r="F98" s="146"/>
      <c r="G98" s="146"/>
      <c r="H98" s="146"/>
      <c r="I98" s="146"/>
      <c r="J98" s="146"/>
      <c r="K98" s="44">
        <v>46184</v>
      </c>
      <c r="L98" s="27">
        <v>5366</v>
      </c>
      <c r="M98" s="27">
        <v>4177</v>
      </c>
      <c r="N98" s="27">
        <v>1369</v>
      </c>
      <c r="O98" s="28"/>
      <c r="P98" s="27">
        <v>411.54</v>
      </c>
      <c r="Q98" s="28"/>
    </row>
    <row r="99" spans="1:17" x14ac:dyDescent="0.2">
      <c r="A99" s="145" t="s">
        <v>39</v>
      </c>
      <c r="B99" s="146"/>
      <c r="C99" s="146"/>
      <c r="D99" s="146"/>
      <c r="E99" s="146"/>
      <c r="F99" s="146"/>
      <c r="G99" s="146"/>
      <c r="H99" s="146"/>
      <c r="I99" s="146"/>
      <c r="J99" s="146"/>
      <c r="K99" s="44">
        <v>49808</v>
      </c>
      <c r="L99" s="27">
        <v>7305</v>
      </c>
      <c r="M99" s="27">
        <v>5634</v>
      </c>
      <c r="N99" s="27">
        <v>1918</v>
      </c>
      <c r="O99" s="28"/>
      <c r="P99" s="27">
        <v>534.41</v>
      </c>
      <c r="Q99" s="28"/>
    </row>
    <row r="100" spans="1:17" x14ac:dyDescent="0.2">
      <c r="A100" s="145" t="s">
        <v>40</v>
      </c>
      <c r="B100" s="146"/>
      <c r="C100" s="146"/>
      <c r="D100" s="146"/>
      <c r="E100" s="146"/>
      <c r="F100" s="146"/>
      <c r="G100" s="146"/>
      <c r="H100" s="146"/>
      <c r="I100" s="146"/>
      <c r="J100" s="146"/>
      <c r="K100" s="43"/>
      <c r="L100" s="28"/>
      <c r="M100" s="28"/>
      <c r="N100" s="28"/>
      <c r="O100" s="28"/>
      <c r="P100" s="28"/>
      <c r="Q100" s="28"/>
    </row>
    <row r="101" spans="1:17" ht="15" customHeight="1" x14ac:dyDescent="0.2">
      <c r="A101" s="145" t="s">
        <v>113</v>
      </c>
      <c r="B101" s="146"/>
      <c r="C101" s="146"/>
      <c r="D101" s="146"/>
      <c r="E101" s="146"/>
      <c r="F101" s="146"/>
      <c r="G101" s="146"/>
      <c r="H101" s="146"/>
      <c r="I101" s="146"/>
      <c r="J101" s="146"/>
      <c r="K101" s="44">
        <v>289</v>
      </c>
      <c r="L101" s="27">
        <v>231</v>
      </c>
      <c r="M101" s="27">
        <v>59</v>
      </c>
      <c r="N101" s="27">
        <v>59</v>
      </c>
      <c r="O101" s="28"/>
      <c r="P101" s="28"/>
      <c r="Q101" s="28"/>
    </row>
    <row r="102" spans="1:17" ht="30" customHeight="1" x14ac:dyDescent="0.2">
      <c r="A102" s="145" t="s">
        <v>112</v>
      </c>
      <c r="B102" s="146"/>
      <c r="C102" s="146"/>
      <c r="D102" s="146"/>
      <c r="E102" s="146"/>
      <c r="F102" s="146"/>
      <c r="G102" s="146"/>
      <c r="H102" s="146"/>
      <c r="I102" s="146"/>
      <c r="J102" s="146"/>
      <c r="K102" s="44">
        <v>161</v>
      </c>
      <c r="L102" s="28"/>
      <c r="M102" s="28"/>
      <c r="N102" s="28"/>
      <c r="O102" s="28"/>
      <c r="P102" s="28"/>
      <c r="Q102" s="28"/>
    </row>
    <row r="103" spans="1:17" ht="30" customHeight="1" x14ac:dyDescent="0.2">
      <c r="A103" s="145" t="s">
        <v>111</v>
      </c>
      <c r="B103" s="146"/>
      <c r="C103" s="146"/>
      <c r="D103" s="146"/>
      <c r="E103" s="146"/>
      <c r="F103" s="146"/>
      <c r="G103" s="146"/>
      <c r="H103" s="146"/>
      <c r="I103" s="146"/>
      <c r="J103" s="146"/>
      <c r="K103" s="44">
        <v>67</v>
      </c>
      <c r="L103" s="28"/>
      <c r="M103" s="28"/>
      <c r="N103" s="28"/>
      <c r="O103" s="28"/>
      <c r="P103" s="28"/>
      <c r="Q103" s="28"/>
    </row>
    <row r="104" spans="1:17" ht="30" customHeight="1" x14ac:dyDescent="0.2">
      <c r="A104" s="145" t="s">
        <v>110</v>
      </c>
      <c r="B104" s="146"/>
      <c r="C104" s="146"/>
      <c r="D104" s="146"/>
      <c r="E104" s="146"/>
      <c r="F104" s="146"/>
      <c r="G104" s="146"/>
      <c r="H104" s="146"/>
      <c r="I104" s="146"/>
      <c r="J104" s="146"/>
      <c r="K104" s="44">
        <v>3107</v>
      </c>
      <c r="L104" s="27">
        <v>1709</v>
      </c>
      <c r="M104" s="27">
        <v>1398</v>
      </c>
      <c r="N104" s="27">
        <v>490</v>
      </c>
      <c r="O104" s="28"/>
      <c r="P104" s="27">
        <v>122.8745</v>
      </c>
      <c r="Q104" s="28"/>
    </row>
    <row r="105" spans="1:17" x14ac:dyDescent="0.2">
      <c r="A105" s="145" t="s">
        <v>41</v>
      </c>
      <c r="B105" s="146"/>
      <c r="C105" s="146"/>
      <c r="D105" s="146"/>
      <c r="E105" s="146"/>
      <c r="F105" s="146"/>
      <c r="G105" s="146"/>
      <c r="H105" s="146"/>
      <c r="I105" s="146"/>
      <c r="J105" s="146"/>
      <c r="K105" s="44">
        <v>8710</v>
      </c>
      <c r="L105" s="28"/>
      <c r="M105" s="28"/>
      <c r="N105" s="28"/>
      <c r="O105" s="28"/>
      <c r="P105" s="28"/>
      <c r="Q105" s="28"/>
    </row>
    <row r="106" spans="1:17" x14ac:dyDescent="0.2">
      <c r="A106" s="145" t="s">
        <v>40</v>
      </c>
      <c r="B106" s="146"/>
      <c r="C106" s="146"/>
      <c r="D106" s="146"/>
      <c r="E106" s="146"/>
      <c r="F106" s="146"/>
      <c r="G106" s="146"/>
      <c r="H106" s="146"/>
      <c r="I106" s="146"/>
      <c r="J106" s="146"/>
      <c r="K106" s="43"/>
      <c r="L106" s="28"/>
      <c r="M106" s="28"/>
      <c r="N106" s="28"/>
      <c r="O106" s="28"/>
      <c r="P106" s="28"/>
      <c r="Q106" s="28"/>
    </row>
    <row r="107" spans="1:17" x14ac:dyDescent="0.2">
      <c r="A107" s="145" t="s">
        <v>109</v>
      </c>
      <c r="B107" s="146"/>
      <c r="C107" s="146"/>
      <c r="D107" s="146"/>
      <c r="E107" s="146"/>
      <c r="F107" s="146"/>
      <c r="G107" s="146"/>
      <c r="H107" s="146"/>
      <c r="I107" s="146"/>
      <c r="J107" s="146"/>
      <c r="K107" s="44">
        <v>62</v>
      </c>
      <c r="L107" s="28"/>
      <c r="M107" s="28"/>
      <c r="N107" s="28"/>
      <c r="O107" s="28"/>
      <c r="P107" s="28"/>
      <c r="Q107" s="28"/>
    </row>
    <row r="108" spans="1:17" x14ac:dyDescent="0.2">
      <c r="A108" s="145" t="s">
        <v>108</v>
      </c>
      <c r="B108" s="146"/>
      <c r="C108" s="146"/>
      <c r="D108" s="146"/>
      <c r="E108" s="146"/>
      <c r="F108" s="146"/>
      <c r="G108" s="146"/>
      <c r="H108" s="146"/>
      <c r="I108" s="146"/>
      <c r="J108" s="146"/>
      <c r="K108" s="44">
        <v>471</v>
      </c>
      <c r="L108" s="28"/>
      <c r="M108" s="28"/>
      <c r="N108" s="28"/>
      <c r="O108" s="28"/>
      <c r="P108" s="28"/>
      <c r="Q108" s="28"/>
    </row>
    <row r="109" spans="1:17" ht="15" customHeight="1" x14ac:dyDescent="0.2">
      <c r="A109" s="145" t="s">
        <v>107</v>
      </c>
      <c r="B109" s="146"/>
      <c r="C109" s="146"/>
      <c r="D109" s="146"/>
      <c r="E109" s="146"/>
      <c r="F109" s="146"/>
      <c r="G109" s="146"/>
      <c r="H109" s="146"/>
      <c r="I109" s="146"/>
      <c r="J109" s="146"/>
      <c r="K109" s="44">
        <v>8059</v>
      </c>
      <c r="L109" s="28"/>
      <c r="M109" s="28"/>
      <c r="N109" s="28"/>
      <c r="O109" s="28"/>
      <c r="P109" s="28"/>
      <c r="Q109" s="28"/>
    </row>
    <row r="110" spans="1:17" x14ac:dyDescent="0.2">
      <c r="A110" s="145" t="s">
        <v>106</v>
      </c>
      <c r="B110" s="146"/>
      <c r="C110" s="146"/>
      <c r="D110" s="146"/>
      <c r="E110" s="146"/>
      <c r="F110" s="146"/>
      <c r="G110" s="146"/>
      <c r="H110" s="146"/>
      <c r="I110" s="146"/>
      <c r="J110" s="146"/>
      <c r="K110" s="44">
        <v>118</v>
      </c>
      <c r="L110" s="28"/>
      <c r="M110" s="28"/>
      <c r="N110" s="28"/>
      <c r="O110" s="28"/>
      <c r="P110" s="28"/>
      <c r="Q110" s="28"/>
    </row>
    <row r="111" spans="1:17" x14ac:dyDescent="0.2">
      <c r="A111" s="145" t="s">
        <v>42</v>
      </c>
      <c r="B111" s="146"/>
      <c r="C111" s="146"/>
      <c r="D111" s="146"/>
      <c r="E111" s="146"/>
      <c r="F111" s="146"/>
      <c r="G111" s="146"/>
      <c r="H111" s="146"/>
      <c r="I111" s="146"/>
      <c r="J111" s="146"/>
      <c r="K111" s="44">
        <v>5989</v>
      </c>
      <c r="L111" s="28"/>
      <c r="M111" s="28"/>
      <c r="N111" s="28"/>
      <c r="O111" s="28"/>
      <c r="P111" s="28"/>
      <c r="Q111" s="28"/>
    </row>
    <row r="112" spans="1:17" x14ac:dyDescent="0.2">
      <c r="A112" s="145" t="s">
        <v>40</v>
      </c>
      <c r="B112" s="146"/>
      <c r="C112" s="146"/>
      <c r="D112" s="146"/>
      <c r="E112" s="146"/>
      <c r="F112" s="146"/>
      <c r="G112" s="146"/>
      <c r="H112" s="146"/>
      <c r="I112" s="146"/>
      <c r="J112" s="146"/>
      <c r="K112" s="43"/>
      <c r="L112" s="28"/>
      <c r="M112" s="28"/>
      <c r="N112" s="28"/>
      <c r="O112" s="28"/>
      <c r="P112" s="28"/>
      <c r="Q112" s="28"/>
    </row>
    <row r="113" spans="1:17" x14ac:dyDescent="0.2">
      <c r="A113" s="145" t="s">
        <v>105</v>
      </c>
      <c r="B113" s="146"/>
      <c r="C113" s="146"/>
      <c r="D113" s="146"/>
      <c r="E113" s="146"/>
      <c r="F113" s="146"/>
      <c r="G113" s="146"/>
      <c r="H113" s="146"/>
      <c r="I113" s="146"/>
      <c r="J113" s="146"/>
      <c r="K113" s="44">
        <v>40</v>
      </c>
      <c r="L113" s="28"/>
      <c r="M113" s="28"/>
      <c r="N113" s="28"/>
      <c r="O113" s="28"/>
      <c r="P113" s="28"/>
      <c r="Q113" s="28"/>
    </row>
    <row r="114" spans="1:17" ht="15" customHeight="1" x14ac:dyDescent="0.2">
      <c r="A114" s="145" t="s">
        <v>104</v>
      </c>
      <c r="B114" s="146"/>
      <c r="C114" s="146"/>
      <c r="D114" s="146"/>
      <c r="E114" s="146"/>
      <c r="F114" s="146"/>
      <c r="G114" s="146"/>
      <c r="H114" s="146"/>
      <c r="I114" s="146"/>
      <c r="J114" s="146"/>
      <c r="K114" s="44">
        <v>5874</v>
      </c>
      <c r="L114" s="28"/>
      <c r="M114" s="28"/>
      <c r="N114" s="28"/>
      <c r="O114" s="28"/>
      <c r="P114" s="28"/>
      <c r="Q114" s="28"/>
    </row>
    <row r="115" spans="1:17" x14ac:dyDescent="0.2">
      <c r="A115" s="145" t="s">
        <v>103</v>
      </c>
      <c r="B115" s="146"/>
      <c r="C115" s="146"/>
      <c r="D115" s="146"/>
      <c r="E115" s="146"/>
      <c r="F115" s="146"/>
      <c r="G115" s="146"/>
      <c r="H115" s="146"/>
      <c r="I115" s="146"/>
      <c r="J115" s="146"/>
      <c r="K115" s="44">
        <v>75</v>
      </c>
      <c r="L115" s="28"/>
      <c r="M115" s="28"/>
      <c r="N115" s="28"/>
      <c r="O115" s="28"/>
      <c r="P115" s="28"/>
      <c r="Q115" s="28"/>
    </row>
    <row r="116" spans="1:17" x14ac:dyDescent="0.2">
      <c r="A116" s="148" t="s">
        <v>43</v>
      </c>
      <c r="B116" s="146"/>
      <c r="C116" s="146"/>
      <c r="D116" s="146"/>
      <c r="E116" s="146"/>
      <c r="F116" s="146"/>
      <c r="G116" s="146"/>
      <c r="H116" s="146"/>
      <c r="I116" s="146"/>
      <c r="J116" s="146"/>
      <c r="K116" s="43"/>
      <c r="L116" s="28"/>
      <c r="M116" s="28"/>
      <c r="N116" s="28"/>
      <c r="O116" s="28"/>
      <c r="P116" s="28"/>
      <c r="Q116" s="28"/>
    </row>
    <row r="117" spans="1:17" x14ac:dyDescent="0.2">
      <c r="A117" s="145" t="s">
        <v>44</v>
      </c>
      <c r="B117" s="146"/>
      <c r="C117" s="146"/>
      <c r="D117" s="146"/>
      <c r="E117" s="146"/>
      <c r="F117" s="146"/>
      <c r="G117" s="146"/>
      <c r="H117" s="146"/>
      <c r="I117" s="146"/>
      <c r="J117" s="146"/>
      <c r="K117" s="44">
        <v>725</v>
      </c>
      <c r="L117" s="28"/>
      <c r="M117" s="28"/>
      <c r="N117" s="28"/>
      <c r="O117" s="28"/>
      <c r="P117" s="27">
        <v>12.27</v>
      </c>
      <c r="Q117" s="28"/>
    </row>
    <row r="118" spans="1:17" x14ac:dyDescent="0.2">
      <c r="A118" s="145" t="s">
        <v>45</v>
      </c>
      <c r="B118" s="146"/>
      <c r="C118" s="146"/>
      <c r="D118" s="146"/>
      <c r="E118" s="146"/>
      <c r="F118" s="146"/>
      <c r="G118" s="146"/>
      <c r="H118" s="146"/>
      <c r="I118" s="146"/>
      <c r="J118" s="146"/>
      <c r="K118" s="44">
        <v>58192</v>
      </c>
      <c r="L118" s="28"/>
      <c r="M118" s="28"/>
      <c r="N118" s="28"/>
      <c r="O118" s="28"/>
      <c r="P118" s="27">
        <v>522.14</v>
      </c>
      <c r="Q118" s="28"/>
    </row>
    <row r="119" spans="1:17" x14ac:dyDescent="0.2">
      <c r="A119" s="145" t="s">
        <v>102</v>
      </c>
      <c r="B119" s="146"/>
      <c r="C119" s="146"/>
      <c r="D119" s="146"/>
      <c r="E119" s="146"/>
      <c r="F119" s="146"/>
      <c r="G119" s="146"/>
      <c r="H119" s="146"/>
      <c r="I119" s="146"/>
      <c r="J119" s="146"/>
      <c r="K119" s="44">
        <v>5590</v>
      </c>
      <c r="L119" s="28"/>
      <c r="M119" s="28"/>
      <c r="N119" s="28"/>
      <c r="O119" s="28"/>
      <c r="P119" s="28"/>
      <c r="Q119" s="28"/>
    </row>
    <row r="120" spans="1:17" x14ac:dyDescent="0.2">
      <c r="A120" s="145" t="s">
        <v>46</v>
      </c>
      <c r="B120" s="146"/>
      <c r="C120" s="146"/>
      <c r="D120" s="146"/>
      <c r="E120" s="146"/>
      <c r="F120" s="146"/>
      <c r="G120" s="146"/>
      <c r="H120" s="146"/>
      <c r="I120" s="146"/>
      <c r="J120" s="146"/>
      <c r="K120" s="44">
        <v>64507</v>
      </c>
      <c r="L120" s="28"/>
      <c r="M120" s="28"/>
      <c r="N120" s="28"/>
      <c r="O120" s="28"/>
      <c r="P120" s="27">
        <v>534.41</v>
      </c>
      <c r="Q120" s="28"/>
    </row>
    <row r="121" spans="1:17" x14ac:dyDescent="0.2">
      <c r="A121" s="145" t="s">
        <v>47</v>
      </c>
      <c r="B121" s="146"/>
      <c r="C121" s="146"/>
      <c r="D121" s="146"/>
      <c r="E121" s="146"/>
      <c r="F121" s="146"/>
      <c r="G121" s="146"/>
      <c r="H121" s="146"/>
      <c r="I121" s="146"/>
      <c r="J121" s="146"/>
      <c r="K121" s="43"/>
      <c r="L121" s="28"/>
      <c r="M121" s="28"/>
      <c r="N121" s="28"/>
      <c r="O121" s="28"/>
      <c r="P121" s="28"/>
      <c r="Q121" s="28"/>
    </row>
    <row r="122" spans="1:17" x14ac:dyDescent="0.2">
      <c r="A122" s="145" t="s">
        <v>48</v>
      </c>
      <c r="B122" s="146"/>
      <c r="C122" s="146"/>
      <c r="D122" s="146"/>
      <c r="E122" s="146"/>
      <c r="F122" s="146"/>
      <c r="G122" s="146"/>
      <c r="H122" s="146"/>
      <c r="I122" s="146"/>
      <c r="J122" s="146"/>
      <c r="K122" s="44">
        <v>31279</v>
      </c>
      <c r="L122" s="28"/>
      <c r="M122" s="28"/>
      <c r="N122" s="28"/>
      <c r="O122" s="28"/>
      <c r="P122" s="28"/>
      <c r="Q122" s="28"/>
    </row>
    <row r="123" spans="1:17" x14ac:dyDescent="0.2">
      <c r="A123" s="145" t="s">
        <v>49</v>
      </c>
      <c r="B123" s="146"/>
      <c r="C123" s="146"/>
      <c r="D123" s="146"/>
      <c r="E123" s="146"/>
      <c r="F123" s="146"/>
      <c r="G123" s="146"/>
      <c r="H123" s="146"/>
      <c r="I123" s="146"/>
      <c r="J123" s="146"/>
      <c r="K123" s="44">
        <f>5634-N99</f>
        <v>3716</v>
      </c>
      <c r="L123" s="28"/>
      <c r="M123" s="28"/>
      <c r="N123" s="28"/>
      <c r="O123" s="28"/>
      <c r="P123" s="28"/>
      <c r="Q123" s="28"/>
    </row>
    <row r="124" spans="1:17" x14ac:dyDescent="0.2">
      <c r="A124" s="145" t="s">
        <v>50</v>
      </c>
      <c r="B124" s="146"/>
      <c r="C124" s="146"/>
      <c r="D124" s="146"/>
      <c r="E124" s="146"/>
      <c r="F124" s="146"/>
      <c r="G124" s="146"/>
      <c r="H124" s="146"/>
      <c r="I124" s="146"/>
      <c r="J124" s="146"/>
      <c r="K124" s="44">
        <v>9223</v>
      </c>
      <c r="L124" s="28"/>
      <c r="M124" s="28"/>
      <c r="N124" s="28"/>
      <c r="O124" s="28"/>
      <c r="P124" s="28"/>
      <c r="Q124" s="28"/>
    </row>
    <row r="125" spans="1:17" x14ac:dyDescent="0.2">
      <c r="A125" s="145" t="s">
        <v>101</v>
      </c>
      <c r="B125" s="146"/>
      <c r="C125" s="146"/>
      <c r="D125" s="146"/>
      <c r="E125" s="146"/>
      <c r="F125" s="146"/>
      <c r="G125" s="146"/>
      <c r="H125" s="146"/>
      <c r="I125" s="146"/>
      <c r="J125" s="146"/>
      <c r="K125" s="44">
        <v>5590</v>
      </c>
      <c r="L125" s="28"/>
      <c r="M125" s="28"/>
      <c r="N125" s="28"/>
      <c r="O125" s="28"/>
      <c r="P125" s="28"/>
      <c r="Q125" s="28"/>
    </row>
    <row r="126" spans="1:17" x14ac:dyDescent="0.2">
      <c r="A126" s="145" t="s">
        <v>51</v>
      </c>
      <c r="B126" s="146"/>
      <c r="C126" s="146"/>
      <c r="D126" s="146"/>
      <c r="E126" s="146"/>
      <c r="F126" s="146"/>
      <c r="G126" s="146"/>
      <c r="H126" s="146"/>
      <c r="I126" s="146"/>
      <c r="J126" s="146"/>
      <c r="K126" s="44">
        <v>8710</v>
      </c>
      <c r="L126" s="28"/>
      <c r="M126" s="28"/>
      <c r="N126" s="28"/>
      <c r="O126" s="28"/>
      <c r="P126" s="28"/>
      <c r="Q126" s="28"/>
    </row>
    <row r="127" spans="1:17" x14ac:dyDescent="0.2">
      <c r="A127" s="145" t="s">
        <v>52</v>
      </c>
      <c r="B127" s="146"/>
      <c r="C127" s="146"/>
      <c r="D127" s="146"/>
      <c r="E127" s="146"/>
      <c r="F127" s="146"/>
      <c r="G127" s="146"/>
      <c r="H127" s="146"/>
      <c r="I127" s="146"/>
      <c r="J127" s="146"/>
      <c r="K127" s="44">
        <v>5989</v>
      </c>
      <c r="L127" s="28"/>
      <c r="M127" s="28"/>
      <c r="N127" s="28"/>
      <c r="O127" s="28"/>
      <c r="P127" s="28"/>
      <c r="Q127" s="28"/>
    </row>
    <row r="128" spans="1:17" x14ac:dyDescent="0.2">
      <c r="A128" s="148" t="s">
        <v>53</v>
      </c>
      <c r="B128" s="146"/>
      <c r="C128" s="146"/>
      <c r="D128" s="146"/>
      <c r="E128" s="146"/>
      <c r="F128" s="146"/>
      <c r="G128" s="146"/>
      <c r="H128" s="146"/>
      <c r="I128" s="146"/>
      <c r="J128" s="146"/>
      <c r="K128" s="45">
        <f>SUM(K122:K127)</f>
        <v>64507</v>
      </c>
      <c r="L128" s="28"/>
      <c r="M128" s="28"/>
      <c r="N128" s="28"/>
      <c r="O128" s="28"/>
      <c r="P128" s="30">
        <v>534.41</v>
      </c>
      <c r="Q128" s="28"/>
    </row>
    <row r="129" spans="1:19" x14ac:dyDescent="0.2">
      <c r="F129" s="21"/>
      <c r="G129" s="21"/>
      <c r="H129" s="21"/>
      <c r="I129" s="21"/>
      <c r="J129" s="21"/>
      <c r="K129" s="46"/>
      <c r="L129" s="21"/>
      <c r="M129" s="21"/>
      <c r="N129" s="21"/>
      <c r="O129" s="21"/>
      <c r="P129" s="21"/>
      <c r="Q129" s="21"/>
    </row>
    <row r="130" spans="1:19" x14ac:dyDescent="0.2">
      <c r="A130" s="135"/>
      <c r="B130" s="38" t="s">
        <v>100</v>
      </c>
      <c r="C130" s="38"/>
      <c r="D130" s="38"/>
      <c r="E130" s="38"/>
      <c r="F130" s="38"/>
      <c r="G130" s="38"/>
      <c r="H130" s="38"/>
      <c r="I130" s="38"/>
      <c r="J130" s="38"/>
      <c r="K130" s="144"/>
      <c r="L130" s="38"/>
      <c r="M130" s="38"/>
      <c r="N130" s="134"/>
      <c r="O130" s="134"/>
      <c r="P130" s="133"/>
      <c r="Q130" s="132"/>
      <c r="R130"/>
      <c r="S130"/>
    </row>
    <row r="131" spans="1:19" x14ac:dyDescent="0.2">
      <c r="A131" s="135"/>
      <c r="B131" s="38"/>
      <c r="C131" s="38"/>
      <c r="D131" s="38"/>
      <c r="E131" s="38"/>
      <c r="F131" s="38"/>
      <c r="G131" s="38"/>
      <c r="H131" s="38"/>
      <c r="I131" s="38"/>
      <c r="J131" s="38"/>
      <c r="K131" s="144"/>
      <c r="L131" s="38"/>
      <c r="M131" s="38"/>
      <c r="N131" s="134"/>
      <c r="O131" s="134"/>
      <c r="P131" s="133"/>
      <c r="Q131" s="132"/>
      <c r="R131"/>
      <c r="S131"/>
    </row>
    <row r="132" spans="1:19" x14ac:dyDescent="0.2">
      <c r="B132" s="1" t="s">
        <v>202</v>
      </c>
    </row>
    <row r="134" spans="1:19" x14ac:dyDescent="0.2">
      <c r="B134" s="1" t="s">
        <v>203</v>
      </c>
    </row>
  </sheetData>
  <mergeCells count="61">
    <mergeCell ref="A63:Q63"/>
    <mergeCell ref="Q22:Q24"/>
    <mergeCell ref="P22:P24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A26:Q26"/>
    <mergeCell ref="A31:Q31"/>
    <mergeCell ref="A33:Q33"/>
    <mergeCell ref="A45:Q45"/>
    <mergeCell ref="A53:Q53"/>
    <mergeCell ref="A107:J107"/>
    <mergeCell ref="A73:Q73"/>
    <mergeCell ref="A82:Q82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19:J119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25:J125"/>
    <mergeCell ref="E1:I1"/>
    <mergeCell ref="A126:J126"/>
    <mergeCell ref="A127:J127"/>
    <mergeCell ref="A128:J128"/>
    <mergeCell ref="J13:K13"/>
    <mergeCell ref="J17:K17"/>
    <mergeCell ref="J18:K18"/>
    <mergeCell ref="J16:K16"/>
    <mergeCell ref="J15:K15"/>
    <mergeCell ref="J14:K14"/>
    <mergeCell ref="A120:J120"/>
    <mergeCell ref="A121:J121"/>
    <mergeCell ref="A122:J122"/>
    <mergeCell ref="A123:J123"/>
    <mergeCell ref="A124:J124"/>
  </mergeCells>
  <pageMargins left="0.23622047244094491" right="0" top="0.51181102362204722" bottom="0.43307086614173229" header="0.31496062992125984" footer="0.2362204724409449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0"/>
  <sheetViews>
    <sheetView tabSelected="1" topLeftCell="A4" zoomScaleNormal="100" zoomScaleSheetLayoutView="75" workbookViewId="0">
      <selection activeCell="C26" sqref="C26"/>
    </sheetView>
  </sheetViews>
  <sheetFormatPr defaultColWidth="9" defaultRowHeight="12.75" x14ac:dyDescent="0.2"/>
  <cols>
    <col min="1" max="1" width="41.85546875" style="80" customWidth="1"/>
    <col min="2" max="2" width="21.5703125" style="80" customWidth="1"/>
    <col min="3" max="3" width="22.28515625" style="80" customWidth="1"/>
    <col min="4" max="4" width="22.28515625" style="81" customWidth="1"/>
    <col min="5" max="250" width="20.140625" style="80" customWidth="1"/>
    <col min="251" max="251" width="10.7109375" style="80" customWidth="1"/>
    <col min="252" max="252" width="11.140625" style="80" customWidth="1"/>
    <col min="253" max="253" width="21.42578125" style="80" customWidth="1"/>
    <col min="254" max="254" width="21.5703125" style="80" customWidth="1"/>
    <col min="255" max="255" width="22.28515625" style="80" customWidth="1"/>
    <col min="256" max="16384" width="9" style="80"/>
  </cols>
  <sheetData>
    <row r="1" spans="1:4" s="50" customFormat="1" ht="18.75" customHeight="1" x14ac:dyDescent="0.2">
      <c r="A1" s="171" t="s">
        <v>65</v>
      </c>
      <c r="B1" s="171"/>
      <c r="C1" s="171"/>
      <c r="D1" s="171"/>
    </row>
    <row r="2" spans="1:4" s="50" customFormat="1" ht="15.75" customHeight="1" x14ac:dyDescent="0.2">
      <c r="A2" s="51"/>
      <c r="B2" s="51"/>
      <c r="C2" s="51"/>
      <c r="D2" s="51"/>
    </row>
    <row r="3" spans="1:4" s="50" customFormat="1" ht="20.25" customHeight="1" x14ac:dyDescent="0.2">
      <c r="A3" s="172" t="s">
        <v>66</v>
      </c>
      <c r="B3" s="172"/>
      <c r="C3" s="172"/>
      <c r="D3" s="172"/>
    </row>
    <row r="4" spans="1:4" s="50" customFormat="1" ht="15.75" customHeight="1" x14ac:dyDescent="0.2">
      <c r="A4" s="52"/>
      <c r="B4" s="53"/>
      <c r="C4" s="52"/>
      <c r="D4" s="54"/>
    </row>
    <row r="5" spans="1:4" s="55" customFormat="1" ht="20.100000000000001" customHeight="1" x14ac:dyDescent="0.3">
      <c r="A5" s="173" t="s">
        <v>99</v>
      </c>
      <c r="B5" s="173"/>
      <c r="C5" s="173"/>
      <c r="D5" s="173"/>
    </row>
    <row r="6" spans="1:4" s="55" customFormat="1" ht="20.100000000000001" customHeight="1" x14ac:dyDescent="0.3">
      <c r="A6" s="173" t="s">
        <v>97</v>
      </c>
      <c r="B6" s="173"/>
      <c r="C6" s="173"/>
      <c r="D6" s="173"/>
    </row>
    <row r="7" spans="1:4" s="55" customFormat="1" ht="20.100000000000001" customHeight="1" x14ac:dyDescent="0.3">
      <c r="A7" s="173" t="s">
        <v>98</v>
      </c>
      <c r="B7" s="173"/>
      <c r="C7" s="173"/>
      <c r="D7" s="173"/>
    </row>
    <row r="8" spans="1:4" s="55" customFormat="1" ht="9" customHeight="1" x14ac:dyDescent="0.3">
      <c r="A8" s="173"/>
      <c r="B8" s="173"/>
      <c r="C8" s="173"/>
      <c r="D8" s="173"/>
    </row>
    <row r="9" spans="1:4" s="55" customFormat="1" ht="15.75" customHeight="1" x14ac:dyDescent="0.3">
      <c r="A9" s="56"/>
      <c r="B9" s="56"/>
      <c r="C9" s="56"/>
      <c r="D9" s="56"/>
    </row>
    <row r="10" spans="1:4" s="61" customFormat="1" ht="15.75" customHeight="1" x14ac:dyDescent="0.25">
      <c r="A10" s="57" t="s">
        <v>67</v>
      </c>
      <c r="B10" s="58"/>
      <c r="C10" s="59"/>
      <c r="D10" s="60" t="s">
        <v>68</v>
      </c>
    </row>
    <row r="11" spans="1:4" s="50" customFormat="1" ht="15.75" customHeight="1" x14ac:dyDescent="0.2">
      <c r="A11" s="163" t="s">
        <v>69</v>
      </c>
      <c r="B11" s="166" t="s">
        <v>70</v>
      </c>
      <c r="C11" s="166" t="s">
        <v>71</v>
      </c>
      <c r="D11" s="166" t="s">
        <v>72</v>
      </c>
    </row>
    <row r="12" spans="1:4" s="62" customFormat="1" ht="12.75" customHeight="1" x14ac:dyDescent="0.2">
      <c r="A12" s="164"/>
      <c r="B12" s="167"/>
      <c r="C12" s="167"/>
      <c r="D12" s="169"/>
    </row>
    <row r="13" spans="1:4" s="62" customFormat="1" ht="12.75" customHeight="1" x14ac:dyDescent="0.2">
      <c r="A13" s="164"/>
      <c r="B13" s="167"/>
      <c r="C13" s="167"/>
      <c r="D13" s="169"/>
    </row>
    <row r="14" spans="1:4" s="62" customFormat="1" ht="42.75" customHeight="1" x14ac:dyDescent="0.2">
      <c r="A14" s="165"/>
      <c r="B14" s="168"/>
      <c r="C14" s="167"/>
      <c r="D14" s="170"/>
    </row>
    <row r="15" spans="1:4" s="50" customFormat="1" ht="15.75" x14ac:dyDescent="0.25">
      <c r="A15" s="86" t="s">
        <v>73</v>
      </c>
      <c r="B15" s="63" t="s">
        <v>74</v>
      </c>
      <c r="C15" s="64" t="s">
        <v>75</v>
      </c>
      <c r="D15" s="82" t="s">
        <v>76</v>
      </c>
    </row>
    <row r="16" spans="1:4" s="67" customFormat="1" ht="112.5" customHeight="1" x14ac:dyDescent="0.2">
      <c r="A16" s="87" t="s">
        <v>205</v>
      </c>
      <c r="B16" s="65">
        <f>'Сводка затрат'!H13</f>
        <v>64507</v>
      </c>
      <c r="C16" s="66">
        <f>'Сводка затрат'!H15</f>
        <v>351001</v>
      </c>
      <c r="D16" s="89" t="s">
        <v>204</v>
      </c>
    </row>
    <row r="17" spans="1:4" s="67" customFormat="1" ht="20.25" customHeight="1" x14ac:dyDescent="0.2">
      <c r="A17" s="88" t="s">
        <v>77</v>
      </c>
      <c r="B17" s="68">
        <f>SUM(B16:B16)</f>
        <v>64507</v>
      </c>
      <c r="C17" s="69">
        <f>SUM(C16:C16)</f>
        <v>351001</v>
      </c>
      <c r="D17" s="83"/>
    </row>
    <row r="18" spans="1:4" s="67" customFormat="1" ht="15" customHeight="1" x14ac:dyDescent="0.2">
      <c r="A18" s="70"/>
      <c r="B18" s="68"/>
      <c r="C18" s="69"/>
      <c r="D18" s="84"/>
    </row>
    <row r="19" spans="1:4" s="67" customFormat="1" ht="15.75" customHeight="1" x14ac:dyDescent="0.2">
      <c r="A19" s="91" t="s">
        <v>78</v>
      </c>
      <c r="B19" s="92"/>
      <c r="C19" s="66">
        <f>ROUND(C17*18%,2)</f>
        <v>63180.18</v>
      </c>
      <c r="D19" s="84"/>
    </row>
    <row r="20" spans="1:4" s="67" customFormat="1" ht="15" customHeight="1" x14ac:dyDescent="0.2">
      <c r="A20" s="70"/>
      <c r="B20" s="72"/>
      <c r="C20" s="69"/>
      <c r="D20" s="84"/>
    </row>
    <row r="21" spans="1:4" s="67" customFormat="1" ht="20.100000000000001" customHeight="1" x14ac:dyDescent="0.2">
      <c r="A21" s="73" t="s">
        <v>23</v>
      </c>
      <c r="B21" s="74"/>
      <c r="C21" s="75">
        <f>SUM(C17:C20)</f>
        <v>414181.18</v>
      </c>
      <c r="D21" s="85"/>
    </row>
    <row r="22" spans="1:4" s="67" customFormat="1" ht="18.75" customHeight="1" x14ac:dyDescent="0.2">
      <c r="A22" s="76"/>
      <c r="B22" s="77"/>
      <c r="C22" s="77"/>
      <c r="D22" s="71"/>
    </row>
    <row r="24" spans="1:4" s="57" customFormat="1" ht="15.75" x14ac:dyDescent="0.25">
      <c r="A24" s="57" t="s">
        <v>79</v>
      </c>
      <c r="D24" s="78"/>
    </row>
    <row r="25" spans="1:4" s="57" customFormat="1" ht="15.75" x14ac:dyDescent="0.25">
      <c r="A25" s="57" t="s">
        <v>80</v>
      </c>
      <c r="B25" s="58"/>
      <c r="C25" s="79" t="s">
        <v>208</v>
      </c>
      <c r="D25" s="78"/>
    </row>
    <row r="26" spans="1:4" s="57" customFormat="1" ht="26.25" customHeight="1" x14ac:dyDescent="0.25">
      <c r="C26" s="79"/>
      <c r="D26" s="78"/>
    </row>
    <row r="27" spans="1:4" s="57" customFormat="1" ht="15.75" x14ac:dyDescent="0.25">
      <c r="A27" s="57" t="s">
        <v>81</v>
      </c>
      <c r="B27" s="58"/>
      <c r="C27" s="79" t="s">
        <v>82</v>
      </c>
      <c r="D27" s="78"/>
    </row>
    <row r="30" spans="1:4" s="57" customFormat="1" ht="15.75" x14ac:dyDescent="0.25">
      <c r="A30" s="57" t="s">
        <v>87</v>
      </c>
      <c r="B30" s="58"/>
      <c r="C30" s="79" t="s">
        <v>88</v>
      </c>
      <c r="D30" s="124"/>
    </row>
  </sheetData>
  <mergeCells count="10">
    <mergeCell ref="A11:A14"/>
    <mergeCell ref="B11:B14"/>
    <mergeCell ref="C11:C14"/>
    <mergeCell ref="D11:D14"/>
    <mergeCell ref="A1:D1"/>
    <mergeCell ref="A3:D3"/>
    <mergeCell ref="A5:D5"/>
    <mergeCell ref="A8:D8"/>
    <mergeCell ref="A7:D7"/>
    <mergeCell ref="A6:D6"/>
  </mergeCells>
  <phoneticPr fontId="41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24"/>
  <sheetViews>
    <sheetView topLeftCell="A3" zoomScaleNormal="100" zoomScaleSheetLayoutView="75" workbookViewId="0">
      <selection activeCell="J8" sqref="J8"/>
    </sheetView>
  </sheetViews>
  <sheetFormatPr defaultColWidth="20.140625" defaultRowHeight="12.75" x14ac:dyDescent="0.2"/>
  <cols>
    <col min="1" max="1" width="4" style="118" customWidth="1"/>
    <col min="2" max="2" width="14" style="118" customWidth="1"/>
    <col min="3" max="3" width="33.28515625" style="93" customWidth="1"/>
    <col min="4" max="5" width="17.7109375" style="93" customWidth="1"/>
    <col min="6" max="6" width="16.7109375" style="93" customWidth="1"/>
    <col min="7" max="7" width="11.7109375" style="93" customWidth="1"/>
    <col min="8" max="8" width="17.7109375" style="93" customWidth="1"/>
    <col min="9" max="16384" width="20.140625" style="93"/>
  </cols>
  <sheetData>
    <row r="1" spans="1:8" ht="15.75" customHeight="1" x14ac:dyDescent="0.2">
      <c r="A1" s="174" t="s">
        <v>85</v>
      </c>
      <c r="B1" s="174"/>
      <c r="C1" s="174"/>
      <c r="D1" s="174"/>
      <c r="E1" s="174"/>
      <c r="F1" s="174"/>
      <c r="G1" s="174"/>
      <c r="H1" s="174"/>
    </row>
    <row r="2" spans="1:8" ht="15.75" customHeight="1" x14ac:dyDescent="0.2">
      <c r="A2" s="178"/>
      <c r="B2" s="178"/>
      <c r="C2" s="178"/>
      <c r="D2" s="178"/>
      <c r="E2" s="178"/>
      <c r="F2" s="178"/>
      <c r="G2" s="178"/>
      <c r="H2" s="178"/>
    </row>
    <row r="3" spans="1:8" s="94" customFormat="1" ht="15.75" customHeight="1" x14ac:dyDescent="0.2">
      <c r="A3" s="179" t="s">
        <v>13</v>
      </c>
      <c r="B3" s="179"/>
      <c r="C3" s="179"/>
      <c r="D3" s="179"/>
      <c r="E3" s="179"/>
      <c r="F3" s="179"/>
      <c r="G3" s="179"/>
      <c r="H3" s="179"/>
    </row>
    <row r="4" spans="1:8" s="94" customFormat="1" ht="15.75" customHeight="1" x14ac:dyDescent="0.3">
      <c r="A4" s="180"/>
      <c r="B4" s="180"/>
      <c r="C4" s="180"/>
      <c r="D4" s="180"/>
      <c r="E4" s="180"/>
      <c r="F4" s="180"/>
      <c r="G4" s="180"/>
      <c r="H4" s="180"/>
    </row>
    <row r="5" spans="1:8" s="94" customFormat="1" ht="20.25" customHeight="1" x14ac:dyDescent="0.2">
      <c r="A5" s="181" t="s">
        <v>12</v>
      </c>
      <c r="B5" s="181"/>
      <c r="C5" s="181"/>
      <c r="D5" s="181"/>
      <c r="E5" s="181"/>
      <c r="F5" s="181"/>
      <c r="G5" s="181"/>
      <c r="H5" s="181"/>
    </row>
    <row r="6" spans="1:8" s="94" customFormat="1" ht="12" customHeight="1" x14ac:dyDescent="0.2">
      <c r="A6" s="181"/>
      <c r="B6" s="181"/>
      <c r="C6" s="181"/>
      <c r="D6" s="181"/>
      <c r="E6" s="181"/>
      <c r="F6" s="181"/>
      <c r="G6" s="181"/>
      <c r="H6" s="181"/>
    </row>
    <row r="7" spans="1:8" s="94" customFormat="1" ht="40.5" customHeight="1" x14ac:dyDescent="0.2">
      <c r="A7" s="176" t="s">
        <v>206</v>
      </c>
      <c r="B7" s="176"/>
      <c r="C7" s="176"/>
      <c r="D7" s="176"/>
      <c r="E7" s="176"/>
      <c r="F7" s="176"/>
      <c r="G7" s="176"/>
      <c r="H7" s="176"/>
    </row>
    <row r="8" spans="1:8" s="95" customFormat="1" ht="17.25" customHeight="1" x14ac:dyDescent="0.3">
      <c r="A8" s="177"/>
      <c r="B8" s="177"/>
      <c r="C8" s="177"/>
      <c r="D8" s="177"/>
      <c r="E8" s="177"/>
      <c r="F8" s="177"/>
      <c r="G8" s="177"/>
      <c r="H8" s="177"/>
    </row>
    <row r="9" spans="1:8" s="99" customFormat="1" ht="20.45" customHeight="1" x14ac:dyDescent="0.25">
      <c r="A9" s="96" t="s">
        <v>11</v>
      </c>
      <c r="B9" s="96"/>
      <c r="C9" s="97"/>
      <c r="D9" s="97"/>
      <c r="E9" s="97"/>
      <c r="F9" s="97"/>
      <c r="G9" s="97"/>
      <c r="H9" s="98"/>
    </row>
    <row r="10" spans="1:8" s="94" customFormat="1" ht="31.5" customHeight="1" x14ac:dyDescent="0.2">
      <c r="A10" s="175" t="s">
        <v>83</v>
      </c>
      <c r="B10" s="175" t="s">
        <v>10</v>
      </c>
      <c r="C10" s="182" t="s">
        <v>9</v>
      </c>
      <c r="D10" s="182" t="s">
        <v>84</v>
      </c>
      <c r="E10" s="182"/>
      <c r="F10" s="182"/>
      <c r="G10" s="182"/>
      <c r="H10" s="175" t="s">
        <v>8</v>
      </c>
    </row>
    <row r="11" spans="1:8" s="101" customFormat="1" ht="96" customHeight="1" x14ac:dyDescent="0.2">
      <c r="A11" s="175"/>
      <c r="B11" s="175"/>
      <c r="C11" s="182"/>
      <c r="D11" s="100" t="s">
        <v>7</v>
      </c>
      <c r="E11" s="100" t="s">
        <v>6</v>
      </c>
      <c r="F11" s="100" t="s">
        <v>5</v>
      </c>
      <c r="G11" s="100" t="s">
        <v>86</v>
      </c>
      <c r="H11" s="175"/>
    </row>
    <row r="12" spans="1:8" s="94" customFormat="1" ht="15.75" x14ac:dyDescent="0.25">
      <c r="A12" s="102" t="s">
        <v>73</v>
      </c>
      <c r="B12" s="102" t="s">
        <v>74</v>
      </c>
      <c r="C12" s="103" t="s">
        <v>75</v>
      </c>
      <c r="D12" s="103" t="s">
        <v>76</v>
      </c>
      <c r="E12" s="103" t="s">
        <v>4</v>
      </c>
      <c r="F12" s="103" t="s">
        <v>3</v>
      </c>
      <c r="G12" s="103" t="s">
        <v>2</v>
      </c>
      <c r="H12" s="103" t="s">
        <v>1</v>
      </c>
    </row>
    <row r="13" spans="1:8" s="94" customFormat="1" ht="55.5" customHeight="1" x14ac:dyDescent="0.2">
      <c r="A13" s="104">
        <v>1</v>
      </c>
      <c r="B13" s="105" t="s">
        <v>204</v>
      </c>
      <c r="C13" s="125" t="s">
        <v>205</v>
      </c>
      <c r="D13" s="106">
        <f>'24718'!K117</f>
        <v>725</v>
      </c>
      <c r="E13" s="106">
        <f>'24718'!K118</f>
        <v>58192</v>
      </c>
      <c r="F13" s="106">
        <f>'24718'!K119</f>
        <v>5590</v>
      </c>
      <c r="G13" s="106">
        <v>0</v>
      </c>
      <c r="H13" s="106">
        <f>SUM(D13:G13)</f>
        <v>64507</v>
      </c>
    </row>
    <row r="14" spans="1:8" s="109" customFormat="1" ht="20.100000000000001" customHeight="1" x14ac:dyDescent="0.2">
      <c r="A14" s="104"/>
      <c r="B14" s="100"/>
      <c r="C14" s="107" t="s">
        <v>94</v>
      </c>
      <c r="D14" s="108">
        <f>SUM(D13:D13)</f>
        <v>725</v>
      </c>
      <c r="E14" s="108">
        <f>SUM(E13:E13)</f>
        <v>58192</v>
      </c>
      <c r="F14" s="108">
        <f>SUM(F13:F13)</f>
        <v>5590</v>
      </c>
      <c r="G14" s="108">
        <f>SUM(G13:G13)</f>
        <v>0</v>
      </c>
      <c r="H14" s="108">
        <f>SUM(D14:G14)</f>
        <v>64507</v>
      </c>
    </row>
    <row r="15" spans="1:8" s="112" customFormat="1" ht="43.5" customHeight="1" x14ac:dyDescent="0.2">
      <c r="A15" s="110"/>
      <c r="B15" s="110"/>
      <c r="C15" s="111" t="s">
        <v>207</v>
      </c>
      <c r="D15" s="108">
        <f>ROUND(D14*5.56,0)</f>
        <v>4031</v>
      </c>
      <c r="E15" s="108">
        <f>ROUND(E14*5.56,0)</f>
        <v>323548</v>
      </c>
      <c r="F15" s="108">
        <f>ROUND(F14*4.19,0)</f>
        <v>23422</v>
      </c>
      <c r="G15" s="108">
        <f>ROUND(G14*9.32,0)</f>
        <v>0</v>
      </c>
      <c r="H15" s="108">
        <f>SUM(D15:G15)</f>
        <v>351001</v>
      </c>
    </row>
    <row r="16" spans="1:8" s="114" customFormat="1" ht="20.100000000000001" customHeight="1" x14ac:dyDescent="0.25">
      <c r="A16" s="113"/>
      <c r="B16" s="113"/>
      <c r="C16" s="123" t="s">
        <v>78</v>
      </c>
      <c r="D16" s="106">
        <f>ROUND(D15*18%,2)</f>
        <v>725.58</v>
      </c>
      <c r="E16" s="106">
        <f t="shared" ref="E16:G16" si="0">ROUND(E15*18%,2)</f>
        <v>58238.64</v>
      </c>
      <c r="F16" s="106">
        <f t="shared" si="0"/>
        <v>4215.96</v>
      </c>
      <c r="G16" s="106">
        <f t="shared" si="0"/>
        <v>0</v>
      </c>
      <c r="H16" s="106">
        <f>SUM(D16:G16)</f>
        <v>63180.18</v>
      </c>
    </row>
    <row r="17" spans="1:8" s="114" customFormat="1" ht="20.100000000000001" customHeight="1" x14ac:dyDescent="0.25">
      <c r="A17" s="115"/>
      <c r="B17" s="115"/>
      <c r="C17" s="116" t="s">
        <v>0</v>
      </c>
      <c r="D17" s="117">
        <f>SUM(D15:D16)</f>
        <v>4756.58</v>
      </c>
      <c r="E17" s="117">
        <f t="shared" ref="E17:G17" si="1">SUM(E15:E16)</f>
        <v>381786.64</v>
      </c>
      <c r="F17" s="117">
        <f t="shared" si="1"/>
        <v>27637.96</v>
      </c>
      <c r="G17" s="117">
        <f t="shared" si="1"/>
        <v>0</v>
      </c>
      <c r="H17" s="108">
        <f>SUM(D17:G17)</f>
        <v>414181.18000000005</v>
      </c>
    </row>
    <row r="18" spans="1:8" x14ac:dyDescent="0.2">
      <c r="B18" s="119"/>
    </row>
    <row r="20" spans="1:8" s="121" customFormat="1" ht="15.75" x14ac:dyDescent="0.25">
      <c r="A20" s="120"/>
      <c r="B20" s="120"/>
      <c r="C20" s="121" t="s">
        <v>14</v>
      </c>
      <c r="G20" s="121" t="s">
        <v>15</v>
      </c>
    </row>
    <row r="21" spans="1:8" s="114" customFormat="1" ht="15.75" x14ac:dyDescent="0.25">
      <c r="A21" s="122"/>
      <c r="B21" s="122"/>
    </row>
    <row r="22" spans="1:8" s="114" customFormat="1" ht="15.75" x14ac:dyDescent="0.25">
      <c r="A22" s="122"/>
      <c r="B22" s="122"/>
    </row>
    <row r="24" spans="1:8" s="114" customFormat="1" ht="15.75" x14ac:dyDescent="0.25">
      <c r="A24" s="122"/>
      <c r="B24" s="122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41" type="noConversion"/>
  <printOptions horizontalCentered="1"/>
  <pageMargins left="0.59055118110236227" right="0.39370078740157483" top="0.39370078740157483" bottom="0.19685039370078741" header="0" footer="0"/>
  <pageSetup paperSize="9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24718</vt:lpstr>
      <vt:lpstr>НМЦ</vt:lpstr>
      <vt:lpstr>Сводка затрат</vt:lpstr>
      <vt:lpstr>'24718'!Constr</vt:lpstr>
      <vt:lpstr>'24718'!FOT</vt:lpstr>
      <vt:lpstr>'24718'!Ind</vt:lpstr>
      <vt:lpstr>'24718'!Obosn</vt:lpstr>
      <vt:lpstr>'24718'!SmPr</vt:lpstr>
      <vt:lpstr>'24718'!Заголовки_для_печати</vt:lpstr>
      <vt:lpstr>НМЦ!Заголовки_для_печати</vt:lpstr>
      <vt:lpstr>'Сводка затрат'!Заголовки_для_печати</vt:lpstr>
      <vt:lpstr>'Сводка затрат'!Область_печати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2013-04-17T06:48:51Z</cp:lastPrinted>
  <dcterms:created xsi:type="dcterms:W3CDTF">2002-02-11T05:58:42Z</dcterms:created>
  <dcterms:modified xsi:type="dcterms:W3CDTF">2013-06-07T10:38:29Z</dcterms:modified>
</cp:coreProperties>
</file>