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1340" windowHeight="9165" tabRatio="866"/>
  </bookViews>
  <sheets>
    <sheet name="25205" sheetId="68" r:id="rId1"/>
    <sheet name="25252" sheetId="69" r:id="rId2"/>
    <sheet name="СМР" sheetId="79" r:id="rId3"/>
    <sheet name="НМЦ договора" sheetId="80" r:id="rId4"/>
    <sheet name="25539" sheetId="82" r:id="rId5"/>
    <sheet name="25535" sheetId="83" r:id="rId6"/>
  </sheets>
  <externalReferences>
    <externalReference r:id="rId7"/>
  </externalReferences>
  <definedNames>
    <definedName name="Constr" localSheetId="0">'25205'!$A$1</definedName>
    <definedName name="Constr" localSheetId="1">'25252'!$A$1</definedName>
    <definedName name="FOT" localSheetId="0">'25205'!$B$17</definedName>
    <definedName name="FOT" localSheetId="1">'25252'!$B$20</definedName>
    <definedName name="Ind" localSheetId="0">'25205'!$D$9</definedName>
    <definedName name="Ind" localSheetId="1">'25252'!$D$9</definedName>
    <definedName name="Obj" localSheetId="0">'25205'!#REF!</definedName>
    <definedName name="Obj" localSheetId="1">'25252'!#REF!</definedName>
    <definedName name="Obosn" localSheetId="0">'25205'!$B$15</definedName>
    <definedName name="Obosn" localSheetId="1">'25252'!$B$15</definedName>
    <definedName name="SmPr" localSheetId="0">'25205'!$B$16</definedName>
    <definedName name="SmPr" localSheetId="1">'25252'!$B$16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'25205'!$26:$26</definedName>
    <definedName name="_xlnm.Print_Titles" localSheetId="1">'25252'!$29:$29</definedName>
    <definedName name="_xlnm.Print_Titles" localSheetId="2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2">СМР!$A$1:$O$27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J137" i="82" l="1"/>
  <c r="J137" i="83"/>
  <c r="D23" i="80" l="1"/>
  <c r="H23" i="80"/>
  <c r="F21" i="80"/>
  <c r="D21" i="80"/>
  <c r="H22" i="80"/>
  <c r="G22" i="80"/>
  <c r="H21" i="80"/>
  <c r="H19" i="80"/>
  <c r="G19" i="80"/>
  <c r="C21" i="80"/>
  <c r="C19" i="80"/>
  <c r="U12" i="79"/>
  <c r="M13" i="79"/>
  <c r="E13" i="79"/>
  <c r="I13" i="79"/>
  <c r="M12" i="79"/>
  <c r="I12" i="79"/>
  <c r="G12" i="79"/>
  <c r="F12" i="79" s="1"/>
  <c r="B12" i="79"/>
  <c r="K12" i="79" l="1"/>
  <c r="U13" i="79" l="1"/>
  <c r="U14" i="79" s="1"/>
  <c r="U15" i="79" s="1"/>
  <c r="N12" i="79"/>
  <c r="J12" i="79"/>
  <c r="B11" i="79"/>
  <c r="G11" i="79"/>
  <c r="K11" i="79" s="1"/>
  <c r="P11" i="79" l="1"/>
  <c r="N11" i="79" s="1"/>
  <c r="J11" i="79"/>
  <c r="F11" i="79"/>
  <c r="L13" i="79" l="1"/>
  <c r="D13" i="79"/>
  <c r="G10" i="79" l="1"/>
  <c r="F10" i="79" s="1"/>
  <c r="B10" i="79"/>
  <c r="K9" i="79"/>
  <c r="S9" i="79" s="1"/>
  <c r="N9" i="79" s="1"/>
  <c r="G9" i="79"/>
  <c r="B9" i="79"/>
  <c r="J9" i="79" l="1"/>
  <c r="F9" i="79"/>
  <c r="K10" i="79"/>
  <c r="S10" i="79" s="1"/>
  <c r="N10" i="79" s="1"/>
  <c r="C8" i="79"/>
  <c r="C7" i="79"/>
  <c r="C13" i="79" l="1"/>
  <c r="J10" i="79"/>
  <c r="G7" i="79"/>
  <c r="H8" i="79"/>
  <c r="I8" i="79"/>
  <c r="H7" i="79"/>
  <c r="I7" i="79"/>
  <c r="B7" i="79"/>
  <c r="K7" i="79" l="1"/>
  <c r="F7" i="79"/>
  <c r="G8" i="79"/>
  <c r="K8" i="79" s="1"/>
  <c r="S8" i="79" s="1"/>
  <c r="N8" i="79" s="1"/>
  <c r="B8" i="79"/>
  <c r="S7" i="79" l="1"/>
  <c r="N7" i="79" s="1"/>
  <c r="K13" i="79"/>
  <c r="B13" i="79"/>
  <c r="G13" i="79"/>
  <c r="P13" i="79"/>
  <c r="F8" i="79"/>
  <c r="F13" i="79" s="1"/>
  <c r="S13" i="79" l="1"/>
  <c r="S14" i="79" s="1"/>
  <c r="D19" i="80"/>
  <c r="D22" i="80" s="1"/>
  <c r="N13" i="79"/>
  <c r="P14" i="79"/>
  <c r="G23" i="80" s="1"/>
  <c r="J7" i="79"/>
  <c r="F20" i="80"/>
  <c r="J8" i="79"/>
  <c r="J13" i="79" l="1"/>
  <c r="S15" i="79"/>
  <c r="N14" i="79"/>
  <c r="D24" i="80"/>
  <c r="P15" i="79"/>
  <c r="F19" i="80"/>
  <c r="F22" i="80" s="1"/>
  <c r="C22" i="80"/>
  <c r="H24" i="80" l="1"/>
  <c r="N15" i="79"/>
  <c r="F23" i="80"/>
  <c r="F24" i="80" s="1"/>
  <c r="G24" i="80"/>
</calcChain>
</file>

<file path=xl/sharedStrings.xml><?xml version="1.0" encoding="utf-8"?>
<sst xmlns="http://schemas.openxmlformats.org/spreadsheetml/2006/main" count="1108" uniqueCount="633">
  <si>
    <t>* В расчете использованы индексы:</t>
  </si>
  <si>
    <t>Всего: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</si>
  <si>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</si>
  <si>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</si>
  <si>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</si>
  <si>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</si>
  <si>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</si>
  <si>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</si>
  <si>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</si>
  <si>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</si>
  <si>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</si>
  <si>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</si>
  <si>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</si>
  <si>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</si>
  <si>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</si>
  <si>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</si>
  <si>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</si>
  <si>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</si>
  <si>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</si>
  <si>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</si>
  <si>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</si>
  <si>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Цена поставщика</t>
  </si>
  <si>
    <t>шт.</t>
  </si>
  <si>
    <t>1 шт.</t>
  </si>
  <si>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</si>
  <si>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</si>
  <si>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</si>
  <si>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</si>
  <si>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</si>
  <si>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</si>
  <si>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</si>
  <si>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</si>
  <si>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</si>
  <si>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</si>
  <si>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</si>
  <si>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</si>
  <si>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</si>
  <si>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</si>
  <si>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</si>
  <si>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</si>
  <si>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</si>
  <si>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</si>
  <si>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</si>
  <si>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</si>
  <si>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</si>
  <si>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</si>
  <si>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</si>
  <si>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</si>
  <si>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</si>
  <si>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</si>
  <si>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</si>
  <si>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Итого Монтажные работы</t>
  </si>
  <si>
    <t xml:space="preserve">  В том числе, справочно:</t>
  </si>
  <si>
    <t>ТЕРм08-02-155-01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</si>
  <si>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</si>
  <si>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</si>
  <si>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</si>
  <si>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</si>
  <si>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</si>
  <si>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 xml:space="preserve">  Итого Строительные работы</t>
  </si>
  <si>
    <t xml:space="preserve">      строительных работ _______________________________________________________________________________________________</t>
  </si>
  <si>
    <t xml:space="preserve"> 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</si>
  <si>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</si>
  <si>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</si>
  <si>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</si>
  <si>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</si>
  <si>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</si>
  <si>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</si>
  <si>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</si>
  <si>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</si>
  <si>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</si>
  <si>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Обоснование</t>
  </si>
  <si>
    <t>Средства  на оплату труда _______________________________________________________________________________________________</t>
  </si>
  <si>
    <t>_________________</t>
  </si>
  <si>
    <t>Согласовано</t>
  </si>
  <si>
    <t>отд. 028</t>
  </si>
  <si>
    <t>Зам. генерального директора</t>
  </si>
  <si>
    <t>Е.В.Гордеев</t>
  </si>
  <si>
    <t>" _____ " ________________ 2014 г.</t>
  </si>
  <si>
    <t>"______ " __________2014 г.</t>
  </si>
  <si>
    <t xml:space="preserve">Составлен(а) в базовых ценах 2001г. в редакции 2009г. </t>
  </si>
  <si>
    <t>Т/з мех. на ед.</t>
  </si>
  <si>
    <t>Т/з мех.
Всего</t>
  </si>
  <si>
    <t>100 шт.</t>
  </si>
  <si>
    <t>100 м</t>
  </si>
  <si>
    <t>м</t>
  </si>
  <si>
    <t>ТЕРр69-4-1</t>
  </si>
  <si>
    <t>Заделка отверстий в местах прохода трубопроводов в стенах и перегородках оштукатуренных</t>
  </si>
  <si>
    <t>100 отверстий</t>
  </si>
  <si>
    <t>Итого прямые затраты по смете с учетом коэффициентов к итогам</t>
  </si>
  <si>
    <t>ТЕРр67-3-1</t>
  </si>
  <si>
    <t>Демонтаж кабеля</t>
  </si>
  <si>
    <t>10 шт.</t>
  </si>
  <si>
    <t>ТЕРм08-02-402-01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</si>
  <si>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</si>
  <si>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1000 м</t>
  </si>
  <si>
    <t>ФЕРм08-02-390-01</t>
  </si>
  <si>
    <t>Герметизация проходов при вводе кабелей в помещения уплотнительной массой</t>
  </si>
  <si>
    <t>1 проход кабеля</t>
  </si>
  <si>
    <t>Начальник отд. 078 _________________________  Т.М.Ковязина</t>
  </si>
  <si>
    <t>Примечание: материал от разборки, пригодный для дальнейшего использования, передается балансодержателю по акту.</t>
  </si>
  <si>
    <t>Н.А. Басова</t>
  </si>
  <si>
    <t>Составил ведущий инженер __________________ В.В.Воронкова</t>
  </si>
  <si>
    <t xml:space="preserve">                 ФГУП "Комбинат "Электрохимприбор"</t>
  </si>
  <si>
    <t>Зам.генерального директора</t>
  </si>
  <si>
    <t>Е.В. Гордеев</t>
  </si>
  <si>
    <t>__________________</t>
  </si>
  <si>
    <t>Цена поставщика 2014г.</t>
  </si>
  <si>
    <r>
      <t>10,63</t>
    </r>
    <r>
      <rPr>
        <i/>
        <sz val="5"/>
        <rFont val="Arial"/>
        <family val="2"/>
        <charset val="204"/>
      </rPr>
      <t xml:space="preserve">
74,98/1,18/5,98</t>
    </r>
  </si>
  <si>
    <t>ИТОГИ ПО СМЕТЕ:</t>
  </si>
  <si>
    <t>Начальник отд.078________________________Ковязина Т.М.</t>
  </si>
  <si>
    <t>Составил инженер-сметчик __________________ О.Н.Возжаева</t>
  </si>
  <si>
    <t xml:space="preserve"> Проверил ведущий инженер__________________В.В.Воронкова</t>
  </si>
  <si>
    <t>ТЕРм10-01-039-06</t>
  </si>
  <si>
    <t>ТЕР15-01-064-01</t>
  </si>
  <si>
    <t>ТЕРм08-02-374-01</t>
  </si>
  <si>
    <t>ЛОКАЛЬНЫЙ СМЕТНЫЙ РАСЧЕТ № 25205</t>
  </si>
  <si>
    <t>реконструкцию фасада г.Лесной М-Сибиряка, 3. Инв. № 4900006</t>
  </si>
  <si>
    <t>Раздел: Архитектурно-строительные решения.</t>
  </si>
  <si>
    <t>Основание: проект № 24811-14-АС</t>
  </si>
  <si>
    <t>___________________________967,082</t>
  </si>
  <si>
    <t>_______________________________________________________________________________________________963,025</t>
  </si>
  <si>
    <t>_______________________________________________________________________________________________4,057</t>
  </si>
  <si>
    <t>___________________________126,589</t>
  </si>
  <si>
    <t>_______________________________________________________________________________________________9213,05</t>
  </si>
  <si>
    <t>Облицовка стен фасадов зданий искусственными плитами типа &lt;ФАССТ&gt; на металлическом каркасе</t>
  </si>
  <si>
    <t>100 м2</t>
  </si>
  <si>
    <t>Лента ЕПДМ уплотнительная</t>
  </si>
  <si>
    <r>
      <t>1,42</t>
    </r>
    <r>
      <rPr>
        <i/>
        <sz val="5"/>
        <rFont val="Arial"/>
        <family val="2"/>
        <charset val="204"/>
      </rPr>
      <t xml:space="preserve">
10/1.18/5,98</t>
    </r>
  </si>
  <si>
    <t>ФЕР26-01-036-01</t>
  </si>
  <si>
    <r>
      <t>Изоляция изделиями из волокнистых и зернистых материалов с креплением  дюбелями холодных поверхностей: наружных стен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</si>
  <si>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100 м2 поверхности</t>
  </si>
  <si>
    <t>Утеплитель плита LINEROCK Венти Оптимал</t>
  </si>
  <si>
    <t>м3</t>
  </si>
  <si>
    <r>
      <t>493,17</t>
    </r>
    <r>
      <rPr>
        <i/>
        <sz val="5"/>
        <rFont val="Arial"/>
        <family val="2"/>
        <charset val="204"/>
      </rPr>
      <t xml:space="preserve">
3480/1,18/5,98</t>
    </r>
  </si>
  <si>
    <t>ТСЦ-101-2930</t>
  </si>
  <si>
    <t>Распорный дюбель, пластмассовый стержень для крепления тяжелых и легких термоизоляционных материалов, марка IZL, размер 10х120 мм</t>
  </si>
  <si>
    <t>ТЕР26-01-055-02 прим.</t>
  </si>
  <si>
    <t>Установка пароизоляционного слоя из мембраны Изоспан А</t>
  </si>
  <si>
    <t>Мембрана ветровлагозащитная Изоспан А</t>
  </si>
  <si>
    <t>м2</t>
  </si>
  <si>
    <r>
      <t>3,54</t>
    </r>
    <r>
      <rPr>
        <i/>
        <sz val="5"/>
        <rFont val="Arial"/>
        <family val="2"/>
        <charset val="204"/>
      </rPr>
      <t xml:space="preserve">
25/1,18/5,98</t>
    </r>
  </si>
  <si>
    <t>ТЕР12-01-010-01</t>
  </si>
  <si>
    <t>Устройство мелких покрытий (парапеты, свесы и т.п.) из листовой оцинкованной стали</t>
  </si>
  <si>
    <t>ТЕР08-07-001-01</t>
  </si>
  <si>
    <t>Установка и разборка наружных инвентарных лесов высотой до 16 м трубчатых для кладки облицовки</t>
  </si>
  <si>
    <t>100 м2 вертик. проекции</t>
  </si>
  <si>
    <t>ТЕР12-01-009-01</t>
  </si>
  <si>
    <t>Устройство желобов настенных</t>
  </si>
  <si>
    <t>100 м желобов</t>
  </si>
  <si>
    <t>Дополнительные элементы: желоб водосточный оцинкованный белый, длиной 2000 мм</t>
  </si>
  <si>
    <r>
      <t>46,77</t>
    </r>
    <r>
      <rPr>
        <i/>
        <sz val="5"/>
        <rFont val="Arial"/>
        <family val="2"/>
        <charset val="204"/>
      </rPr>
      <t xml:space="preserve">
330/1,18/5,98</t>
    </r>
  </si>
  <si>
    <t>Дополнительные элементы: заглушка</t>
  </si>
  <si>
    <r>
      <t>12,05</t>
    </r>
    <r>
      <rPr>
        <i/>
        <sz val="5"/>
        <rFont val="Arial"/>
        <family val="2"/>
        <charset val="204"/>
      </rPr>
      <t xml:space="preserve">
85/1,18/5,98</t>
    </r>
  </si>
  <si>
    <t>Дополнительные элементы: держатель желоба</t>
  </si>
  <si>
    <r>
      <t>18,42</t>
    </r>
    <r>
      <rPr>
        <i/>
        <sz val="5"/>
        <rFont val="Arial"/>
        <family val="2"/>
        <charset val="204"/>
      </rPr>
      <t xml:space="preserve">
130/1,18/5,98</t>
    </r>
  </si>
  <si>
    <t>Дополнительные элементы: замок для желоба</t>
  </si>
  <si>
    <r>
      <t>13,46</t>
    </r>
    <r>
      <rPr>
        <i/>
        <sz val="5"/>
        <rFont val="Arial"/>
        <family val="2"/>
        <charset val="204"/>
      </rPr>
      <t xml:space="preserve">
95/1,18/5,98</t>
    </r>
  </si>
  <si>
    <t>ТЕРр58-10-1</t>
  </si>
  <si>
    <t>Установка прямых звеньев водосточных труб с земли, лестниц или подмостей</t>
  </si>
  <si>
    <t>Дополнительные элементы: водосточная труба L=2000мм</t>
  </si>
  <si>
    <r>
      <t>58,81</t>
    </r>
    <r>
      <rPr>
        <i/>
        <sz val="5"/>
        <rFont val="Arial"/>
        <family val="2"/>
        <charset val="204"/>
      </rPr>
      <t xml:space="preserve">
415/1,18/5,98</t>
    </r>
  </si>
  <si>
    <t>ФССЦ-101-5466 прим.</t>
  </si>
  <si>
    <r>
      <t>Дополнительные элементы: трубный стык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</si>
  <si>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Дополнительные элементы кровли: хомут</t>
  </si>
  <si>
    <r>
      <t>15,59</t>
    </r>
    <r>
      <rPr>
        <i/>
        <sz val="5"/>
        <rFont val="Arial"/>
        <family val="2"/>
        <charset val="204"/>
      </rPr>
      <t xml:space="preserve">
110/1,18/5,98</t>
    </r>
  </si>
  <si>
    <t>ТЕРр58-10-3</t>
  </si>
  <si>
    <t>Установка колен водосточных труб с земли, лестниц и подмостей</t>
  </si>
  <si>
    <t>Дополнительные элементы: колено</t>
  </si>
  <si>
    <r>
      <t>31,89</t>
    </r>
    <r>
      <rPr>
        <i/>
        <sz val="5"/>
        <rFont val="Arial"/>
        <family val="2"/>
        <charset val="204"/>
      </rPr>
      <t xml:space="preserve">
225/1,18/5,98</t>
    </r>
  </si>
  <si>
    <t>ТЕРр58-10-5</t>
  </si>
  <si>
    <t>Установка отливов (отметов) водосточных труб</t>
  </si>
  <si>
    <t>Дополнительные элементы: отмет</t>
  </si>
  <si>
    <r>
      <t>33,3</t>
    </r>
    <r>
      <rPr>
        <i/>
        <sz val="5"/>
        <rFont val="Arial"/>
        <family val="2"/>
        <charset val="204"/>
      </rPr>
      <t xml:space="preserve">
235/1,18/5,98</t>
    </r>
  </si>
  <si>
    <t>ТЕРр58-10-6</t>
  </si>
  <si>
    <t>Установка воронок водосточных труб с земли, лестниц или подмостей</t>
  </si>
  <si>
    <t>Дополнительные элементы: воронка под желоб</t>
  </si>
  <si>
    <r>
      <t>39,68</t>
    </r>
    <r>
      <rPr>
        <i/>
        <sz val="5"/>
        <rFont val="Arial"/>
        <family val="2"/>
        <charset val="204"/>
      </rPr>
      <t xml:space="preserve">
280/1,18/5,98</t>
    </r>
  </si>
  <si>
    <t>ТЕРм17-01-095-01 прим.</t>
  </si>
  <si>
    <r>
      <t>Снятие: ворота шторные с приводом подъема (роллетная система входной группы и кассы)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подлежит дальнейшему использованию, без надобности хранения (перемещается в цеху на другое место установки и т.п.) ОЗП=0,6; ЭМ=0,6 к расх.; ЗПМ=0,6; МАТ=0 к расх.; ТЗ=0,6; ТЗМ=0,6</t>
    </r>
  </si>
  <si>
    <t>Ворота шторные с приводом подъема  (роллетная система входной группы и кассы)</t>
  </si>
  <si>
    <t xml:space="preserve">   Районный к-т 4,3%  (Поз. 1, 3, 6, 8, 10, 9, 15, 19, 21, 23, 25-26)</t>
  </si>
  <si>
    <t xml:space="preserve">   При реконструкции зданий и сооружений работы, аналогичные технологическим процессам в новом строительстве ОЗП=1,15; ЭМ=1,25; ЗПМ=1,25; ТЗ=1,15; ТЗМ=1,25  (Поз. 1, 3, 6, 8, 10, 9)</t>
  </si>
  <si>
    <t xml:space="preserve">   Заготовительно-складские расходы на материалы - согласно п.4.64 из МДС 81-35.2004 МАТ=1,02  (Поз. 1-2, 4, 7, 11-14, 16, 18, 20, 22, 24, 3, 6, 5, 17, 8, 10, 9, 25-26)</t>
  </si>
  <si>
    <t xml:space="preserve">   11.1 Ремонт фасадов ОЗП=1,15; ЭМ=1,15; ЗПМ=1,15; ТЗ=1,15; ТЗМ=1,15  (Поз. 1, 3, 6, 8, 10, 9)</t>
  </si>
  <si>
    <t xml:space="preserve">   80% ФОТ (от 1427)  (Поз. 25-26)</t>
  </si>
  <si>
    <t xml:space="preserve">   83% ФОТ (от 1060)  (Поз. 15, 19, 21, 23)</t>
  </si>
  <si>
    <t xml:space="preserve">   100% ФОТ (от 10541)  (Поз. 3, 6)</t>
  </si>
  <si>
    <t xml:space="preserve">   105% ФОТ (от 92650)  (Поз. 1)</t>
  </si>
  <si>
    <t xml:space="preserve">   120% ФОТ (от 3622)  (Поз. 8, 10)</t>
  </si>
  <si>
    <t xml:space="preserve">   122% ФОТ (от 17289)  (Поз. 9)</t>
  </si>
  <si>
    <t xml:space="preserve">   55% ФОТ (от 92650)  (Поз. 1)</t>
  </si>
  <si>
    <t xml:space="preserve">   60% ФОТ (от 1427)  (Поз. 25-26)</t>
  </si>
  <si>
    <t xml:space="preserve">   65% ФОТ (от 4682)  (Поз. 8, 10, 15, 19, 21, 23)</t>
  </si>
  <si>
    <t xml:space="preserve">   70% ФОТ (от 10541)  (Поз. 3, 6)</t>
  </si>
  <si>
    <t xml:space="preserve">   80% ФОТ (от 17289)  (Поз. 9)</t>
  </si>
  <si>
    <t>17.02.14 г.</t>
  </si>
  <si>
    <t>ЛОКАЛЬНЫЙ СМЕТНЫЙ РАСЧЕТ № 25252</t>
  </si>
  <si>
    <t>Раздел:электрооборудование, электроосвещение</t>
  </si>
  <si>
    <t>Основание: Проект №24827-14-ЭМО</t>
  </si>
  <si>
    <t>___________________________9,819</t>
  </si>
  <si>
    <t>_______________________________________________________________________________________________0,318</t>
  </si>
  <si>
    <t>_______________________________________________________________________________________________9,501</t>
  </si>
  <si>
    <t>___________________________1,256</t>
  </si>
  <si>
    <t>_______________________________________________________________________________________________61,43</t>
  </si>
  <si>
    <t>Материалы____________________________________________________</t>
  </si>
  <si>
    <t xml:space="preserve">                           Раздел 1. Разборка  конструкций</t>
  </si>
  <si>
    <t>ТЕРр67-4-3</t>
  </si>
  <si>
    <t>Демонтаж светильников с лампами накаливания</t>
  </si>
  <si>
    <t>ТЕРм08-03-545-01</t>
  </si>
  <si>
    <r>
      <t>Демонтаж коробки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</si>
  <si>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 xml:space="preserve">                           Раздел 2. Трубы</t>
  </si>
  <si>
    <t>ТЕР46-03-002-06</t>
  </si>
  <si>
    <t>Сверление кольцевыми алмазными сверлами в железобетонных конструкциях с применением охлаждающей жидкости (воды) горизонтальных отверстий глубиной 200 мм диаметром 50 мм</t>
  </si>
  <si>
    <t>ТЕР46-03-002-22</t>
  </si>
  <si>
    <r>
      <t>На каждые 10 мм изменения глубины сверления добавляется или исключается к расценке 46-03-002-06</t>
    </r>
    <r>
      <rPr>
        <i/>
        <sz val="7"/>
        <rFont val="Arial"/>
        <family val="2"/>
        <charset val="204"/>
      </rPr>
      <t xml:space="preserve">
КОЭФ. К ПОЗИЦИИ:
Поправка на глубину (толщина стены 510мм) ПЗ=31 (ОЗП=31; ЭМ=31 к расх.; ЗПМ=31; МАТ=31 к расх.; ТЗ=31; ТЗМ=31)</t>
    </r>
  </si>
  <si>
    <t>Устройство ввода  в стальной трубе, провод сечением до 16 мм2, количество проводов в линии 2</t>
  </si>
  <si>
    <t>ТСЦ-103-0004</t>
  </si>
  <si>
    <t>Трубы стальные сварные водогазопроводные с резьбой черные легкие (неоцинкованные) диаметр условного прохода 32 мм, толщина стенки 2,8 мм</t>
  </si>
  <si>
    <t>ФССЦ-103-2405</t>
  </si>
  <si>
    <r>
      <t>Трубы гибкие гофрированные из самозатухающего ПВХ-пластиката (ГОСТ Р 50827-95) легкого типа, со стальной протяжкой (зондом), наружным диаметром 25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</si>
  <si>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ТЕРм08-02-409-01</t>
  </si>
  <si>
    <r>
      <t>Труба винипластовая по установленным конструкциям, по стенам и колоннам с креплением скобами, диаметр до 25 мм</t>
    </r>
    <r>
      <rPr>
        <i/>
        <sz val="7"/>
        <rFont val="Arial"/>
        <family val="2"/>
        <charset val="204"/>
      </rPr>
      <t xml:space="preserve">
КОЭФ. К ПОЗИЦИИ:
1.8.3. При производстве работ на высоте св. 2 до 8 м ОЗП=1,05; ТЗ=1,05</t>
    </r>
  </si>
  <si>
    <t>ФССЦ-509-1841</t>
  </si>
  <si>
    <r>
      <t>Кабель-канал (короб) "Legrand" 40х16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</si>
  <si>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1.8.3. При производстве работ на высоте св. 2 до 8 м ОЗП=1,05; ТЗ=1,05;
Приведение расценок ФЕР к территориальному уровню (Письмо УРЦЦС Ц-297 от 12.04.2011) ОЗП=1,41; ЭМ=1,242; ЗПМ=1,41; МАТ=1,052</t>
    </r>
  </si>
  <si>
    <t xml:space="preserve">                           Раздел 3. Кабели</t>
  </si>
  <si>
    <t>ФССЦ-501-8442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</si>
  <si>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</si>
  <si>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ТЕРм08-02-401-01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</si>
  <si>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</si>
  <si>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ТЕРм08-02-412-02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</si>
  <si>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</si>
  <si>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Коробка распаячная для о/п белая (с контактной группой) 100х100х29мм</t>
  </si>
  <si>
    <t>ТЕРм08-02-472-06 Прим.</t>
  </si>
  <si>
    <r>
      <t>Проводник заземляющий открыто по строительным основаниям из полосовой стали сечением 75 мм2</t>
    </r>
    <r>
      <rPr>
        <i/>
        <sz val="7"/>
        <rFont val="Arial"/>
        <family val="2"/>
        <charset val="204"/>
      </rPr>
      <t xml:space="preserve">
КОЭФ. К ПОЗИЦИИ:
1.8.3. При производстве работ на высоте св. 2 до 8 м ОЗП=1,05; ТЗ=1,05</t>
    </r>
  </si>
  <si>
    <t xml:space="preserve">                           Раздел 4. Освещение</t>
  </si>
  <si>
    <t>Фотореле ФР-12Т, 10А</t>
  </si>
  <si>
    <r>
      <t>48,75</t>
    </r>
    <r>
      <rPr>
        <i/>
        <sz val="5"/>
        <rFont val="Arial"/>
        <family val="2"/>
        <charset val="204"/>
      </rPr>
      <t xml:space="preserve">
344/1,18/5,98</t>
    </r>
  </si>
  <si>
    <t>Реле, ключ, кнопка и др. с подготовкой места установки</t>
  </si>
  <si>
    <t>ТСЦ-509-0678</t>
  </si>
  <si>
    <t>Лампы газоразрядные высокого давления типа ДНаТ 250-5</t>
  </si>
  <si>
    <t>Светильник консольный для наружного освещения ALBATROS NTK 20 250 (Е40, 250Вт)</t>
  </si>
  <si>
    <r>
      <t>1272,2</t>
    </r>
    <r>
      <rPr>
        <i/>
        <sz val="5"/>
        <rFont val="Arial"/>
        <family val="2"/>
        <charset val="204"/>
      </rPr>
      <t xml:space="preserve">
8977.12/1.18/5.98</t>
    </r>
  </si>
  <si>
    <t>ТЕРм08-03-595-02</t>
  </si>
  <si>
    <r>
      <t>Светильник с ртутными лампами, включая установку ПРА, на кронштейнах на стенах, колоннах и фермах</t>
    </r>
    <r>
      <rPr>
        <i/>
        <sz val="7"/>
        <rFont val="Arial"/>
        <family val="2"/>
        <charset val="204"/>
      </rPr>
      <t xml:space="preserve">
КОЭФ. К ПОЗИЦИИ:
1.8.3. При производстве работ на высоте св. 2 до 8 м ОЗП=1,05; ТЗ=1,05</t>
    </r>
  </si>
  <si>
    <t xml:space="preserve">   Районный к-т 4,3%  (Поз. 4-5, 9, 1-3, 6, 8, 11, 13, 15-17, 19, 24, 21)</t>
  </si>
  <si>
    <t xml:space="preserve">   Заготовительно-складские расходы на материалы - согласно п.4.64 из МДС 81-35.2004 МАТ=1,02  (Поз. 18, 20, 23)</t>
  </si>
  <si>
    <t xml:space="preserve">   4. Условия производства работ: ОЗП=1,15; ЭМ=1,15; ЗПМ=1,15; ТЗ=1,15; ТЗМ=1,15  (Поз. 6, 8, 11, 13, 15-17, 19, 24, 21)</t>
  </si>
  <si>
    <t xml:space="preserve">   78% ФОТ (от 20)  (Поз. 9)</t>
  </si>
  <si>
    <t xml:space="preserve">   80% ФОТ (от 86)  (Поз. 21)</t>
  </si>
  <si>
    <t xml:space="preserve">   85% ФОТ (от 54)  (Поз. 1-2)</t>
  </si>
  <si>
    <t xml:space="preserve">   95% ФОТ (от 1061)  (Поз. 3, 6, 8, 11, 13, 15-17, 19, 24)</t>
  </si>
  <si>
    <t xml:space="preserve">   110% ФОТ (от 35)  (Поз. 4-5)</t>
  </si>
  <si>
    <t xml:space="preserve">   50% ФОТ (от 20)  (Поз. 9)</t>
  </si>
  <si>
    <t xml:space="preserve">   60% ФОТ (от 86)  (Поз. 21)</t>
  </si>
  <si>
    <t xml:space="preserve">   65% ФОТ (от 1115)  (Поз. 1-3, 6, 8, 11, 13, 15-17, 19, 24)</t>
  </si>
  <si>
    <t xml:space="preserve">   70% ФОТ (от 35)  (Поз. 4-5)</t>
  </si>
  <si>
    <t xml:space="preserve"> 13.02.14г.</t>
  </si>
  <si>
    <t>Архитектурно-строительные решения.</t>
  </si>
  <si>
    <t>Электрооборудование, электроосвещение</t>
  </si>
  <si>
    <t>2015 год</t>
  </si>
  <si>
    <t>2015 г.</t>
  </si>
  <si>
    <t>Способ закупки: открытый запрос предложений</t>
  </si>
  <si>
    <t>Остаток сметной стоимости в базисном уровне цен на 01.01.2015</t>
  </si>
  <si>
    <t>Благоустройство территории здания Мимина-Сибиряка 3 (правое крыло). Инв. №4900006. Раздел: водоотвод и гидроизоляция.</t>
  </si>
  <si>
    <t xml:space="preserve">Благоустройство территории здания Мимина-Сибиряка 3 (правое крыло). Инв. №4900006. </t>
  </si>
  <si>
    <t>25205            (0154см2)</t>
  </si>
  <si>
    <t>25252                (0154см1)</t>
  </si>
  <si>
    <t>25535                       (178см110)</t>
  </si>
  <si>
    <t>25539                         (178см111)</t>
  </si>
  <si>
    <t xml:space="preserve">выполнение строительно- монтажных работ по реконструкции фасада здания г.Лесной Мамина-Сибиряка, 3 (инв.№4900006). </t>
  </si>
  <si>
    <t>на выполнение строительно- монтажных работ по реконструкции фасада здания г. Лесной                            Мамина-Сибиряка, 3 (инв.№4900006).</t>
  </si>
  <si>
    <t>Реконструкция шиферной кровли и замена деревянных окон на пластиковые, зд.                  ул. Мамина-Сибиряка №3 инв.№4900006</t>
  </si>
  <si>
    <t>** В расчете использован индекс-дефлятор по инвестициям в основной капитал 2016/2015 - 1,053 по письму Госкорпорации "Росатом" от 09.09.2014 № 1-12.8/34083</t>
  </si>
  <si>
    <t>2016 год</t>
  </si>
  <si>
    <t>И.о. начальника отдела капитального строительства</t>
  </si>
  <si>
    <t>С.С. Батаев</t>
  </si>
  <si>
    <t>2016 г.</t>
  </si>
  <si>
    <t>244гн-15</t>
  </si>
  <si>
    <r>
      <t xml:space="preserve"> - 5,94  индекс изменения сметной стоимости СМР к ТЕР 2001   (письмо Минстроя России от 13.08.2015 года № 25760-ЮР/08</t>
    </r>
    <r>
      <rPr>
        <sz val="16"/>
        <color rgb="FFFF0000"/>
        <rFont val="Times New Roman"/>
        <family val="1"/>
        <charset val="204"/>
      </rPr>
      <t xml:space="preserve"> </t>
    </r>
    <r>
      <rPr>
        <sz val="16"/>
        <rFont val="Times New Roman"/>
        <family val="1"/>
        <charset val="204"/>
      </rPr>
      <t>приложение 1, прочие объекты)</t>
    </r>
  </si>
  <si>
    <t>на 2015, 2016 год</t>
  </si>
  <si>
    <t>26043         (178см349)</t>
  </si>
  <si>
    <t xml:space="preserve"> - 10,40  индекс изменения сметной стоимости Прочих затрат к ТЕР 2001   (письмо Минстроя России от 13.08.2015 года № 25760-ЮР/08 приложение 1, пусконаладочные работы)</t>
  </si>
  <si>
    <t xml:space="preserve"> - 5,94  индекс изменения сметной стоимости СМР к ТЕР 2001   (письмо Минстроя России от 13.08.2015 года      № 25760-ЮР/08 приложение 1, прочие объекты)                                                                                                                                  - 10,40  индекс изменения сметной стоимости Прочих затрат к ТЕР 2001   (письмо Минстроя России от 13.08.2015 года № 25760-ЮР/08 приложение 1, пусконаладочные работы)                                                                                                                            ** В расчете использован индекс-дефлятор по инвестициям в основной капитал 2016/2015 - 1,053 по письму Госкорпорации "Росатом" от 09.09.2014 № 1-12.8/34083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</si>
  <si>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Реконструкция фасада. г. Лесной, ул.Мамина-Сибиряка 3. Инв.№4900006. Раздел: электрооборудование, электроосвещение</t>
  </si>
  <si>
    <t>ЛОКАЛЬНЫЙ СМЕТНЫЙ РАСЧЕТ №25535</t>
  </si>
  <si>
    <t>благоустройство территории  здания Мамина-Сибиряка 3 (правое крыло).</t>
  </si>
  <si>
    <t>Инв.№4900006  Раздел: водоотвод и гидроизоляция.</t>
  </si>
  <si>
    <t>Основание: Проект №24949-14-ГП, изм.№52-14</t>
  </si>
  <si>
    <t>Сметная стоимость строительных работ _______________________________________________________________________________________________</t>
  </si>
  <si>
    <t>___________________________58,332</t>
  </si>
  <si>
    <t>___________________________3,411</t>
  </si>
  <si>
    <t>_______________________________________________________________________________________________197,33</t>
  </si>
  <si>
    <t>Материалы__________________________________________________44,726</t>
  </si>
  <si>
    <t>Обосно-
вание</t>
  </si>
  <si>
    <t xml:space="preserve">                           Раздел 1. Устройство водоотвода</t>
  </si>
  <si>
    <t>ТЕР01-01-009-08</t>
  </si>
  <si>
    <t>Разработка грунта в траншеях экскаватором «обратная лопата» с ковшом вместимостью 0,65 (0,5-1) м3, группа грунтов 2</t>
  </si>
  <si>
    <t>1000 м3 грунта</t>
  </si>
  <si>
    <r>
      <t>0,006</t>
    </r>
    <r>
      <rPr>
        <i/>
        <sz val="6"/>
        <rFont val="Arial"/>
        <family val="2"/>
        <charset val="204"/>
      </rPr>
      <t xml:space="preserve">
6/1000</t>
    </r>
  </si>
  <si>
    <t>ТЕР27-04-001-01</t>
  </si>
  <si>
    <t>Устройство подстилающих и выравнивающих слоев оснований</t>
  </si>
  <si>
    <t xml:space="preserve">100 м3 </t>
  </si>
  <si>
    <r>
      <t>0,01</t>
    </r>
    <r>
      <rPr>
        <i/>
        <sz val="6"/>
        <rFont val="Arial"/>
        <family val="2"/>
        <charset val="204"/>
      </rPr>
      <t xml:space="preserve">
1/100</t>
    </r>
  </si>
  <si>
    <t>ТСЦ-407-0028</t>
  </si>
  <si>
    <t>Смесь пескоцементная</t>
  </si>
  <si>
    <r>
      <t>1,1</t>
    </r>
    <r>
      <rPr>
        <i/>
        <sz val="6"/>
        <rFont val="Arial"/>
        <family val="2"/>
        <charset val="204"/>
      </rPr>
      <t xml:space="preserve">
1*1,1</t>
    </r>
  </si>
  <si>
    <t>ФЕР11-01-050-01</t>
  </si>
  <si>
    <r>
      <t>Устройство пароизоляции из полиэтиленовой пленки в один слой насухо</t>
    </r>
    <r>
      <rPr>
        <i/>
        <sz val="7"/>
        <rFont val="Arial"/>
        <family val="2"/>
        <charset val="204"/>
      </rPr>
      <t xml:space="preserve">
(Поправка на кол-во слоев (2 слоя) ПЗ=2 (ОЗП=2; ЭМ=2 к расх.; ЗПМ=2; МАТ=2 к расх.; ТЗ=2; ТЗМ=2);
Приведение расценок ФЕР к территориальному уровню Свердловской области (Межрегиональный сборник к-тов пересчета сметной стоимости СМР по субъектам РФ, выпуск №3) ОЗП=1,41; ЭМ=1,242; ЗПМ=1,41; МАТ=1,052)</t>
    </r>
  </si>
  <si>
    <r>
      <t>0,18</t>
    </r>
    <r>
      <rPr>
        <i/>
        <sz val="6"/>
        <rFont val="Arial"/>
        <family val="2"/>
        <charset val="204"/>
      </rPr>
      <t xml:space="preserve">
18/100</t>
    </r>
  </si>
  <si>
    <t>ТЕР06-01-005-01</t>
  </si>
  <si>
    <r>
      <t>Устройство бетонных фундаментов общего назначения объемом до 5 м3 (бетонная обойма)</t>
    </r>
    <r>
      <rPr>
        <i/>
        <sz val="7"/>
        <rFont val="Arial"/>
        <family val="2"/>
        <charset val="204"/>
      </rPr>
      <t xml:space="preserve">
14 027,20 = 68 858,32 - 102 x 537,56</t>
    </r>
  </si>
  <si>
    <t>100 м3</t>
  </si>
  <si>
    <r>
      <t>0,04</t>
    </r>
    <r>
      <rPr>
        <i/>
        <sz val="6"/>
        <rFont val="Arial"/>
        <family val="2"/>
        <charset val="204"/>
      </rPr>
      <t xml:space="preserve">
4/100</t>
    </r>
  </si>
  <si>
    <t>ТСЦ-401-0069</t>
  </si>
  <si>
    <t>Бетон тяжелый, крупность заполнителя 20 мм, класс В25 (М350)</t>
  </si>
  <si>
    <t>ТЕР06-01-005-08</t>
  </si>
  <si>
    <t>Дополнительные затраты на устройство сложных фундаментов</t>
  </si>
  <si>
    <t>ТЕР27-02-010-01Прим.</t>
  </si>
  <si>
    <r>
      <t>Установка лотков</t>
    </r>
    <r>
      <rPr>
        <i/>
        <sz val="7"/>
        <rFont val="Arial"/>
        <family val="2"/>
        <charset val="204"/>
      </rPr>
      <t xml:space="preserve">
1 157,32 = 3 353,64 - 3,9 x 563,16</t>
    </r>
  </si>
  <si>
    <t>100 м бортового камня</t>
  </si>
  <si>
    <r>
      <t>0,415</t>
    </r>
    <r>
      <rPr>
        <i/>
        <sz val="6"/>
        <rFont val="Arial"/>
        <family val="2"/>
        <charset val="204"/>
      </rPr>
      <t xml:space="preserve">
41,5/100</t>
    </r>
  </si>
  <si>
    <t xml:space="preserve">П/л 11.12.2014г. лист 1  </t>
  </si>
  <si>
    <t>Лоток ЛВ-20.24,6.12 водоотводный полимербетонный (габаритные размеры 1000х246х120)</t>
  </si>
  <si>
    <r>
      <t>311,67</t>
    </r>
    <r>
      <rPr>
        <i/>
        <sz val="5"/>
        <rFont val="Arial"/>
        <family val="2"/>
        <charset val="204"/>
      </rPr>
      <t xml:space="preserve">
2100/1,18/5,71</t>
    </r>
  </si>
  <si>
    <t>ТЕР07-05-039-07</t>
  </si>
  <si>
    <t>Устройство герметизации горизонтальных и вертикальных стыков стеновых панелей мастикой герметизирующей нетвердеющей</t>
  </si>
  <si>
    <t>100 м шва</t>
  </si>
  <si>
    <r>
      <t>0,103</t>
    </r>
    <r>
      <rPr>
        <i/>
        <sz val="6"/>
        <rFont val="Arial"/>
        <family val="2"/>
        <charset val="204"/>
      </rPr>
      <t xml:space="preserve">
0,246*42/100</t>
    </r>
  </si>
  <si>
    <t>ТЕР23-04-011-01Прим.</t>
  </si>
  <si>
    <r>
      <t>Установка водоприемной решетки (щелевой чугунной) РВ-20.24.50</t>
    </r>
    <r>
      <rPr>
        <i/>
        <sz val="7"/>
        <rFont val="Arial"/>
        <family val="2"/>
        <charset val="204"/>
      </rPr>
      <t xml:space="preserve">
24,06 = 635,73 - 1 x 611,67</t>
    </r>
  </si>
  <si>
    <t xml:space="preserve">П/л 11.12.2014г. лист 1 </t>
  </si>
  <si>
    <t>Решетка водоприемная РВ-20.24.50 щелевая чугунная ВЧ, кл.С250 (габаритные размеры 500х237х24)</t>
  </si>
  <si>
    <r>
      <t>121,7</t>
    </r>
    <r>
      <rPr>
        <i/>
        <sz val="5"/>
        <rFont val="Arial"/>
        <family val="2"/>
        <charset val="204"/>
      </rPr>
      <t xml:space="preserve">
820/1,18/5,71</t>
    </r>
  </si>
  <si>
    <t>Итого прямые затраты по разделу в ценах 2001г.</t>
  </si>
  <si>
    <t>Итого прямые затраты по разделу с учетом коэффициентов к итогам</t>
  </si>
  <si>
    <t>Итого по разделу 1 Устройство водоотвода</t>
  </si>
  <si>
    <t xml:space="preserve">                           Раздел 2. Устройство подпорной стенки</t>
  </si>
  <si>
    <t>ТЕР01-02-005-01</t>
  </si>
  <si>
    <t>Уплотнение грунта пневматическими трамбовками, группа грунтов 1-2</t>
  </si>
  <si>
    <t>100 м3 уплотненного грунта</t>
  </si>
  <si>
    <r>
      <t>0,018</t>
    </r>
    <r>
      <rPr>
        <i/>
        <sz val="6"/>
        <rFont val="Arial"/>
        <family val="2"/>
        <charset val="204"/>
      </rPr>
      <t xml:space="preserve">
18*0,1/100</t>
    </r>
  </si>
  <si>
    <t>ТЕР27-06-018-01</t>
  </si>
  <si>
    <r>
      <t>Устройство покрытия из черного щебня толщиной 6 см с плотностью каменных материалов 2,5-2,9 т/м3</t>
    </r>
    <r>
      <rPr>
        <i/>
        <sz val="7"/>
        <rFont val="Arial"/>
        <family val="2"/>
        <charset val="204"/>
      </rPr>
      <t xml:space="preserve">
(Поправка на толщину: всего толщ.80мм ПЗ=1,3 (ОЗП=1,3; ЭМ=1,3 к расх.; ЗПМ=1,3; МАТ=1,3 к расх.; ТЗ=1,3; ТЗМ=1,3))</t>
    </r>
  </si>
  <si>
    <t>1000 м2</t>
  </si>
  <si>
    <r>
      <t>0,018</t>
    </r>
    <r>
      <rPr>
        <i/>
        <sz val="6"/>
        <rFont val="Arial"/>
        <family val="2"/>
        <charset val="204"/>
      </rPr>
      <t xml:space="preserve">
18/1000</t>
    </r>
  </si>
  <si>
    <t>ТЕР07-05-001-01</t>
  </si>
  <si>
    <t>Установка блоков стен  массой до 0,5 т</t>
  </si>
  <si>
    <r>
      <t>0,12</t>
    </r>
    <r>
      <rPr>
        <i/>
        <sz val="6"/>
        <rFont val="Arial"/>
        <family val="2"/>
        <charset val="204"/>
      </rPr>
      <t xml:space="preserve">
12/100</t>
    </r>
  </si>
  <si>
    <t xml:space="preserve">П/л 24.09.2014г. лист 4 </t>
  </si>
  <si>
    <t>Блок УДБ 0,4х3,0  (h=0,58м)</t>
  </si>
  <si>
    <r>
      <t>409,53</t>
    </r>
    <r>
      <rPr>
        <i/>
        <sz val="5"/>
        <rFont val="Arial"/>
        <family val="2"/>
        <charset val="204"/>
      </rPr>
      <t xml:space="preserve">
2769/1,18/5,73</t>
    </r>
  </si>
  <si>
    <t>ФЕР08-01-005-01</t>
  </si>
  <si>
    <r>
      <t>Устройство боковой обмазочной изоляции стен, фундаментов из сухих смесей: толщиной слоя 2 мм</t>
    </r>
    <r>
      <rPr>
        <i/>
        <sz val="7"/>
        <rFont val="Arial"/>
        <family val="2"/>
        <charset val="204"/>
      </rPr>
      <t xml:space="preserve">
106,96 = 11 831,79 - 0,315 x 37 221,67
(Приведение расценок ФЕР к территориальному уровню Свердловской области (Межрегиональный сборник к-тов пересчета сметной стоимости СМР по субъектам РФ, выпуск №3) ОЗП=1,41; ЭМ=1,242; ЗПМ=1,41; МАТ=1,052)</t>
    </r>
  </si>
  <si>
    <r>
      <t>0,43</t>
    </r>
    <r>
      <rPr>
        <i/>
        <sz val="6"/>
        <rFont val="Arial"/>
        <family val="2"/>
        <charset val="204"/>
      </rPr>
      <t xml:space="preserve">
43/100</t>
    </r>
  </si>
  <si>
    <t xml:space="preserve">П/л 11.12.2014г. лист 5,6,7 </t>
  </si>
  <si>
    <t>Проникающая гидроизоляция для бетонных поверхностей "Пенетрон" (расход:0,8-1,1 кг/м2 в 2 слоя)</t>
  </si>
  <si>
    <t>кг</t>
  </si>
  <si>
    <r>
      <t>47,3</t>
    </r>
    <r>
      <rPr>
        <i/>
        <sz val="6"/>
        <rFont val="Arial"/>
        <family val="2"/>
        <charset val="204"/>
      </rPr>
      <t xml:space="preserve">
1,1*43</t>
    </r>
  </si>
  <si>
    <r>
      <t>42,15</t>
    </r>
    <r>
      <rPr>
        <i/>
        <sz val="5"/>
        <rFont val="Arial"/>
        <family val="2"/>
        <charset val="204"/>
      </rPr>
      <t xml:space="preserve">
284/1,18/5,71</t>
    </r>
  </si>
  <si>
    <t>ТЕР47-01-049-01Прим.</t>
  </si>
  <si>
    <r>
      <t>Засыпка ячеек блоков УДБ 0,4х3,0 грунтом толщиной слоя насыпки 20 см</t>
    </r>
    <r>
      <rPr>
        <i/>
        <sz val="7"/>
        <rFont val="Arial"/>
        <family val="2"/>
        <charset val="204"/>
      </rPr>
      <t xml:space="preserve">
522,57 = 3 974,77 - 20 x 172,61</t>
    </r>
  </si>
  <si>
    <t>100 м2 цветников</t>
  </si>
  <si>
    <r>
      <t>0,077</t>
    </r>
    <r>
      <rPr>
        <i/>
        <sz val="6"/>
        <rFont val="Arial"/>
        <family val="2"/>
        <charset val="204"/>
      </rPr>
      <t xml:space="preserve">
7,7/100</t>
    </r>
  </si>
  <si>
    <t>ТЕР47-01-049-02</t>
  </si>
  <si>
    <r>
      <t>На каждые 5 см толщины слоя почвы под цветники добавлять или исключать к расценке 47-01-049-01</t>
    </r>
    <r>
      <rPr>
        <i/>
        <sz val="7"/>
        <rFont val="Arial"/>
        <family val="2"/>
        <charset val="204"/>
      </rPr>
      <t xml:space="preserve">
60,65 = 923,70 - 5 x 172,61
(Поправка на глубину: всего глубина 0,4м ПЗ=4 (ОЗП=4; ЭМ=4 к расх.; ЗПМ=4; МАТ=4 к расх.; ТЗ=4; ТЗМ=4))</t>
    </r>
  </si>
  <si>
    <t>ТЕР47-01-053-01Прим.</t>
  </si>
  <si>
    <r>
      <t>Укладка местного плодородного грунта в ячейки блоков при высоте настилаемого слоя до 0,1 м</t>
    </r>
    <r>
      <rPr>
        <i/>
        <sz val="7"/>
        <rFont val="Arial"/>
        <family val="2"/>
        <charset val="204"/>
      </rPr>
      <t xml:space="preserve">
139,80 = 588,12 - 3 x 149,44</t>
    </r>
  </si>
  <si>
    <t>ТЕР47-01-053-02</t>
  </si>
  <si>
    <r>
      <t>На каждые следующие 10 см изменения высоты настилаемого слоя  добавлять к расценке 47-01-053-01</t>
    </r>
    <r>
      <rPr>
        <i/>
        <sz val="7"/>
        <rFont val="Arial"/>
        <family val="2"/>
        <charset val="204"/>
      </rPr>
      <t xml:space="preserve">
38,31 = 486,63 - 3 x 149,44</t>
    </r>
  </si>
  <si>
    <t>ТСЦ-407-0014</t>
  </si>
  <si>
    <t>Земля растительная</t>
  </si>
  <si>
    <r>
      <t>4,2</t>
    </r>
    <r>
      <rPr>
        <i/>
        <sz val="6"/>
        <rFont val="Arial"/>
        <family val="2"/>
        <charset val="204"/>
      </rPr>
      <t xml:space="preserve">
1,54+1,54+0,539+0,539</t>
    </r>
  </si>
  <si>
    <t>ТСЦ-414-0473</t>
  </si>
  <si>
    <t>Перегной</t>
  </si>
  <si>
    <r>
      <t>0,5</t>
    </r>
    <r>
      <rPr>
        <i/>
        <sz val="6"/>
        <rFont val="Arial"/>
        <family val="2"/>
        <charset val="204"/>
      </rPr>
      <t xml:space="preserve">
0,231+0,231</t>
    </r>
  </si>
  <si>
    <t>Итого по разделу 2 Устройство подпорной стенки</t>
  </si>
  <si>
    <t xml:space="preserve">                           Раздел 3. Отмостка</t>
  </si>
  <si>
    <t xml:space="preserve">                           Разборка</t>
  </si>
  <si>
    <t>ТЕР46-04-002-01Прим.</t>
  </si>
  <si>
    <t>Разборка  бетонной отмостки</t>
  </si>
  <si>
    <t>1 м3</t>
  </si>
  <si>
    <r>
      <t>4</t>
    </r>
    <r>
      <rPr>
        <i/>
        <sz val="6"/>
        <rFont val="Arial"/>
        <family val="2"/>
        <charset val="204"/>
      </rPr>
      <t xml:space="preserve">
40*0,1</t>
    </r>
  </si>
  <si>
    <t>ФССЦпг01-01-01-041</t>
  </si>
  <si>
    <r>
      <t>Погрузочные работы при автомобильных перевозках: мусора строительного с погрузкой вручную</t>
    </r>
    <r>
      <rPr>
        <i/>
        <sz val="7"/>
        <rFont val="Arial"/>
        <family val="2"/>
        <charset val="204"/>
      </rPr>
      <t xml:space="preserve">
(ОП п.1.1.9 Прил.1Поясной коэффициент:Свердловская область ПЗ=1,1 (ОЗП=1,1; ЭМ=1,1; ЗПМ=1,1; МАТ=1,1))</t>
    </r>
  </si>
  <si>
    <t>1 т груза</t>
  </si>
  <si>
    <r>
      <t>9,6</t>
    </r>
    <r>
      <rPr>
        <i/>
        <sz val="6"/>
        <rFont val="Arial"/>
        <family val="2"/>
        <charset val="204"/>
      </rPr>
      <t xml:space="preserve">
4*2,4</t>
    </r>
  </si>
  <si>
    <t>ФССЦпг03-21-01-015</t>
  </si>
  <si>
    <r>
      <t>Перевозка грузов автомобилями-самосвалами грузоподъемностью 10 т, работающих вне карьера, на расстояние: до 15 км I класс груза</t>
    </r>
    <r>
      <rPr>
        <i/>
        <sz val="7"/>
        <rFont val="Arial"/>
        <family val="2"/>
        <charset val="204"/>
      </rPr>
      <t xml:space="preserve">
(ОП п.1.1.9Поясные коэффициенты к сметным ценам на перевозку грузов автомобильным транспортом:  Свердловская область ПЗ=1,1 (ОЗП=1,1; ЭМ=1,1; ЗПМ=1,1; МАТ=1,1))</t>
    </r>
  </si>
  <si>
    <t xml:space="preserve">                           Устройство</t>
  </si>
  <si>
    <r>
      <t>0,072</t>
    </r>
    <r>
      <rPr>
        <i/>
        <sz val="6"/>
        <rFont val="Arial"/>
        <family val="2"/>
        <charset val="204"/>
      </rPr>
      <t xml:space="preserve">
72*0,1/100</t>
    </r>
  </si>
  <si>
    <r>
      <t>Устройство покрытия из черного щебня толщиной 6 см с плотностью каменных материалов 2,5-2,9 т/м3</t>
    </r>
    <r>
      <rPr>
        <i/>
        <sz val="7"/>
        <rFont val="Arial"/>
        <family val="2"/>
        <charset val="204"/>
      </rPr>
      <t xml:space="preserve">
(Поправка на толщину: всего толщ.8см ПЗ=1,3 (ОЗП=1,3; ЭМ=1,3 к расх.; ЗПМ=1,3; МАТ=1,3 к расх.; ТЗ=1,3; ТЗМ=1,3))</t>
    </r>
  </si>
  <si>
    <r>
      <t>0,072</t>
    </r>
    <r>
      <rPr>
        <i/>
        <sz val="6"/>
        <rFont val="Arial"/>
        <family val="2"/>
        <charset val="204"/>
      </rPr>
      <t xml:space="preserve">
72/1000</t>
    </r>
  </si>
  <si>
    <t>ТЕР06-01-001-01</t>
  </si>
  <si>
    <r>
      <t>Устройство бетонной подготовки</t>
    </r>
    <r>
      <rPr>
        <i/>
        <sz val="7"/>
        <rFont val="Arial"/>
        <family val="2"/>
        <charset val="204"/>
      </rPr>
      <t xml:space="preserve">
9 627,53 = 64 980,89 - 102 x 542,68</t>
    </r>
  </si>
  <si>
    <r>
      <t>0,094</t>
    </r>
    <r>
      <rPr>
        <i/>
        <sz val="6"/>
        <rFont val="Arial"/>
        <family val="2"/>
        <charset val="204"/>
      </rPr>
      <t xml:space="preserve">
9,4/100</t>
    </r>
  </si>
  <si>
    <t>ТСЦ-401-0063</t>
  </si>
  <si>
    <t>Бетон тяжелый, крупность заполнителя 20 мм, класс В7,5 (М100)</t>
  </si>
  <si>
    <r>
      <t>0,71</t>
    </r>
    <r>
      <rPr>
        <i/>
        <sz val="6"/>
        <rFont val="Arial"/>
        <family val="2"/>
        <charset val="204"/>
      </rPr>
      <t xml:space="preserve">
71/100</t>
    </r>
  </si>
  <si>
    <r>
      <t>78,1</t>
    </r>
    <r>
      <rPr>
        <i/>
        <sz val="6"/>
        <rFont val="Arial"/>
        <family val="2"/>
        <charset val="204"/>
      </rPr>
      <t xml:space="preserve">
1,1*71</t>
    </r>
  </si>
  <si>
    <t>Итого по разделу 3 Отмостка</t>
  </si>
  <si>
    <t xml:space="preserve">                           Раздел 4. Устройство крыльца запасного входа</t>
  </si>
  <si>
    <r>
      <t>0,005</t>
    </r>
    <r>
      <rPr>
        <i/>
        <sz val="6"/>
        <rFont val="Arial"/>
        <family val="2"/>
        <charset val="204"/>
      </rPr>
      <t xml:space="preserve">
5,3*0,1/100</t>
    </r>
  </si>
  <si>
    <r>
      <t>0,0053</t>
    </r>
    <r>
      <rPr>
        <i/>
        <sz val="6"/>
        <rFont val="Arial"/>
        <family val="2"/>
        <charset val="204"/>
      </rPr>
      <t xml:space="preserve">
5,3/1000</t>
    </r>
  </si>
  <si>
    <r>
      <t>0,003</t>
    </r>
    <r>
      <rPr>
        <i/>
        <sz val="6"/>
        <rFont val="Arial"/>
        <family val="2"/>
        <charset val="204"/>
      </rPr>
      <t xml:space="preserve">
(5,3*0,05)/100</t>
    </r>
  </si>
  <si>
    <t>ТЕР08-01-003-03 Прим.</t>
  </si>
  <si>
    <t>Гидроизоляция  основания (2 слоя)</t>
  </si>
  <si>
    <r>
      <t>0,053</t>
    </r>
    <r>
      <rPr>
        <i/>
        <sz val="6"/>
        <rFont val="Arial"/>
        <family val="2"/>
        <charset val="204"/>
      </rPr>
      <t xml:space="preserve">
5,3/100</t>
    </r>
  </si>
  <si>
    <t xml:space="preserve">П/л 24.09.2014г. лист 3 </t>
  </si>
  <si>
    <t>Блок УДБ 0,4х2,4 (ГОСТ 13015.0-83)</t>
  </si>
  <si>
    <r>
      <t>340,17</t>
    </r>
    <r>
      <rPr>
        <i/>
        <sz val="5"/>
        <rFont val="Arial"/>
        <family val="2"/>
        <charset val="204"/>
      </rPr>
      <t xml:space="preserve">
2300/1,18/5,73</t>
    </r>
  </si>
  <si>
    <r>
      <t>Устройство боковой обмазочной изоляции стен, фундаментов из сухих смесей типа: толщиной слоя 2 мм</t>
    </r>
    <r>
      <rPr>
        <i/>
        <sz val="7"/>
        <rFont val="Arial"/>
        <family val="2"/>
        <charset val="204"/>
      </rPr>
      <t xml:space="preserve">
106,96 = 11 831,79 - 0,315 x 37 221,67
(Приведение расценок ФЕР к территориальному уровню Свердловской области (Межрегиональный сборник к-тов пересчета сметной стоимости СМР по субъектам РФ, выпуск №3) ОЗП=1,41; ЭМ=1,242; ЗПМ=1,41; МАТ=1,052)</t>
    </r>
  </si>
  <si>
    <r>
      <t>0,13</t>
    </r>
    <r>
      <rPr>
        <i/>
        <sz val="6"/>
        <rFont val="Arial"/>
        <family val="2"/>
        <charset val="204"/>
      </rPr>
      <t xml:space="preserve">
13/100</t>
    </r>
  </si>
  <si>
    <t>П/л 11.12.2014г. лист 5,6,7</t>
  </si>
  <si>
    <r>
      <t>14,3</t>
    </r>
    <r>
      <rPr>
        <i/>
        <sz val="6"/>
        <rFont val="Arial"/>
        <family val="2"/>
        <charset val="204"/>
      </rPr>
      <t xml:space="preserve">
1,1*13</t>
    </r>
  </si>
  <si>
    <t>ТЕР06-01-015-07</t>
  </si>
  <si>
    <r>
      <t>Установка закладных деталей весом до 4 кг</t>
    </r>
    <r>
      <rPr>
        <i/>
        <sz val="7"/>
        <rFont val="Arial"/>
        <family val="2"/>
        <charset val="204"/>
      </rPr>
      <t xml:space="preserve">
2 800,23 = 9 942,61 - 1 x 7 142,38</t>
    </r>
  </si>
  <si>
    <t>1 т</t>
  </si>
  <si>
    <r>
      <t>0,011</t>
    </r>
    <r>
      <rPr>
        <i/>
        <sz val="6"/>
        <rFont val="Arial"/>
        <family val="2"/>
        <charset val="204"/>
      </rPr>
      <t xml:space="preserve">
(1,4*3*2,42+5*0,2*3*0,395)/1000</t>
    </r>
  </si>
  <si>
    <t>ТСЦ-101-2803</t>
  </si>
  <si>
    <t>Сталь угловая равнополочная, марка стали Ст3пс5, размером 40х40х4 мм</t>
  </si>
  <si>
    <t>т</t>
  </si>
  <si>
    <r>
      <t>0,01</t>
    </r>
    <r>
      <rPr>
        <i/>
        <sz val="6"/>
        <rFont val="Arial"/>
        <family val="2"/>
        <charset val="204"/>
      </rPr>
      <t xml:space="preserve">
(1,4*3*2,42)/1000</t>
    </r>
  </si>
  <si>
    <t>ТСЦ-204-0002</t>
  </si>
  <si>
    <t>Горячекатаная арматурная сталь гладкая класса А-I, диаметром 8 мм</t>
  </si>
  <si>
    <r>
      <t>0,001</t>
    </r>
    <r>
      <rPr>
        <i/>
        <sz val="6"/>
        <rFont val="Arial"/>
        <family val="2"/>
        <charset val="204"/>
      </rPr>
      <t xml:space="preserve">
(5*0,2*3*0,395)/1000</t>
    </r>
  </si>
  <si>
    <t>ТЕР06-01-001-02 Прим.</t>
  </si>
  <si>
    <r>
      <t>Устройство бетонного крыльца</t>
    </r>
    <r>
      <rPr>
        <i/>
        <sz val="7"/>
        <rFont val="Arial"/>
        <family val="2"/>
        <charset val="204"/>
      </rPr>
      <t xml:space="preserve">
20 145,69 = 74 976,81 - 102 x 537,56</t>
    </r>
  </si>
  <si>
    <r>
      <t>0,007</t>
    </r>
    <r>
      <rPr>
        <i/>
        <sz val="6"/>
        <rFont val="Arial"/>
        <family val="2"/>
        <charset val="204"/>
      </rPr>
      <t xml:space="preserve">
0,7/100</t>
    </r>
  </si>
  <si>
    <t>ТСЦ-401-0068</t>
  </si>
  <si>
    <t>Бетон тяжелый, крупность заполнителя 20 мм, класс В22,5 (М300)</t>
  </si>
  <si>
    <r>
      <t>Засыпка ячеек блоков УДБ 0,4х2,4 грунтом  толщиной слоя насыпки 20 см</t>
    </r>
    <r>
      <rPr>
        <i/>
        <sz val="7"/>
        <rFont val="Arial"/>
        <family val="2"/>
        <charset val="204"/>
      </rPr>
      <t xml:space="preserve">
522,57 = 3 974,77 - 20 x 172,61</t>
    </r>
  </si>
  <si>
    <r>
      <t>На каждые 5 см толщины слоя почвы под цветники добавлять или исключать к расценке 47-01-049-01</t>
    </r>
    <r>
      <rPr>
        <i/>
        <sz val="7"/>
        <rFont val="Arial"/>
        <family val="2"/>
        <charset val="204"/>
      </rPr>
      <t xml:space="preserve">
60,65 = 923,70 - 5 x 172,61
(Поправка на глубину: всего глубина 1м ПЗ=16 (ОЗП=16; ЭМ=16 к расх.; ЗПМ=16; МАТ=16 к расх.; ТЗ=16; ТЗМ=16))</t>
    </r>
  </si>
  <si>
    <r>
      <t>Укладка местного плодородного грунта в ячейки блоков  при высоте настилаемого слоя до 0,1 м</t>
    </r>
    <r>
      <rPr>
        <i/>
        <sz val="7"/>
        <rFont val="Arial"/>
        <family val="2"/>
        <charset val="204"/>
      </rPr>
      <t xml:space="preserve">
139,80 = 588,12 - 3 x 149,44</t>
    </r>
  </si>
  <si>
    <r>
      <t>1,14</t>
    </r>
    <r>
      <rPr>
        <i/>
        <sz val="6"/>
        <rFont val="Arial"/>
        <family val="2"/>
        <charset val="204"/>
      </rPr>
      <t xml:space="preserve">
0,2+0,8+0,07+0,07</t>
    </r>
  </si>
  <si>
    <r>
      <t>0,06</t>
    </r>
    <r>
      <rPr>
        <i/>
        <sz val="6"/>
        <rFont val="Arial"/>
        <family val="2"/>
        <charset val="204"/>
      </rPr>
      <t xml:space="preserve">
0,03*2</t>
    </r>
  </si>
  <si>
    <t>ТЕР47-01-046-06</t>
  </si>
  <si>
    <t>Посев газонов партерных, мавританских и обыкновенных вручную</t>
  </si>
  <si>
    <t>Итого по разделу 4 Устройство крыльца запасного входа</t>
  </si>
  <si>
    <t xml:space="preserve">   Районный к-т 4,3%  (Поз. 1, 13, 28, 34, 2, 8, 14, 29, 35, 4-5, 7, 30, 36, 43, 46, 10, 15, 39, 11, 17, 32, 38, 41, 19-22, 48-51, 54, 25-26)</t>
  </si>
  <si>
    <t xml:space="preserve">   Указания  к ТЕР тех.часть п.1.8 Заготовительно-складские расходы на покупные материалы МАТ=1,02  (Поз. 9, 12, 16, 18, 33, 40, 42)</t>
  </si>
  <si>
    <t xml:space="preserve">   8. Строительство  сооружений, а также объектов жилищно-гражданского назначения в стесненных условиях застроенной части города ОЗП=1,15; ЭМ=1,15; ЗПМ=1,15; ТЗ=1,15; ТЗМ=1,15  (Поз. 1, 13, 28, 34, 2, 8, 14, 29, 35, 4-5, 7, 30, 36, 43, 46, 10, 15, 39, 11, 17, 32, 38, 41, 19-22, 48-51, 54, 25)</t>
  </si>
  <si>
    <t xml:space="preserve">   95% ФОТ (от 26)  (Поз. 1, 13, 28, 34)</t>
  </si>
  <si>
    <t xml:space="preserve">   105% ФОТ (от 774)  (Поз. 5, 7, 30, 36, 43, 46)</t>
  </si>
  <si>
    <t xml:space="preserve">   110% ФОТ (от 890)  (Поз. 25)</t>
  </si>
  <si>
    <t xml:space="preserve">   115% ФОТ (от 108)  (Поз. 19-22, 48-51, 54)</t>
  </si>
  <si>
    <t xml:space="preserve">   122% ФОТ (от 204)  (Поз. 17, 32, 38, 41)</t>
  </si>
  <si>
    <t xml:space="preserve">   123% ФОТ (от 18)  (Поз. 4)</t>
  </si>
  <si>
    <t xml:space="preserve">   130% ФОТ (от 58)  (Поз. 11)</t>
  </si>
  <si>
    <t xml:space="preserve">   142% ФОТ (от 628)  (Поз. 2, 8, 14, 29, 35)</t>
  </si>
  <si>
    <t xml:space="preserve">   155% ФОТ (от 231)  (Поз. 10, 15, 39)</t>
  </si>
  <si>
    <t xml:space="preserve">   50% ФОТ (от 26)  (Поз. 1, 13, 28, 34)</t>
  </si>
  <si>
    <t xml:space="preserve">   65% ФОТ (от 774)  (Поз. 5, 7, 30, 36, 43, 46)</t>
  </si>
  <si>
    <t xml:space="preserve">   70% ФОТ (от 890)  (Поз. 25)</t>
  </si>
  <si>
    <t xml:space="preserve">   75% ФОТ (от 18)  (Поз. 4)</t>
  </si>
  <si>
    <t xml:space="preserve">   80% ФОТ (от 204)  (Поз. 17, 32, 38, 41)</t>
  </si>
  <si>
    <t xml:space="preserve">   89% ФОТ (от 58)  (Поз. 11)</t>
  </si>
  <si>
    <t xml:space="preserve">   90% ФОТ (от 108)  (Поз. 19-22, 48-51, 54)</t>
  </si>
  <si>
    <t xml:space="preserve">   95% ФОТ (от 628)  (Поз. 2, 8, 14, 29, 35)</t>
  </si>
  <si>
    <t xml:space="preserve">   100% ФОТ (от 231)  (Поз. 10, 15, 39)</t>
  </si>
  <si>
    <t>ВСЕГО по смете</t>
  </si>
  <si>
    <t>К=5,73 - индекс перевода в III квартале 2014г. текущих цен в базисные цены 2001г. на материалы (прил. №1 к Письму Минстроя России от 04.08.2014 N 15285-ЕС/08)</t>
  </si>
  <si>
    <t>К=5,71 - индекс перевода в IV квартале 2014г. текущих цен в базисные цены 2001г. на материалы (прил. №1 к Письму Минстроя России от 13.11.2014 N 25374-ЮР/08)</t>
  </si>
  <si>
    <t xml:space="preserve"> 11.12.14г.</t>
  </si>
  <si>
    <t xml:space="preserve">ЛОКАЛЬНЫЙ СМЕТНЫЙ РАСЧЕТ №25539  </t>
  </si>
  <si>
    <t xml:space="preserve">благоустройство территории Мамина-Сибиряка 3 (правое крыло). Инв.№4900006 </t>
  </si>
  <si>
    <t>___________________________180,790</t>
  </si>
  <si>
    <t>___________________________11,553</t>
  </si>
  <si>
    <t>_______________________________________________________________________________________________627,02</t>
  </si>
  <si>
    <t>Материалы________________________________________________134,414</t>
  </si>
  <si>
    <t xml:space="preserve">                           Раздел 1. Разборка конструкций</t>
  </si>
  <si>
    <t>ТЕР27-03-010-02</t>
  </si>
  <si>
    <r>
      <t>Разборка бортовых камней на щебеночном основании</t>
    </r>
    <r>
      <rPr>
        <i/>
        <sz val="7"/>
        <rFont val="Arial"/>
        <family val="2"/>
        <charset val="204"/>
      </rPr>
      <t xml:space="preserve">
(Демонтаж (разборка) сборных бетонных и железобетонных конструкций ОЗП=0,8; ЭМ=0,8 к расх.; ЗПМ=0,8; МАТ=0 к расх.; ТЗ=0,8; ТЗМ=0,8)</t>
    </r>
  </si>
  <si>
    <r>
      <t>0,94</t>
    </r>
    <r>
      <rPr>
        <i/>
        <sz val="6"/>
        <rFont val="Arial"/>
        <family val="2"/>
        <charset val="204"/>
      </rPr>
      <t xml:space="preserve">
94/100</t>
    </r>
  </si>
  <si>
    <t>ТЕР27-03-008-04</t>
  </si>
  <si>
    <r>
      <t>Разборка покрытий и оснований асфальтобетонных</t>
    </r>
    <r>
      <rPr>
        <i/>
        <sz val="7"/>
        <rFont val="Arial"/>
        <family val="2"/>
        <charset val="204"/>
      </rPr>
      <t xml:space="preserve">
(Демонтаж (разборка) сборных бетонных и железобетонных конструкций ОЗП=0,8; ЭМ=0,8 к расх.; ЗПМ=0,8; МАТ=0 к расх.; ТЗ=0,8; ТЗМ=0,8)</t>
    </r>
  </si>
  <si>
    <t>100 м3 конструкций</t>
  </si>
  <si>
    <r>
      <t>0,164</t>
    </r>
    <r>
      <rPr>
        <i/>
        <sz val="6"/>
        <rFont val="Arial"/>
        <family val="2"/>
        <charset val="204"/>
      </rPr>
      <t xml:space="preserve">
(328*0,05)/100</t>
    </r>
  </si>
  <si>
    <t>ТЕРр68-13-2</t>
  </si>
  <si>
    <t>Разборка асфальтобетонных покрытий тротуаров толщиной до 4 см с помощью молотков отбойных пневматических</t>
  </si>
  <si>
    <r>
      <t>0,058</t>
    </r>
    <r>
      <rPr>
        <i/>
        <sz val="6"/>
        <rFont val="Arial"/>
        <family val="2"/>
        <charset val="204"/>
      </rPr>
      <t xml:space="preserve">
(50+8)/1000</t>
    </r>
  </si>
  <si>
    <t>ТЕРр68-3-4</t>
  </si>
  <si>
    <t>Валка деревьев в городских условиях диаметром более 300 мм</t>
  </si>
  <si>
    <t>1 складочный м3 кряжей</t>
  </si>
  <si>
    <r>
      <t>2,49</t>
    </r>
    <r>
      <rPr>
        <i/>
        <sz val="6"/>
        <rFont val="Arial"/>
        <family val="2"/>
        <charset val="204"/>
      </rPr>
      <t xml:space="preserve">
0,83*3</t>
    </r>
  </si>
  <si>
    <r>
      <t>48,6</t>
    </r>
    <r>
      <rPr>
        <i/>
        <sz val="6"/>
        <rFont val="Arial"/>
        <family val="2"/>
        <charset val="204"/>
      </rPr>
      <t xml:space="preserve">
(0,126*32*2,4)+(16,4+2,3)*2+2,5*0,6</t>
    </r>
  </si>
  <si>
    <t>Итого по разделу 1 Разборка конструкций</t>
  </si>
  <si>
    <t xml:space="preserve">                           Раздел 2. Устройство автодороги</t>
  </si>
  <si>
    <r>
      <t>0,0228</t>
    </r>
    <r>
      <rPr>
        <i/>
        <sz val="6"/>
        <rFont val="Arial"/>
        <family val="2"/>
        <charset val="204"/>
      </rPr>
      <t xml:space="preserve">
22,8*1/1000</t>
    </r>
  </si>
  <si>
    <t>ТЕР22-01-011-03</t>
  </si>
  <si>
    <t>Укладка стальных водопроводных труб  диаметром 100 мм</t>
  </si>
  <si>
    <t>1 км трубопровода</t>
  </si>
  <si>
    <r>
      <t>0,181</t>
    </r>
    <r>
      <rPr>
        <i/>
        <sz val="6"/>
        <rFont val="Arial"/>
        <family val="2"/>
        <charset val="204"/>
      </rPr>
      <t xml:space="preserve">
181/1000</t>
    </r>
  </si>
  <si>
    <t>ТЕР01-01-033-05</t>
  </si>
  <si>
    <t>Засыпка траншей и котлованов с перемещением грунта до 5 м бульдозерами мощностью 79 кВт (108 л.с.), группа грунтов 2</t>
  </si>
  <si>
    <r>
      <t>0,0225</t>
    </r>
    <r>
      <rPr>
        <i/>
        <sz val="6"/>
        <rFont val="Arial"/>
        <family val="2"/>
        <charset val="204"/>
      </rPr>
      <t xml:space="preserve">
22,5*1/1000</t>
    </r>
  </si>
  <si>
    <t>ТЕРр66-22-1</t>
  </si>
  <si>
    <r>
      <t>Восстановление кладки горловин колодцев: снятие крышки и крепления обоймы; разборка кирпичной кладки горловины; новая кладка горловины из кирпича; установка и закрепление обоймы с заделкой обоймы бетоном и установкой крышки.</t>
    </r>
    <r>
      <rPr>
        <i/>
        <sz val="7"/>
        <rFont val="Arial"/>
        <family val="2"/>
        <charset val="204"/>
      </rPr>
      <t xml:space="preserve">
276,36 = 905,14 - 1 x 611,67 - 0,017 x 1 006,39</t>
    </r>
  </si>
  <si>
    <t>1 люк</t>
  </si>
  <si>
    <t>ТСЦ-404-0005</t>
  </si>
  <si>
    <t>Кирпич керамический одинарный, размером 250х120х65 мм, марка 100</t>
  </si>
  <si>
    <t>1000 шт.</t>
  </si>
  <si>
    <r>
      <t>0,076</t>
    </r>
    <r>
      <rPr>
        <i/>
        <sz val="6"/>
        <rFont val="Arial"/>
        <family val="2"/>
        <charset val="204"/>
      </rPr>
      <t xml:space="preserve">
0,019*4</t>
    </r>
  </si>
  <si>
    <t>ТЕР27-04-006-01прим.</t>
  </si>
  <si>
    <t>Устройство оснований толщиной 15 см из щебня фракции 10-20 мм при укатке каменных материалов с пределом прочности на сжатие свыше 68,6 до 98,1 МПа (свыше 700 до 1000 кгс/см2) однослойных</t>
  </si>
  <si>
    <t>1000 м2 основания</t>
  </si>
  <si>
    <r>
      <t>0,113</t>
    </r>
    <r>
      <rPr>
        <i/>
        <sz val="6"/>
        <rFont val="Arial"/>
        <family val="2"/>
        <charset val="204"/>
      </rPr>
      <t xml:space="preserve">
113/1000</t>
    </r>
  </si>
  <si>
    <t>ТЕР27-04-006-04</t>
  </si>
  <si>
    <r>
      <t>На каждый 1 см изменения толщины слоя добавлять или исключать к расценке 27-04-006-01</t>
    </r>
    <r>
      <rPr>
        <i/>
        <sz val="7"/>
        <rFont val="Arial"/>
        <family val="2"/>
        <charset val="204"/>
      </rPr>
      <t xml:space="preserve">
(Поправка на толщ., всего толщ.4см ПЗ=11 (ОЗП=11; ЭМ=11 к расх.; ЗПМ=11; МАТ=11 к расх.; ТЗ=11; ТЗМ=11))</t>
    </r>
  </si>
  <si>
    <r>
      <t>-0,113</t>
    </r>
    <r>
      <rPr>
        <i/>
        <sz val="6"/>
        <rFont val="Arial"/>
        <family val="2"/>
        <charset val="204"/>
      </rPr>
      <t xml:space="preserve">
-113/1000</t>
    </r>
  </si>
  <si>
    <t>ТЕР27-06-001-03</t>
  </si>
  <si>
    <t>Устройство дорожных покрытий из сборных прямоугольных железобетонных плит площадью до 10,5 м2</t>
  </si>
  <si>
    <r>
      <t>0,2025</t>
    </r>
    <r>
      <rPr>
        <i/>
        <sz val="6"/>
        <rFont val="Arial"/>
        <family val="2"/>
        <charset val="204"/>
      </rPr>
      <t xml:space="preserve">
25*0,81/100</t>
    </r>
  </si>
  <si>
    <t>ТСЦ-403-8368 Прим.</t>
  </si>
  <si>
    <t>Плиты дорожные ПД 1 /бетон В15 (М200), объем 0,81 м3, расход ар-ры 84,99 кг/ (серия 3.503-17 вып.1)</t>
  </si>
  <si>
    <t>ТЕР27-06-026-01</t>
  </si>
  <si>
    <t>Розлив вяжущих материалов</t>
  </si>
  <si>
    <r>
      <t>0,09</t>
    </r>
    <r>
      <rPr>
        <i/>
        <sz val="6"/>
        <rFont val="Arial"/>
        <family val="2"/>
        <charset val="204"/>
      </rPr>
      <t xml:space="preserve">
0,8*113/1000</t>
    </r>
  </si>
  <si>
    <t>ТЕР27-02-010-02</t>
  </si>
  <si>
    <t>Установка бортовых камней бетонных при других видах покрытий</t>
  </si>
  <si>
    <r>
      <t>1,1</t>
    </r>
    <r>
      <rPr>
        <i/>
        <sz val="6"/>
        <rFont val="Arial"/>
        <family val="2"/>
        <charset val="204"/>
      </rPr>
      <t xml:space="preserve">
(94+16)/100</t>
    </r>
  </si>
  <si>
    <t>ТСЦ-403-8127</t>
  </si>
  <si>
    <t>Камни бортовые БР 300.30.15 / бетон В30 (М400), объем 0,126 м3, расход арматуры 4,85 кг/ (ГОСТ 6665-91)</t>
  </si>
  <si>
    <t>ТСЦ-403-8021</t>
  </si>
  <si>
    <t>Камни бортовые БР 100.30.15 / бетон В30 (М400), объем 0,043 м3/ (ГОСТ 6665-91)</t>
  </si>
  <si>
    <t>ТЕР27-04-006-01</t>
  </si>
  <si>
    <t>Устройство оснований толщиной 15 см из щебня фракции 40-70 мм при укатке каменных материалов с пределом прочности на сжатие свыше 68,6 до 98,1 МПа (свыше 700 до 1000 кгс/см2) однослойных</t>
  </si>
  <si>
    <r>
      <t>0,067</t>
    </r>
    <r>
      <rPr>
        <i/>
        <sz val="6"/>
        <rFont val="Arial"/>
        <family val="2"/>
        <charset val="204"/>
      </rPr>
      <t xml:space="preserve">
67/1000</t>
    </r>
  </si>
  <si>
    <t>На каждый 1 см изменения толщины слоя добавлять или исключать к расценке 27-04-006-01  (всего толщ.14см)</t>
  </si>
  <si>
    <r>
      <t>-0,067</t>
    </r>
    <r>
      <rPr>
        <i/>
        <sz val="6"/>
        <rFont val="Arial"/>
        <family val="2"/>
        <charset val="204"/>
      </rPr>
      <t xml:space="preserve">
-67/1000</t>
    </r>
  </si>
  <si>
    <r>
      <t>Устройство покрытия из черного щебня толщиной 6 см с плотностью каменных материалов 2,5-2,9 т/м3</t>
    </r>
    <r>
      <rPr>
        <i/>
        <sz val="7"/>
        <rFont val="Arial"/>
        <family val="2"/>
        <charset val="204"/>
      </rPr>
      <t xml:space="preserve">
(Поправка на толщину: всего толщ.8 см ПЗ=1,3 (ОЗП=1,3; ЭМ=1,3 к расх.; ЗПМ=1,3; МАТ=1,3 к расх.; ТЗ=1,3; ТЗМ=1,3))</t>
    </r>
  </si>
  <si>
    <t>ТЕР27-06-029-01</t>
  </si>
  <si>
    <t>Устройство покрытия толщиной 4 см из горячих асфальтобетонных смесей плотных мелкозернистых типа А,Б,В, плотность каменных материалов 2,5-2,9 т/м3</t>
  </si>
  <si>
    <t>1000 м2 покрытия</t>
  </si>
  <si>
    <r>
      <t>0,406</t>
    </r>
    <r>
      <rPr>
        <i/>
        <sz val="6"/>
        <rFont val="Arial"/>
        <family val="2"/>
        <charset val="204"/>
      </rPr>
      <t xml:space="preserve">
406/1000</t>
    </r>
  </si>
  <si>
    <t>ТЕР27-06-030-01</t>
  </si>
  <si>
    <r>
      <t>При изменении толщины покрытия на 0,5 см добавлять или исключать к расценке 27-06-029-01</t>
    </r>
    <r>
      <rPr>
        <i/>
        <sz val="7"/>
        <rFont val="Arial"/>
        <family val="2"/>
        <charset val="204"/>
      </rPr>
      <t xml:space="preserve">
(Поправка на толщ., всего толщ.5см ПЗ=2 (ОЗП=2; ЭМ=2 к расх.; ЗПМ=2; МАТ=2 к расх.; ТЗ=2; ТЗМ=2))</t>
    </r>
  </si>
  <si>
    <t>ТЕР27-06-022-07</t>
  </si>
  <si>
    <t>Одиночная поверхностная обработка усовершенствованных покрытий битумом с применением щебня</t>
  </si>
  <si>
    <t>ТЕР27-09-016-02</t>
  </si>
  <si>
    <t>Разметка проезжей части краской сплошной линией шириной 0,2 м</t>
  </si>
  <si>
    <t>1 км линии</t>
  </si>
  <si>
    <r>
      <t>0,0895</t>
    </r>
    <r>
      <rPr>
        <i/>
        <sz val="6"/>
        <rFont val="Arial"/>
        <family val="2"/>
        <charset val="204"/>
      </rPr>
      <t xml:space="preserve">
(52,5+37)/1000</t>
    </r>
  </si>
  <si>
    <t>ТЕР06-01-001-13</t>
  </si>
  <si>
    <t>Устройство фундаментов-столбов бетонных под стойки знаков.</t>
  </si>
  <si>
    <r>
      <t>0,0021</t>
    </r>
    <r>
      <rPr>
        <i/>
        <sz val="6"/>
        <rFont val="Arial"/>
        <family val="2"/>
        <charset val="204"/>
      </rPr>
      <t xml:space="preserve">
0,07*3/100</t>
    </r>
  </si>
  <si>
    <t>ТЕР27-09-008-01</t>
  </si>
  <si>
    <t>Установка дорожных знаков бесфундаментных на металлических стойках</t>
  </si>
  <si>
    <t>100 знаков</t>
  </si>
  <si>
    <r>
      <t>0,03</t>
    </r>
    <r>
      <rPr>
        <i/>
        <sz val="6"/>
        <rFont val="Arial"/>
        <family val="2"/>
        <charset val="204"/>
      </rPr>
      <t xml:space="preserve">
3/100</t>
    </r>
  </si>
  <si>
    <t>ТСЦ-110-0243</t>
  </si>
  <si>
    <t>Стойки металлические под дорожные знаки из круглых труб и гнутосварных профилей, массой до 0,01 т</t>
  </si>
  <si>
    <r>
      <t>0,0252</t>
    </r>
    <r>
      <rPr>
        <i/>
        <sz val="6"/>
        <rFont val="Arial"/>
        <family val="2"/>
        <charset val="204"/>
      </rPr>
      <t xml:space="preserve">
8,4*3/1000</t>
    </r>
  </si>
  <si>
    <t xml:space="preserve">П/л 26.09.2014г.лист 1-2 </t>
  </si>
  <si>
    <t>Знак дорожный 2.4 типоразмер II А=900мм, тип пленки Б</t>
  </si>
  <si>
    <r>
      <t>134,59</t>
    </r>
    <r>
      <rPr>
        <i/>
        <sz val="5"/>
        <rFont val="Arial"/>
        <family val="2"/>
        <charset val="204"/>
      </rPr>
      <t xml:space="preserve">
910/1,18/5,73</t>
    </r>
  </si>
  <si>
    <t>Знак дорожный 3.2</t>
  </si>
  <si>
    <r>
      <t>146,42</t>
    </r>
    <r>
      <rPr>
        <i/>
        <sz val="5"/>
        <rFont val="Arial"/>
        <family val="2"/>
        <charset val="204"/>
      </rPr>
      <t xml:space="preserve">
990/1,18/5,73</t>
    </r>
  </si>
  <si>
    <t>П/л 26.09.2014г.лист 3</t>
  </si>
  <si>
    <t>Знак дорожный 6.4</t>
  </si>
  <si>
    <r>
      <t>104,71</t>
    </r>
    <r>
      <rPr>
        <i/>
        <sz val="5"/>
        <rFont val="Arial"/>
        <family val="2"/>
        <charset val="204"/>
      </rPr>
      <t xml:space="preserve">
708/1,18/5,73</t>
    </r>
  </si>
  <si>
    <t>ТСЦ-110-0132 Прим.</t>
  </si>
  <si>
    <t>Хомуты для крепления знака</t>
  </si>
  <si>
    <r>
      <t>1,5</t>
    </r>
    <r>
      <rPr>
        <i/>
        <sz val="6"/>
        <rFont val="Arial"/>
        <family val="2"/>
        <charset val="204"/>
      </rPr>
      <t xml:space="preserve">
0,5*3</t>
    </r>
  </si>
  <si>
    <t>Итого по разделу 2 Устройство автодороги</t>
  </si>
  <si>
    <t xml:space="preserve">                           Раздел 3. Устройство тротуара и пешеходной дорожки</t>
  </si>
  <si>
    <t>ТЕР01-01-030-02</t>
  </si>
  <si>
    <t>Разработка грунта с перемещением до 10 м бульдозерами мощностью 59 кВт (80 л.с.), группа грунтов 2 (выемка)</t>
  </si>
  <si>
    <r>
      <t>0,1144</t>
    </r>
    <r>
      <rPr>
        <i/>
        <sz val="6"/>
        <rFont val="Arial"/>
        <family val="2"/>
        <charset val="204"/>
      </rPr>
      <t xml:space="preserve">
114,4/1000</t>
    </r>
  </si>
  <si>
    <t>Разработка грунта с перемещением до 10 м бульдозерами мощностью 59 кВт (80 л.с.), группа грунтов 2 (насыпь)</t>
  </si>
  <si>
    <r>
      <t>0,0643</t>
    </r>
    <r>
      <rPr>
        <i/>
        <sz val="6"/>
        <rFont val="Arial"/>
        <family val="2"/>
        <charset val="204"/>
      </rPr>
      <t xml:space="preserve">
64,3/1000</t>
    </r>
  </si>
  <si>
    <t>ТЕР01-01-036-02</t>
  </si>
  <si>
    <t>Планировка площадей бульдозерами мощностью 79 кВт (108 л.с.)</t>
  </si>
  <si>
    <r>
      <t>0,168</t>
    </r>
    <r>
      <rPr>
        <i/>
        <sz val="6"/>
        <rFont val="Arial"/>
        <family val="2"/>
        <charset val="204"/>
      </rPr>
      <t xml:space="preserve">
168/1000</t>
    </r>
  </si>
  <si>
    <t>ФССЦпг01-01-01-039</t>
  </si>
  <si>
    <r>
      <t>Погрузочные работы при автомобильных перевозках: грунта растительного слоя</t>
    </r>
    <r>
      <rPr>
        <i/>
        <sz val="7"/>
        <rFont val="Arial"/>
        <family val="2"/>
        <charset val="204"/>
      </rPr>
      <t xml:space="preserve">
(ОП п.1.1.9 Прил.1Поясной коэффициент: Свердловская область ПЗ=1,1 (ОЗП=1,1; ЭМ=1,1; ЗПМ=1,1; МАТ=1,1))</t>
    </r>
  </si>
  <si>
    <r>
      <t>60,12</t>
    </r>
    <r>
      <rPr>
        <i/>
        <sz val="6"/>
        <rFont val="Arial"/>
        <family val="2"/>
        <charset val="204"/>
      </rPr>
      <t xml:space="preserve">
(114,4-64,3)*1,2</t>
    </r>
  </si>
  <si>
    <t xml:space="preserve">                           Тротуар</t>
  </si>
  <si>
    <t>ТЕР27-04-001-04</t>
  </si>
  <si>
    <t>Устройство подстилающих и выравнивающих слоев оснований из щебня</t>
  </si>
  <si>
    <r>
      <t>0,036</t>
    </r>
    <r>
      <rPr>
        <i/>
        <sz val="6"/>
        <rFont val="Arial"/>
        <family val="2"/>
        <charset val="204"/>
      </rPr>
      <t xml:space="preserve">
45*0,08/100</t>
    </r>
  </si>
  <si>
    <t>ТСЦ-408-0015</t>
  </si>
  <si>
    <t>Щебень из природного камня для строительных работ марка 800, фракция 20-40 мм</t>
  </si>
  <si>
    <r>
      <t>4</t>
    </r>
    <r>
      <rPr>
        <i/>
        <sz val="6"/>
        <rFont val="Arial"/>
        <family val="2"/>
        <charset val="204"/>
      </rPr>
      <t xml:space="preserve">
45*0,08*1,1</t>
    </r>
  </si>
  <si>
    <r>
      <t>0,465</t>
    </r>
    <r>
      <rPr>
        <i/>
        <sz val="6"/>
        <rFont val="Arial"/>
        <family val="2"/>
        <charset val="204"/>
      </rPr>
      <t xml:space="preserve">
46,5/100</t>
    </r>
  </si>
  <si>
    <t>ТСЦ-403-8023</t>
  </si>
  <si>
    <t>Камни бортовые БР 100.20.8 / бетон В22,5 (М300), объем 0,016 м3/ (ГОСТ 6665-91)</t>
  </si>
  <si>
    <t>Устройство подстилающих и выравнивающих слоев оснований из песка</t>
  </si>
  <si>
    <r>
      <t>0,023</t>
    </r>
    <r>
      <rPr>
        <i/>
        <sz val="6"/>
        <rFont val="Arial"/>
        <family val="2"/>
        <charset val="204"/>
      </rPr>
      <t xml:space="preserve">
45*0,05/100</t>
    </r>
  </si>
  <si>
    <t>ТСЦ-408-0122</t>
  </si>
  <si>
    <t>Песок природный для строительных работ средний</t>
  </si>
  <si>
    <r>
      <t>2,5</t>
    </r>
    <r>
      <rPr>
        <i/>
        <sz val="6"/>
        <rFont val="Arial"/>
        <family val="2"/>
        <charset val="204"/>
      </rPr>
      <t xml:space="preserve">
45*0,05*1,1</t>
    </r>
  </si>
  <si>
    <t>ТЕР27-07-005-01 Прим.</t>
  </si>
  <si>
    <t>Устройство покрытий из тротуарной плитки, количество плитки при укладке на 1 м2 -  4 шт.</t>
  </si>
  <si>
    <t>10 м2</t>
  </si>
  <si>
    <r>
      <t>4,5</t>
    </r>
    <r>
      <rPr>
        <i/>
        <sz val="6"/>
        <rFont val="Arial"/>
        <family val="2"/>
        <charset val="204"/>
      </rPr>
      <t xml:space="preserve">
45/10</t>
    </r>
  </si>
  <si>
    <t>ТСЦ-403-0106 Прим.</t>
  </si>
  <si>
    <t>Плиты бетонные и цементно-песчаные для тротуаров, полов и облицовки, марки 300, толщина 70 мм</t>
  </si>
  <si>
    <t xml:space="preserve">                           Устройство пешеходной дорожки</t>
  </si>
  <si>
    <r>
      <t>0,0042</t>
    </r>
    <r>
      <rPr>
        <i/>
        <sz val="6"/>
        <rFont val="Arial"/>
        <family val="2"/>
        <charset val="204"/>
      </rPr>
      <t xml:space="preserve">
4,2*0,1/100</t>
    </r>
  </si>
  <si>
    <r>
      <t>0,0042</t>
    </r>
    <r>
      <rPr>
        <i/>
        <sz val="6"/>
        <rFont val="Arial"/>
        <family val="2"/>
        <charset val="204"/>
      </rPr>
      <t xml:space="preserve">
4,2/1000</t>
    </r>
  </si>
  <si>
    <r>
      <t>На каждый 1 см изменения толщины слоя добавлять или исключать к расценкам 27-04-006-01, 27-04-006-02, 27-04-006-03</t>
    </r>
    <r>
      <rPr>
        <i/>
        <sz val="7"/>
        <rFont val="Arial"/>
        <family val="2"/>
        <charset val="204"/>
      </rPr>
      <t xml:space="preserve">
(Всего толщ. основания - 10см ПЗ=5 (ОЗП=5; ЭМ=5 к расх.; ЗПМ=5; МАТ=5 к расх.; ТЗ=5; ТЗМ=5))</t>
    </r>
  </si>
  <si>
    <r>
      <t>-0,0042</t>
    </r>
    <r>
      <rPr>
        <i/>
        <sz val="6"/>
        <rFont val="Arial"/>
        <family val="2"/>
        <charset val="204"/>
      </rPr>
      <t xml:space="preserve">
-4,2/1000</t>
    </r>
  </si>
  <si>
    <r>
      <t>0,055</t>
    </r>
    <r>
      <rPr>
        <i/>
        <sz val="6"/>
        <rFont val="Arial"/>
        <family val="2"/>
        <charset val="204"/>
      </rPr>
      <t xml:space="preserve">
5,5/100</t>
    </r>
  </si>
  <si>
    <r>
      <t>Устройство покрытия из черного щебня толщиной 6 см с плотностью каменных материалов 2,5-2,9 т/м3</t>
    </r>
    <r>
      <rPr>
        <i/>
        <sz val="7"/>
        <rFont val="Arial"/>
        <family val="2"/>
        <charset val="204"/>
      </rPr>
      <t xml:space="preserve">
(Поправка на толщину: всего толщ.10см ПЗ=1,7 (ОЗП=1,7; ЭМ=1,7 к расх.; ЗПМ=1,7; МАТ=1,7 к расх.; ТЗ=1,7; ТЗМ=1,7))</t>
    </r>
  </si>
  <si>
    <r>
      <t>0,0037</t>
    </r>
    <r>
      <rPr>
        <i/>
        <sz val="6"/>
        <rFont val="Arial"/>
        <family val="2"/>
        <charset val="204"/>
      </rPr>
      <t xml:space="preserve">
3,7/1000</t>
    </r>
  </si>
  <si>
    <t>Итого по разделу 3 Устройство тротуара и пешеходной дорожки</t>
  </si>
  <si>
    <t xml:space="preserve">                           Раздел 4. Устройство газонов</t>
  </si>
  <si>
    <t>ТЕР47-01-046-03</t>
  </si>
  <si>
    <t>Подготовка почвы для устройства партерного и обыкновенного газона с внесением растительной земли слоем 15 см механизированным способом</t>
  </si>
  <si>
    <r>
      <t>2,97</t>
    </r>
    <r>
      <rPr>
        <i/>
        <sz val="6"/>
        <rFont val="Arial"/>
        <family val="2"/>
        <charset val="204"/>
      </rPr>
      <t xml:space="preserve">
297/100</t>
    </r>
  </si>
  <si>
    <t>ТЕР47-01-046-05</t>
  </si>
  <si>
    <t>На каждые 5 см изменения толщины слоя добавлять или исключать к расценкам с 47-01-046-01 по 47-01-046-04</t>
  </si>
  <si>
    <t>Итого по разделу 4 Устройство газонов</t>
  </si>
  <si>
    <t xml:space="preserve">   Районный к-т 4,3%  (Поз. 1-2, 12-14, 16-17, 20-26, 28, 39, 41, 43, 45, 48-50, 52-55, 3-5, 37, 7, 9, 34-36, 47, 8, 10, 27, 56-58)</t>
  </si>
  <si>
    <t xml:space="preserve">   Указания  к ТЕР тех.часть п.1.8 Заготовительно-складские расходы на покупные материалы МАТ=1,02  (Поз. 30-32)</t>
  </si>
  <si>
    <t xml:space="preserve">   8. Строительство сооружений, а также объектов жилищно-гражданского назначения в стесненных условиях застроенной части города ОЗП=1,15; ЭМ=1,15; ЗПМ=1,15; ТЗ=1,15; ТЗМ=1,15  (Поз. 1-2, 12-14, 16-17, 20-26, 28, 39, 41, 43, 45, 48-50, 52-55, 3-4, 7, 9, 34-36, 47, 8, 10, 27, 56-58)</t>
  </si>
  <si>
    <t xml:space="preserve">   95% ФОТ (от 61)  (Поз. 7, 9, 34-36, 47)</t>
  </si>
  <si>
    <t xml:space="preserve">   104% ФОТ (от 277)  (Поз. 3-4)</t>
  </si>
  <si>
    <t xml:space="preserve">   105% ФОТ (от 19)  (Поз. 27)</t>
  </si>
  <si>
    <t xml:space="preserve">   108% ФОТ (от 261)  (Поз. 10)</t>
  </si>
  <si>
    <t xml:space="preserve">   115% ФОТ (от 2052)  (Поз. 56-58)</t>
  </si>
  <si>
    <t xml:space="preserve">   130% ФОТ (от 1250)  (Поз. 8)</t>
  </si>
  <si>
    <t xml:space="preserve">   142% ФОТ (от 5236)  (Поз. 1-2, 12-14, 16-17, 20-26, 28, 39, 41, 43, 45, 48-50, 52-55)</t>
  </si>
  <si>
    <t xml:space="preserve">   50% ФОТ (от 61)  (Поз. 7, 9, 34-36, 47)</t>
  </si>
  <si>
    <t xml:space="preserve">   60% ФОТ (от 277)  (Поз. 3-4)</t>
  </si>
  <si>
    <t xml:space="preserve">   65% ФОТ (от 19)  (Поз. 27)</t>
  </si>
  <si>
    <t xml:space="preserve">   68% ФОТ (от 261)  (Поз. 10)</t>
  </si>
  <si>
    <t xml:space="preserve">   89% ФОТ (от 1250)  (Поз. 8)</t>
  </si>
  <si>
    <t xml:space="preserve">   90% ФОТ (от 2052)  (Поз. 56-58)</t>
  </si>
  <si>
    <t xml:space="preserve">   95% ФОТ (от 5236)  (Поз. 1-2, 12-14, 16-17, 20-26, 28, 39, 41, 43, 45, 48-50, 52-55)</t>
  </si>
  <si>
    <t xml:space="preserve"> 10.12.14г.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</si>
</sst>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00000"/>
    <numFmt numFmtId="165" formatCode="0.000"/>
    <numFmt numFmtId="166" formatCode="0.0000"/>
  </numFmts>
  <fonts count="58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sz val="11"/>
      <name val="Arial Cyr"/>
      <charset val="204"/>
    </font>
    <font>
      <sz val="10"/>
      <name val="Times New Roman Cyr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sz val="8"/>
      <name val="Arial Cyr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i/>
      <sz val="5"/>
      <name val="Arial"/>
      <family val="2"/>
      <charset val="204"/>
    </font>
    <font>
      <sz val="11"/>
      <name val="Arial"/>
      <family val="2"/>
      <charset val="204"/>
    </font>
    <font>
      <b/>
      <u/>
      <sz val="10"/>
      <name val="Arial"/>
      <family val="2"/>
      <charset val="204"/>
    </font>
    <font>
      <sz val="16"/>
      <name val="Times New Roman"/>
      <family val="1"/>
      <charset val="204"/>
    </font>
    <font>
      <sz val="18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6"/>
      <name val="Arial"/>
      <family val="2"/>
      <charset val="204"/>
    </font>
    <font>
      <b/>
      <i/>
      <sz val="9"/>
      <name val="Arial"/>
      <family val="2"/>
      <charset val="204"/>
    </font>
    <font>
      <sz val="10"/>
      <color indexed="8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44" fontId="35" fillId="0" borderId="0" applyFont="0" applyFill="0" applyBorder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1" fillId="0" borderId="0" applyAlignment="0"/>
    <xf numFmtId="0" fontId="46" fillId="0" borderId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6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31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32" fillId="0" borderId="0" xfId="0" applyFont="1" applyAlignment="1">
      <alignment horizontal="right" vertical="top"/>
    </xf>
    <xf numFmtId="0" fontId="32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164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33" fillId="0" borderId="0" xfId="0" applyFont="1" applyAlignment="1">
      <alignment wrapText="1"/>
    </xf>
    <xf numFmtId="0" fontId="34" fillId="0" borderId="0" xfId="0" applyFont="1"/>
    <xf numFmtId="3" fontId="32" fillId="0" borderId="0" xfId="0" applyNumberFormat="1" applyFont="1" applyAlignment="1">
      <alignment horizontal="right" vertical="top"/>
    </xf>
    <xf numFmtId="0" fontId="27" fillId="0" borderId="0" xfId="74" applyFont="1" applyFill="1" applyAlignment="1">
      <alignment wrapText="1"/>
    </xf>
    <xf numFmtId="4" fontId="27" fillId="0" borderId="0" xfId="74" applyNumberFormat="1" applyFont="1" applyFill="1" applyAlignment="1">
      <alignment horizontal="center" vertical="center" wrapText="1"/>
    </xf>
    <xf numFmtId="0" fontId="27" fillId="0" borderId="0" xfId="74" applyFont="1" applyFill="1" applyAlignment="1">
      <alignment vertical="center" wrapText="1"/>
    </xf>
    <xf numFmtId="0" fontId="28" fillId="0" borderId="0" xfId="74" applyFont="1" applyFill="1" applyAlignment="1">
      <alignment wrapText="1"/>
    </xf>
    <xf numFmtId="4" fontId="28" fillId="0" borderId="0" xfId="74" applyNumberFormat="1" applyFont="1" applyFill="1" applyAlignment="1">
      <alignment horizontal="center" vertical="center" wrapText="1"/>
    </xf>
    <xf numFmtId="0" fontId="29" fillId="0" borderId="0" xfId="74" applyFont="1" applyFill="1" applyAlignment="1">
      <alignment wrapText="1"/>
    </xf>
    <xf numFmtId="4" fontId="29" fillId="0" borderId="10" xfId="74" applyNumberFormat="1" applyFont="1" applyFill="1" applyBorder="1" applyAlignment="1">
      <alignment horizontal="center" vertical="center" wrapText="1"/>
    </xf>
    <xf numFmtId="0" fontId="29" fillId="0" borderId="10" xfId="74" applyFont="1" applyFill="1" applyBorder="1" applyAlignment="1">
      <alignment vertical="center" wrapText="1"/>
    </xf>
    <xf numFmtId="0" fontId="27" fillId="0" borderId="10" xfId="74" applyFont="1" applyFill="1" applyBorder="1" applyAlignment="1">
      <alignment vertical="center" wrapText="1"/>
    </xf>
    <xf numFmtId="0" fontId="29" fillId="0" borderId="10" xfId="74" applyFont="1" applyFill="1" applyBorder="1" applyAlignment="1">
      <alignment horizontal="right" vertical="center" wrapText="1"/>
    </xf>
    <xf numFmtId="1" fontId="27" fillId="0" borderId="0" xfId="74" applyNumberFormat="1" applyFont="1" applyFill="1" applyAlignment="1">
      <alignment horizontal="center" vertical="center" wrapText="1"/>
    </xf>
    <xf numFmtId="1" fontId="27" fillId="0" borderId="10" xfId="74" applyNumberFormat="1" applyFont="1" applyFill="1" applyBorder="1" applyAlignment="1">
      <alignment horizontal="center" vertical="center" wrapText="1"/>
    </xf>
    <xf numFmtId="0" fontId="27" fillId="0" borderId="0" xfId="74" applyFont="1" applyFill="1" applyAlignment="1">
      <alignment horizontal="center" vertical="center" wrapText="1"/>
    </xf>
    <xf numFmtId="4" fontId="27" fillId="0" borderId="13" xfId="74" applyNumberFormat="1" applyFont="1" applyFill="1" applyBorder="1" applyAlignment="1">
      <alignment horizontal="center" vertical="center" wrapText="1"/>
    </xf>
    <xf numFmtId="0" fontId="36" fillId="0" borderId="0" xfId="74" applyFont="1"/>
    <xf numFmtId="0" fontId="27" fillId="0" borderId="0" xfId="74" applyFont="1"/>
    <xf numFmtId="0" fontId="27" fillId="0" borderId="0" xfId="74" applyFont="1" applyBorder="1" applyAlignment="1">
      <alignment horizontal="center"/>
    </xf>
    <xf numFmtId="4" fontId="27" fillId="0" borderId="10" xfId="74" applyNumberFormat="1" applyFont="1" applyBorder="1" applyAlignment="1">
      <alignment horizontal="center" vertical="center"/>
    </xf>
    <xf numFmtId="4" fontId="27" fillId="0" borderId="10" xfId="74" applyNumberFormat="1" applyFont="1" applyBorder="1" applyAlignment="1">
      <alignment horizontal="center" wrapText="1"/>
    </xf>
    <xf numFmtId="4" fontId="27" fillId="0" borderId="14" xfId="74" applyNumberFormat="1" applyFont="1" applyBorder="1" applyAlignment="1">
      <alignment horizontal="center" vertical="center"/>
    </xf>
    <xf numFmtId="4" fontId="27" fillId="0" borderId="10" xfId="74" applyNumberFormat="1" applyFont="1" applyBorder="1" applyAlignment="1">
      <alignment horizontal="center"/>
    </xf>
    <xf numFmtId="4" fontId="27" fillId="0" borderId="15" xfId="74" applyNumberFormat="1" applyFont="1" applyBorder="1" applyAlignment="1">
      <alignment horizontal="center" vertical="center"/>
    </xf>
    <xf numFmtId="0" fontId="27" fillId="0" borderId="10" xfId="74" applyFont="1" applyBorder="1" applyAlignment="1">
      <alignment horizontal="center"/>
    </xf>
    <xf numFmtId="0" fontId="27" fillId="0" borderId="15" xfId="74" applyFont="1" applyBorder="1" applyAlignment="1">
      <alignment horizontal="center" vertical="center"/>
    </xf>
    <xf numFmtId="0" fontId="27" fillId="0" borderId="0" xfId="74" applyFont="1" applyAlignment="1">
      <alignment horizontal="left" vertical="center"/>
    </xf>
    <xf numFmtId="0" fontId="37" fillId="0" borderId="0" xfId="74" applyFont="1"/>
    <xf numFmtId="0" fontId="28" fillId="0" borderId="0" xfId="74" applyFont="1"/>
    <xf numFmtId="0" fontId="38" fillId="0" borderId="0" xfId="74" applyFont="1"/>
    <xf numFmtId="0" fontId="39" fillId="0" borderId="0" xfId="74" applyFont="1" applyAlignment="1">
      <alignment horizontal="right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 wrapText="1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/>
    </xf>
    <xf numFmtId="4" fontId="27" fillId="0" borderId="10" xfId="74" applyNumberFormat="1" applyFont="1" applyFill="1" applyBorder="1" applyAlignment="1">
      <alignment horizontal="center" vertical="center" wrapText="1"/>
    </xf>
    <xf numFmtId="0" fontId="28" fillId="0" borderId="0" xfId="74" applyFont="1" applyFill="1" applyAlignment="1">
      <alignment horizontal="right"/>
    </xf>
    <xf numFmtId="4" fontId="27" fillId="0" borderId="0" xfId="74" applyNumberFormat="1" applyFont="1" applyFill="1" applyAlignment="1">
      <alignment horizontal="right" vertical="center" wrapText="1"/>
    </xf>
    <xf numFmtId="1" fontId="27" fillId="0" borderId="10" xfId="74" applyNumberFormat="1" applyFont="1" applyFill="1" applyBorder="1" applyAlignment="1">
      <alignment horizontal="left" vertical="center" wrapText="1"/>
    </xf>
    <xf numFmtId="0" fontId="27" fillId="0" borderId="10" xfId="74" applyFont="1" applyFill="1" applyBorder="1" applyAlignment="1">
      <alignment horizontal="left" vertical="center" wrapText="1"/>
    </xf>
    <xf numFmtId="0" fontId="29" fillId="0" borderId="0" xfId="74" applyFont="1" applyFill="1" applyAlignment="1">
      <alignment vertical="center" wrapText="1"/>
    </xf>
    <xf numFmtId="4" fontId="28" fillId="0" borderId="0" xfId="74" applyNumberFormat="1" applyFont="1" applyFill="1" applyAlignment="1">
      <alignment horizontal="center" wrapText="1"/>
    </xf>
    <xf numFmtId="0" fontId="36" fillId="0" borderId="0" xfId="74" applyFont="1" applyAlignment="1">
      <alignment horizontal="left"/>
    </xf>
    <xf numFmtId="0" fontId="36" fillId="0" borderId="0" xfId="74" applyFont="1" applyAlignment="1">
      <alignment horizontal="right"/>
    </xf>
    <xf numFmtId="0" fontId="38" fillId="0" borderId="0" xfId="74" applyFont="1" applyAlignment="1">
      <alignment horizontal="right"/>
    </xf>
    <xf numFmtId="4" fontId="28" fillId="0" borderId="0" xfId="74" applyNumberFormat="1" applyFont="1" applyFill="1" applyAlignment="1">
      <alignment horizontal="right" wrapText="1"/>
    </xf>
    <xf numFmtId="0" fontId="28" fillId="0" borderId="0" xfId="74" applyFont="1" applyFill="1" applyAlignment="1">
      <alignment horizontal="left"/>
    </xf>
    <xf numFmtId="0" fontId="27" fillId="0" borderId="10" xfId="74" applyNumberFormat="1" applyFont="1" applyFill="1" applyBorder="1" applyAlignment="1">
      <alignment horizontal="center" vertical="center" wrapText="1"/>
    </xf>
    <xf numFmtId="2" fontId="27" fillId="0" borderId="10" xfId="74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2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31" fillId="0" borderId="11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2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31" fillId="0" borderId="0" xfId="0" applyFont="1" applyAlignment="1">
      <alignment horizontal="center" vertical="top"/>
    </xf>
    <xf numFmtId="49" fontId="31" fillId="0" borderId="0" xfId="0" applyNumberFormat="1" applyFont="1" applyAlignment="1">
      <alignment horizontal="left" vertical="top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40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49" fontId="6" fillId="0" borderId="10" xfId="0" applyNumberFormat="1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40" fillId="0" borderId="10" xfId="0" applyFont="1" applyBorder="1" applyAlignment="1">
      <alignment horizontal="right" vertical="top" wrapText="1"/>
    </xf>
    <xf numFmtId="0" fontId="40" fillId="0" borderId="10" xfId="0" applyFont="1" applyBorder="1" applyAlignment="1">
      <alignment horizontal="right" vertical="top"/>
    </xf>
    <xf numFmtId="0" fontId="5" fillId="0" borderId="10" xfId="0" applyFont="1" applyBorder="1" applyAlignment="1">
      <alignment horizontal="center" vertical="top"/>
    </xf>
    <xf numFmtId="0" fontId="41" fillId="0" borderId="10" xfId="0" applyFont="1" applyBorder="1" applyAlignment="1">
      <alignment horizontal="right" vertical="top" wrapText="1"/>
    </xf>
    <xf numFmtId="0" fontId="4" fillId="0" borderId="0" xfId="0" applyFont="1" applyBorder="1" applyAlignment="1"/>
    <xf numFmtId="0" fontId="31" fillId="0" borderId="0" xfId="0" applyFont="1" applyBorder="1" applyAlignment="1">
      <alignment horizontal="center" vertical="top"/>
    </xf>
    <xf numFmtId="0" fontId="4" fillId="0" borderId="12" xfId="0" applyFont="1" applyBorder="1" applyAlignment="1">
      <alignment horizontal="left"/>
    </xf>
    <xf numFmtId="0" fontId="4" fillId="0" borderId="12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/>
    </xf>
    <xf numFmtId="0" fontId="42" fillId="0" borderId="0" xfId="0" applyFont="1" applyAlignment="1">
      <alignment horizontal="left"/>
    </xf>
    <xf numFmtId="0" fontId="8" fillId="0" borderId="0" xfId="0" applyFont="1" applyAlignment="1">
      <alignment horizontal="center" vertical="top"/>
    </xf>
    <xf numFmtId="0" fontId="43" fillId="0" borderId="0" xfId="0" applyFont="1" applyAlignment="1">
      <alignment horizontal="right" vertical="top"/>
    </xf>
    <xf numFmtId="0" fontId="7" fillId="0" borderId="0" xfId="0" applyFont="1" applyAlignment="1">
      <alignment horizontal="left" vertical="top"/>
    </xf>
    <xf numFmtId="0" fontId="44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0" fillId="0" borderId="0" xfId="0"/>
    <xf numFmtId="49" fontId="2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31" fillId="0" borderId="11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9" fillId="0" borderId="0" xfId="0" applyFont="1" applyAlignment="1">
      <alignment horizontal="right" vertical="top"/>
    </xf>
    <xf numFmtId="0" fontId="4" fillId="0" borderId="0" xfId="0" applyFont="1" applyAlignment="1">
      <alignment horizontal="right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40" fillId="0" borderId="0" xfId="0" applyFont="1" applyAlignment="1">
      <alignment horizontal="right" vertical="top"/>
    </xf>
    <xf numFmtId="0" fontId="0" fillId="0" borderId="0" xfId="0" applyAlignment="1">
      <alignment horizontal="right"/>
    </xf>
    <xf numFmtId="0" fontId="4" fillId="0" borderId="0" xfId="0" applyFont="1" applyAlignment="1"/>
    <xf numFmtId="49" fontId="6" fillId="0" borderId="10" xfId="0" applyNumberFormat="1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40" fillId="0" borderId="10" xfId="0" applyFont="1" applyBorder="1" applyAlignment="1">
      <alignment horizontal="right" vertical="top" wrapText="1"/>
    </xf>
    <xf numFmtId="0" fontId="40" fillId="0" borderId="10" xfId="0" applyFont="1" applyBorder="1" applyAlignment="1">
      <alignment horizontal="right" vertical="top"/>
    </xf>
    <xf numFmtId="0" fontId="5" fillId="0" borderId="10" xfId="0" applyFont="1" applyBorder="1" applyAlignment="1">
      <alignment horizontal="center" vertical="top"/>
    </xf>
    <xf numFmtId="0" fontId="41" fillId="0" borderId="10" xfId="0" applyFont="1" applyBorder="1" applyAlignment="1">
      <alignment horizontal="right" vertical="top" wrapText="1"/>
    </xf>
    <xf numFmtId="0" fontId="4" fillId="0" borderId="0" xfId="0" applyFont="1" applyBorder="1" applyAlignment="1">
      <alignment horizontal="left" vertical="top"/>
    </xf>
    <xf numFmtId="0" fontId="42" fillId="0" borderId="0" xfId="0" applyFont="1" applyAlignment="1">
      <alignment horizontal="left"/>
    </xf>
    <xf numFmtId="0" fontId="31" fillId="0" borderId="0" xfId="0" applyFont="1" applyBorder="1" applyAlignment="1">
      <alignment horizontal="center" vertical="top"/>
    </xf>
    <xf numFmtId="0" fontId="50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5" fontId="2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top"/>
    </xf>
    <xf numFmtId="165" fontId="4" fillId="0" borderId="0" xfId="0" applyNumberFormat="1" applyFont="1" applyAlignment="1">
      <alignment horizontal="right" vertical="top"/>
    </xf>
    <xf numFmtId="0" fontId="0" fillId="0" borderId="0" xfId="0" applyAlignment="1">
      <alignment vertical="top" wrapText="1"/>
    </xf>
    <xf numFmtId="0" fontId="7" fillId="0" borderId="0" xfId="0" applyFont="1" applyAlignment="1">
      <alignment horizontal="right" vertical="top"/>
    </xf>
    <xf numFmtId="0" fontId="43" fillId="0" borderId="0" xfId="0" applyFont="1" applyAlignment="1">
      <alignment horizontal="right" vertical="top"/>
    </xf>
    <xf numFmtId="0" fontId="4" fillId="0" borderId="12" xfId="0" applyFont="1" applyBorder="1" applyAlignment="1">
      <alignment horizontal="left" vertical="top"/>
    </xf>
    <xf numFmtId="0" fontId="4" fillId="0" borderId="12" xfId="0" applyFont="1" applyBorder="1" applyAlignment="1">
      <alignment horizontal="left"/>
    </xf>
    <xf numFmtId="0" fontId="4" fillId="0" borderId="12" xfId="0" applyFont="1" applyBorder="1" applyAlignment="1">
      <alignment horizontal="right" vertical="top"/>
    </xf>
    <xf numFmtId="0" fontId="4" fillId="0" borderId="12" xfId="0" applyFont="1" applyBorder="1" applyAlignment="1">
      <alignment horizontal="center" vertical="top"/>
    </xf>
    <xf numFmtId="4" fontId="27" fillId="0" borderId="10" xfId="74" applyNumberFormat="1" applyFont="1" applyFill="1" applyBorder="1" applyAlignment="1">
      <alignment horizontal="center" vertical="center" wrapText="1"/>
    </xf>
    <xf numFmtId="4" fontId="27" fillId="0" borderId="10" xfId="74" applyNumberFormat="1" applyFont="1" applyFill="1" applyBorder="1" applyAlignment="1">
      <alignment horizontal="center" vertical="center" wrapText="1"/>
    </xf>
    <xf numFmtId="4" fontId="27" fillId="0" borderId="10" xfId="74" applyNumberFormat="1" applyFont="1" applyBorder="1" applyAlignment="1">
      <alignment horizontal="center" vertical="center"/>
    </xf>
    <xf numFmtId="4" fontId="29" fillId="0" borderId="10" xfId="74" applyNumberFormat="1" applyFont="1" applyFill="1" applyBorder="1" applyAlignment="1">
      <alignment vertical="center" wrapText="1"/>
    </xf>
    <xf numFmtId="43" fontId="29" fillId="0" borderId="10" xfId="88" applyFont="1" applyFill="1" applyBorder="1" applyAlignment="1">
      <alignment horizontal="center" vertical="center" wrapText="1"/>
    </xf>
    <xf numFmtId="43" fontId="27" fillId="0" borderId="10" xfId="88" applyFont="1" applyFill="1" applyBorder="1" applyAlignment="1">
      <alignment horizontal="center" vertical="center" wrapText="1"/>
    </xf>
    <xf numFmtId="0" fontId="29" fillId="0" borderId="0" xfId="74" applyFont="1" applyFill="1" applyBorder="1" applyAlignment="1">
      <alignment vertical="center" wrapText="1"/>
    </xf>
    <xf numFmtId="4" fontId="29" fillId="0" borderId="0" xfId="74" applyNumberFormat="1" applyFont="1" applyFill="1" applyBorder="1" applyAlignment="1">
      <alignment horizontal="center" vertical="center" wrapText="1"/>
    </xf>
    <xf numFmtId="43" fontId="29" fillId="0" borderId="0" xfId="88" applyFont="1" applyFill="1" applyBorder="1" applyAlignment="1">
      <alignment horizontal="center" vertical="center" wrapText="1"/>
    </xf>
    <xf numFmtId="43" fontId="29" fillId="0" borderId="10" xfId="88" applyFont="1" applyFill="1" applyBorder="1" applyAlignment="1">
      <alignment vertical="center" wrapText="1"/>
    </xf>
    <xf numFmtId="43" fontId="27" fillId="0" borderId="10" xfId="88" applyFont="1" applyFill="1" applyBorder="1" applyAlignment="1">
      <alignment vertical="center" wrapText="1"/>
    </xf>
    <xf numFmtId="166" fontId="27" fillId="0" borderId="10" xfId="74" applyNumberFormat="1" applyFont="1" applyFill="1" applyBorder="1" applyAlignment="1">
      <alignment horizontal="center" vertical="center" wrapText="1"/>
    </xf>
    <xf numFmtId="4" fontId="27" fillId="0" borderId="10" xfId="74" applyNumberFormat="1" applyFont="1" applyFill="1" applyBorder="1" applyAlignment="1">
      <alignment horizontal="center" vertical="center" wrapText="1"/>
    </xf>
    <xf numFmtId="4" fontId="27" fillId="0" borderId="10" xfId="74" applyNumberFormat="1" applyFont="1" applyBorder="1" applyAlignment="1">
      <alignment horizontal="center" vertical="center"/>
    </xf>
    <xf numFmtId="4" fontId="27" fillId="0" borderId="10" xfId="74" applyNumberFormat="1" applyFont="1" applyFill="1" applyBorder="1" applyAlignment="1">
      <alignment horizontal="center" vertical="center" wrapText="1"/>
    </xf>
    <xf numFmtId="0" fontId="51" fillId="0" borderId="0" xfId="74" applyFont="1" applyFill="1" applyAlignment="1">
      <alignment vertical="center" wrapText="1"/>
    </xf>
    <xf numFmtId="0" fontId="51" fillId="0" borderId="0" xfId="74" applyFont="1" applyFill="1" applyAlignment="1">
      <alignment wrapText="1"/>
    </xf>
    <xf numFmtId="4" fontId="51" fillId="0" borderId="0" xfId="74" applyNumberFormat="1" applyFont="1" applyFill="1" applyAlignment="1">
      <alignment horizontal="center" vertical="center" wrapText="1"/>
    </xf>
    <xf numFmtId="0" fontId="54" fillId="0" borderId="0" xfId="74" applyFont="1" applyFill="1" applyAlignment="1">
      <alignment wrapText="1"/>
    </xf>
    <xf numFmtId="0" fontId="51" fillId="0" borderId="0" xfId="74" applyFont="1" applyFill="1" applyAlignment="1">
      <alignment wrapText="1"/>
    </xf>
    <xf numFmtId="0" fontId="51" fillId="0" borderId="0" xfId="74" applyFont="1" applyFill="1" applyAlignment="1"/>
    <xf numFmtId="4" fontId="51" fillId="0" borderId="0" xfId="74" applyNumberFormat="1" applyFont="1" applyFill="1" applyAlignment="1">
      <alignment horizontal="left" vertical="center" wrapText="1"/>
    </xf>
    <xf numFmtId="4" fontId="51" fillId="0" borderId="0" xfId="74" applyNumberFormat="1" applyFont="1" applyFill="1" applyAlignment="1">
      <alignment horizontal="center" wrapText="1"/>
    </xf>
    <xf numFmtId="4" fontId="27" fillId="0" borderId="10" xfId="88" applyNumberFormat="1" applyFont="1" applyFill="1" applyBorder="1" applyAlignment="1">
      <alignment horizontal="center" vertical="center" wrapText="1"/>
    </xf>
    <xf numFmtId="4" fontId="29" fillId="0" borderId="10" xfId="88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1" fillId="0" borderId="11" xfId="0" applyFont="1" applyBorder="1" applyAlignment="1">
      <alignment horizontal="center" vertical="top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4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6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top"/>
    </xf>
    <xf numFmtId="0" fontId="0" fillId="0" borderId="10" xfId="0" applyBorder="1" applyAlignment="1">
      <alignment vertical="top"/>
    </xf>
    <xf numFmtId="0" fontId="2" fillId="0" borderId="1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0" fontId="31" fillId="0" borderId="11" xfId="0" applyFont="1" applyBorder="1" applyAlignment="1">
      <alignment horizontal="center" vertical="top"/>
    </xf>
    <xf numFmtId="4" fontId="51" fillId="0" borderId="0" xfId="74" applyNumberFormat="1" applyFont="1" applyFill="1" applyAlignment="1">
      <alignment horizontal="right" vertical="center" wrapText="1"/>
    </xf>
    <xf numFmtId="0" fontId="52" fillId="0" borderId="0" xfId="74" applyFont="1" applyFill="1" applyAlignment="1">
      <alignment horizontal="center" vertical="center" wrapText="1"/>
    </xf>
    <xf numFmtId="0" fontId="28" fillId="0" borderId="0" xfId="74" applyFont="1" applyFill="1" applyAlignment="1">
      <alignment horizontal="center" wrapText="1"/>
    </xf>
    <xf numFmtId="0" fontId="27" fillId="0" borderId="10" xfId="74" applyFont="1" applyFill="1" applyBorder="1" applyAlignment="1">
      <alignment horizontal="center" vertical="center" wrapText="1"/>
    </xf>
    <xf numFmtId="4" fontId="27" fillId="0" borderId="15" xfId="74" applyNumberFormat="1" applyFont="1" applyFill="1" applyBorder="1" applyAlignment="1">
      <alignment horizontal="center" vertical="center" wrapText="1"/>
    </xf>
    <xf numFmtId="4" fontId="27" fillId="0" borderId="16" xfId="74" applyNumberFormat="1" applyFont="1" applyFill="1" applyBorder="1" applyAlignment="1">
      <alignment horizontal="center" vertical="center" wrapText="1"/>
    </xf>
    <xf numFmtId="4" fontId="27" fillId="0" borderId="17" xfId="74" applyNumberFormat="1" applyFont="1" applyFill="1" applyBorder="1" applyAlignment="1">
      <alignment horizontal="center" vertical="center" wrapText="1"/>
    </xf>
    <xf numFmtId="4" fontId="27" fillId="0" borderId="10" xfId="74" applyNumberFormat="1" applyFont="1" applyFill="1" applyBorder="1" applyAlignment="1">
      <alignment horizontal="center" vertical="center" wrapText="1"/>
    </xf>
    <xf numFmtId="4" fontId="51" fillId="0" borderId="0" xfId="74" applyNumberFormat="1" applyFont="1" applyFill="1" applyAlignment="1">
      <alignment horizontal="center" vertical="center" wrapText="1"/>
    </xf>
    <xf numFmtId="0" fontId="51" fillId="0" borderId="0" xfId="74" applyFont="1" applyFill="1" applyAlignment="1">
      <alignment wrapText="1"/>
    </xf>
    <xf numFmtId="0" fontId="51" fillId="0" borderId="0" xfId="74" applyFont="1" applyFill="1" applyAlignment="1">
      <alignment horizontal="right"/>
    </xf>
    <xf numFmtId="4" fontId="51" fillId="0" borderId="0" xfId="74" applyNumberFormat="1" applyFont="1" applyFill="1" applyAlignment="1">
      <alignment horizontal="right" wrapText="1"/>
    </xf>
    <xf numFmtId="0" fontId="51" fillId="0" borderId="0" xfId="74" applyFont="1" applyFill="1" applyAlignment="1">
      <alignment vertical="center" wrapText="1"/>
    </xf>
    <xf numFmtId="0" fontId="51" fillId="0" borderId="0" xfId="74" applyFont="1" applyFill="1" applyAlignment="1">
      <alignment horizontal="left" vertical="center" wrapText="1"/>
    </xf>
    <xf numFmtId="0" fontId="27" fillId="0" borderId="10" xfId="74" applyFont="1" applyBorder="1" applyAlignment="1">
      <alignment horizontal="left" vertical="center" wrapText="1"/>
    </xf>
    <xf numFmtId="4" fontId="27" fillId="0" borderId="10" xfId="74" applyNumberFormat="1" applyFont="1" applyBorder="1" applyAlignment="1">
      <alignment horizontal="center" vertical="center"/>
    </xf>
    <xf numFmtId="0" fontId="27" fillId="0" borderId="15" xfId="74" applyFont="1" applyBorder="1" applyAlignment="1">
      <alignment horizontal="left" vertical="center"/>
    </xf>
    <xf numFmtId="0" fontId="27" fillId="0" borderId="16" xfId="74" applyFont="1" applyBorder="1" applyAlignment="1">
      <alignment horizontal="left" vertical="center"/>
    </xf>
    <xf numFmtId="4" fontId="27" fillId="0" borderId="14" xfId="74" applyNumberFormat="1" applyFont="1" applyBorder="1" applyAlignment="1">
      <alignment horizontal="center" vertical="center"/>
    </xf>
    <xf numFmtId="4" fontId="27" fillId="0" borderId="20" xfId="74" applyNumberFormat="1" applyFont="1" applyBorder="1" applyAlignment="1">
      <alignment horizontal="center" vertical="center"/>
    </xf>
    <xf numFmtId="0" fontId="27" fillId="0" borderId="14" xfId="74" applyFont="1" applyBorder="1" applyAlignment="1">
      <alignment horizontal="center" vertical="center" wrapText="1"/>
    </xf>
    <xf numFmtId="0" fontId="27" fillId="0" borderId="20" xfId="74" applyFont="1" applyBorder="1" applyAlignment="1">
      <alignment horizontal="center" vertical="center" wrapText="1"/>
    </xf>
    <xf numFmtId="0" fontId="27" fillId="0" borderId="21" xfId="74" applyFont="1" applyBorder="1" applyAlignment="1">
      <alignment horizontal="center" vertical="center" wrapText="1"/>
    </xf>
    <xf numFmtId="0" fontId="27" fillId="0" borderId="22" xfId="74" applyFont="1" applyBorder="1" applyAlignment="1">
      <alignment horizontal="center" vertical="center" wrapText="1"/>
    </xf>
    <xf numFmtId="0" fontId="27" fillId="0" borderId="18" xfId="74" applyFont="1" applyBorder="1" applyAlignment="1">
      <alignment horizontal="center" vertical="center" wrapText="1"/>
    </xf>
    <xf numFmtId="0" fontId="27" fillId="0" borderId="19" xfId="74" applyFont="1" applyBorder="1" applyAlignment="1">
      <alignment horizontal="center" vertical="center" wrapText="1"/>
    </xf>
    <xf numFmtId="0" fontId="27" fillId="0" borderId="13" xfId="74" applyFont="1" applyBorder="1" applyAlignment="1">
      <alignment horizontal="center" vertical="center" wrapText="1"/>
    </xf>
    <xf numFmtId="0" fontId="27" fillId="0" borderId="15" xfId="74" applyFont="1" applyBorder="1" applyAlignment="1">
      <alignment horizontal="center" vertical="center"/>
    </xf>
    <xf numFmtId="0" fontId="27" fillId="0" borderId="17" xfId="74" applyFont="1" applyBorder="1" applyAlignment="1">
      <alignment horizontal="center" vertical="center"/>
    </xf>
    <xf numFmtId="0" fontId="27" fillId="0" borderId="0" xfId="74" applyFont="1" applyAlignment="1">
      <alignment horizontal="center"/>
    </xf>
    <xf numFmtId="0" fontId="27" fillId="0" borderId="0" xfId="74" applyFont="1" applyAlignment="1">
      <alignment horizontal="left"/>
    </xf>
    <xf numFmtId="0" fontId="27" fillId="0" borderId="10" xfId="74" applyFont="1" applyBorder="1" applyAlignment="1">
      <alignment horizontal="center" vertical="center" wrapText="1"/>
    </xf>
    <xf numFmtId="0" fontId="27" fillId="0" borderId="18" xfId="74" applyFont="1" applyBorder="1" applyAlignment="1">
      <alignment horizontal="center" vertical="center"/>
    </xf>
    <xf numFmtId="0" fontId="27" fillId="0" borderId="19" xfId="74" applyFont="1" applyBorder="1" applyAlignment="1">
      <alignment horizontal="center" vertical="center"/>
    </xf>
    <xf numFmtId="0" fontId="27" fillId="0" borderId="13" xfId="74" applyFont="1" applyBorder="1" applyAlignment="1">
      <alignment horizontal="center" vertical="center"/>
    </xf>
    <xf numFmtId="0" fontId="27" fillId="0" borderId="14" xfId="74" applyFont="1" applyBorder="1" applyAlignment="1">
      <alignment horizontal="left" vertical="center"/>
    </xf>
    <xf numFmtId="0" fontId="27" fillId="0" borderId="20" xfId="74" applyFont="1" applyBorder="1" applyAlignment="1">
      <alignment horizontal="left" vertical="center"/>
    </xf>
    <xf numFmtId="0" fontId="27" fillId="0" borderId="10" xfId="74" applyFont="1" applyBorder="1" applyAlignment="1">
      <alignment horizontal="left" vertical="center"/>
    </xf>
    <xf numFmtId="0" fontId="28" fillId="0" borderId="0" xfId="74" applyFont="1" applyAlignment="1">
      <alignment horizontal="center"/>
    </xf>
    <xf numFmtId="0" fontId="28" fillId="0" borderId="0" xfId="74" applyFont="1" applyFill="1" applyAlignment="1">
      <alignment horizontal="right"/>
    </xf>
    <xf numFmtId="0" fontId="38" fillId="0" borderId="0" xfId="74" applyFont="1" applyAlignment="1">
      <alignment horizontal="right"/>
    </xf>
    <xf numFmtId="0" fontId="27" fillId="0" borderId="12" xfId="74" applyFont="1" applyBorder="1" applyAlignment="1">
      <alignment horizontal="right"/>
    </xf>
    <xf numFmtId="0" fontId="28" fillId="0" borderId="0" xfId="74" applyFont="1" applyAlignment="1">
      <alignment horizontal="center" vertical="center" wrapText="1"/>
    </xf>
    <xf numFmtId="0" fontId="38" fillId="0" borderId="0" xfId="74" applyFont="1" applyAlignment="1">
      <alignment horizontal="left" vertical="center" wrapText="1"/>
    </xf>
    <xf numFmtId="0" fontId="28" fillId="0" borderId="0" xfId="74" applyFont="1" applyFill="1" applyAlignment="1">
      <alignment horizontal="left" wrapText="1"/>
    </xf>
    <xf numFmtId="0" fontId="28" fillId="0" borderId="0" xfId="74" applyFont="1" applyFill="1" applyAlignment="1">
      <alignment wrapText="1"/>
    </xf>
    <xf numFmtId="0" fontId="4" fillId="0" borderId="0" xfId="73" applyFont="1" applyAlignment="1">
      <alignment horizontal="right" vertical="top"/>
    </xf>
    <xf numFmtId="0" fontId="4" fillId="0" borderId="0" xfId="73" applyFont="1"/>
    <xf numFmtId="0" fontId="4" fillId="0" borderId="0" xfId="73" applyFont="1" applyBorder="1"/>
    <xf numFmtId="0" fontId="4" fillId="0" borderId="0" xfId="73" applyFont="1" applyAlignment="1">
      <alignment horizontal="center" vertical="top"/>
    </xf>
    <xf numFmtId="49" fontId="4" fillId="0" borderId="0" xfId="73" applyNumberFormat="1" applyFont="1" applyAlignment="1">
      <alignment horizontal="left" vertical="top"/>
    </xf>
    <xf numFmtId="0" fontId="4" fillId="0" borderId="0" xfId="73" applyFont="1" applyAlignment="1">
      <alignment horizontal="left" vertical="top" wrapText="1"/>
    </xf>
    <xf numFmtId="0" fontId="4" fillId="0" borderId="0" xfId="73" applyFont="1" applyAlignment="1">
      <alignment horizontal="center" vertical="top" wrapText="1"/>
    </xf>
    <xf numFmtId="0" fontId="2" fillId="0" borderId="0" xfId="73" applyFont="1" applyAlignment="1">
      <alignment horizontal="center" vertical="top"/>
    </xf>
    <xf numFmtId="0" fontId="4" fillId="0" borderId="0" xfId="73" applyFont="1" applyAlignment="1">
      <alignment horizontal="right" vertical="top" wrapText="1"/>
    </xf>
    <xf numFmtId="0" fontId="4" fillId="0" borderId="12" xfId="73" applyFont="1" applyBorder="1" applyAlignment="1">
      <alignment horizontal="left" vertical="top"/>
    </xf>
    <xf numFmtId="0" fontId="4" fillId="0" borderId="12" xfId="73" applyFont="1" applyBorder="1" applyAlignment="1">
      <alignment horizontal="left"/>
    </xf>
    <xf numFmtId="0" fontId="4" fillId="0" borderId="12" xfId="73" applyFont="1" applyBorder="1" applyAlignment="1">
      <alignment horizontal="right" vertical="top"/>
    </xf>
    <xf numFmtId="0" fontId="4" fillId="0" borderId="12" xfId="73" applyFont="1" applyBorder="1" applyAlignment="1">
      <alignment horizontal="center" vertical="top"/>
    </xf>
    <xf numFmtId="0" fontId="4" fillId="0" borderId="16" xfId="73" applyFont="1" applyBorder="1" applyAlignment="1">
      <alignment horizontal="left" vertical="top"/>
    </xf>
    <xf numFmtId="0" fontId="4" fillId="0" borderId="16" xfId="73" applyFont="1" applyBorder="1" applyAlignment="1">
      <alignment horizontal="left"/>
    </xf>
    <xf numFmtId="0" fontId="4" fillId="0" borderId="16" xfId="73" applyFont="1" applyBorder="1" applyAlignment="1">
      <alignment horizontal="right" vertical="top"/>
    </xf>
    <xf numFmtId="0" fontId="4" fillId="0" borderId="16" xfId="73" applyFont="1" applyBorder="1" applyAlignment="1">
      <alignment horizontal="center" vertical="top"/>
    </xf>
    <xf numFmtId="0" fontId="31" fillId="0" borderId="0" xfId="73" applyFont="1" applyAlignment="1">
      <alignment horizontal="center" vertical="top"/>
    </xf>
    <xf numFmtId="49" fontId="31" fillId="0" borderId="0" xfId="73" applyNumberFormat="1" applyFont="1" applyAlignment="1">
      <alignment horizontal="left" vertical="top"/>
    </xf>
    <xf numFmtId="0" fontId="4" fillId="0" borderId="0" xfId="73" applyFont="1" applyAlignment="1">
      <alignment horizontal="left"/>
    </xf>
    <xf numFmtId="0" fontId="49" fillId="0" borderId="0" xfId="73" applyFont="1" applyAlignment="1">
      <alignment horizontal="right" vertical="top"/>
    </xf>
    <xf numFmtId="0" fontId="4" fillId="0" borderId="0" xfId="73" applyFont="1" applyAlignment="1">
      <alignment horizontal="right"/>
    </xf>
    <xf numFmtId="0" fontId="4" fillId="0" borderId="0" xfId="73" applyFont="1" applyAlignment="1">
      <alignment horizontal="left" vertical="top"/>
    </xf>
    <xf numFmtId="0" fontId="3" fillId="0" borderId="0" xfId="73" applyFont="1" applyAlignment="1">
      <alignment horizontal="center" vertical="top"/>
    </xf>
    <xf numFmtId="49" fontId="3" fillId="0" borderId="0" xfId="73" applyNumberFormat="1" applyFont="1" applyAlignment="1">
      <alignment horizontal="left" vertical="top"/>
    </xf>
    <xf numFmtId="0" fontId="3" fillId="0" borderId="0" xfId="73" applyFont="1" applyAlignment="1">
      <alignment horizontal="left" vertical="top" wrapText="1"/>
    </xf>
    <xf numFmtId="0" fontId="3" fillId="0" borderId="0" xfId="73" applyFont="1" applyAlignment="1">
      <alignment horizontal="center" vertical="top" wrapText="1"/>
    </xf>
    <xf numFmtId="0" fontId="5" fillId="0" borderId="0" xfId="73" applyFont="1" applyAlignment="1">
      <alignment horizontal="center" vertical="top"/>
    </xf>
    <xf numFmtId="0" fontId="5" fillId="0" borderId="0" xfId="73" applyFont="1" applyAlignment="1">
      <alignment horizontal="right" vertical="top"/>
    </xf>
    <xf numFmtId="0" fontId="3" fillId="0" borderId="10" xfId="73" applyFont="1" applyBorder="1" applyAlignment="1">
      <alignment horizontal="center" vertical="center" wrapText="1"/>
    </xf>
    <xf numFmtId="49" fontId="3" fillId="0" borderId="10" xfId="73" applyNumberFormat="1" applyFont="1" applyBorder="1" applyAlignment="1">
      <alignment horizontal="center" vertical="center" wrapText="1"/>
    </xf>
    <xf numFmtId="0" fontId="3" fillId="0" borderId="10" xfId="73" applyFont="1" applyBorder="1" applyAlignment="1">
      <alignment horizontal="center" vertical="center"/>
    </xf>
    <xf numFmtId="49" fontId="3" fillId="0" borderId="10" xfId="73" applyNumberFormat="1" applyFont="1" applyBorder="1" applyAlignment="1">
      <alignment horizontal="center" vertical="center"/>
    </xf>
    <xf numFmtId="0" fontId="4" fillId="0" borderId="10" xfId="73" applyFont="1" applyBorder="1" applyAlignment="1">
      <alignment horizontal="center" vertical="center" wrapText="1"/>
    </xf>
    <xf numFmtId="0" fontId="3" fillId="0" borderId="10" xfId="73" applyFont="1" applyBorder="1" applyAlignment="1">
      <alignment horizontal="center" vertical="center" wrapText="1"/>
    </xf>
    <xf numFmtId="0" fontId="3" fillId="0" borderId="10" xfId="73" applyFont="1" applyBorder="1" applyAlignment="1">
      <alignment horizontal="center" vertical="top"/>
    </xf>
    <xf numFmtId="49" fontId="3" fillId="0" borderId="10" xfId="73" applyNumberFormat="1" applyFont="1" applyBorder="1" applyAlignment="1">
      <alignment horizontal="center" vertical="center"/>
    </xf>
    <xf numFmtId="0" fontId="3" fillId="0" borderId="10" xfId="73" applyFont="1" applyBorder="1" applyAlignment="1">
      <alignment horizontal="center" vertical="center"/>
    </xf>
    <xf numFmtId="0" fontId="2" fillId="0" borderId="10" xfId="73" applyFont="1" applyBorder="1" applyAlignment="1">
      <alignment horizontal="left" vertical="top" wrapText="1"/>
    </xf>
    <xf numFmtId="49" fontId="6" fillId="0" borderId="10" xfId="73" applyNumberFormat="1" applyFont="1" applyBorder="1" applyAlignment="1">
      <alignment horizontal="left" vertical="top" wrapText="1"/>
    </xf>
    <xf numFmtId="0" fontId="3" fillId="0" borderId="10" xfId="73" applyFont="1" applyBorder="1" applyAlignment="1">
      <alignment horizontal="left" vertical="top" wrapText="1"/>
    </xf>
    <xf numFmtId="0" fontId="3" fillId="0" borderId="10" xfId="73" applyFont="1" applyBorder="1" applyAlignment="1">
      <alignment horizontal="center" vertical="top" wrapText="1"/>
    </xf>
    <xf numFmtId="0" fontId="5" fillId="0" borderId="10" xfId="73" applyFont="1" applyBorder="1" applyAlignment="1">
      <alignment horizontal="center" vertical="top" wrapText="1"/>
    </xf>
    <xf numFmtId="0" fontId="40" fillId="0" borderId="10" xfId="73" applyFont="1" applyBorder="1" applyAlignment="1">
      <alignment horizontal="right" vertical="top" wrapText="1"/>
    </xf>
    <xf numFmtId="0" fontId="40" fillId="0" borderId="10" xfId="73" applyFont="1" applyBorder="1" applyAlignment="1">
      <alignment horizontal="right" vertical="top"/>
    </xf>
    <xf numFmtId="0" fontId="5" fillId="0" borderId="10" xfId="73" applyFont="1" applyBorder="1" applyAlignment="1">
      <alignment horizontal="center" vertical="top"/>
    </xf>
    <xf numFmtId="0" fontId="3" fillId="0" borderId="10" xfId="73" applyFont="1" applyBorder="1" applyAlignment="1">
      <alignment horizontal="left" vertical="top" wrapText="1"/>
    </xf>
    <xf numFmtId="0" fontId="6" fillId="0" borderId="10" xfId="73" applyFont="1" applyBorder="1" applyAlignment="1">
      <alignment horizontal="left" vertical="top" wrapText="1"/>
    </xf>
    <xf numFmtId="0" fontId="41" fillId="0" borderId="10" xfId="73" applyFont="1" applyBorder="1" applyAlignment="1">
      <alignment horizontal="right" vertical="top" wrapText="1"/>
    </xf>
    <xf numFmtId="0" fontId="6" fillId="0" borderId="10" xfId="73" applyFont="1" applyBorder="1" applyAlignment="1">
      <alignment horizontal="center" vertical="top"/>
    </xf>
    <xf numFmtId="0" fontId="40" fillId="0" borderId="0" xfId="73" applyFont="1" applyAlignment="1">
      <alignment horizontal="right" vertical="top"/>
    </xf>
    <xf numFmtId="0" fontId="56" fillId="0" borderId="0" xfId="0" applyFont="1" applyAlignment="1">
      <alignment horizontal="left" wrapText="1"/>
    </xf>
    <xf numFmtId="0" fontId="57" fillId="0" borderId="0" xfId="0" applyFont="1" applyAlignment="1">
      <alignment horizontal="left" vertical="top" wrapText="1"/>
    </xf>
    <xf numFmtId="0" fontId="4" fillId="0" borderId="11" xfId="73" applyFont="1" applyBorder="1"/>
    <xf numFmtId="0" fontId="4" fillId="0" borderId="11" xfId="73" applyFont="1" applyBorder="1" applyAlignment="1">
      <alignment horizontal="right" vertical="top"/>
    </xf>
    <xf numFmtId="0" fontId="31" fillId="0" borderId="11" xfId="73" applyFont="1" applyBorder="1" applyAlignment="1">
      <alignment horizontal="center" vertical="top"/>
    </xf>
    <xf numFmtId="0" fontId="4" fillId="0" borderId="0" xfId="73" applyFont="1" applyBorder="1" applyAlignment="1">
      <alignment horizontal="right" vertical="top"/>
    </xf>
    <xf numFmtId="0" fontId="56" fillId="0" borderId="0" xfId="89" applyFont="1" applyAlignment="1">
      <alignment horizontal="left" wrapText="1"/>
    </xf>
  </cellXfs>
  <cellStyles count="90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55"/>
    <cellStyle name="Денежный 2" xfId="56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3" xfId="74"/>
    <cellStyle name="Обычный_ЛСР 17 граф" xfId="89"/>
    <cellStyle name="Плохой 2" xfId="75"/>
    <cellStyle name="Плохой 3" xfId="76"/>
    <cellStyle name="Пояснение 2" xfId="77"/>
    <cellStyle name="Пояснение 3" xfId="78"/>
    <cellStyle name="Примечание 2" xfId="79"/>
    <cellStyle name="Примечание 3" xfId="80"/>
    <cellStyle name="Связанная ячейка 2" xfId="81"/>
    <cellStyle name="Связанная ячейка 3" xfId="82"/>
    <cellStyle name="Стиль 1" xfId="83"/>
    <cellStyle name="Текст предупреждения 2" xfId="84"/>
    <cellStyle name="Текст предупреждения 3" xfId="85"/>
    <cellStyle name="Финансовый" xfId="88" builtinId="3"/>
    <cellStyle name="Хороший 2" xfId="86"/>
    <cellStyle name="Хороший 3" xfId="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134"/>
  <sheetViews>
    <sheetView showGridLines="0" tabSelected="1" zoomScaleNormal="100" zoomScaleSheetLayoutView="75" workbookViewId="0">
      <selection activeCell="D9" sqref="D9"/>
    </sheetView>
  </sheetViews>
  <sheetFormatPr defaultRowHeight="12.75" outlineLevelRow="2" x14ac:dyDescent="0.2"/>
  <cols>
    <col min="1" max="1" width="4.7109375" style="9" customWidth="1"/>
    <col min="2" max="2" width="20.28515625" style="8" customWidth="1"/>
    <col min="3" max="3" width="37.140625" style="7" customWidth="1"/>
    <col min="4" max="4" width="12.7109375" style="6" customWidth="1"/>
    <col min="5" max="5" width="11.7109375" style="5" customWidth="1"/>
    <col min="6" max="6" width="10.5703125" style="4" customWidth="1"/>
    <col min="7" max="7" width="10.5703125" style="12" customWidth="1"/>
    <col min="8" max="8" width="11" style="4" customWidth="1"/>
    <col min="9" max="9" width="17.7109375" style="4" customWidth="1"/>
    <col min="10" max="10" width="8.28515625" style="4" customWidth="1"/>
    <col min="11" max="11" width="8.140625" style="4" customWidth="1"/>
    <col min="12" max="14" width="7.140625" style="4" customWidth="1"/>
    <col min="15" max="16" width="6.28515625" style="4" customWidth="1"/>
  </cols>
  <sheetData>
    <row r="1" spans="1:17" outlineLevel="2" x14ac:dyDescent="0.2">
      <c r="A1" s="68" t="s">
        <v>28</v>
      </c>
      <c r="B1" s="71"/>
      <c r="C1" s="64"/>
      <c r="D1" s="101"/>
      <c r="E1" s="202" t="s">
        <v>46</v>
      </c>
      <c r="F1" s="202"/>
      <c r="G1" s="202"/>
      <c r="H1" s="202"/>
      <c r="I1" s="202"/>
      <c r="J1" s="67"/>
      <c r="K1" s="67"/>
      <c r="L1" s="67"/>
      <c r="M1" s="68" t="s">
        <v>29</v>
      </c>
      <c r="N1" s="67"/>
      <c r="O1" s="67"/>
      <c r="P1" s="67"/>
      <c r="Q1" s="62"/>
    </row>
    <row r="2" spans="1:17" outlineLevel="1" x14ac:dyDescent="0.2">
      <c r="A2" s="72"/>
      <c r="B2" s="71"/>
      <c r="C2" s="64"/>
      <c r="D2" s="65"/>
      <c r="E2" s="65"/>
      <c r="F2" s="67"/>
      <c r="G2" s="102" t="s">
        <v>24</v>
      </c>
      <c r="H2" s="67"/>
      <c r="I2" s="67"/>
      <c r="J2" s="67"/>
      <c r="K2" s="67"/>
      <c r="L2" s="67"/>
      <c r="M2" s="72" t="s">
        <v>76</v>
      </c>
      <c r="N2" s="67"/>
      <c r="O2" s="67"/>
      <c r="P2" s="67"/>
      <c r="Q2" s="62"/>
    </row>
    <row r="3" spans="1:17" outlineLevel="1" x14ac:dyDescent="0.2">
      <c r="A3" s="72"/>
      <c r="B3" s="71"/>
      <c r="C3" s="64"/>
      <c r="D3" s="65"/>
      <c r="E3" s="65"/>
      <c r="F3" s="67"/>
      <c r="G3" s="102"/>
      <c r="H3" s="67"/>
      <c r="I3" s="67"/>
      <c r="J3" s="67"/>
      <c r="K3" s="67"/>
      <c r="L3" s="72"/>
      <c r="M3" s="72" t="s">
        <v>77</v>
      </c>
      <c r="N3" s="67"/>
      <c r="O3" s="67"/>
      <c r="P3" s="67"/>
      <c r="Q3" s="62"/>
    </row>
    <row r="4" spans="1:17" outlineLevel="1" x14ac:dyDescent="0.2">
      <c r="A4" s="72" t="s">
        <v>73</v>
      </c>
      <c r="B4" s="71"/>
      <c r="C4" s="64"/>
      <c r="D4" s="65"/>
      <c r="E4" s="65"/>
      <c r="F4" s="67"/>
      <c r="G4" s="67"/>
      <c r="H4" s="67"/>
      <c r="I4" s="67"/>
      <c r="J4" s="67"/>
      <c r="K4" s="67"/>
      <c r="L4" s="67"/>
      <c r="M4" s="72" t="s">
        <v>73</v>
      </c>
      <c r="N4" s="67"/>
      <c r="O4" s="67"/>
      <c r="P4" s="67"/>
      <c r="Q4" s="62"/>
    </row>
    <row r="5" spans="1:17" outlineLevel="1" x14ac:dyDescent="0.2">
      <c r="A5" s="72" t="s">
        <v>78</v>
      </c>
      <c r="B5" s="71"/>
      <c r="C5" s="64"/>
      <c r="D5" s="65"/>
      <c r="E5" s="65"/>
      <c r="F5" s="67"/>
      <c r="G5" s="67"/>
      <c r="H5" s="67"/>
      <c r="I5" s="67"/>
      <c r="J5" s="67"/>
      <c r="K5" s="67"/>
      <c r="L5" s="67"/>
      <c r="M5" s="72" t="s">
        <v>79</v>
      </c>
      <c r="N5" s="67"/>
      <c r="O5" s="67"/>
      <c r="P5" s="67"/>
      <c r="Q5" s="62"/>
    </row>
    <row r="6" spans="1:17" x14ac:dyDescent="0.2">
      <c r="A6" s="66"/>
      <c r="B6" s="71"/>
      <c r="C6" s="65"/>
      <c r="D6" s="70"/>
      <c r="E6" s="67"/>
      <c r="F6" s="67"/>
      <c r="G6" s="77" t="s">
        <v>116</v>
      </c>
      <c r="H6" s="77"/>
      <c r="I6" s="77"/>
      <c r="J6" s="67"/>
      <c r="K6" s="67"/>
      <c r="L6" s="67"/>
      <c r="M6" s="67"/>
      <c r="N6" s="67"/>
      <c r="O6" s="67"/>
      <c r="P6" s="67"/>
      <c r="Q6" s="70"/>
    </row>
    <row r="7" spans="1:17" x14ac:dyDescent="0.2">
      <c r="A7" s="66"/>
      <c r="B7" s="71"/>
      <c r="C7" s="65"/>
      <c r="D7" s="70"/>
      <c r="E7" s="67"/>
      <c r="F7" s="67"/>
      <c r="G7" s="66" t="s">
        <v>58</v>
      </c>
      <c r="H7" s="66"/>
      <c r="I7" s="66"/>
      <c r="J7" s="67"/>
      <c r="K7" s="67"/>
      <c r="L7" s="67"/>
      <c r="M7" s="67"/>
      <c r="N7" s="67"/>
      <c r="O7" s="67"/>
      <c r="P7" s="67"/>
      <c r="Q7" s="70"/>
    </row>
    <row r="8" spans="1:17" x14ac:dyDescent="0.2">
      <c r="A8" s="66"/>
      <c r="B8" s="71"/>
      <c r="C8" s="64"/>
      <c r="D8" s="65"/>
      <c r="E8" s="70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</row>
    <row r="9" spans="1:17" x14ac:dyDescent="0.2">
      <c r="A9" s="66"/>
      <c r="B9" s="71"/>
      <c r="C9" s="78" t="s">
        <v>25</v>
      </c>
      <c r="D9" s="79" t="s">
        <v>117</v>
      </c>
      <c r="E9" s="103"/>
      <c r="F9" s="73"/>
      <c r="G9" s="73"/>
      <c r="H9" s="104"/>
      <c r="I9" s="73"/>
      <c r="J9" s="73"/>
      <c r="K9" s="73"/>
      <c r="L9" s="73"/>
      <c r="M9" s="67"/>
      <c r="N9" s="67"/>
      <c r="O9" s="67"/>
      <c r="P9" s="67"/>
      <c r="Q9" s="67"/>
    </row>
    <row r="10" spans="1:17" x14ac:dyDescent="0.2">
      <c r="A10" s="66"/>
      <c r="B10" s="71"/>
      <c r="C10" s="78"/>
      <c r="D10" s="105"/>
      <c r="E10" s="80" t="s">
        <v>118</v>
      </c>
      <c r="F10" s="67"/>
      <c r="G10" s="67"/>
      <c r="H10" s="66"/>
      <c r="I10" s="67"/>
      <c r="J10" s="67"/>
      <c r="K10" s="76"/>
      <c r="L10" s="76"/>
      <c r="M10" s="67"/>
      <c r="N10" s="67"/>
      <c r="O10" s="67"/>
      <c r="P10" s="67"/>
      <c r="Q10" s="67"/>
    </row>
    <row r="11" spans="1:17" x14ac:dyDescent="0.2">
      <c r="A11" s="66"/>
      <c r="B11" s="71"/>
      <c r="C11" s="64"/>
      <c r="D11" s="65"/>
      <c r="E11" s="81"/>
      <c r="F11" s="74"/>
      <c r="G11" s="74"/>
      <c r="H11" s="75" t="s">
        <v>57</v>
      </c>
      <c r="I11" s="75"/>
      <c r="J11" s="74"/>
      <c r="K11" s="76"/>
      <c r="L11" s="67"/>
      <c r="M11" s="67"/>
      <c r="N11" s="67"/>
      <c r="O11" s="67"/>
      <c r="P11" s="67"/>
      <c r="Q11" s="67"/>
    </row>
    <row r="12" spans="1:17" x14ac:dyDescent="0.2">
      <c r="A12" s="82"/>
      <c r="B12" s="83"/>
      <c r="C12" s="64"/>
      <c r="D12" s="65"/>
      <c r="E12" s="70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spans="1:17" x14ac:dyDescent="0.2">
      <c r="A13" s="66"/>
      <c r="B13" s="71"/>
      <c r="C13" s="64"/>
      <c r="D13" s="80" t="s">
        <v>119</v>
      </c>
      <c r="E13" s="66"/>
      <c r="F13" s="67"/>
      <c r="G13" s="67"/>
      <c r="H13" s="67"/>
      <c r="I13" s="80"/>
      <c r="J13" s="80"/>
      <c r="K13" s="67"/>
      <c r="L13" s="67"/>
      <c r="M13" s="67"/>
      <c r="N13" s="67"/>
      <c r="O13" s="67"/>
      <c r="P13" s="67"/>
      <c r="Q13" s="67"/>
    </row>
    <row r="14" spans="1:17" x14ac:dyDescent="0.2">
      <c r="A14" s="66"/>
      <c r="B14" s="71"/>
      <c r="C14" s="64"/>
      <c r="D14" s="80" t="s">
        <v>44</v>
      </c>
      <c r="E14" s="66"/>
      <c r="F14" s="67"/>
      <c r="G14" s="67"/>
      <c r="H14" s="67"/>
      <c r="I14" s="80"/>
      <c r="J14" s="193" t="s">
        <v>120</v>
      </c>
      <c r="K14" s="194"/>
      <c r="L14" s="72" t="s">
        <v>56</v>
      </c>
      <c r="M14" s="67"/>
      <c r="N14" s="67"/>
      <c r="O14" s="67"/>
      <c r="P14" s="67"/>
      <c r="Q14" s="67"/>
    </row>
    <row r="15" spans="1:17" x14ac:dyDescent="0.2">
      <c r="A15" s="66"/>
      <c r="B15" s="71"/>
      <c r="C15" s="64"/>
      <c r="D15" s="80" t="s">
        <v>60</v>
      </c>
      <c r="E15" s="66"/>
      <c r="F15" s="67"/>
      <c r="G15" s="67"/>
      <c r="H15" s="67"/>
      <c r="I15" s="80"/>
      <c r="J15" s="193" t="s">
        <v>121</v>
      </c>
      <c r="K15" s="194"/>
      <c r="L15" s="72" t="s">
        <v>56</v>
      </c>
      <c r="M15" s="67"/>
      <c r="N15" s="67"/>
      <c r="O15" s="67"/>
      <c r="P15" s="67"/>
      <c r="Q15" s="67"/>
    </row>
    <row r="16" spans="1:17" s="11" customFormat="1" ht="14.25" x14ac:dyDescent="0.2">
      <c r="A16" s="66"/>
      <c r="B16" s="71"/>
      <c r="C16" s="64"/>
      <c r="D16" s="80" t="s">
        <v>45</v>
      </c>
      <c r="E16" s="66"/>
      <c r="F16" s="67"/>
      <c r="G16" s="67"/>
      <c r="H16" s="67"/>
      <c r="I16" s="80"/>
      <c r="J16" s="193" t="s">
        <v>122</v>
      </c>
      <c r="K16" s="194"/>
      <c r="L16" s="72" t="s">
        <v>56</v>
      </c>
      <c r="M16" s="67"/>
      <c r="N16" s="67"/>
      <c r="O16" s="67"/>
      <c r="P16" s="67"/>
      <c r="Q16" s="67"/>
    </row>
    <row r="17" spans="1:17" s="11" customFormat="1" ht="14.25" x14ac:dyDescent="0.2">
      <c r="A17" s="66"/>
      <c r="B17" s="71"/>
      <c r="C17" s="64"/>
      <c r="D17" s="80" t="s">
        <v>72</v>
      </c>
      <c r="E17" s="66"/>
      <c r="F17" s="67"/>
      <c r="G17" s="67"/>
      <c r="H17" s="67"/>
      <c r="I17" s="80"/>
      <c r="J17" s="193" t="s">
        <v>123</v>
      </c>
      <c r="K17" s="194"/>
      <c r="L17" s="72" t="s">
        <v>56</v>
      </c>
      <c r="M17" s="67"/>
      <c r="N17" s="67"/>
      <c r="O17" s="67"/>
      <c r="P17" s="67"/>
      <c r="Q17" s="67"/>
    </row>
    <row r="18" spans="1:17" s="11" customFormat="1" ht="14.25" outlineLevel="1" x14ac:dyDescent="0.2">
      <c r="A18" s="66"/>
      <c r="B18" s="71"/>
      <c r="C18" s="64"/>
      <c r="D18" s="80" t="s">
        <v>42</v>
      </c>
      <c r="E18" s="66"/>
      <c r="F18" s="67"/>
      <c r="G18" s="67"/>
      <c r="H18" s="67"/>
      <c r="I18" s="80"/>
      <c r="J18" s="193" t="s">
        <v>124</v>
      </c>
      <c r="K18" s="194"/>
      <c r="L18" s="72" t="s">
        <v>43</v>
      </c>
      <c r="M18" s="67"/>
      <c r="N18" s="67"/>
      <c r="O18" s="67"/>
      <c r="P18" s="67"/>
      <c r="Q18" s="67"/>
    </row>
    <row r="19" spans="1:17" s="11" customFormat="1" ht="14.25" outlineLevel="2" x14ac:dyDescent="0.2">
      <c r="A19" s="66"/>
      <c r="B19" s="71"/>
      <c r="C19" s="64"/>
      <c r="D19" s="106" t="s">
        <v>80</v>
      </c>
      <c r="E19" s="66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spans="1:17" ht="12.75" customHeight="1" x14ac:dyDescent="0.2">
      <c r="A20" s="3"/>
      <c r="B20" s="44"/>
      <c r="C20" s="43"/>
      <c r="D20" s="45"/>
      <c r="E20" s="42"/>
      <c r="F20" s="42"/>
      <c r="G20" s="42"/>
      <c r="H20" s="45"/>
      <c r="I20" s="45"/>
      <c r="J20" s="60"/>
      <c r="K20" s="61"/>
      <c r="L20" s="2"/>
      <c r="M20" s="42"/>
      <c r="N20" s="42"/>
      <c r="O20" s="42"/>
      <c r="P20" s="42"/>
      <c r="Q20" s="1"/>
    </row>
    <row r="21" spans="1:17" ht="12.75" customHeight="1" x14ac:dyDescent="0.2">
      <c r="A21" s="195" t="s">
        <v>26</v>
      </c>
      <c r="B21" s="200" t="s">
        <v>71</v>
      </c>
      <c r="C21" s="195" t="s">
        <v>70</v>
      </c>
      <c r="D21" s="195" t="s">
        <v>69</v>
      </c>
      <c r="E21" s="195" t="s">
        <v>68</v>
      </c>
      <c r="F21" s="195" t="s">
        <v>55</v>
      </c>
      <c r="G21" s="196"/>
      <c r="H21" s="196"/>
      <c r="I21" s="196"/>
      <c r="J21" s="195" t="s">
        <v>54</v>
      </c>
      <c r="K21" s="196"/>
      <c r="L21" s="196"/>
      <c r="M21" s="196"/>
      <c r="N21" s="195" t="s">
        <v>67</v>
      </c>
      <c r="O21" s="195" t="s">
        <v>66</v>
      </c>
      <c r="P21" s="195" t="s">
        <v>81</v>
      </c>
      <c r="Q21" s="195" t="s">
        <v>82</v>
      </c>
    </row>
    <row r="22" spans="1:17" x14ac:dyDescent="0.2">
      <c r="A22" s="196"/>
      <c r="B22" s="201"/>
      <c r="C22" s="199"/>
      <c r="D22" s="195"/>
      <c r="E22" s="196"/>
      <c r="F22" s="195" t="s">
        <v>27</v>
      </c>
      <c r="G22" s="195" t="s">
        <v>65</v>
      </c>
      <c r="H22" s="196"/>
      <c r="I22" s="196"/>
      <c r="J22" s="195" t="s">
        <v>27</v>
      </c>
      <c r="K22" s="195" t="s">
        <v>65</v>
      </c>
      <c r="L22" s="196"/>
      <c r="M22" s="196"/>
      <c r="N22" s="195"/>
      <c r="O22" s="195"/>
      <c r="P22" s="195"/>
      <c r="Q22" s="195"/>
    </row>
    <row r="23" spans="1:17" s="10" customFormat="1" ht="48" customHeight="1" x14ac:dyDescent="0.2">
      <c r="A23" s="196"/>
      <c r="B23" s="201"/>
      <c r="C23" s="199"/>
      <c r="D23" s="195"/>
      <c r="E23" s="196"/>
      <c r="F23" s="196"/>
      <c r="G23" s="84" t="s">
        <v>64</v>
      </c>
      <c r="H23" s="84" t="s">
        <v>63</v>
      </c>
      <c r="I23" s="84" t="s">
        <v>62</v>
      </c>
      <c r="J23" s="196"/>
      <c r="K23" s="84" t="s">
        <v>64</v>
      </c>
      <c r="L23" s="84" t="s">
        <v>63</v>
      </c>
      <c r="M23" s="84" t="s">
        <v>62</v>
      </c>
      <c r="N23" s="195"/>
      <c r="O23" s="195"/>
      <c r="P23" s="195"/>
      <c r="Q23" s="195"/>
    </row>
    <row r="24" spans="1:17" s="10" customFormat="1" ht="12.75" customHeight="1" x14ac:dyDescent="0.2">
      <c r="A24" s="87">
        <v>1</v>
      </c>
      <c r="B24" s="86">
        <v>2</v>
      </c>
      <c r="C24" s="84">
        <v>3</v>
      </c>
      <c r="D24" s="84">
        <v>4</v>
      </c>
      <c r="E24" s="87">
        <v>5</v>
      </c>
      <c r="F24" s="85">
        <v>6</v>
      </c>
      <c r="G24" s="85">
        <v>7</v>
      </c>
      <c r="H24" s="85">
        <v>8</v>
      </c>
      <c r="I24" s="85">
        <v>9</v>
      </c>
      <c r="J24" s="85">
        <v>10</v>
      </c>
      <c r="K24" s="85">
        <v>11</v>
      </c>
      <c r="L24" s="85">
        <v>12</v>
      </c>
      <c r="M24" s="85">
        <v>13</v>
      </c>
      <c r="N24" s="85">
        <v>14</v>
      </c>
      <c r="O24" s="85">
        <v>15</v>
      </c>
      <c r="P24" s="85">
        <v>16</v>
      </c>
      <c r="Q24" s="85">
        <v>17</v>
      </c>
    </row>
    <row r="25" spans="1:17" s="10" customFormat="1" ht="12.75" customHeight="1" x14ac:dyDescent="0.2">
      <c r="A25" s="87">
        <v>1</v>
      </c>
      <c r="B25" s="93" t="s">
        <v>114</v>
      </c>
      <c r="C25" s="94" t="s">
        <v>125</v>
      </c>
      <c r="D25" s="95" t="s">
        <v>126</v>
      </c>
      <c r="E25" s="96">
        <v>18.32</v>
      </c>
      <c r="F25" s="97">
        <v>29957.57</v>
      </c>
      <c r="G25" s="97">
        <v>3658.5</v>
      </c>
      <c r="H25" s="97">
        <v>130.54</v>
      </c>
      <c r="I25" s="97">
        <v>7.19</v>
      </c>
      <c r="J25" s="98">
        <v>548823</v>
      </c>
      <c r="K25" s="98">
        <v>67024</v>
      </c>
      <c r="L25" s="98">
        <v>2391</v>
      </c>
      <c r="M25" s="98">
        <v>132</v>
      </c>
      <c r="N25" s="98">
        <v>270</v>
      </c>
      <c r="O25" s="98">
        <v>4946.3999999999996</v>
      </c>
      <c r="P25" s="98">
        <v>0.46</v>
      </c>
      <c r="Q25" s="98">
        <v>8.43</v>
      </c>
    </row>
    <row r="26" spans="1:17" ht="18" x14ac:dyDescent="0.2">
      <c r="A26" s="87">
        <v>2</v>
      </c>
      <c r="B26" s="93" t="s">
        <v>21</v>
      </c>
      <c r="C26" s="94" t="s">
        <v>127</v>
      </c>
      <c r="D26" s="95" t="s">
        <v>85</v>
      </c>
      <c r="E26" s="99">
        <v>3664</v>
      </c>
      <c r="F26" s="97" t="s">
        <v>128</v>
      </c>
      <c r="G26" s="98"/>
      <c r="H26" s="98"/>
      <c r="I26" s="98"/>
      <c r="J26" s="98">
        <v>5203</v>
      </c>
      <c r="K26" s="98"/>
      <c r="L26" s="98"/>
      <c r="M26" s="98"/>
      <c r="N26" s="98"/>
      <c r="O26" s="98"/>
      <c r="P26" s="98"/>
      <c r="Q26" s="98"/>
    </row>
    <row r="27" spans="1:17" ht="42" customHeight="1" x14ac:dyDescent="0.2">
      <c r="A27" s="87">
        <v>3</v>
      </c>
      <c r="B27" s="93" t="s">
        <v>129</v>
      </c>
      <c r="C27" s="94" t="s">
        <v>130</v>
      </c>
      <c r="D27" s="95" t="s">
        <v>131</v>
      </c>
      <c r="E27" s="99">
        <v>18.32</v>
      </c>
      <c r="F27" s="97">
        <v>198.29</v>
      </c>
      <c r="G27" s="97">
        <v>186.59</v>
      </c>
      <c r="H27" s="97">
        <v>11.65</v>
      </c>
      <c r="I27" s="97">
        <v>0.57999999999999996</v>
      </c>
      <c r="J27" s="98">
        <v>3633</v>
      </c>
      <c r="K27" s="98">
        <v>3418</v>
      </c>
      <c r="L27" s="98">
        <v>213</v>
      </c>
      <c r="M27" s="98">
        <v>11</v>
      </c>
      <c r="N27" s="98">
        <v>16.059999999999999</v>
      </c>
      <c r="O27" s="98">
        <v>294.22000000000003</v>
      </c>
      <c r="P27" s="98">
        <v>0.03</v>
      </c>
      <c r="Q27" s="98">
        <v>0.55000000000000004</v>
      </c>
    </row>
    <row r="28" spans="1:17" ht="39" customHeight="1" x14ac:dyDescent="0.2">
      <c r="A28" s="87">
        <v>4</v>
      </c>
      <c r="B28" s="93" t="s">
        <v>21</v>
      </c>
      <c r="C28" s="94" t="s">
        <v>132</v>
      </c>
      <c r="D28" s="95" t="s">
        <v>133</v>
      </c>
      <c r="E28" s="96">
        <v>91.6</v>
      </c>
      <c r="F28" s="97" t="s">
        <v>134</v>
      </c>
      <c r="G28" s="98"/>
      <c r="H28" s="98"/>
      <c r="I28" s="98"/>
      <c r="J28" s="98">
        <v>45174</v>
      </c>
      <c r="K28" s="98"/>
      <c r="L28" s="98"/>
      <c r="M28" s="98"/>
      <c r="N28" s="98"/>
      <c r="O28" s="98"/>
      <c r="P28" s="98"/>
      <c r="Q28" s="98"/>
    </row>
    <row r="29" spans="1:17" ht="19.149999999999999" customHeight="1" x14ac:dyDescent="0.2">
      <c r="A29" s="87">
        <v>5</v>
      </c>
      <c r="B29" s="93" t="s">
        <v>135</v>
      </c>
      <c r="C29" s="94" t="s">
        <v>136</v>
      </c>
      <c r="D29" s="95" t="s">
        <v>22</v>
      </c>
      <c r="E29" s="99">
        <v>9160</v>
      </c>
      <c r="F29" s="97">
        <v>1.18</v>
      </c>
      <c r="G29" s="98"/>
      <c r="H29" s="98"/>
      <c r="I29" s="98"/>
      <c r="J29" s="98">
        <v>10809</v>
      </c>
      <c r="K29" s="98"/>
      <c r="L29" s="98"/>
      <c r="M29" s="98"/>
      <c r="N29" s="98"/>
      <c r="O29" s="98"/>
      <c r="P29" s="98"/>
      <c r="Q29" s="98"/>
    </row>
    <row r="30" spans="1:17" ht="24" x14ac:dyDescent="0.2">
      <c r="A30" s="87">
        <v>6</v>
      </c>
      <c r="B30" s="93" t="s">
        <v>137</v>
      </c>
      <c r="C30" s="94" t="s">
        <v>138</v>
      </c>
      <c r="D30" s="95" t="s">
        <v>126</v>
      </c>
      <c r="E30" s="96">
        <v>23.81</v>
      </c>
      <c r="F30" s="97">
        <v>645.88</v>
      </c>
      <c r="G30" s="97">
        <v>176.92</v>
      </c>
      <c r="H30" s="97">
        <v>27.29</v>
      </c>
      <c r="I30" s="98"/>
      <c r="J30" s="98">
        <v>15378</v>
      </c>
      <c r="K30" s="98">
        <v>4212</v>
      </c>
      <c r="L30" s="98">
        <v>650</v>
      </c>
      <c r="M30" s="98"/>
      <c r="N30" s="98">
        <v>14.36</v>
      </c>
      <c r="O30" s="98">
        <v>341.91</v>
      </c>
      <c r="P30" s="98"/>
      <c r="Q30" s="98"/>
    </row>
    <row r="31" spans="1:17" ht="18" x14ac:dyDescent="0.2">
      <c r="A31" s="87">
        <v>7</v>
      </c>
      <c r="B31" s="93" t="s">
        <v>21</v>
      </c>
      <c r="C31" s="94" t="s">
        <v>139</v>
      </c>
      <c r="D31" s="95" t="s">
        <v>140</v>
      </c>
      <c r="E31" s="96">
        <v>2619</v>
      </c>
      <c r="F31" s="97" t="s">
        <v>141</v>
      </c>
      <c r="G31" s="98"/>
      <c r="H31" s="98"/>
      <c r="I31" s="98"/>
      <c r="J31" s="98">
        <v>9271</v>
      </c>
      <c r="K31" s="98"/>
      <c r="L31" s="98"/>
      <c r="M31" s="98"/>
      <c r="N31" s="98"/>
      <c r="O31" s="98"/>
      <c r="P31" s="98"/>
      <c r="Q31" s="98"/>
    </row>
    <row r="32" spans="1:17" ht="12.75" customHeight="1" x14ac:dyDescent="0.2">
      <c r="A32" s="87">
        <v>8</v>
      </c>
      <c r="B32" s="93" t="s">
        <v>142</v>
      </c>
      <c r="C32" s="94" t="s">
        <v>143</v>
      </c>
      <c r="D32" s="95" t="s">
        <v>126</v>
      </c>
      <c r="E32" s="96">
        <v>0.91300000000000003</v>
      </c>
      <c r="F32" s="97">
        <v>15322.3</v>
      </c>
      <c r="G32" s="97">
        <v>1354.13</v>
      </c>
      <c r="H32" s="97">
        <v>58.83</v>
      </c>
      <c r="I32" s="97">
        <v>3.64</v>
      </c>
      <c r="J32" s="98">
        <v>13989</v>
      </c>
      <c r="K32" s="98">
        <v>1236</v>
      </c>
      <c r="L32" s="98">
        <v>54</v>
      </c>
      <c r="M32" s="98">
        <v>3</v>
      </c>
      <c r="N32" s="98">
        <v>112.75</v>
      </c>
      <c r="O32" s="98">
        <v>102.94</v>
      </c>
      <c r="P32" s="98">
        <v>0.2</v>
      </c>
      <c r="Q32" s="98">
        <v>0.18</v>
      </c>
    </row>
    <row r="33" spans="1:17" ht="36" x14ac:dyDescent="0.2">
      <c r="A33" s="87">
        <v>9</v>
      </c>
      <c r="B33" s="93" t="s">
        <v>144</v>
      </c>
      <c r="C33" s="94" t="s">
        <v>145</v>
      </c>
      <c r="D33" s="95" t="s">
        <v>146</v>
      </c>
      <c r="E33" s="96">
        <v>23.73</v>
      </c>
      <c r="F33" s="97">
        <v>973.75</v>
      </c>
      <c r="G33" s="97">
        <v>528.17999999999995</v>
      </c>
      <c r="H33" s="97">
        <v>7.64</v>
      </c>
      <c r="I33" s="98"/>
      <c r="J33" s="98">
        <v>23107</v>
      </c>
      <c r="K33" s="98">
        <v>12534</v>
      </c>
      <c r="L33" s="98">
        <v>181</v>
      </c>
      <c r="M33" s="98"/>
      <c r="N33" s="98">
        <v>43.4</v>
      </c>
      <c r="O33" s="98">
        <v>1029.8800000000001</v>
      </c>
      <c r="P33" s="98"/>
      <c r="Q33" s="98"/>
    </row>
    <row r="34" spans="1:17" ht="12.75" customHeight="1" x14ac:dyDescent="0.2">
      <c r="A34" s="87">
        <v>10</v>
      </c>
      <c r="B34" s="93" t="s">
        <v>147</v>
      </c>
      <c r="C34" s="94" t="s">
        <v>148</v>
      </c>
      <c r="D34" s="95" t="s">
        <v>149</v>
      </c>
      <c r="E34" s="96">
        <v>1.31</v>
      </c>
      <c r="F34" s="97">
        <v>7910.42</v>
      </c>
      <c r="G34" s="97">
        <v>1017.85</v>
      </c>
      <c r="H34" s="97">
        <v>559.04</v>
      </c>
      <c r="I34" s="97">
        <v>38.4</v>
      </c>
      <c r="J34" s="98">
        <v>10363</v>
      </c>
      <c r="K34" s="98">
        <v>1333</v>
      </c>
      <c r="L34" s="98">
        <v>732</v>
      </c>
      <c r="M34" s="98">
        <v>50</v>
      </c>
      <c r="N34" s="98">
        <v>84.75</v>
      </c>
      <c r="O34" s="98">
        <v>111.02</v>
      </c>
      <c r="P34" s="98">
        <v>2.11</v>
      </c>
      <c r="Q34" s="98">
        <v>2.76</v>
      </c>
    </row>
    <row r="35" spans="1:17" ht="36" x14ac:dyDescent="0.2">
      <c r="A35" s="87">
        <v>11</v>
      </c>
      <c r="B35" s="93" t="s">
        <v>21</v>
      </c>
      <c r="C35" s="94" t="s">
        <v>150</v>
      </c>
      <c r="D35" s="95" t="s">
        <v>22</v>
      </c>
      <c r="E35" s="96">
        <v>66</v>
      </c>
      <c r="F35" s="97" t="s">
        <v>151</v>
      </c>
      <c r="G35" s="98"/>
      <c r="H35" s="98"/>
      <c r="I35" s="98"/>
      <c r="J35" s="98">
        <v>3087</v>
      </c>
      <c r="K35" s="98"/>
      <c r="L35" s="98"/>
      <c r="M35" s="98"/>
      <c r="N35" s="98"/>
      <c r="O35" s="98"/>
      <c r="P35" s="98"/>
      <c r="Q35" s="98"/>
    </row>
    <row r="36" spans="1:17" ht="18" x14ac:dyDescent="0.2">
      <c r="A36" s="87">
        <v>12</v>
      </c>
      <c r="B36" s="93" t="s">
        <v>21</v>
      </c>
      <c r="C36" s="94" t="s">
        <v>152</v>
      </c>
      <c r="D36" s="95" t="s">
        <v>22</v>
      </c>
      <c r="E36" s="99">
        <v>8</v>
      </c>
      <c r="F36" s="97" t="s">
        <v>153</v>
      </c>
      <c r="G36" s="98"/>
      <c r="H36" s="98"/>
      <c r="I36" s="98"/>
      <c r="J36" s="98">
        <v>96</v>
      </c>
      <c r="K36" s="98"/>
      <c r="L36" s="98"/>
      <c r="M36" s="98"/>
      <c r="N36" s="98"/>
      <c r="O36" s="98"/>
      <c r="P36" s="98"/>
      <c r="Q36" s="98"/>
    </row>
    <row r="37" spans="1:17" ht="12.75" customHeight="1" x14ac:dyDescent="0.2">
      <c r="A37" s="87">
        <v>13</v>
      </c>
      <c r="B37" s="93" t="s">
        <v>21</v>
      </c>
      <c r="C37" s="94" t="s">
        <v>154</v>
      </c>
      <c r="D37" s="95" t="s">
        <v>22</v>
      </c>
      <c r="E37" s="99">
        <v>263</v>
      </c>
      <c r="F37" s="97" t="s">
        <v>155</v>
      </c>
      <c r="G37" s="98"/>
      <c r="H37" s="98"/>
      <c r="I37" s="98"/>
      <c r="J37" s="98">
        <v>4844</v>
      </c>
      <c r="K37" s="98"/>
      <c r="L37" s="98"/>
      <c r="M37" s="98"/>
      <c r="N37" s="98"/>
      <c r="O37" s="98"/>
      <c r="P37" s="98"/>
      <c r="Q37" s="98"/>
    </row>
    <row r="38" spans="1:17" ht="35.25" customHeight="1" x14ac:dyDescent="0.2">
      <c r="A38" s="87">
        <v>14</v>
      </c>
      <c r="B38" s="93" t="s">
        <v>21</v>
      </c>
      <c r="C38" s="94" t="s">
        <v>156</v>
      </c>
      <c r="D38" s="95" t="s">
        <v>22</v>
      </c>
      <c r="E38" s="99">
        <v>66</v>
      </c>
      <c r="F38" s="97" t="s">
        <v>157</v>
      </c>
      <c r="G38" s="98"/>
      <c r="H38" s="98"/>
      <c r="I38" s="98"/>
      <c r="J38" s="98">
        <v>888</v>
      </c>
      <c r="K38" s="98"/>
      <c r="L38" s="98"/>
      <c r="M38" s="98"/>
      <c r="N38" s="98"/>
      <c r="O38" s="98"/>
      <c r="P38" s="98"/>
      <c r="Q38" s="98"/>
    </row>
    <row r="39" spans="1:17" ht="24" x14ac:dyDescent="0.2">
      <c r="A39" s="87">
        <v>15</v>
      </c>
      <c r="B39" s="93" t="s">
        <v>158</v>
      </c>
      <c r="C39" s="94" t="s">
        <v>159</v>
      </c>
      <c r="D39" s="95" t="s">
        <v>84</v>
      </c>
      <c r="E39" s="96">
        <v>1.28</v>
      </c>
      <c r="F39" s="97">
        <v>458.55</v>
      </c>
      <c r="G39" s="97">
        <v>441.97</v>
      </c>
      <c r="H39" s="97">
        <v>14.19</v>
      </c>
      <c r="I39" s="98"/>
      <c r="J39" s="98">
        <v>587</v>
      </c>
      <c r="K39" s="98">
        <v>566</v>
      </c>
      <c r="L39" s="98">
        <v>18</v>
      </c>
      <c r="M39" s="98"/>
      <c r="N39" s="98">
        <v>36.799999999999997</v>
      </c>
      <c r="O39" s="98">
        <v>47.1</v>
      </c>
      <c r="P39" s="98"/>
      <c r="Q39" s="98"/>
    </row>
    <row r="40" spans="1:17" ht="24" x14ac:dyDescent="0.2">
      <c r="A40" s="87">
        <v>16</v>
      </c>
      <c r="B40" s="93" t="s">
        <v>21</v>
      </c>
      <c r="C40" s="94" t="s">
        <v>160</v>
      </c>
      <c r="D40" s="95" t="s">
        <v>22</v>
      </c>
      <c r="E40" s="96">
        <v>64</v>
      </c>
      <c r="F40" s="97" t="s">
        <v>161</v>
      </c>
      <c r="G40" s="98"/>
      <c r="H40" s="98"/>
      <c r="I40" s="98"/>
      <c r="J40" s="98">
        <v>3764</v>
      </c>
      <c r="K40" s="98"/>
      <c r="L40" s="98"/>
      <c r="M40" s="98"/>
      <c r="N40" s="98"/>
      <c r="O40" s="98"/>
      <c r="P40" s="98"/>
      <c r="Q40" s="98"/>
    </row>
    <row r="41" spans="1:17" ht="51" x14ac:dyDescent="0.2">
      <c r="A41" s="87">
        <v>17</v>
      </c>
      <c r="B41" s="93" t="s">
        <v>162</v>
      </c>
      <c r="C41" s="94" t="s">
        <v>163</v>
      </c>
      <c r="D41" s="95" t="s">
        <v>22</v>
      </c>
      <c r="E41" s="99">
        <v>112</v>
      </c>
      <c r="F41" s="97">
        <v>5.4</v>
      </c>
      <c r="G41" s="98"/>
      <c r="H41" s="98"/>
      <c r="I41" s="98"/>
      <c r="J41" s="98">
        <v>605</v>
      </c>
      <c r="K41" s="98"/>
      <c r="L41" s="98"/>
      <c r="M41" s="98"/>
      <c r="N41" s="98"/>
      <c r="O41" s="98"/>
      <c r="P41" s="98"/>
      <c r="Q41" s="98"/>
    </row>
    <row r="42" spans="1:17" ht="18" x14ac:dyDescent="0.2">
      <c r="A42" s="87">
        <v>18</v>
      </c>
      <c r="B42" s="93" t="s">
        <v>21</v>
      </c>
      <c r="C42" s="94" t="s">
        <v>164</v>
      </c>
      <c r="D42" s="95" t="s">
        <v>22</v>
      </c>
      <c r="E42" s="99">
        <v>208</v>
      </c>
      <c r="F42" s="97" t="s">
        <v>165</v>
      </c>
      <c r="G42" s="98"/>
      <c r="H42" s="98"/>
      <c r="I42" s="98"/>
      <c r="J42" s="98">
        <v>3243</v>
      </c>
      <c r="K42" s="98"/>
      <c r="L42" s="98"/>
      <c r="M42" s="98"/>
      <c r="N42" s="98"/>
      <c r="O42" s="98"/>
      <c r="P42" s="98"/>
      <c r="Q42" s="98"/>
    </row>
    <row r="43" spans="1:17" ht="22.5" customHeight="1" x14ac:dyDescent="0.2">
      <c r="A43" s="87">
        <v>19</v>
      </c>
      <c r="B43" s="93" t="s">
        <v>166</v>
      </c>
      <c r="C43" s="94" t="s">
        <v>167</v>
      </c>
      <c r="D43" s="95" t="s">
        <v>83</v>
      </c>
      <c r="E43" s="96">
        <v>0.32</v>
      </c>
      <c r="F43" s="97">
        <v>778.08</v>
      </c>
      <c r="G43" s="97">
        <v>767.44</v>
      </c>
      <c r="H43" s="97">
        <v>8.73</v>
      </c>
      <c r="I43" s="98"/>
      <c r="J43" s="98">
        <v>249</v>
      </c>
      <c r="K43" s="98">
        <v>246</v>
      </c>
      <c r="L43" s="98">
        <v>3</v>
      </c>
      <c r="M43" s="98"/>
      <c r="N43" s="98">
        <v>63.9</v>
      </c>
      <c r="O43" s="98">
        <v>20.45</v>
      </c>
      <c r="P43" s="98"/>
      <c r="Q43" s="98"/>
    </row>
    <row r="44" spans="1:17" ht="12.75" customHeight="1" x14ac:dyDescent="0.2">
      <c r="A44" s="87">
        <v>20</v>
      </c>
      <c r="B44" s="93" t="s">
        <v>21</v>
      </c>
      <c r="C44" s="94" t="s">
        <v>168</v>
      </c>
      <c r="D44" s="95" t="s">
        <v>22</v>
      </c>
      <c r="E44" s="99">
        <v>32</v>
      </c>
      <c r="F44" s="97" t="s">
        <v>169</v>
      </c>
      <c r="G44" s="98"/>
      <c r="H44" s="98"/>
      <c r="I44" s="98"/>
      <c r="J44" s="98">
        <v>1020</v>
      </c>
      <c r="K44" s="98"/>
      <c r="L44" s="98"/>
      <c r="M44" s="98"/>
      <c r="N44" s="98"/>
      <c r="O44" s="98"/>
      <c r="P44" s="98"/>
      <c r="Q44" s="98"/>
    </row>
    <row r="45" spans="1:17" ht="12.75" customHeight="1" x14ac:dyDescent="0.2">
      <c r="A45" s="87">
        <v>21</v>
      </c>
      <c r="B45" s="93" t="s">
        <v>170</v>
      </c>
      <c r="C45" s="94" t="s">
        <v>171</v>
      </c>
      <c r="D45" s="95" t="s">
        <v>83</v>
      </c>
      <c r="E45" s="96">
        <v>0.16</v>
      </c>
      <c r="F45" s="97">
        <v>648.37</v>
      </c>
      <c r="G45" s="97">
        <v>637.73</v>
      </c>
      <c r="H45" s="97">
        <v>8.73</v>
      </c>
      <c r="I45" s="98"/>
      <c r="J45" s="98">
        <v>104</v>
      </c>
      <c r="K45" s="98">
        <v>102</v>
      </c>
      <c r="L45" s="98">
        <v>1</v>
      </c>
      <c r="M45" s="98"/>
      <c r="N45" s="98">
        <v>53.1</v>
      </c>
      <c r="O45" s="98">
        <v>8.5</v>
      </c>
      <c r="P45" s="98"/>
      <c r="Q45" s="98"/>
    </row>
    <row r="46" spans="1:17" ht="12.75" customHeight="1" x14ac:dyDescent="0.2">
      <c r="A46" s="87">
        <v>22</v>
      </c>
      <c r="B46" s="93" t="s">
        <v>21</v>
      </c>
      <c r="C46" s="94" t="s">
        <v>172</v>
      </c>
      <c r="D46" s="95" t="s">
        <v>22</v>
      </c>
      <c r="E46" s="99">
        <v>16</v>
      </c>
      <c r="F46" s="97" t="s">
        <v>173</v>
      </c>
      <c r="G46" s="98"/>
      <c r="H46" s="98"/>
      <c r="I46" s="98"/>
      <c r="J46" s="98">
        <v>533</v>
      </c>
      <c r="K46" s="98"/>
      <c r="L46" s="98"/>
      <c r="M46" s="98"/>
      <c r="N46" s="98"/>
      <c r="O46" s="98"/>
      <c r="P46" s="98"/>
      <c r="Q46" s="98"/>
    </row>
    <row r="47" spans="1:17" ht="12.75" customHeight="1" x14ac:dyDescent="0.2">
      <c r="A47" s="87">
        <v>23</v>
      </c>
      <c r="B47" s="93" t="s">
        <v>174</v>
      </c>
      <c r="C47" s="94" t="s">
        <v>175</v>
      </c>
      <c r="D47" s="95" t="s">
        <v>83</v>
      </c>
      <c r="E47" s="96">
        <v>0.16</v>
      </c>
      <c r="F47" s="97">
        <v>648.37</v>
      </c>
      <c r="G47" s="97">
        <v>637.73</v>
      </c>
      <c r="H47" s="97">
        <v>8.73</v>
      </c>
      <c r="I47" s="98"/>
      <c r="J47" s="98">
        <v>104</v>
      </c>
      <c r="K47" s="98">
        <v>102</v>
      </c>
      <c r="L47" s="98">
        <v>1</v>
      </c>
      <c r="M47" s="98"/>
      <c r="N47" s="98">
        <v>53.1</v>
      </c>
      <c r="O47" s="98">
        <v>8.5</v>
      </c>
      <c r="P47" s="98"/>
      <c r="Q47" s="98"/>
    </row>
    <row r="48" spans="1:17" ht="12.75" customHeight="1" x14ac:dyDescent="0.2">
      <c r="A48" s="87">
        <v>24</v>
      </c>
      <c r="B48" s="93" t="s">
        <v>21</v>
      </c>
      <c r="C48" s="94" t="s">
        <v>176</v>
      </c>
      <c r="D48" s="95" t="s">
        <v>22</v>
      </c>
      <c r="E48" s="99">
        <v>16</v>
      </c>
      <c r="F48" s="97" t="s">
        <v>177</v>
      </c>
      <c r="G48" s="98"/>
      <c r="H48" s="98"/>
      <c r="I48" s="98"/>
      <c r="J48" s="98">
        <v>635</v>
      </c>
      <c r="K48" s="98"/>
      <c r="L48" s="98"/>
      <c r="M48" s="98"/>
      <c r="N48" s="98"/>
      <c r="O48" s="98"/>
      <c r="P48" s="98"/>
      <c r="Q48" s="98"/>
    </row>
    <row r="49" spans="1:17" ht="12.75" customHeight="1" x14ac:dyDescent="0.2">
      <c r="A49" s="87">
        <v>25</v>
      </c>
      <c r="B49" s="93" t="s">
        <v>178</v>
      </c>
      <c r="C49" s="94" t="s">
        <v>179</v>
      </c>
      <c r="D49" s="95" t="s">
        <v>23</v>
      </c>
      <c r="E49" s="99">
        <v>1</v>
      </c>
      <c r="F49" s="97">
        <v>717.71</v>
      </c>
      <c r="G49" s="97">
        <v>500.06</v>
      </c>
      <c r="H49" s="97">
        <v>217.65</v>
      </c>
      <c r="I49" s="97">
        <v>13.21</v>
      </c>
      <c r="J49" s="98">
        <v>718</v>
      </c>
      <c r="K49" s="98">
        <v>500</v>
      </c>
      <c r="L49" s="98">
        <v>218</v>
      </c>
      <c r="M49" s="98">
        <v>13</v>
      </c>
      <c r="N49" s="98">
        <v>37.74</v>
      </c>
      <c r="O49" s="98">
        <v>37.74</v>
      </c>
      <c r="P49" s="98">
        <v>0.73</v>
      </c>
      <c r="Q49" s="98">
        <v>0.73</v>
      </c>
    </row>
    <row r="50" spans="1:17" ht="12.75" customHeight="1" x14ac:dyDescent="0.2">
      <c r="A50" s="87">
        <v>26</v>
      </c>
      <c r="B50" s="93" t="s">
        <v>178</v>
      </c>
      <c r="C50" s="94" t="s">
        <v>180</v>
      </c>
      <c r="D50" s="95" t="s">
        <v>23</v>
      </c>
      <c r="E50" s="99">
        <v>1</v>
      </c>
      <c r="F50" s="97">
        <v>1280.45</v>
      </c>
      <c r="G50" s="97">
        <v>833.43</v>
      </c>
      <c r="H50" s="97">
        <v>362.75</v>
      </c>
      <c r="I50" s="97">
        <v>22.02</v>
      </c>
      <c r="J50" s="98">
        <v>1280</v>
      </c>
      <c r="K50" s="98">
        <v>833</v>
      </c>
      <c r="L50" s="98">
        <v>363</v>
      </c>
      <c r="M50" s="98">
        <v>22</v>
      </c>
      <c r="N50" s="98">
        <v>62.9</v>
      </c>
      <c r="O50" s="98">
        <v>62.9</v>
      </c>
      <c r="P50" s="98">
        <v>1.21</v>
      </c>
      <c r="Q50" s="98">
        <v>1.21</v>
      </c>
    </row>
    <row r="51" spans="1:17" ht="12.75" customHeight="1" x14ac:dyDescent="0.2">
      <c r="A51" s="197" t="s">
        <v>30</v>
      </c>
      <c r="B51" s="198"/>
      <c r="C51" s="198"/>
      <c r="D51" s="198"/>
      <c r="E51" s="198"/>
      <c r="F51" s="198"/>
      <c r="G51" s="198"/>
      <c r="H51" s="198"/>
      <c r="I51" s="198"/>
      <c r="J51" s="97">
        <v>707507</v>
      </c>
      <c r="K51" s="97">
        <v>92106</v>
      </c>
      <c r="L51" s="97">
        <v>4825</v>
      </c>
      <c r="M51" s="97">
        <v>231</v>
      </c>
      <c r="N51" s="98"/>
      <c r="O51" s="97">
        <v>7011.56</v>
      </c>
      <c r="P51" s="98"/>
      <c r="Q51" s="97">
        <v>13.86</v>
      </c>
    </row>
    <row r="52" spans="1:17" ht="12.75" customHeight="1" x14ac:dyDescent="0.2">
      <c r="A52" s="197" t="s">
        <v>89</v>
      </c>
      <c r="B52" s="198"/>
      <c r="C52" s="198"/>
      <c r="D52" s="198"/>
      <c r="E52" s="198"/>
      <c r="F52" s="198"/>
      <c r="G52" s="198"/>
      <c r="H52" s="198"/>
      <c r="I52" s="198"/>
      <c r="J52" s="97">
        <v>755730</v>
      </c>
      <c r="K52" s="97">
        <v>126258</v>
      </c>
      <c r="L52" s="97">
        <v>6685</v>
      </c>
      <c r="M52" s="97">
        <v>331</v>
      </c>
      <c r="N52" s="98"/>
      <c r="O52" s="97">
        <v>9213.0499999999993</v>
      </c>
      <c r="P52" s="98"/>
      <c r="Q52" s="97">
        <v>19.079999999999998</v>
      </c>
    </row>
    <row r="53" spans="1:17" ht="12.75" customHeight="1" x14ac:dyDescent="0.2">
      <c r="A53" s="197" t="s">
        <v>52</v>
      </c>
      <c r="B53" s="198"/>
      <c r="C53" s="198"/>
      <c r="D53" s="198"/>
      <c r="E53" s="198"/>
      <c r="F53" s="198"/>
      <c r="G53" s="198"/>
      <c r="H53" s="198"/>
      <c r="I53" s="198"/>
      <c r="J53" s="98"/>
      <c r="K53" s="98"/>
      <c r="L53" s="98"/>
      <c r="M53" s="98"/>
      <c r="N53" s="98"/>
      <c r="O53" s="98"/>
      <c r="P53" s="98"/>
      <c r="Q53" s="98"/>
    </row>
    <row r="54" spans="1:17" ht="34.5" customHeight="1" x14ac:dyDescent="0.2">
      <c r="A54" s="197" t="s">
        <v>181</v>
      </c>
      <c r="B54" s="198"/>
      <c r="C54" s="198"/>
      <c r="D54" s="198"/>
      <c r="E54" s="198"/>
      <c r="F54" s="198"/>
      <c r="G54" s="198"/>
      <c r="H54" s="198"/>
      <c r="I54" s="198"/>
      <c r="J54" s="97">
        <v>3970</v>
      </c>
      <c r="K54" s="97">
        <v>3961</v>
      </c>
      <c r="L54" s="97">
        <v>10</v>
      </c>
      <c r="M54" s="97">
        <v>10</v>
      </c>
      <c r="N54" s="98"/>
      <c r="O54" s="98"/>
      <c r="P54" s="98"/>
      <c r="Q54" s="98"/>
    </row>
    <row r="55" spans="1:17" ht="50.25" customHeight="1" x14ac:dyDescent="0.2">
      <c r="A55" s="197" t="s">
        <v>182</v>
      </c>
      <c r="B55" s="198"/>
      <c r="C55" s="198"/>
      <c r="D55" s="198"/>
      <c r="E55" s="198"/>
      <c r="F55" s="198"/>
      <c r="G55" s="198"/>
      <c r="H55" s="198"/>
      <c r="I55" s="198"/>
      <c r="J55" s="97">
        <v>15100</v>
      </c>
      <c r="K55" s="97">
        <v>14042</v>
      </c>
      <c r="L55" s="97">
        <v>1057</v>
      </c>
      <c r="M55" s="97">
        <v>51</v>
      </c>
      <c r="N55" s="98"/>
      <c r="O55" s="97">
        <v>1023.9555</v>
      </c>
      <c r="P55" s="98"/>
      <c r="Q55" s="97">
        <v>2.98</v>
      </c>
    </row>
    <row r="56" spans="1:17" x14ac:dyDescent="0.2">
      <c r="A56" s="197" t="s">
        <v>183</v>
      </c>
      <c r="B56" s="198"/>
      <c r="C56" s="198"/>
      <c r="D56" s="198"/>
      <c r="E56" s="198"/>
      <c r="F56" s="198"/>
      <c r="G56" s="198"/>
      <c r="H56" s="198"/>
      <c r="I56" s="198"/>
      <c r="J56" s="97">
        <v>12211</v>
      </c>
      <c r="K56" s="98"/>
      <c r="L56" s="98"/>
      <c r="M56" s="98"/>
      <c r="N56" s="98"/>
      <c r="O56" s="98"/>
      <c r="P56" s="98"/>
      <c r="Q56" s="98"/>
    </row>
    <row r="57" spans="1:17" x14ac:dyDescent="0.2">
      <c r="A57" s="197" t="s">
        <v>184</v>
      </c>
      <c r="B57" s="198"/>
      <c r="C57" s="198"/>
      <c r="D57" s="198"/>
      <c r="E57" s="198"/>
      <c r="F57" s="198"/>
      <c r="G57" s="198"/>
      <c r="H57" s="198"/>
      <c r="I57" s="198"/>
      <c r="J57" s="97">
        <v>16942</v>
      </c>
      <c r="K57" s="97">
        <v>16149</v>
      </c>
      <c r="L57" s="97">
        <v>793</v>
      </c>
      <c r="M57" s="97">
        <v>38</v>
      </c>
      <c r="N57" s="98"/>
      <c r="O57" s="97">
        <v>1177.548</v>
      </c>
      <c r="P57" s="98"/>
      <c r="Q57" s="97">
        <v>2.2364999999999999</v>
      </c>
    </row>
    <row r="58" spans="1:17" x14ac:dyDescent="0.2">
      <c r="A58" s="197" t="s">
        <v>31</v>
      </c>
      <c r="B58" s="198"/>
      <c r="C58" s="198"/>
      <c r="D58" s="198"/>
      <c r="E58" s="198"/>
      <c r="F58" s="198"/>
      <c r="G58" s="198"/>
      <c r="H58" s="198"/>
      <c r="I58" s="198"/>
      <c r="J58" s="97">
        <v>135285</v>
      </c>
      <c r="K58" s="98"/>
      <c r="L58" s="98"/>
      <c r="M58" s="98"/>
      <c r="N58" s="98"/>
      <c r="O58" s="98"/>
      <c r="P58" s="98"/>
      <c r="Q58" s="98"/>
    </row>
    <row r="59" spans="1:17" x14ac:dyDescent="0.2">
      <c r="A59" s="197" t="s">
        <v>52</v>
      </c>
      <c r="B59" s="198"/>
      <c r="C59" s="198"/>
      <c r="D59" s="198"/>
      <c r="E59" s="198"/>
      <c r="F59" s="198"/>
      <c r="G59" s="198"/>
      <c r="H59" s="198"/>
      <c r="I59" s="198"/>
      <c r="J59" s="98"/>
      <c r="K59" s="98"/>
      <c r="L59" s="98"/>
      <c r="M59" s="98"/>
      <c r="N59" s="98"/>
      <c r="O59" s="98"/>
      <c r="P59" s="98"/>
      <c r="Q59" s="98"/>
    </row>
    <row r="60" spans="1:17" x14ac:dyDescent="0.2">
      <c r="A60" s="197" t="s">
        <v>185</v>
      </c>
      <c r="B60" s="198"/>
      <c r="C60" s="198"/>
      <c r="D60" s="198"/>
      <c r="E60" s="198"/>
      <c r="F60" s="198"/>
      <c r="G60" s="198"/>
      <c r="H60" s="198"/>
      <c r="I60" s="198"/>
      <c r="J60" s="97">
        <v>1142</v>
      </c>
      <c r="K60" s="98"/>
      <c r="L60" s="98"/>
      <c r="M60" s="98"/>
      <c r="N60" s="98"/>
      <c r="O60" s="98"/>
      <c r="P60" s="98"/>
      <c r="Q60" s="98"/>
    </row>
    <row r="61" spans="1:17" x14ac:dyDescent="0.2">
      <c r="A61" s="197" t="s">
        <v>186</v>
      </c>
      <c r="B61" s="198"/>
      <c r="C61" s="198"/>
      <c r="D61" s="198"/>
      <c r="E61" s="198"/>
      <c r="F61" s="198"/>
      <c r="G61" s="198"/>
      <c r="H61" s="198"/>
      <c r="I61" s="198"/>
      <c r="J61" s="97">
        <v>880</v>
      </c>
      <c r="K61" s="98"/>
      <c r="L61" s="98"/>
      <c r="M61" s="98"/>
      <c r="N61" s="98"/>
      <c r="O61" s="98"/>
      <c r="P61" s="98"/>
      <c r="Q61" s="98"/>
    </row>
    <row r="62" spans="1:17" x14ac:dyDescent="0.2">
      <c r="A62" s="197" t="s">
        <v>187</v>
      </c>
      <c r="B62" s="198"/>
      <c r="C62" s="198"/>
      <c r="D62" s="198"/>
      <c r="E62" s="198"/>
      <c r="F62" s="198"/>
      <c r="G62" s="198"/>
      <c r="H62" s="198"/>
      <c r="I62" s="198"/>
      <c r="J62" s="97">
        <v>10541</v>
      </c>
      <c r="K62" s="98"/>
      <c r="L62" s="98"/>
      <c r="M62" s="98"/>
      <c r="N62" s="98"/>
      <c r="O62" s="98"/>
      <c r="P62" s="98"/>
      <c r="Q62" s="98"/>
    </row>
    <row r="63" spans="1:17" ht="12.75" customHeight="1" x14ac:dyDescent="0.2">
      <c r="A63" s="197" t="s">
        <v>188</v>
      </c>
      <c r="B63" s="198"/>
      <c r="C63" s="198"/>
      <c r="D63" s="198"/>
      <c r="E63" s="198"/>
      <c r="F63" s="198"/>
      <c r="G63" s="198"/>
      <c r="H63" s="198"/>
      <c r="I63" s="198"/>
      <c r="J63" s="97">
        <v>97283</v>
      </c>
      <c r="K63" s="98"/>
      <c r="L63" s="98"/>
      <c r="M63" s="98"/>
      <c r="N63" s="98"/>
      <c r="O63" s="98"/>
      <c r="P63" s="98"/>
      <c r="Q63" s="98"/>
    </row>
    <row r="64" spans="1:17" x14ac:dyDescent="0.2">
      <c r="A64" s="197" t="s">
        <v>189</v>
      </c>
      <c r="B64" s="198"/>
      <c r="C64" s="198"/>
      <c r="D64" s="198"/>
      <c r="E64" s="198"/>
      <c r="F64" s="198"/>
      <c r="G64" s="198"/>
      <c r="H64" s="198"/>
      <c r="I64" s="198"/>
      <c r="J64" s="97">
        <v>4346</v>
      </c>
      <c r="K64" s="98"/>
      <c r="L64" s="98"/>
      <c r="M64" s="98"/>
      <c r="N64" s="98"/>
      <c r="O64" s="98"/>
      <c r="P64" s="98"/>
      <c r="Q64" s="98"/>
    </row>
    <row r="65" spans="1:17" x14ac:dyDescent="0.2">
      <c r="A65" s="197" t="s">
        <v>190</v>
      </c>
      <c r="B65" s="198"/>
      <c r="C65" s="198"/>
      <c r="D65" s="198"/>
      <c r="E65" s="198"/>
      <c r="F65" s="198"/>
      <c r="G65" s="198"/>
      <c r="H65" s="198"/>
      <c r="I65" s="198"/>
      <c r="J65" s="97">
        <v>21093</v>
      </c>
      <c r="K65" s="98"/>
      <c r="L65" s="98"/>
      <c r="M65" s="98"/>
      <c r="N65" s="98"/>
      <c r="O65" s="98"/>
      <c r="P65" s="98"/>
      <c r="Q65" s="98"/>
    </row>
    <row r="66" spans="1:17" ht="22.5" customHeight="1" x14ac:dyDescent="0.2">
      <c r="A66" s="197" t="s">
        <v>32</v>
      </c>
      <c r="B66" s="198"/>
      <c r="C66" s="198"/>
      <c r="D66" s="198"/>
      <c r="E66" s="198"/>
      <c r="F66" s="198"/>
      <c r="G66" s="198"/>
      <c r="H66" s="198"/>
      <c r="I66" s="198"/>
      <c r="J66" s="97">
        <v>76067</v>
      </c>
      <c r="K66" s="98"/>
      <c r="L66" s="98"/>
      <c r="M66" s="98"/>
      <c r="N66" s="98"/>
      <c r="O66" s="98"/>
      <c r="P66" s="98"/>
      <c r="Q66" s="98"/>
    </row>
    <row r="67" spans="1:17" ht="12.75" customHeight="1" x14ac:dyDescent="0.2">
      <c r="A67" s="197" t="s">
        <v>52</v>
      </c>
      <c r="B67" s="198"/>
      <c r="C67" s="198"/>
      <c r="D67" s="198"/>
      <c r="E67" s="198"/>
      <c r="F67" s="198"/>
      <c r="G67" s="198"/>
      <c r="H67" s="198"/>
      <c r="I67" s="198"/>
      <c r="J67" s="98"/>
      <c r="K67" s="98"/>
      <c r="L67" s="98"/>
      <c r="M67" s="98"/>
      <c r="N67" s="98"/>
      <c r="O67" s="98"/>
      <c r="P67" s="98"/>
      <c r="Q67" s="98"/>
    </row>
    <row r="68" spans="1:17" ht="12.75" customHeight="1" x14ac:dyDescent="0.2">
      <c r="A68" s="197" t="s">
        <v>191</v>
      </c>
      <c r="B68" s="198"/>
      <c r="C68" s="198"/>
      <c r="D68" s="198"/>
      <c r="E68" s="198"/>
      <c r="F68" s="198"/>
      <c r="G68" s="198"/>
      <c r="H68" s="198"/>
      <c r="I68" s="198"/>
      <c r="J68" s="97">
        <v>50958</v>
      </c>
      <c r="K68" s="98"/>
      <c r="L68" s="98"/>
      <c r="M68" s="98"/>
      <c r="N68" s="98"/>
      <c r="O68" s="98"/>
      <c r="P68" s="98"/>
      <c r="Q68" s="98"/>
    </row>
    <row r="69" spans="1:17" ht="12.75" customHeight="1" x14ac:dyDescent="0.2">
      <c r="A69" s="197" t="s">
        <v>192</v>
      </c>
      <c r="B69" s="198"/>
      <c r="C69" s="198"/>
      <c r="D69" s="198"/>
      <c r="E69" s="198"/>
      <c r="F69" s="198"/>
      <c r="G69" s="198"/>
      <c r="H69" s="198"/>
      <c r="I69" s="198"/>
      <c r="J69" s="97">
        <v>856</v>
      </c>
      <c r="K69" s="98"/>
      <c r="L69" s="98"/>
      <c r="M69" s="98"/>
      <c r="N69" s="98"/>
      <c r="O69" s="98"/>
      <c r="P69" s="98"/>
      <c r="Q69" s="98"/>
    </row>
    <row r="70" spans="1:17" ht="12.75" customHeight="1" x14ac:dyDescent="0.2">
      <c r="A70" s="197" t="s">
        <v>193</v>
      </c>
      <c r="B70" s="198"/>
      <c r="C70" s="198"/>
      <c r="D70" s="198"/>
      <c r="E70" s="198"/>
      <c r="F70" s="198"/>
      <c r="G70" s="198"/>
      <c r="H70" s="198"/>
      <c r="I70" s="198"/>
      <c r="J70" s="97">
        <v>3043</v>
      </c>
      <c r="K70" s="98"/>
      <c r="L70" s="98"/>
      <c r="M70" s="98"/>
      <c r="N70" s="98"/>
      <c r="O70" s="98"/>
      <c r="P70" s="98"/>
      <c r="Q70" s="98"/>
    </row>
    <row r="71" spans="1:17" ht="12.75" customHeight="1" x14ac:dyDescent="0.2">
      <c r="A71" s="197" t="s">
        <v>194</v>
      </c>
      <c r="B71" s="198"/>
      <c r="C71" s="198"/>
      <c r="D71" s="198"/>
      <c r="E71" s="198"/>
      <c r="F71" s="198"/>
      <c r="G71" s="198"/>
      <c r="H71" s="198"/>
      <c r="I71" s="198"/>
      <c r="J71" s="97">
        <v>7379</v>
      </c>
      <c r="K71" s="98"/>
      <c r="L71" s="98"/>
      <c r="M71" s="98"/>
      <c r="N71" s="98"/>
      <c r="O71" s="98"/>
      <c r="P71" s="98"/>
      <c r="Q71" s="98"/>
    </row>
    <row r="72" spans="1:17" ht="12.75" customHeight="1" x14ac:dyDescent="0.2">
      <c r="A72" s="197" t="s">
        <v>195</v>
      </c>
      <c r="B72" s="198"/>
      <c r="C72" s="198"/>
      <c r="D72" s="198"/>
      <c r="E72" s="198"/>
      <c r="F72" s="198"/>
      <c r="G72" s="198"/>
      <c r="H72" s="198"/>
      <c r="I72" s="198"/>
      <c r="J72" s="97">
        <v>13831</v>
      </c>
      <c r="K72" s="98"/>
      <c r="L72" s="98"/>
      <c r="M72" s="98"/>
      <c r="N72" s="98"/>
      <c r="O72" s="98"/>
      <c r="P72" s="98"/>
      <c r="Q72" s="98"/>
    </row>
    <row r="73" spans="1:17" ht="12.75" customHeight="1" x14ac:dyDescent="0.2">
      <c r="A73" s="203" t="s">
        <v>33</v>
      </c>
      <c r="B73" s="198"/>
      <c r="C73" s="198"/>
      <c r="D73" s="198"/>
      <c r="E73" s="198"/>
      <c r="F73" s="198"/>
      <c r="G73" s="198"/>
      <c r="H73" s="198"/>
      <c r="I73" s="198"/>
      <c r="J73" s="98"/>
      <c r="K73" s="98"/>
      <c r="L73" s="98"/>
      <c r="M73" s="98"/>
      <c r="N73" s="98"/>
      <c r="O73" s="98"/>
      <c r="P73" s="98"/>
      <c r="Q73" s="98"/>
    </row>
    <row r="74" spans="1:17" ht="12.75" customHeight="1" x14ac:dyDescent="0.2">
      <c r="A74" s="197" t="s">
        <v>59</v>
      </c>
      <c r="B74" s="198"/>
      <c r="C74" s="198"/>
      <c r="D74" s="198"/>
      <c r="E74" s="198"/>
      <c r="F74" s="198"/>
      <c r="G74" s="198"/>
      <c r="H74" s="198"/>
      <c r="I74" s="198"/>
      <c r="J74" s="97">
        <v>963025</v>
      </c>
      <c r="K74" s="98"/>
      <c r="L74" s="98"/>
      <c r="M74" s="98"/>
      <c r="N74" s="98"/>
      <c r="O74" s="97">
        <v>9112.41</v>
      </c>
      <c r="P74" s="98"/>
      <c r="Q74" s="97">
        <v>17.14</v>
      </c>
    </row>
    <row r="75" spans="1:17" ht="12.75" customHeight="1" x14ac:dyDescent="0.2">
      <c r="A75" s="197" t="s">
        <v>51</v>
      </c>
      <c r="B75" s="198"/>
      <c r="C75" s="198"/>
      <c r="D75" s="198"/>
      <c r="E75" s="198"/>
      <c r="F75" s="198"/>
      <c r="G75" s="198"/>
      <c r="H75" s="198"/>
      <c r="I75" s="198"/>
      <c r="J75" s="97">
        <v>4057</v>
      </c>
      <c r="K75" s="98"/>
      <c r="L75" s="98"/>
      <c r="M75" s="98"/>
      <c r="N75" s="98"/>
      <c r="O75" s="97">
        <v>100.64</v>
      </c>
      <c r="P75" s="98"/>
      <c r="Q75" s="97">
        <v>1.94</v>
      </c>
    </row>
    <row r="76" spans="1:17" ht="12.75" customHeight="1" x14ac:dyDescent="0.2">
      <c r="A76" s="197" t="s">
        <v>34</v>
      </c>
      <c r="B76" s="198"/>
      <c r="C76" s="198"/>
      <c r="D76" s="198"/>
      <c r="E76" s="198"/>
      <c r="F76" s="198"/>
      <c r="G76" s="198"/>
      <c r="H76" s="198"/>
      <c r="I76" s="198"/>
      <c r="J76" s="97">
        <v>967082</v>
      </c>
      <c r="K76" s="98"/>
      <c r="L76" s="98"/>
      <c r="M76" s="98"/>
      <c r="N76" s="98"/>
      <c r="O76" s="97">
        <v>9213.0499999999993</v>
      </c>
      <c r="P76" s="98"/>
      <c r="Q76" s="97">
        <v>19.079999999999998</v>
      </c>
    </row>
    <row r="77" spans="1:17" ht="12.75" customHeight="1" x14ac:dyDescent="0.2">
      <c r="A77" s="197" t="s">
        <v>35</v>
      </c>
      <c r="B77" s="198"/>
      <c r="C77" s="198"/>
      <c r="D77" s="198"/>
      <c r="E77" s="198"/>
      <c r="F77" s="198"/>
      <c r="G77" s="198"/>
      <c r="H77" s="198"/>
      <c r="I77" s="198"/>
      <c r="J77" s="98"/>
      <c r="K77" s="98"/>
      <c r="L77" s="98"/>
      <c r="M77" s="98"/>
      <c r="N77" s="98"/>
      <c r="O77" s="98"/>
      <c r="P77" s="98"/>
      <c r="Q77" s="98"/>
    </row>
    <row r="78" spans="1:17" ht="12.75" customHeight="1" x14ac:dyDescent="0.2">
      <c r="A78" s="197" t="s">
        <v>36</v>
      </c>
      <c r="B78" s="198"/>
      <c r="C78" s="198"/>
      <c r="D78" s="198"/>
      <c r="E78" s="198"/>
      <c r="F78" s="198"/>
      <c r="G78" s="198"/>
      <c r="H78" s="198"/>
      <c r="I78" s="198"/>
      <c r="J78" s="97">
        <v>622787</v>
      </c>
      <c r="K78" s="98"/>
      <c r="L78" s="98"/>
      <c r="M78" s="98"/>
      <c r="N78" s="98"/>
      <c r="O78" s="98"/>
      <c r="P78" s="98"/>
      <c r="Q78" s="98"/>
    </row>
    <row r="79" spans="1:17" ht="12.75" customHeight="1" x14ac:dyDescent="0.2">
      <c r="A79" s="197" t="s">
        <v>37</v>
      </c>
      <c r="B79" s="198"/>
      <c r="C79" s="198"/>
      <c r="D79" s="198"/>
      <c r="E79" s="198"/>
      <c r="F79" s="198"/>
      <c r="G79" s="198"/>
      <c r="H79" s="198"/>
      <c r="I79" s="198"/>
      <c r="J79" s="97">
        <v>6685</v>
      </c>
      <c r="K79" s="98"/>
      <c r="L79" s="98"/>
      <c r="M79" s="98"/>
      <c r="N79" s="98"/>
      <c r="O79" s="98"/>
      <c r="P79" s="98"/>
      <c r="Q79" s="98"/>
    </row>
    <row r="80" spans="1:17" ht="12.75" customHeight="1" x14ac:dyDescent="0.2">
      <c r="A80" s="197" t="s">
        <v>38</v>
      </c>
      <c r="B80" s="198"/>
      <c r="C80" s="198"/>
      <c r="D80" s="198"/>
      <c r="E80" s="198"/>
      <c r="F80" s="198"/>
      <c r="G80" s="198"/>
      <c r="H80" s="198"/>
      <c r="I80" s="198"/>
      <c r="J80" s="97">
        <v>126589</v>
      </c>
      <c r="K80" s="98"/>
      <c r="L80" s="98"/>
      <c r="M80" s="98"/>
      <c r="N80" s="98"/>
      <c r="O80" s="98"/>
      <c r="P80" s="98"/>
      <c r="Q80" s="98"/>
    </row>
    <row r="81" spans="1:17" ht="12.75" customHeight="1" x14ac:dyDescent="0.2">
      <c r="A81" s="197" t="s">
        <v>39</v>
      </c>
      <c r="B81" s="198"/>
      <c r="C81" s="198"/>
      <c r="D81" s="198"/>
      <c r="E81" s="198"/>
      <c r="F81" s="198"/>
      <c r="G81" s="198"/>
      <c r="H81" s="198"/>
      <c r="I81" s="198"/>
      <c r="J81" s="97">
        <v>135285</v>
      </c>
      <c r="K81" s="98"/>
      <c r="L81" s="98"/>
      <c r="M81" s="98"/>
      <c r="N81" s="98"/>
      <c r="O81" s="98"/>
      <c r="P81" s="98"/>
      <c r="Q81" s="98"/>
    </row>
    <row r="82" spans="1:17" ht="19.149999999999999" customHeight="1" x14ac:dyDescent="0.2">
      <c r="A82" s="197" t="s">
        <v>40</v>
      </c>
      <c r="B82" s="198"/>
      <c r="C82" s="198"/>
      <c r="D82" s="198"/>
      <c r="E82" s="198"/>
      <c r="F82" s="198"/>
      <c r="G82" s="198"/>
      <c r="H82" s="198"/>
      <c r="I82" s="198"/>
      <c r="J82" s="97">
        <v>76067</v>
      </c>
      <c r="K82" s="98"/>
      <c r="L82" s="98"/>
      <c r="M82" s="98"/>
      <c r="N82" s="98"/>
      <c r="O82" s="98"/>
      <c r="P82" s="98"/>
      <c r="Q82" s="98"/>
    </row>
    <row r="83" spans="1:17" ht="19.149999999999999" customHeight="1" x14ac:dyDescent="0.2">
      <c r="A83" s="203" t="s">
        <v>41</v>
      </c>
      <c r="B83" s="198"/>
      <c r="C83" s="198"/>
      <c r="D83" s="198"/>
      <c r="E83" s="198"/>
      <c r="F83" s="198"/>
      <c r="G83" s="198"/>
      <c r="H83" s="198"/>
      <c r="I83" s="198"/>
      <c r="J83" s="100">
        <v>967082</v>
      </c>
      <c r="K83" s="98"/>
      <c r="L83" s="98"/>
      <c r="M83" s="98"/>
      <c r="N83" s="98"/>
      <c r="O83" s="100">
        <v>9213.0499999999993</v>
      </c>
      <c r="P83" s="98"/>
      <c r="Q83" s="100">
        <v>19.079999999999998</v>
      </c>
    </row>
    <row r="84" spans="1:17" ht="12.75" customHeight="1" x14ac:dyDescent="0.2">
      <c r="A84" s="62"/>
      <c r="B84" s="62"/>
      <c r="C84" s="62"/>
      <c r="D84" s="62"/>
      <c r="E84" s="62"/>
      <c r="F84" s="91"/>
      <c r="G84" s="91"/>
      <c r="H84" s="91"/>
      <c r="I84" s="91"/>
      <c r="J84" s="91"/>
      <c r="K84" s="91"/>
      <c r="L84" s="91"/>
      <c r="M84" s="91"/>
      <c r="N84" s="91"/>
      <c r="O84" s="91"/>
      <c r="P84" s="91"/>
      <c r="Q84" s="91"/>
    </row>
    <row r="85" spans="1:17" ht="12.75" customHeight="1" x14ac:dyDescent="0.2">
      <c r="A85" s="107"/>
      <c r="B85" s="80" t="s">
        <v>99</v>
      </c>
      <c r="C85" s="80"/>
      <c r="D85" s="80"/>
      <c r="E85" s="80"/>
      <c r="F85" s="80"/>
      <c r="G85" s="80"/>
      <c r="H85" s="80"/>
      <c r="I85" s="80" t="s">
        <v>102</v>
      </c>
      <c r="J85" s="80"/>
      <c r="K85" s="80"/>
      <c r="L85" s="80"/>
      <c r="M85" s="80"/>
      <c r="N85" s="108"/>
      <c r="O85" s="108"/>
      <c r="P85" s="108"/>
      <c r="Q85" s="62"/>
    </row>
    <row r="86" spans="1:17" ht="12.75" customHeight="1" x14ac:dyDescent="0.2">
      <c r="A86" s="107"/>
      <c r="B86" s="109"/>
      <c r="C86" s="110"/>
      <c r="D86" s="111"/>
      <c r="E86" s="109"/>
      <c r="F86" s="109"/>
      <c r="G86" s="110"/>
      <c r="H86" s="112"/>
      <c r="I86" s="80" t="s">
        <v>196</v>
      </c>
      <c r="J86" s="80"/>
      <c r="K86" s="80"/>
      <c r="L86" s="80"/>
      <c r="M86" s="80"/>
      <c r="N86" s="108"/>
      <c r="O86" s="108"/>
      <c r="P86" s="108"/>
      <c r="Q86" s="62"/>
    </row>
    <row r="87" spans="1:17" ht="22.5" customHeight="1" x14ac:dyDescent="0.2">
      <c r="A87" s="62"/>
      <c r="B87" s="62"/>
      <c r="C87" s="62"/>
      <c r="D87" s="62"/>
      <c r="E87" s="62"/>
      <c r="F87" s="91"/>
      <c r="G87" s="91"/>
      <c r="H87" s="91"/>
      <c r="I87" s="91"/>
      <c r="J87" s="91"/>
      <c r="K87" s="91"/>
      <c r="L87" s="91"/>
      <c r="M87" s="91"/>
      <c r="N87" s="91"/>
      <c r="O87" s="91"/>
      <c r="P87" s="91"/>
      <c r="Q87" s="91"/>
    </row>
    <row r="88" spans="1:17" ht="12.75" customHeight="1" x14ac:dyDescent="0.2">
      <c r="A88" s="62"/>
      <c r="B88" s="62"/>
      <c r="C88" s="62"/>
      <c r="D88" s="62"/>
      <c r="E88" s="62"/>
      <c r="F88" s="91"/>
      <c r="G88" s="91"/>
      <c r="H88" s="91"/>
      <c r="I88" s="91"/>
      <c r="J88" s="91"/>
      <c r="K88" s="91"/>
      <c r="L88" s="91"/>
      <c r="M88" s="91"/>
      <c r="N88" s="91"/>
      <c r="O88" s="91"/>
      <c r="P88" s="91"/>
      <c r="Q88" s="91"/>
    </row>
    <row r="89" spans="1:17" ht="12.75" customHeight="1" x14ac:dyDescent="0.2">
      <c r="A89" s="62"/>
      <c r="B89" s="62"/>
      <c r="C89" s="62"/>
      <c r="D89" s="62"/>
      <c r="E89" s="62"/>
      <c r="F89" s="91"/>
      <c r="G89" s="91"/>
      <c r="H89" s="91"/>
      <c r="I89" s="91"/>
      <c r="J89" s="91"/>
      <c r="K89" s="91"/>
      <c r="L89" s="91"/>
      <c r="M89" s="91"/>
      <c r="N89" s="91"/>
      <c r="O89" s="91"/>
      <c r="P89" s="91"/>
      <c r="Q89" s="91"/>
    </row>
    <row r="90" spans="1:17" ht="12.75" customHeight="1" x14ac:dyDescent="0.2">
      <c r="A90" s="62"/>
      <c r="B90" s="62"/>
      <c r="C90" s="62"/>
      <c r="D90" s="62"/>
      <c r="E90" s="62"/>
      <c r="F90" s="91"/>
      <c r="G90" s="91"/>
      <c r="H90" s="91"/>
      <c r="I90" s="91"/>
      <c r="J90" s="91"/>
      <c r="K90" s="91"/>
      <c r="L90" s="91"/>
      <c r="M90" s="91"/>
      <c r="N90" s="91"/>
      <c r="O90" s="91"/>
      <c r="P90" s="91"/>
      <c r="Q90" s="91"/>
    </row>
    <row r="91" spans="1:17" ht="12.75" customHeight="1" x14ac:dyDescent="0.2">
      <c r="A91" s="62"/>
      <c r="B91" s="62"/>
      <c r="C91" s="62"/>
      <c r="D91" s="62"/>
      <c r="E91" s="62"/>
      <c r="F91" s="91"/>
      <c r="G91" s="91"/>
      <c r="H91" s="91"/>
      <c r="I91" s="91"/>
      <c r="J91" s="91"/>
      <c r="K91" s="91"/>
      <c r="L91" s="91"/>
      <c r="M91" s="91"/>
      <c r="N91" s="91"/>
      <c r="O91" s="91"/>
      <c r="P91" s="91"/>
      <c r="Q91" s="91"/>
    </row>
    <row r="92" spans="1:17" ht="12.75" customHeight="1" x14ac:dyDescent="0.2">
      <c r="A92" s="62"/>
      <c r="B92" s="62"/>
      <c r="C92" s="62"/>
      <c r="D92" s="62"/>
      <c r="E92" s="62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91"/>
    </row>
    <row r="93" spans="1:17" ht="12.75" customHeight="1" x14ac:dyDescent="0.2">
      <c r="A93" s="62"/>
      <c r="B93" s="62"/>
      <c r="C93" s="62"/>
      <c r="D93" s="62"/>
      <c r="E93" s="62"/>
      <c r="F93" s="91"/>
      <c r="G93" s="91"/>
      <c r="H93" s="91"/>
      <c r="I93" s="91"/>
      <c r="J93" s="91"/>
      <c r="K93" s="91"/>
      <c r="L93" s="91"/>
      <c r="M93" s="91"/>
      <c r="N93" s="91"/>
      <c r="O93" s="91"/>
      <c r="P93" s="91"/>
      <c r="Q93" s="91"/>
    </row>
    <row r="94" spans="1:17" ht="12.75" customHeight="1" x14ac:dyDescent="0.2">
      <c r="A94" s="62"/>
      <c r="B94" s="62"/>
      <c r="C94" s="62"/>
      <c r="D94" s="62"/>
      <c r="E94" s="62"/>
      <c r="F94" s="91"/>
      <c r="G94" s="91"/>
      <c r="H94" s="91"/>
      <c r="I94" s="91"/>
      <c r="J94" s="91"/>
      <c r="K94" s="91"/>
      <c r="L94" s="91"/>
      <c r="M94" s="91"/>
      <c r="N94" s="91"/>
      <c r="O94" s="91"/>
      <c r="P94" s="91"/>
      <c r="Q94" s="91"/>
    </row>
    <row r="95" spans="1:17" ht="19.149999999999999" customHeight="1" x14ac:dyDescent="0.2">
      <c r="A95" s="62"/>
      <c r="B95" s="62"/>
      <c r="C95" s="62"/>
      <c r="D95" s="62"/>
      <c r="E95" s="62"/>
      <c r="F95" s="91"/>
      <c r="G95" s="91"/>
      <c r="H95" s="91"/>
      <c r="I95" s="91"/>
      <c r="J95" s="91"/>
      <c r="K95" s="91"/>
      <c r="L95" s="91"/>
      <c r="M95" s="91"/>
      <c r="N95" s="91"/>
      <c r="O95" s="91"/>
      <c r="P95" s="91"/>
      <c r="Q95" s="91"/>
    </row>
    <row r="96" spans="1:17" ht="12.75" customHeight="1" x14ac:dyDescent="0.2">
      <c r="A96" s="62"/>
      <c r="B96" s="62"/>
      <c r="C96" s="62"/>
      <c r="D96" s="62"/>
      <c r="E96" s="62"/>
      <c r="F96" s="91"/>
      <c r="G96" s="91"/>
      <c r="H96" s="91"/>
      <c r="I96" s="91"/>
      <c r="J96" s="91"/>
      <c r="K96" s="91"/>
      <c r="L96" s="91"/>
      <c r="M96" s="91"/>
      <c r="N96" s="91"/>
      <c r="O96" s="91"/>
      <c r="P96" s="91"/>
      <c r="Q96" s="91"/>
    </row>
    <row r="97" spans="1:16" ht="12.75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</row>
    <row r="98" spans="1:16" ht="22.5" customHeight="1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</row>
    <row r="99" spans="1:16" ht="12.75" customHeight="1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</row>
    <row r="100" spans="1:16" ht="12.75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</row>
    <row r="101" spans="1:16" ht="12.75" customHeight="1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</row>
    <row r="102" spans="1:16" ht="12.75" customHeight="1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</row>
    <row r="103" spans="1:16" ht="12.75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</row>
    <row r="104" spans="1:16" ht="12.75" customHeight="1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</row>
    <row r="105" spans="1:16" ht="12.75" customHeight="1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</row>
    <row r="106" spans="1:16" ht="12.75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</row>
    <row r="107" spans="1:16" ht="22.5" customHeight="1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</row>
    <row r="108" spans="1:16" ht="12.75" customHeight="1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</row>
    <row r="109" spans="1:16" ht="12.75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</row>
    <row r="110" spans="1:16" ht="12.75" customHeight="1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</row>
    <row r="111" spans="1:16" ht="12.75" customHeight="1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</row>
    <row r="112" spans="1:16" ht="12.75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</row>
    <row r="113" spans="1:16" ht="12.75" customHeight="1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</row>
    <row r="114" spans="1:16" ht="12.75" customHeight="1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</row>
    <row r="115" spans="1:16" ht="12.75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</row>
    <row r="116" spans="1:16" ht="12.75" customHeight="1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</row>
    <row r="117" spans="1:16" ht="12.75" customHeight="1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</row>
    <row r="118" spans="1:16" ht="12.75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16" ht="12.75" customHeight="1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</row>
    <row r="120" spans="1:16" ht="12.75" customHeight="1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</row>
    <row r="121" spans="1:16" ht="12.75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</row>
    <row r="122" spans="1:16" ht="12.75" customHeight="1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1:16" ht="12.75" customHeight="1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1:16" ht="12.75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16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1:16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1:16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1:16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1:16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1:16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1:16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1:16" x14ac:dyDescent="0.2">
      <c r="G132" s="4"/>
      <c r="H132"/>
      <c r="I132"/>
      <c r="J132"/>
      <c r="K132"/>
      <c r="L132"/>
      <c r="M132"/>
      <c r="N132"/>
      <c r="O132"/>
      <c r="P132"/>
    </row>
    <row r="133" spans="1:16" x14ac:dyDescent="0.2">
      <c r="G133" s="4"/>
      <c r="H133"/>
      <c r="I133"/>
      <c r="J133"/>
      <c r="K133"/>
      <c r="L133"/>
      <c r="M133"/>
      <c r="N133"/>
      <c r="O133"/>
      <c r="P133"/>
    </row>
    <row r="134" spans="1:16" x14ac:dyDescent="0.2">
      <c r="G134" s="4"/>
      <c r="H134"/>
      <c r="I134"/>
      <c r="J134"/>
      <c r="K134"/>
      <c r="L134"/>
      <c r="M134"/>
      <c r="N134"/>
      <c r="O134"/>
      <c r="P134"/>
    </row>
  </sheetData>
  <mergeCells count="54">
    <mergeCell ref="A81:I81"/>
    <mergeCell ref="A82:I82"/>
    <mergeCell ref="A83:I83"/>
    <mergeCell ref="A74:I74"/>
    <mergeCell ref="A75:I75"/>
    <mergeCell ref="A76:I76"/>
    <mergeCell ref="A77:I77"/>
    <mergeCell ref="A78:I78"/>
    <mergeCell ref="A79:I79"/>
    <mergeCell ref="E1:I1"/>
    <mergeCell ref="A80:I80"/>
    <mergeCell ref="A68:I68"/>
    <mergeCell ref="A69:I69"/>
    <mergeCell ref="A70:I70"/>
    <mergeCell ref="A71:I71"/>
    <mergeCell ref="A72:I72"/>
    <mergeCell ref="A73:I73"/>
    <mergeCell ref="A62:I62"/>
    <mergeCell ref="A63:I63"/>
    <mergeCell ref="A64:I64"/>
    <mergeCell ref="A65:I65"/>
    <mergeCell ref="A66:I66"/>
    <mergeCell ref="A67:I67"/>
    <mergeCell ref="A61:I61"/>
    <mergeCell ref="A51:I51"/>
    <mergeCell ref="A57:I57"/>
    <mergeCell ref="A58:I58"/>
    <mergeCell ref="A59:I59"/>
    <mergeCell ref="A60:I60"/>
    <mergeCell ref="A21:A23"/>
    <mergeCell ref="C21:C23"/>
    <mergeCell ref="D21:D23"/>
    <mergeCell ref="E21:E23"/>
    <mergeCell ref="B21:B23"/>
    <mergeCell ref="A52:I52"/>
    <mergeCell ref="A53:I53"/>
    <mergeCell ref="A54:I54"/>
    <mergeCell ref="A55:I55"/>
    <mergeCell ref="A56:I56"/>
    <mergeCell ref="J14:K14"/>
    <mergeCell ref="J17:K17"/>
    <mergeCell ref="F22:F23"/>
    <mergeCell ref="Q21:Q23"/>
    <mergeCell ref="J22:J23"/>
    <mergeCell ref="K22:M22"/>
    <mergeCell ref="J21:M21"/>
    <mergeCell ref="P21:P23"/>
    <mergeCell ref="F21:I21"/>
    <mergeCell ref="G22:I22"/>
    <mergeCell ref="O21:O23"/>
    <mergeCell ref="N21:N23"/>
    <mergeCell ref="J18:K18"/>
    <mergeCell ref="J16:K16"/>
    <mergeCell ref="J15:K15"/>
  </mergeCells>
  <phoneticPr fontId="45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 А/3-СМ.ЛС
312-2609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S200"/>
  <sheetViews>
    <sheetView showGridLines="0" zoomScaleNormal="100" zoomScaleSheetLayoutView="75" workbookViewId="0">
      <selection activeCell="E11" sqref="E11"/>
    </sheetView>
  </sheetViews>
  <sheetFormatPr defaultRowHeight="12.75" outlineLevelRow="2" x14ac:dyDescent="0.2"/>
  <cols>
    <col min="1" max="1" width="4.7109375" style="9" customWidth="1"/>
    <col min="2" max="2" width="20.28515625" style="8" customWidth="1"/>
    <col min="3" max="3" width="37.140625" style="7" customWidth="1"/>
    <col min="4" max="4" width="12.7109375" style="6" customWidth="1"/>
    <col min="5" max="5" width="11.7109375" style="5" customWidth="1"/>
    <col min="6" max="6" width="10.5703125" style="4" customWidth="1"/>
    <col min="7" max="7" width="10.5703125" style="12" customWidth="1"/>
    <col min="8" max="8" width="11" style="4" customWidth="1"/>
    <col min="9" max="9" width="10.7109375" style="4" customWidth="1"/>
    <col min="10" max="10" width="8.28515625" style="4" customWidth="1"/>
    <col min="11" max="11" width="8.140625" style="4" customWidth="1"/>
    <col min="12" max="14" width="7.140625" style="4" customWidth="1"/>
    <col min="15" max="16" width="6.28515625" style="4" customWidth="1"/>
  </cols>
  <sheetData>
    <row r="1" spans="1:19" outlineLevel="2" x14ac:dyDescent="0.2">
      <c r="A1" s="119" t="s">
        <v>28</v>
      </c>
      <c r="B1" s="121"/>
      <c r="C1" s="115"/>
      <c r="D1" s="116"/>
      <c r="E1" s="202" t="s">
        <v>103</v>
      </c>
      <c r="F1" s="202"/>
      <c r="G1" s="202"/>
      <c r="H1" s="202"/>
      <c r="I1" s="202"/>
      <c r="J1" s="118"/>
      <c r="K1" s="118"/>
      <c r="L1" s="119" t="s">
        <v>29</v>
      </c>
      <c r="M1" s="118"/>
      <c r="N1" s="118"/>
      <c r="O1" s="118"/>
      <c r="P1" s="118"/>
      <c r="Q1" s="118"/>
      <c r="R1" s="113"/>
      <c r="S1" s="62"/>
    </row>
    <row r="2" spans="1:19" outlineLevel="1" x14ac:dyDescent="0.2">
      <c r="A2" s="123"/>
      <c r="B2" s="121"/>
      <c r="C2" s="115"/>
      <c r="D2" s="116"/>
      <c r="E2" s="116"/>
      <c r="F2" s="118"/>
      <c r="G2" s="124" t="s">
        <v>24</v>
      </c>
      <c r="H2" s="118"/>
      <c r="I2" s="118"/>
      <c r="J2" s="118"/>
      <c r="K2" s="118"/>
      <c r="L2" s="123" t="s">
        <v>104</v>
      </c>
      <c r="M2" s="118"/>
      <c r="N2" s="118"/>
      <c r="O2" s="118"/>
      <c r="P2" s="118"/>
      <c r="Q2" s="118"/>
      <c r="R2" s="113"/>
      <c r="S2" s="62"/>
    </row>
    <row r="3" spans="1:19" outlineLevel="1" x14ac:dyDescent="0.2">
      <c r="A3" s="123" t="s">
        <v>73</v>
      </c>
      <c r="B3" s="121"/>
      <c r="C3" s="115"/>
      <c r="D3" s="116"/>
      <c r="E3" s="116"/>
      <c r="F3" s="118"/>
      <c r="G3" s="118"/>
      <c r="H3" s="118"/>
      <c r="I3" s="118"/>
      <c r="J3" s="118"/>
      <c r="K3" s="118"/>
      <c r="L3" s="123"/>
      <c r="M3" s="118" t="s">
        <v>105</v>
      </c>
      <c r="N3" s="118"/>
      <c r="O3" s="118"/>
      <c r="P3" s="118"/>
      <c r="Q3" s="118"/>
      <c r="R3" s="113"/>
      <c r="S3" s="62"/>
    </row>
    <row r="4" spans="1:19" outlineLevel="1" x14ac:dyDescent="0.2">
      <c r="A4" s="123" t="s">
        <v>78</v>
      </c>
      <c r="B4" s="121"/>
      <c r="C4" s="115"/>
      <c r="D4" s="116"/>
      <c r="E4" s="116"/>
      <c r="F4" s="118"/>
      <c r="G4" s="118"/>
      <c r="H4" s="118"/>
      <c r="I4" s="118"/>
      <c r="J4" s="118"/>
      <c r="K4" s="118"/>
      <c r="L4" s="120" t="s">
        <v>106</v>
      </c>
      <c r="M4" s="118"/>
      <c r="N4" s="118"/>
      <c r="O4" s="118"/>
      <c r="P4" s="118"/>
      <c r="Q4" s="118"/>
      <c r="R4" s="122"/>
      <c r="S4" s="62"/>
    </row>
    <row r="5" spans="1:19" outlineLevel="1" x14ac:dyDescent="0.2">
      <c r="A5" s="117"/>
      <c r="B5" s="121"/>
      <c r="C5" s="116"/>
      <c r="D5" s="120"/>
      <c r="E5" s="118"/>
      <c r="F5" s="118"/>
      <c r="G5" s="126"/>
      <c r="H5" s="126"/>
      <c r="I5" s="126"/>
      <c r="J5" s="118"/>
      <c r="K5" s="118"/>
      <c r="L5" s="123" t="s">
        <v>79</v>
      </c>
      <c r="M5" s="118"/>
      <c r="N5" s="118"/>
      <c r="O5" s="118"/>
      <c r="P5" s="118"/>
      <c r="Q5" s="118"/>
      <c r="R5" s="113"/>
      <c r="S5" s="62"/>
    </row>
    <row r="6" spans="1:19" x14ac:dyDescent="0.2">
      <c r="A6" s="117"/>
      <c r="B6" s="121"/>
      <c r="C6" s="115"/>
      <c r="D6" s="116"/>
      <c r="E6" s="120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3"/>
      <c r="S6" s="62"/>
    </row>
    <row r="7" spans="1:19" x14ac:dyDescent="0.2">
      <c r="A7" s="117"/>
      <c r="B7" s="121"/>
      <c r="C7" s="115"/>
      <c r="D7" s="116"/>
      <c r="E7" s="120"/>
      <c r="F7" s="118"/>
      <c r="G7" s="118"/>
      <c r="H7" s="126" t="s">
        <v>197</v>
      </c>
      <c r="I7" s="126"/>
      <c r="J7" s="118"/>
      <c r="K7" s="118"/>
      <c r="L7" s="118"/>
      <c r="M7" s="118"/>
      <c r="N7" s="118"/>
      <c r="O7" s="118"/>
      <c r="P7" s="118"/>
      <c r="Q7" s="118"/>
      <c r="R7" s="113"/>
      <c r="S7" s="62"/>
    </row>
    <row r="8" spans="1:19" x14ac:dyDescent="0.2">
      <c r="A8" s="117"/>
      <c r="B8" s="121"/>
      <c r="C8" s="115"/>
      <c r="D8" s="116"/>
      <c r="E8" s="120"/>
      <c r="F8" s="118"/>
      <c r="G8" s="118"/>
      <c r="H8" s="117" t="s">
        <v>58</v>
      </c>
      <c r="I8" s="117"/>
      <c r="J8" s="118"/>
      <c r="K8" s="118"/>
      <c r="L8" s="118"/>
      <c r="M8" s="118"/>
      <c r="N8" s="118"/>
      <c r="O8" s="118"/>
      <c r="P8" s="118"/>
      <c r="Q8" s="118"/>
      <c r="R8" s="113"/>
      <c r="S8" s="62"/>
    </row>
    <row r="9" spans="1:19" x14ac:dyDescent="0.2">
      <c r="A9" s="117"/>
      <c r="B9" s="121"/>
      <c r="C9" s="115"/>
      <c r="D9" s="116"/>
      <c r="E9" s="120"/>
      <c r="F9" s="118"/>
      <c r="G9" s="118"/>
      <c r="H9" s="117"/>
      <c r="I9" s="117"/>
      <c r="J9" s="118"/>
      <c r="K9" s="118"/>
      <c r="L9" s="118"/>
      <c r="M9" s="118"/>
      <c r="N9" s="118"/>
      <c r="O9" s="118"/>
      <c r="P9" s="118"/>
      <c r="Q9" s="118"/>
      <c r="R9" s="113"/>
      <c r="S9" s="62"/>
    </row>
    <row r="10" spans="1:19" x14ac:dyDescent="0.2">
      <c r="A10" s="117"/>
      <c r="B10" s="121"/>
      <c r="C10" s="127" t="s">
        <v>25</v>
      </c>
      <c r="D10" s="161" t="s">
        <v>117</v>
      </c>
      <c r="E10" s="162"/>
      <c r="F10" s="163"/>
      <c r="G10" s="163"/>
      <c r="H10" s="164"/>
      <c r="I10" s="163"/>
      <c r="J10" s="163"/>
      <c r="K10" s="163"/>
      <c r="L10" s="163"/>
      <c r="M10" s="118"/>
      <c r="N10" s="118"/>
      <c r="O10" s="118"/>
      <c r="P10" s="118"/>
      <c r="Q10" s="118"/>
      <c r="R10" s="113"/>
      <c r="S10" s="62"/>
    </row>
    <row r="11" spans="1:19" x14ac:dyDescent="0.2">
      <c r="A11" s="117"/>
      <c r="B11" s="121"/>
      <c r="C11" s="127"/>
      <c r="D11" s="149"/>
      <c r="E11" s="128" t="s">
        <v>198</v>
      </c>
      <c r="F11" s="118"/>
      <c r="G11" s="118"/>
      <c r="H11" s="117"/>
      <c r="I11" s="118"/>
      <c r="J11" s="118"/>
      <c r="K11" s="125"/>
      <c r="L11" s="125"/>
      <c r="M11" s="118"/>
      <c r="N11" s="118"/>
      <c r="O11" s="118"/>
      <c r="P11" s="118"/>
      <c r="Q11" s="118"/>
      <c r="R11" s="113"/>
      <c r="S11" s="62"/>
    </row>
    <row r="12" spans="1:19" x14ac:dyDescent="0.2">
      <c r="A12" s="117"/>
      <c r="B12" s="121"/>
      <c r="C12" s="115"/>
      <c r="D12" s="116"/>
      <c r="E12" s="209" t="s">
        <v>57</v>
      </c>
      <c r="F12" s="209"/>
      <c r="G12" s="209"/>
      <c r="H12" s="209"/>
      <c r="I12" s="209"/>
      <c r="J12" s="209"/>
      <c r="K12" s="125"/>
      <c r="L12" s="118"/>
      <c r="M12" s="118"/>
      <c r="N12" s="118"/>
      <c r="O12" s="118"/>
      <c r="P12" s="118"/>
      <c r="Q12" s="118"/>
      <c r="R12" s="113"/>
      <c r="S12" s="62"/>
    </row>
    <row r="13" spans="1:19" x14ac:dyDescent="0.2">
      <c r="A13" s="117"/>
      <c r="B13" s="121"/>
      <c r="C13" s="115"/>
      <c r="D13" s="116"/>
      <c r="E13" s="151"/>
      <c r="F13" s="151"/>
      <c r="G13" s="151"/>
      <c r="H13" s="151"/>
      <c r="I13" s="151"/>
      <c r="J13" s="151"/>
      <c r="K13" s="125"/>
      <c r="L13" s="118"/>
      <c r="M13" s="118"/>
      <c r="N13" s="118"/>
      <c r="O13" s="118"/>
      <c r="P13" s="118"/>
      <c r="Q13" s="118"/>
      <c r="R13" s="113"/>
      <c r="S13" s="62"/>
    </row>
    <row r="14" spans="1:19" ht="14.25" x14ac:dyDescent="0.2">
      <c r="A14" s="117"/>
      <c r="B14" s="121"/>
      <c r="C14" s="115"/>
      <c r="D14" s="128" t="s">
        <v>199</v>
      </c>
      <c r="E14" s="117"/>
      <c r="F14" s="118"/>
      <c r="G14" s="118"/>
      <c r="H14" s="118"/>
      <c r="I14" s="128"/>
      <c r="J14" s="128"/>
      <c r="K14" s="118"/>
      <c r="L14" s="118"/>
      <c r="M14" s="118"/>
      <c r="N14" s="152"/>
      <c r="O14" s="153"/>
      <c r="P14" s="153"/>
      <c r="Q14" s="118"/>
      <c r="R14" s="129"/>
      <c r="S14" s="62"/>
    </row>
    <row r="15" spans="1:19" x14ac:dyDescent="0.2">
      <c r="A15" s="117"/>
      <c r="B15" s="121"/>
      <c r="C15" s="115"/>
      <c r="D15" s="128" t="s">
        <v>44</v>
      </c>
      <c r="E15" s="117"/>
      <c r="F15" s="118"/>
      <c r="G15" s="118"/>
      <c r="H15" s="118"/>
      <c r="I15" s="128"/>
      <c r="J15" s="193" t="s">
        <v>200</v>
      </c>
      <c r="K15" s="194"/>
      <c r="L15" s="123" t="s">
        <v>56</v>
      </c>
      <c r="M15" s="118"/>
      <c r="N15" s="154"/>
      <c r="O15" s="153"/>
      <c r="P15" s="155"/>
      <c r="Q15" s="118"/>
      <c r="R15" s="113"/>
      <c r="S15" s="62"/>
    </row>
    <row r="16" spans="1:19" s="11" customFormat="1" ht="14.25" x14ac:dyDescent="0.2">
      <c r="A16" s="117"/>
      <c r="B16" s="121"/>
      <c r="C16" s="115"/>
      <c r="D16" s="128" t="s">
        <v>60</v>
      </c>
      <c r="E16" s="117"/>
      <c r="F16" s="118"/>
      <c r="G16" s="118"/>
      <c r="H16" s="118"/>
      <c r="I16" s="128"/>
      <c r="J16" s="193" t="s">
        <v>201</v>
      </c>
      <c r="K16" s="194"/>
      <c r="L16" s="123" t="s">
        <v>56</v>
      </c>
      <c r="M16" s="118"/>
      <c r="N16" s="156"/>
      <c r="O16" s="118"/>
      <c r="P16" s="157"/>
      <c r="Q16" s="118"/>
      <c r="R16" s="113"/>
    </row>
    <row r="17" spans="1:19" s="11" customFormat="1" ht="14.25" outlineLevel="1" x14ac:dyDescent="0.2">
      <c r="A17" s="117"/>
      <c r="B17" s="121"/>
      <c r="C17" s="115"/>
      <c r="D17" s="128" t="s">
        <v>45</v>
      </c>
      <c r="E17" s="117"/>
      <c r="F17" s="118"/>
      <c r="G17" s="118"/>
      <c r="H17" s="118"/>
      <c r="I17" s="128"/>
      <c r="J17" s="193" t="s">
        <v>202</v>
      </c>
      <c r="K17" s="194"/>
      <c r="L17" s="123" t="s">
        <v>56</v>
      </c>
      <c r="M17" s="118"/>
      <c r="N17" s="156"/>
      <c r="O17" s="118"/>
      <c r="P17" s="118"/>
      <c r="Q17" s="118"/>
    </row>
    <row r="18" spans="1:19" s="11" customFormat="1" ht="14.25" outlineLevel="1" x14ac:dyDescent="0.2">
      <c r="A18" s="117"/>
      <c r="B18" s="121"/>
      <c r="C18" s="115"/>
      <c r="D18" s="128" t="s">
        <v>72</v>
      </c>
      <c r="E18" s="117"/>
      <c r="F18" s="118"/>
      <c r="G18" s="118"/>
      <c r="H18" s="118"/>
      <c r="I18" s="128"/>
      <c r="J18" s="193" t="s">
        <v>203</v>
      </c>
      <c r="K18" s="194"/>
      <c r="L18" s="123" t="s">
        <v>56</v>
      </c>
      <c r="M18" s="118"/>
      <c r="N18" s="154"/>
      <c r="O18" s="118"/>
      <c r="P18" s="153"/>
      <c r="Q18" s="118"/>
    </row>
    <row r="19" spans="1:19" s="11" customFormat="1" ht="14.25" outlineLevel="1" x14ac:dyDescent="0.2">
      <c r="A19" s="117"/>
      <c r="B19" s="121"/>
      <c r="C19" s="115"/>
      <c r="D19" s="128" t="s">
        <v>42</v>
      </c>
      <c r="E19" s="117"/>
      <c r="F19" s="118"/>
      <c r="G19" s="118"/>
      <c r="H19" s="118"/>
      <c r="I19" s="128"/>
      <c r="J19" s="193" t="s">
        <v>204</v>
      </c>
      <c r="K19" s="194"/>
      <c r="L19" s="123" t="s">
        <v>43</v>
      </c>
      <c r="M19" s="118"/>
      <c r="N19" s="118"/>
      <c r="O19" s="118"/>
      <c r="P19" s="118"/>
      <c r="Q19" s="118"/>
    </row>
    <row r="20" spans="1:19" s="11" customFormat="1" ht="14.25" x14ac:dyDescent="0.2">
      <c r="A20" s="117"/>
      <c r="B20" s="121"/>
      <c r="C20" s="115"/>
      <c r="D20" s="128" t="s">
        <v>205</v>
      </c>
      <c r="E20" s="117"/>
      <c r="F20" s="118"/>
      <c r="G20" s="118"/>
      <c r="H20" s="118"/>
      <c r="I20" s="128"/>
      <c r="J20" s="130"/>
      <c r="K20" s="139">
        <v>5.2469999999999999</v>
      </c>
      <c r="L20" s="123" t="s">
        <v>56</v>
      </c>
      <c r="M20" s="118"/>
      <c r="N20" s="154"/>
      <c r="O20" s="118"/>
      <c r="P20" s="153"/>
      <c r="Q20" s="118"/>
    </row>
    <row r="21" spans="1:19" s="11" customFormat="1" ht="14.25" outlineLevel="1" x14ac:dyDescent="0.2">
      <c r="A21" s="117"/>
      <c r="B21" s="121"/>
      <c r="C21" s="115"/>
      <c r="D21" s="150" t="s">
        <v>80</v>
      </c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</row>
    <row r="22" spans="1:19" s="11" customFormat="1" ht="14.25" customHeight="1" outlineLevel="2" x14ac:dyDescent="0.2">
      <c r="A22" s="117"/>
      <c r="B22" s="121"/>
      <c r="C22" s="115"/>
      <c r="D22" s="116"/>
      <c r="E22" s="117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</row>
    <row r="23" spans="1:19" ht="12.75" customHeight="1" x14ac:dyDescent="0.2">
      <c r="A23" s="92"/>
      <c r="B23" s="63"/>
      <c r="C23" s="89"/>
      <c r="D23" s="88"/>
      <c r="E23" s="90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2"/>
      <c r="S23" s="62"/>
    </row>
    <row r="24" spans="1:19" ht="12.75" customHeight="1" x14ac:dyDescent="0.2">
      <c r="A24" s="195" t="s">
        <v>26</v>
      </c>
      <c r="B24" s="200" t="s">
        <v>71</v>
      </c>
      <c r="C24" s="195" t="s">
        <v>70</v>
      </c>
      <c r="D24" s="195" t="s">
        <v>69</v>
      </c>
      <c r="E24" s="195" t="s">
        <v>68</v>
      </c>
      <c r="F24" s="195" t="s">
        <v>55</v>
      </c>
      <c r="G24" s="196"/>
      <c r="H24" s="196"/>
      <c r="I24" s="196"/>
      <c r="J24" s="195" t="s">
        <v>54</v>
      </c>
      <c r="K24" s="196"/>
      <c r="L24" s="196"/>
      <c r="M24" s="196"/>
      <c r="N24" s="195" t="s">
        <v>67</v>
      </c>
      <c r="O24" s="195" t="s">
        <v>66</v>
      </c>
      <c r="P24" s="195" t="s">
        <v>81</v>
      </c>
      <c r="Q24" s="195" t="s">
        <v>82</v>
      </c>
      <c r="R24" s="62"/>
      <c r="S24" s="62"/>
    </row>
    <row r="25" spans="1:19" ht="12.75" customHeight="1" x14ac:dyDescent="0.2">
      <c r="A25" s="196"/>
      <c r="B25" s="201"/>
      <c r="C25" s="199"/>
      <c r="D25" s="195"/>
      <c r="E25" s="196"/>
      <c r="F25" s="195" t="s">
        <v>27</v>
      </c>
      <c r="G25" s="195" t="s">
        <v>65</v>
      </c>
      <c r="H25" s="196"/>
      <c r="I25" s="196"/>
      <c r="J25" s="195" t="s">
        <v>27</v>
      </c>
      <c r="K25" s="195" t="s">
        <v>65</v>
      </c>
      <c r="L25" s="196"/>
      <c r="M25" s="196"/>
      <c r="N25" s="195"/>
      <c r="O25" s="195"/>
      <c r="P25" s="195"/>
      <c r="Q25" s="195"/>
      <c r="R25" s="62"/>
      <c r="S25" s="62"/>
    </row>
    <row r="26" spans="1:19" s="10" customFormat="1" ht="48" customHeight="1" x14ac:dyDescent="0.2">
      <c r="A26" s="196"/>
      <c r="B26" s="201"/>
      <c r="C26" s="199"/>
      <c r="D26" s="195"/>
      <c r="E26" s="196"/>
      <c r="F26" s="196"/>
      <c r="G26" s="131" t="s">
        <v>64</v>
      </c>
      <c r="H26" s="131" t="s">
        <v>63</v>
      </c>
      <c r="I26" s="131" t="s">
        <v>62</v>
      </c>
      <c r="J26" s="196"/>
      <c r="K26" s="131" t="s">
        <v>64</v>
      </c>
      <c r="L26" s="131" t="s">
        <v>63</v>
      </c>
      <c r="M26" s="131" t="s">
        <v>62</v>
      </c>
      <c r="N26" s="195"/>
      <c r="O26" s="195"/>
      <c r="P26" s="195"/>
      <c r="Q26" s="195"/>
    </row>
    <row r="27" spans="1:19" s="10" customFormat="1" ht="12" x14ac:dyDescent="0.2">
      <c r="A27" s="134">
        <v>1</v>
      </c>
      <c r="B27" s="133">
        <v>2</v>
      </c>
      <c r="C27" s="131">
        <v>3</v>
      </c>
      <c r="D27" s="131">
        <v>4</v>
      </c>
      <c r="E27" s="134">
        <v>5</v>
      </c>
      <c r="F27" s="132">
        <v>6</v>
      </c>
      <c r="G27" s="132">
        <v>7</v>
      </c>
      <c r="H27" s="132">
        <v>8</v>
      </c>
      <c r="I27" s="132">
        <v>9</v>
      </c>
      <c r="J27" s="132">
        <v>10</v>
      </c>
      <c r="K27" s="132">
        <v>11</v>
      </c>
      <c r="L27" s="132">
        <v>12</v>
      </c>
      <c r="M27" s="132">
        <v>13</v>
      </c>
      <c r="N27" s="132">
        <v>14</v>
      </c>
      <c r="O27" s="132">
        <v>15</v>
      </c>
      <c r="P27" s="132">
        <v>16</v>
      </c>
      <c r="Q27" s="132">
        <v>17</v>
      </c>
    </row>
    <row r="28" spans="1:19" s="10" customFormat="1" ht="12.75" customHeight="1" x14ac:dyDescent="0.2">
      <c r="A28" s="206" t="s">
        <v>206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</row>
    <row r="29" spans="1:19" ht="24" x14ac:dyDescent="0.2">
      <c r="A29" s="134">
        <v>1</v>
      </c>
      <c r="B29" s="141" t="s">
        <v>207</v>
      </c>
      <c r="C29" s="142" t="s">
        <v>208</v>
      </c>
      <c r="D29" s="143" t="s">
        <v>83</v>
      </c>
      <c r="E29" s="144">
        <v>0.02</v>
      </c>
      <c r="F29" s="145">
        <v>70.67</v>
      </c>
      <c r="G29" s="145">
        <v>69.459999999999994</v>
      </c>
      <c r="H29" s="145">
        <v>1.21</v>
      </c>
      <c r="I29" s="145">
        <v>0.47</v>
      </c>
      <c r="J29" s="146">
        <v>1</v>
      </c>
      <c r="K29" s="146">
        <v>1</v>
      </c>
      <c r="L29" s="146"/>
      <c r="M29" s="146"/>
      <c r="N29" s="146">
        <v>6.32</v>
      </c>
      <c r="O29" s="146">
        <v>0.13</v>
      </c>
      <c r="P29" s="146">
        <v>0.03</v>
      </c>
      <c r="Q29" s="146"/>
      <c r="R29" s="62"/>
      <c r="S29" s="62"/>
    </row>
    <row r="30" spans="1:19" ht="19.149999999999999" customHeight="1" x14ac:dyDescent="0.2">
      <c r="A30" s="134">
        <v>2</v>
      </c>
      <c r="B30" s="141" t="s">
        <v>90</v>
      </c>
      <c r="C30" s="142" t="s">
        <v>91</v>
      </c>
      <c r="D30" s="143" t="s">
        <v>84</v>
      </c>
      <c r="E30" s="144">
        <v>0.48</v>
      </c>
      <c r="F30" s="145">
        <v>106.34</v>
      </c>
      <c r="G30" s="145">
        <v>105.94</v>
      </c>
      <c r="H30" s="145">
        <v>0.4</v>
      </c>
      <c r="I30" s="145">
        <v>0.16</v>
      </c>
      <c r="J30" s="146">
        <v>51</v>
      </c>
      <c r="K30" s="146">
        <v>51</v>
      </c>
      <c r="L30" s="146"/>
      <c r="M30" s="146"/>
      <c r="N30" s="146">
        <v>9.64</v>
      </c>
      <c r="O30" s="146">
        <v>4.63</v>
      </c>
      <c r="P30" s="146">
        <v>0.01</v>
      </c>
      <c r="Q30" s="146"/>
      <c r="R30" s="62"/>
      <c r="S30" s="62"/>
    </row>
    <row r="31" spans="1:19" ht="19.149999999999999" customHeight="1" x14ac:dyDescent="0.2">
      <c r="A31" s="134">
        <v>3</v>
      </c>
      <c r="B31" s="141" t="s">
        <v>209</v>
      </c>
      <c r="C31" s="142" t="s">
        <v>210</v>
      </c>
      <c r="D31" s="143" t="s">
        <v>23</v>
      </c>
      <c r="E31" s="147">
        <v>1</v>
      </c>
      <c r="F31" s="145">
        <v>13.87</v>
      </c>
      <c r="G31" s="145">
        <v>13.16</v>
      </c>
      <c r="H31" s="145">
        <v>0.71</v>
      </c>
      <c r="I31" s="146"/>
      <c r="J31" s="146">
        <v>14</v>
      </c>
      <c r="K31" s="146">
        <v>13</v>
      </c>
      <c r="L31" s="146">
        <v>1</v>
      </c>
      <c r="M31" s="146"/>
      <c r="N31" s="146">
        <v>0.99</v>
      </c>
      <c r="O31" s="146">
        <v>0.99</v>
      </c>
      <c r="P31" s="146"/>
      <c r="Q31" s="146"/>
      <c r="R31" s="62"/>
      <c r="S31" s="62"/>
    </row>
    <row r="32" spans="1:19" ht="19.149999999999999" customHeight="1" x14ac:dyDescent="0.2">
      <c r="A32" s="206" t="s">
        <v>211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62"/>
      <c r="S32" s="62"/>
    </row>
    <row r="33" spans="1:19" ht="19.149999999999999" customHeight="1" x14ac:dyDescent="0.2">
      <c r="A33" s="134">
        <v>4</v>
      </c>
      <c r="B33" s="141" t="s">
        <v>212</v>
      </c>
      <c r="C33" s="142" t="s">
        <v>213</v>
      </c>
      <c r="D33" s="143" t="s">
        <v>88</v>
      </c>
      <c r="E33" s="144">
        <v>0.02</v>
      </c>
      <c r="F33" s="145">
        <v>4167.46</v>
      </c>
      <c r="G33" s="145">
        <v>424.12</v>
      </c>
      <c r="H33" s="145">
        <v>1412.5</v>
      </c>
      <c r="I33" s="145">
        <v>399.73</v>
      </c>
      <c r="J33" s="146">
        <v>83</v>
      </c>
      <c r="K33" s="146">
        <v>8</v>
      </c>
      <c r="L33" s="146">
        <v>28</v>
      </c>
      <c r="M33" s="146">
        <v>8</v>
      </c>
      <c r="N33" s="146">
        <v>31.3</v>
      </c>
      <c r="O33" s="146">
        <v>0.63</v>
      </c>
      <c r="P33" s="146">
        <v>29.5</v>
      </c>
      <c r="Q33" s="146">
        <v>0.59</v>
      </c>
      <c r="R33" s="62"/>
      <c r="S33" s="62"/>
    </row>
    <row r="34" spans="1:19" ht="75" x14ac:dyDescent="0.2">
      <c r="A34" s="134">
        <v>5</v>
      </c>
      <c r="B34" s="141" t="s">
        <v>214</v>
      </c>
      <c r="C34" s="142" t="s">
        <v>215</v>
      </c>
      <c r="D34" s="143" t="s">
        <v>88</v>
      </c>
      <c r="E34" s="144">
        <v>0.02</v>
      </c>
      <c r="F34" s="145">
        <v>5759.8</v>
      </c>
      <c r="G34" s="145">
        <v>268.77</v>
      </c>
      <c r="H34" s="145">
        <v>1878.29</v>
      </c>
      <c r="I34" s="145">
        <v>617.52</v>
      </c>
      <c r="J34" s="146">
        <v>115</v>
      </c>
      <c r="K34" s="146">
        <v>5</v>
      </c>
      <c r="L34" s="146">
        <v>38</v>
      </c>
      <c r="M34" s="146">
        <v>12</v>
      </c>
      <c r="N34" s="146">
        <v>19.84</v>
      </c>
      <c r="O34" s="146">
        <v>0.4</v>
      </c>
      <c r="P34" s="146">
        <v>45.57</v>
      </c>
      <c r="Q34" s="146">
        <v>0.91</v>
      </c>
      <c r="R34" s="62"/>
      <c r="S34" s="62"/>
    </row>
    <row r="35" spans="1:19" ht="36" x14ac:dyDescent="0.2">
      <c r="A35" s="134">
        <v>6</v>
      </c>
      <c r="B35" s="141" t="s">
        <v>115</v>
      </c>
      <c r="C35" s="142" t="s">
        <v>216</v>
      </c>
      <c r="D35" s="143" t="s">
        <v>23</v>
      </c>
      <c r="E35" s="147">
        <v>2</v>
      </c>
      <c r="F35" s="145">
        <v>499.66</v>
      </c>
      <c r="G35" s="145">
        <v>47.48</v>
      </c>
      <c r="H35" s="145">
        <v>437.69</v>
      </c>
      <c r="I35" s="145">
        <v>50.96</v>
      </c>
      <c r="J35" s="146">
        <v>999</v>
      </c>
      <c r="K35" s="146">
        <v>95</v>
      </c>
      <c r="L35" s="146">
        <v>875</v>
      </c>
      <c r="M35" s="146">
        <v>102</v>
      </c>
      <c r="N35" s="146">
        <v>3.21</v>
      </c>
      <c r="O35" s="146">
        <v>6.42</v>
      </c>
      <c r="P35" s="146">
        <v>2.8</v>
      </c>
      <c r="Q35" s="146">
        <v>5.6</v>
      </c>
      <c r="R35" s="62"/>
      <c r="S35" s="62"/>
    </row>
    <row r="36" spans="1:19" ht="60" x14ac:dyDescent="0.2">
      <c r="A36" s="134">
        <v>7</v>
      </c>
      <c r="B36" s="141" t="s">
        <v>217</v>
      </c>
      <c r="C36" s="142" t="s">
        <v>218</v>
      </c>
      <c r="D36" s="143" t="s">
        <v>85</v>
      </c>
      <c r="E36" s="147">
        <v>2</v>
      </c>
      <c r="F36" s="145">
        <v>26.35</v>
      </c>
      <c r="G36" s="146"/>
      <c r="H36" s="146"/>
      <c r="I36" s="146"/>
      <c r="J36" s="146">
        <v>53</v>
      </c>
      <c r="K36" s="146"/>
      <c r="L36" s="146"/>
      <c r="M36" s="146"/>
      <c r="N36" s="146"/>
      <c r="O36" s="146"/>
      <c r="P36" s="146"/>
      <c r="Q36" s="146"/>
      <c r="R36" s="62"/>
      <c r="S36" s="62"/>
    </row>
    <row r="37" spans="1:19" ht="12.75" customHeight="1" x14ac:dyDescent="0.2">
      <c r="A37" s="134">
        <v>8</v>
      </c>
      <c r="B37" s="141" t="s">
        <v>53</v>
      </c>
      <c r="C37" s="142" t="s">
        <v>97</v>
      </c>
      <c r="D37" s="143" t="s">
        <v>98</v>
      </c>
      <c r="E37" s="147">
        <v>2</v>
      </c>
      <c r="F37" s="145">
        <v>22.58</v>
      </c>
      <c r="G37" s="145">
        <v>6.37</v>
      </c>
      <c r="H37" s="146"/>
      <c r="I37" s="146"/>
      <c r="J37" s="146">
        <v>45</v>
      </c>
      <c r="K37" s="146">
        <v>13</v>
      </c>
      <c r="L37" s="146"/>
      <c r="M37" s="146"/>
      <c r="N37" s="146">
        <v>0.47</v>
      </c>
      <c r="O37" s="146">
        <v>0.94</v>
      </c>
      <c r="P37" s="146"/>
      <c r="Q37" s="146"/>
      <c r="R37" s="62"/>
      <c r="S37" s="62"/>
    </row>
    <row r="38" spans="1:19" ht="12.75" customHeight="1" x14ac:dyDescent="0.2">
      <c r="A38" s="134">
        <v>9</v>
      </c>
      <c r="B38" s="141" t="s">
        <v>86</v>
      </c>
      <c r="C38" s="142" t="s">
        <v>87</v>
      </c>
      <c r="D38" s="143" t="s">
        <v>88</v>
      </c>
      <c r="E38" s="144">
        <v>0.02</v>
      </c>
      <c r="F38" s="145">
        <v>1343.1</v>
      </c>
      <c r="G38" s="145">
        <v>944.71</v>
      </c>
      <c r="H38" s="145">
        <v>2.02</v>
      </c>
      <c r="I38" s="145">
        <v>0.78</v>
      </c>
      <c r="J38" s="146">
        <v>27</v>
      </c>
      <c r="K38" s="146">
        <v>19</v>
      </c>
      <c r="L38" s="146"/>
      <c r="M38" s="146"/>
      <c r="N38" s="146">
        <v>78.66</v>
      </c>
      <c r="O38" s="146">
        <v>1.57</v>
      </c>
      <c r="P38" s="146">
        <v>0.05</v>
      </c>
      <c r="Q38" s="146"/>
      <c r="R38" s="62"/>
      <c r="S38" s="62"/>
    </row>
    <row r="39" spans="1:19" ht="12.75" customHeight="1" x14ac:dyDescent="0.2">
      <c r="A39" s="134">
        <v>10</v>
      </c>
      <c r="B39" s="141" t="s">
        <v>219</v>
      </c>
      <c r="C39" s="142" t="s">
        <v>220</v>
      </c>
      <c r="D39" s="143" t="s">
        <v>85</v>
      </c>
      <c r="E39" s="147">
        <v>26</v>
      </c>
      <c r="F39" s="145">
        <v>3.61</v>
      </c>
      <c r="G39" s="146"/>
      <c r="H39" s="146"/>
      <c r="I39" s="146"/>
      <c r="J39" s="146">
        <v>94</v>
      </c>
      <c r="K39" s="146"/>
      <c r="L39" s="146"/>
      <c r="M39" s="146"/>
      <c r="N39" s="146"/>
      <c r="O39" s="146"/>
      <c r="P39" s="146"/>
      <c r="Q39" s="146"/>
      <c r="R39" s="62"/>
      <c r="S39" s="62"/>
    </row>
    <row r="40" spans="1:19" ht="12.75" customHeight="1" x14ac:dyDescent="0.2">
      <c r="A40" s="134">
        <v>11</v>
      </c>
      <c r="B40" s="141" t="s">
        <v>221</v>
      </c>
      <c r="C40" s="142" t="s">
        <v>222</v>
      </c>
      <c r="D40" s="143" t="s">
        <v>84</v>
      </c>
      <c r="E40" s="144">
        <v>0.26</v>
      </c>
      <c r="F40" s="145">
        <v>2450.9699999999998</v>
      </c>
      <c r="G40" s="145">
        <v>331.12</v>
      </c>
      <c r="H40" s="145">
        <v>611.58000000000004</v>
      </c>
      <c r="I40" s="145">
        <v>248.83</v>
      </c>
      <c r="J40" s="146">
        <v>637</v>
      </c>
      <c r="K40" s="146">
        <v>86</v>
      </c>
      <c r="L40" s="146">
        <v>159</v>
      </c>
      <c r="M40" s="146">
        <v>65</v>
      </c>
      <c r="N40" s="146">
        <v>24.99</v>
      </c>
      <c r="O40" s="146">
        <v>6.5</v>
      </c>
      <c r="P40" s="146">
        <v>15.91</v>
      </c>
      <c r="Q40" s="146">
        <v>4.1399999999999997</v>
      </c>
      <c r="R40" s="62"/>
      <c r="S40" s="62"/>
    </row>
    <row r="41" spans="1:19" ht="12.75" customHeight="1" x14ac:dyDescent="0.2">
      <c r="A41" s="134">
        <v>12</v>
      </c>
      <c r="B41" s="141" t="s">
        <v>223</v>
      </c>
      <c r="C41" s="142" t="s">
        <v>224</v>
      </c>
      <c r="D41" s="143" t="s">
        <v>85</v>
      </c>
      <c r="E41" s="147">
        <v>2</v>
      </c>
      <c r="F41" s="145">
        <v>7.52</v>
      </c>
      <c r="G41" s="146"/>
      <c r="H41" s="146"/>
      <c r="I41" s="146"/>
      <c r="J41" s="146">
        <v>15</v>
      </c>
      <c r="K41" s="146"/>
      <c r="L41" s="146"/>
      <c r="M41" s="146"/>
      <c r="N41" s="146"/>
      <c r="O41" s="146"/>
      <c r="P41" s="146"/>
      <c r="Q41" s="146"/>
      <c r="R41" s="62"/>
      <c r="S41" s="62"/>
    </row>
    <row r="42" spans="1:19" ht="22.5" customHeight="1" x14ac:dyDescent="0.2">
      <c r="A42" s="134">
        <v>13</v>
      </c>
      <c r="B42" s="141" t="s">
        <v>96</v>
      </c>
      <c r="C42" s="142" t="s">
        <v>225</v>
      </c>
      <c r="D42" s="143" t="s">
        <v>84</v>
      </c>
      <c r="E42" s="144">
        <v>0.02</v>
      </c>
      <c r="F42" s="145">
        <v>322.32</v>
      </c>
      <c r="G42" s="145">
        <v>229.36</v>
      </c>
      <c r="H42" s="145">
        <v>38.75</v>
      </c>
      <c r="I42" s="145">
        <v>0.17</v>
      </c>
      <c r="J42" s="146">
        <v>6</v>
      </c>
      <c r="K42" s="146">
        <v>5</v>
      </c>
      <c r="L42" s="146">
        <v>1</v>
      </c>
      <c r="M42" s="146"/>
      <c r="N42" s="146">
        <v>17.100000000000001</v>
      </c>
      <c r="O42" s="146">
        <v>0.34</v>
      </c>
      <c r="P42" s="146">
        <v>0.01</v>
      </c>
      <c r="Q42" s="146"/>
      <c r="R42" s="62"/>
      <c r="S42" s="62"/>
    </row>
    <row r="43" spans="1:19" ht="12.75" customHeight="1" x14ac:dyDescent="0.2">
      <c r="A43" s="206" t="s">
        <v>226</v>
      </c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62"/>
      <c r="S43" s="62"/>
    </row>
    <row r="44" spans="1:19" ht="12.75" customHeight="1" x14ac:dyDescent="0.2">
      <c r="A44" s="134">
        <v>14</v>
      </c>
      <c r="B44" s="141" t="s">
        <v>227</v>
      </c>
      <c r="C44" s="142" t="s">
        <v>228</v>
      </c>
      <c r="D44" s="143" t="s">
        <v>95</v>
      </c>
      <c r="E44" s="144">
        <v>7.0000000000000007E-2</v>
      </c>
      <c r="F44" s="145">
        <v>3194.61</v>
      </c>
      <c r="G44" s="146"/>
      <c r="H44" s="146"/>
      <c r="I44" s="146"/>
      <c r="J44" s="146">
        <v>224</v>
      </c>
      <c r="K44" s="146"/>
      <c r="L44" s="146"/>
      <c r="M44" s="146"/>
      <c r="N44" s="146"/>
      <c r="O44" s="146"/>
      <c r="P44" s="146"/>
      <c r="Q44" s="146"/>
      <c r="R44" s="62"/>
      <c r="S44" s="62"/>
    </row>
    <row r="45" spans="1:19" ht="12.75" customHeight="1" x14ac:dyDescent="0.2">
      <c r="A45" s="134">
        <v>15</v>
      </c>
      <c r="B45" s="141" t="s">
        <v>229</v>
      </c>
      <c r="C45" s="142" t="s">
        <v>230</v>
      </c>
      <c r="D45" s="143" t="s">
        <v>84</v>
      </c>
      <c r="E45" s="144">
        <v>0.32</v>
      </c>
      <c r="F45" s="145">
        <v>4032.86</v>
      </c>
      <c r="G45" s="145">
        <v>683.7</v>
      </c>
      <c r="H45" s="145">
        <v>957.86</v>
      </c>
      <c r="I45" s="145">
        <v>390.47</v>
      </c>
      <c r="J45" s="146">
        <v>1291</v>
      </c>
      <c r="K45" s="146">
        <v>219</v>
      </c>
      <c r="L45" s="146">
        <v>307</v>
      </c>
      <c r="M45" s="146">
        <v>125</v>
      </c>
      <c r="N45" s="146">
        <v>51.6</v>
      </c>
      <c r="O45" s="146">
        <v>16.510000000000002</v>
      </c>
      <c r="P45" s="146">
        <v>24.95</v>
      </c>
      <c r="Q45" s="146">
        <v>7.98</v>
      </c>
      <c r="R45" s="62"/>
      <c r="S45" s="62"/>
    </row>
    <row r="46" spans="1:19" ht="12.75" customHeight="1" x14ac:dyDescent="0.2">
      <c r="A46" s="134">
        <v>16</v>
      </c>
      <c r="B46" s="141" t="s">
        <v>93</v>
      </c>
      <c r="C46" s="142" t="s">
        <v>94</v>
      </c>
      <c r="D46" s="143" t="s">
        <v>84</v>
      </c>
      <c r="E46" s="147">
        <v>0.02</v>
      </c>
      <c r="F46" s="145">
        <v>1131.6099999999999</v>
      </c>
      <c r="G46" s="145">
        <v>202.73</v>
      </c>
      <c r="H46" s="145">
        <v>704.04</v>
      </c>
      <c r="I46" s="145">
        <v>87.33</v>
      </c>
      <c r="J46" s="146">
        <v>23</v>
      </c>
      <c r="K46" s="146">
        <v>4</v>
      </c>
      <c r="L46" s="146">
        <v>14</v>
      </c>
      <c r="M46" s="146">
        <v>2</v>
      </c>
      <c r="N46" s="146">
        <v>15.3</v>
      </c>
      <c r="O46" s="146">
        <v>0.31</v>
      </c>
      <c r="P46" s="146">
        <v>5.28</v>
      </c>
      <c r="Q46" s="146">
        <v>0.11</v>
      </c>
      <c r="R46" s="62"/>
      <c r="S46" s="62"/>
    </row>
    <row r="47" spans="1:19" ht="12.75" customHeight="1" x14ac:dyDescent="0.2">
      <c r="A47" s="134">
        <v>17</v>
      </c>
      <c r="B47" s="141" t="s">
        <v>231</v>
      </c>
      <c r="C47" s="142" t="s">
        <v>232</v>
      </c>
      <c r="D47" s="143" t="s">
        <v>84</v>
      </c>
      <c r="E47" s="147">
        <v>0.36</v>
      </c>
      <c r="F47" s="145">
        <v>676.59</v>
      </c>
      <c r="G47" s="145">
        <v>89.31</v>
      </c>
      <c r="H47" s="145">
        <v>5.85</v>
      </c>
      <c r="I47" s="145">
        <v>0.36</v>
      </c>
      <c r="J47" s="146">
        <v>244</v>
      </c>
      <c r="K47" s="146">
        <v>32</v>
      </c>
      <c r="L47" s="146">
        <v>2</v>
      </c>
      <c r="M47" s="146"/>
      <c r="N47" s="146">
        <v>6.74</v>
      </c>
      <c r="O47" s="146">
        <v>2.4300000000000002</v>
      </c>
      <c r="P47" s="146">
        <v>0.02</v>
      </c>
      <c r="Q47" s="146">
        <v>0.01</v>
      </c>
      <c r="R47" s="62"/>
      <c r="S47" s="62"/>
    </row>
    <row r="48" spans="1:19" ht="12.75" customHeight="1" x14ac:dyDescent="0.2">
      <c r="A48" s="134">
        <v>18</v>
      </c>
      <c r="B48" s="141" t="s">
        <v>107</v>
      </c>
      <c r="C48" s="142" t="s">
        <v>233</v>
      </c>
      <c r="D48" s="143" t="s">
        <v>22</v>
      </c>
      <c r="E48" s="147">
        <v>1</v>
      </c>
      <c r="F48" s="145" t="s">
        <v>108</v>
      </c>
      <c r="G48" s="146"/>
      <c r="H48" s="146"/>
      <c r="I48" s="146"/>
      <c r="J48" s="146">
        <v>11</v>
      </c>
      <c r="K48" s="146"/>
      <c r="L48" s="146"/>
      <c r="M48" s="146"/>
      <c r="N48" s="146"/>
      <c r="O48" s="146"/>
      <c r="P48" s="146"/>
      <c r="Q48" s="146"/>
      <c r="R48" s="62"/>
      <c r="S48" s="62"/>
    </row>
    <row r="49" spans="1:19" ht="12.75" customHeight="1" x14ac:dyDescent="0.2">
      <c r="A49" s="134">
        <v>19</v>
      </c>
      <c r="B49" s="141" t="s">
        <v>234</v>
      </c>
      <c r="C49" s="142" t="s">
        <v>235</v>
      </c>
      <c r="D49" s="143" t="s">
        <v>84</v>
      </c>
      <c r="E49" s="144">
        <v>0.03</v>
      </c>
      <c r="F49" s="145">
        <v>1363.98</v>
      </c>
      <c r="G49" s="145">
        <v>264.33999999999997</v>
      </c>
      <c r="H49" s="145">
        <v>85.67</v>
      </c>
      <c r="I49" s="145">
        <v>3.46</v>
      </c>
      <c r="J49" s="146">
        <v>41</v>
      </c>
      <c r="K49" s="146">
        <v>8</v>
      </c>
      <c r="L49" s="146">
        <v>3</v>
      </c>
      <c r="M49" s="146"/>
      <c r="N49" s="146">
        <v>19.95</v>
      </c>
      <c r="O49" s="146">
        <v>0.6</v>
      </c>
      <c r="P49" s="146">
        <v>0.19</v>
      </c>
      <c r="Q49" s="146">
        <v>0.01</v>
      </c>
      <c r="R49" s="62"/>
      <c r="S49" s="62"/>
    </row>
    <row r="50" spans="1:19" ht="23.25" customHeight="1" x14ac:dyDescent="0.2">
      <c r="A50" s="206" t="s">
        <v>236</v>
      </c>
      <c r="B50" s="198"/>
      <c r="C50" s="198"/>
      <c r="D50" s="198"/>
      <c r="E50" s="198"/>
      <c r="F50" s="198"/>
      <c r="G50" s="198"/>
      <c r="H50" s="198"/>
      <c r="I50" s="198"/>
      <c r="J50" s="198"/>
      <c r="K50" s="198"/>
      <c r="L50" s="198"/>
      <c r="M50" s="198"/>
      <c r="N50" s="198"/>
      <c r="O50" s="198"/>
      <c r="P50" s="198"/>
      <c r="Q50" s="198"/>
      <c r="R50" s="62"/>
      <c r="S50" s="62"/>
    </row>
    <row r="51" spans="1:19" ht="12.75" customHeight="1" x14ac:dyDescent="0.2">
      <c r="A51" s="134">
        <v>20</v>
      </c>
      <c r="B51" s="141" t="s">
        <v>107</v>
      </c>
      <c r="C51" s="142" t="s">
        <v>237</v>
      </c>
      <c r="D51" s="143" t="s">
        <v>22</v>
      </c>
      <c r="E51" s="144">
        <v>3</v>
      </c>
      <c r="F51" s="145" t="s">
        <v>238</v>
      </c>
      <c r="G51" s="146"/>
      <c r="H51" s="146"/>
      <c r="I51" s="146"/>
      <c r="J51" s="146">
        <v>146</v>
      </c>
      <c r="K51" s="146"/>
      <c r="L51" s="146"/>
      <c r="M51" s="146"/>
      <c r="N51" s="146"/>
      <c r="O51" s="146"/>
      <c r="P51" s="146"/>
      <c r="Q51" s="146"/>
      <c r="R51" s="62"/>
      <c r="S51" s="62"/>
    </row>
    <row r="52" spans="1:19" ht="12.75" customHeight="1" x14ac:dyDescent="0.2">
      <c r="A52" s="134">
        <v>21</v>
      </c>
      <c r="B52" s="141" t="s">
        <v>113</v>
      </c>
      <c r="C52" s="142" t="s">
        <v>239</v>
      </c>
      <c r="D52" s="143" t="s">
        <v>23</v>
      </c>
      <c r="E52" s="144">
        <v>3</v>
      </c>
      <c r="F52" s="145">
        <v>24.5</v>
      </c>
      <c r="G52" s="145">
        <v>24.02</v>
      </c>
      <c r="H52" s="146"/>
      <c r="I52" s="146"/>
      <c r="J52" s="146">
        <v>74</v>
      </c>
      <c r="K52" s="146">
        <v>72</v>
      </c>
      <c r="L52" s="146"/>
      <c r="M52" s="146"/>
      <c r="N52" s="146">
        <v>2</v>
      </c>
      <c r="O52" s="146">
        <v>6</v>
      </c>
      <c r="P52" s="146"/>
      <c r="Q52" s="146"/>
      <c r="R52" s="62"/>
      <c r="S52" s="62"/>
    </row>
    <row r="53" spans="1:19" ht="12.75" customHeight="1" x14ac:dyDescent="0.2">
      <c r="A53" s="134">
        <v>22</v>
      </c>
      <c r="B53" s="141" t="s">
        <v>240</v>
      </c>
      <c r="C53" s="142" t="s">
        <v>241</v>
      </c>
      <c r="D53" s="143" t="s">
        <v>92</v>
      </c>
      <c r="E53" s="144">
        <v>0.2</v>
      </c>
      <c r="F53" s="145">
        <v>952</v>
      </c>
      <c r="G53" s="146"/>
      <c r="H53" s="146"/>
      <c r="I53" s="146"/>
      <c r="J53" s="146">
        <v>190</v>
      </c>
      <c r="K53" s="146"/>
      <c r="L53" s="146"/>
      <c r="M53" s="146"/>
      <c r="N53" s="146"/>
      <c r="O53" s="146"/>
      <c r="P53" s="146"/>
      <c r="Q53" s="146"/>
      <c r="R53" s="62"/>
      <c r="S53" s="62"/>
    </row>
    <row r="54" spans="1:19" ht="12.75" customHeight="1" x14ac:dyDescent="0.2">
      <c r="A54" s="134">
        <v>23</v>
      </c>
      <c r="B54" s="141" t="s">
        <v>107</v>
      </c>
      <c r="C54" s="142" t="s">
        <v>242</v>
      </c>
      <c r="D54" s="143" t="s">
        <v>22</v>
      </c>
      <c r="E54" s="147">
        <v>2</v>
      </c>
      <c r="F54" s="145" t="s">
        <v>243</v>
      </c>
      <c r="G54" s="146"/>
      <c r="H54" s="146"/>
      <c r="I54" s="146"/>
      <c r="J54" s="146">
        <v>2544</v>
      </c>
      <c r="K54" s="146"/>
      <c r="L54" s="146"/>
      <c r="M54" s="146"/>
      <c r="N54" s="146"/>
      <c r="O54" s="146"/>
      <c r="P54" s="146"/>
      <c r="Q54" s="146"/>
      <c r="R54" s="62"/>
      <c r="S54" s="62"/>
    </row>
    <row r="55" spans="1:19" ht="12.75" customHeight="1" x14ac:dyDescent="0.2">
      <c r="A55" s="134">
        <v>24</v>
      </c>
      <c r="B55" s="141" t="s">
        <v>244</v>
      </c>
      <c r="C55" s="142" t="s">
        <v>245</v>
      </c>
      <c r="D55" s="143" t="s">
        <v>83</v>
      </c>
      <c r="E55" s="144">
        <v>0.02</v>
      </c>
      <c r="F55" s="145">
        <v>24266.51</v>
      </c>
      <c r="G55" s="145">
        <v>4268.53</v>
      </c>
      <c r="H55" s="145">
        <v>3807.94</v>
      </c>
      <c r="I55" s="145">
        <v>1545.53</v>
      </c>
      <c r="J55" s="146">
        <v>485</v>
      </c>
      <c r="K55" s="146">
        <v>85</v>
      </c>
      <c r="L55" s="146">
        <v>76</v>
      </c>
      <c r="M55" s="146">
        <v>31</v>
      </c>
      <c r="N55" s="146">
        <v>305.55</v>
      </c>
      <c r="O55" s="146">
        <v>6.11</v>
      </c>
      <c r="P55" s="146">
        <v>98.63</v>
      </c>
      <c r="Q55" s="146">
        <v>1.97</v>
      </c>
      <c r="R55" s="62"/>
      <c r="S55" s="62"/>
    </row>
    <row r="56" spans="1:19" ht="12.75" customHeight="1" x14ac:dyDescent="0.2">
      <c r="A56" s="204" t="s">
        <v>109</v>
      </c>
      <c r="B56" s="205"/>
      <c r="C56" s="20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5"/>
      <c r="O56" s="205"/>
      <c r="P56" s="205"/>
      <c r="Q56" s="205"/>
      <c r="R56" s="62"/>
      <c r="S56" s="62"/>
    </row>
    <row r="57" spans="1:19" ht="12.75" customHeight="1" x14ac:dyDescent="0.2">
      <c r="A57" s="197" t="s">
        <v>30</v>
      </c>
      <c r="B57" s="198"/>
      <c r="C57" s="198"/>
      <c r="D57" s="198"/>
      <c r="E57" s="198"/>
      <c r="F57" s="198"/>
      <c r="G57" s="198"/>
      <c r="H57" s="198"/>
      <c r="I57" s="198"/>
      <c r="J57" s="145">
        <v>7413</v>
      </c>
      <c r="K57" s="145">
        <v>716</v>
      </c>
      <c r="L57" s="145">
        <v>1504</v>
      </c>
      <c r="M57" s="145">
        <v>345</v>
      </c>
      <c r="N57" s="146"/>
      <c r="O57" s="145">
        <v>54.51</v>
      </c>
      <c r="P57" s="146"/>
      <c r="Q57" s="145">
        <v>21.32</v>
      </c>
      <c r="R57" s="62"/>
      <c r="S57" s="62"/>
    </row>
    <row r="58" spans="1:19" ht="12.75" customHeight="1" x14ac:dyDescent="0.2">
      <c r="A58" s="197" t="s">
        <v>89</v>
      </c>
      <c r="B58" s="198"/>
      <c r="C58" s="198"/>
      <c r="D58" s="198"/>
      <c r="E58" s="198"/>
      <c r="F58" s="198"/>
      <c r="G58" s="198"/>
      <c r="H58" s="198"/>
      <c r="I58" s="198"/>
      <c r="J58" s="145">
        <v>7829</v>
      </c>
      <c r="K58" s="145">
        <v>845</v>
      </c>
      <c r="L58" s="145">
        <v>1737</v>
      </c>
      <c r="M58" s="145">
        <v>411</v>
      </c>
      <c r="N58" s="146"/>
      <c r="O58" s="145">
        <v>61.43</v>
      </c>
      <c r="P58" s="146"/>
      <c r="Q58" s="145">
        <v>24.29</v>
      </c>
      <c r="R58" s="62"/>
      <c r="S58" s="62"/>
    </row>
    <row r="59" spans="1:19" ht="12.75" customHeight="1" x14ac:dyDescent="0.2">
      <c r="A59" s="197" t="s">
        <v>52</v>
      </c>
      <c r="B59" s="198"/>
      <c r="C59" s="198"/>
      <c r="D59" s="198"/>
      <c r="E59" s="198"/>
      <c r="F59" s="198"/>
      <c r="G59" s="198"/>
      <c r="H59" s="198"/>
      <c r="I59" s="198"/>
      <c r="J59" s="146"/>
      <c r="K59" s="146"/>
      <c r="L59" s="146"/>
      <c r="M59" s="146"/>
      <c r="N59" s="146"/>
      <c r="O59" s="146"/>
      <c r="P59" s="146"/>
      <c r="Q59" s="146"/>
      <c r="R59" s="62"/>
      <c r="S59" s="62"/>
    </row>
    <row r="60" spans="1:19" ht="19.149999999999999" customHeight="1" x14ac:dyDescent="0.2">
      <c r="A60" s="197" t="s">
        <v>246</v>
      </c>
      <c r="B60" s="198"/>
      <c r="C60" s="198"/>
      <c r="D60" s="198"/>
      <c r="E60" s="198"/>
      <c r="F60" s="198"/>
      <c r="G60" s="198"/>
      <c r="H60" s="198"/>
      <c r="I60" s="198"/>
      <c r="J60" s="145">
        <v>47</v>
      </c>
      <c r="K60" s="145">
        <v>31</v>
      </c>
      <c r="L60" s="145">
        <v>15</v>
      </c>
      <c r="M60" s="145">
        <v>15</v>
      </c>
      <c r="N60" s="146"/>
      <c r="O60" s="146"/>
      <c r="P60" s="146"/>
      <c r="Q60" s="146"/>
      <c r="R60" s="62"/>
      <c r="S60" s="62"/>
    </row>
    <row r="61" spans="1:19" x14ac:dyDescent="0.2">
      <c r="A61" s="197" t="s">
        <v>247</v>
      </c>
      <c r="B61" s="198"/>
      <c r="C61" s="198"/>
      <c r="D61" s="198"/>
      <c r="E61" s="198"/>
      <c r="F61" s="198"/>
      <c r="G61" s="198"/>
      <c r="H61" s="198"/>
      <c r="I61" s="198"/>
      <c r="J61" s="145">
        <v>54</v>
      </c>
      <c r="K61" s="146"/>
      <c r="L61" s="146"/>
      <c r="M61" s="146"/>
      <c r="N61" s="146"/>
      <c r="O61" s="146"/>
      <c r="P61" s="146"/>
      <c r="Q61" s="146"/>
      <c r="R61" s="62"/>
      <c r="S61" s="62"/>
    </row>
    <row r="62" spans="1:19" x14ac:dyDescent="0.2">
      <c r="A62" s="197" t="s">
        <v>248</v>
      </c>
      <c r="B62" s="198"/>
      <c r="C62" s="198"/>
      <c r="D62" s="198"/>
      <c r="E62" s="198"/>
      <c r="F62" s="198"/>
      <c r="G62" s="198"/>
      <c r="H62" s="198"/>
      <c r="I62" s="198"/>
      <c r="J62" s="145">
        <v>315</v>
      </c>
      <c r="K62" s="145">
        <v>97</v>
      </c>
      <c r="L62" s="145">
        <v>218</v>
      </c>
      <c r="M62" s="145">
        <v>51</v>
      </c>
      <c r="N62" s="146"/>
      <c r="O62" s="145">
        <v>6.9240000000000004</v>
      </c>
      <c r="P62" s="146"/>
      <c r="Q62" s="145">
        <v>2.9729999999999999</v>
      </c>
      <c r="R62" s="62"/>
      <c r="S62" s="62"/>
    </row>
    <row r="63" spans="1:19" ht="12.75" customHeight="1" x14ac:dyDescent="0.2">
      <c r="A63" s="197" t="s">
        <v>31</v>
      </c>
      <c r="B63" s="198"/>
      <c r="C63" s="198"/>
      <c r="D63" s="198"/>
      <c r="E63" s="198"/>
      <c r="F63" s="198"/>
      <c r="G63" s="198"/>
      <c r="H63" s="198"/>
      <c r="I63" s="198"/>
      <c r="J63" s="145">
        <v>1178</v>
      </c>
      <c r="K63" s="146"/>
      <c r="L63" s="146"/>
      <c r="M63" s="146"/>
      <c r="N63" s="146"/>
      <c r="O63" s="146"/>
      <c r="P63" s="146"/>
      <c r="Q63" s="146"/>
      <c r="R63" s="62"/>
      <c r="S63" s="62"/>
    </row>
    <row r="64" spans="1:19" ht="12.75" customHeight="1" x14ac:dyDescent="0.2">
      <c r="A64" s="197" t="s">
        <v>52</v>
      </c>
      <c r="B64" s="198"/>
      <c r="C64" s="198"/>
      <c r="D64" s="198"/>
      <c r="E64" s="198"/>
      <c r="F64" s="198"/>
      <c r="G64" s="198"/>
      <c r="H64" s="198"/>
      <c r="I64" s="198"/>
      <c r="J64" s="146"/>
      <c r="K64" s="146"/>
      <c r="L64" s="146"/>
      <c r="M64" s="146"/>
      <c r="N64" s="146"/>
      <c r="O64" s="146"/>
      <c r="P64" s="146"/>
      <c r="Q64" s="146"/>
      <c r="R64" s="62"/>
      <c r="S64" s="62"/>
    </row>
    <row r="65" spans="1:19" ht="12.75" customHeight="1" x14ac:dyDescent="0.2">
      <c r="A65" s="197" t="s">
        <v>249</v>
      </c>
      <c r="B65" s="198"/>
      <c r="C65" s="198"/>
      <c r="D65" s="198"/>
      <c r="E65" s="198"/>
      <c r="F65" s="198"/>
      <c r="G65" s="198"/>
      <c r="H65" s="198"/>
      <c r="I65" s="198"/>
      <c r="J65" s="145">
        <v>16</v>
      </c>
      <c r="K65" s="146"/>
      <c r="L65" s="146"/>
      <c r="M65" s="146"/>
      <c r="N65" s="146"/>
      <c r="O65" s="146"/>
      <c r="P65" s="146"/>
      <c r="Q65" s="146"/>
      <c r="R65" s="62"/>
      <c r="S65" s="62"/>
    </row>
    <row r="66" spans="1:19" ht="12.75" customHeight="1" x14ac:dyDescent="0.2">
      <c r="A66" s="197" t="s">
        <v>250</v>
      </c>
      <c r="B66" s="198"/>
      <c r="C66" s="198"/>
      <c r="D66" s="198"/>
      <c r="E66" s="198"/>
      <c r="F66" s="198"/>
      <c r="G66" s="198"/>
      <c r="H66" s="198"/>
      <c r="I66" s="198"/>
      <c r="J66" s="145">
        <v>69</v>
      </c>
      <c r="K66" s="146"/>
      <c r="L66" s="146"/>
      <c r="M66" s="146"/>
      <c r="N66" s="146"/>
      <c r="O66" s="146"/>
      <c r="P66" s="146"/>
      <c r="Q66" s="146"/>
      <c r="R66" s="62"/>
      <c r="S66" s="62"/>
    </row>
    <row r="67" spans="1:19" ht="12.75" customHeight="1" x14ac:dyDescent="0.2">
      <c r="A67" s="197" t="s">
        <v>251</v>
      </c>
      <c r="B67" s="198"/>
      <c r="C67" s="198"/>
      <c r="D67" s="198"/>
      <c r="E67" s="198"/>
      <c r="F67" s="198"/>
      <c r="G67" s="198"/>
      <c r="H67" s="198"/>
      <c r="I67" s="198"/>
      <c r="J67" s="145">
        <v>46</v>
      </c>
      <c r="K67" s="146"/>
      <c r="L67" s="146"/>
      <c r="M67" s="146"/>
      <c r="N67" s="146"/>
      <c r="O67" s="146"/>
      <c r="P67" s="146"/>
      <c r="Q67" s="146"/>
      <c r="R67" s="62"/>
      <c r="S67" s="62"/>
    </row>
    <row r="68" spans="1:19" ht="12.75" customHeight="1" x14ac:dyDescent="0.2">
      <c r="A68" s="197" t="s">
        <v>252</v>
      </c>
      <c r="B68" s="198"/>
      <c r="C68" s="198"/>
      <c r="D68" s="198"/>
      <c r="E68" s="198"/>
      <c r="F68" s="198"/>
      <c r="G68" s="198"/>
      <c r="H68" s="198"/>
      <c r="I68" s="198"/>
      <c r="J68" s="145">
        <v>1008</v>
      </c>
      <c r="K68" s="146"/>
      <c r="L68" s="146"/>
      <c r="M68" s="146"/>
      <c r="N68" s="146"/>
      <c r="O68" s="146"/>
      <c r="P68" s="146"/>
      <c r="Q68" s="146"/>
      <c r="R68" s="62"/>
      <c r="S68" s="62"/>
    </row>
    <row r="69" spans="1:19" x14ac:dyDescent="0.2">
      <c r="A69" s="197" t="s">
        <v>253</v>
      </c>
      <c r="B69" s="198"/>
      <c r="C69" s="198"/>
      <c r="D69" s="198"/>
      <c r="E69" s="198"/>
      <c r="F69" s="198"/>
      <c r="G69" s="198"/>
      <c r="H69" s="198"/>
      <c r="I69" s="198"/>
      <c r="J69" s="145">
        <v>39</v>
      </c>
      <c r="K69" s="146"/>
      <c r="L69" s="146"/>
      <c r="M69" s="146"/>
      <c r="N69" s="146"/>
      <c r="O69" s="146"/>
      <c r="P69" s="146"/>
      <c r="Q69" s="146"/>
      <c r="R69" s="62"/>
      <c r="S69" s="62"/>
    </row>
    <row r="70" spans="1:19" x14ac:dyDescent="0.2">
      <c r="A70" s="197" t="s">
        <v>32</v>
      </c>
      <c r="B70" s="198"/>
      <c r="C70" s="198"/>
      <c r="D70" s="198"/>
      <c r="E70" s="198"/>
      <c r="F70" s="198"/>
      <c r="G70" s="198"/>
      <c r="H70" s="198"/>
      <c r="I70" s="198"/>
      <c r="J70" s="145">
        <v>812</v>
      </c>
      <c r="K70" s="146"/>
      <c r="L70" s="146"/>
      <c r="M70" s="146"/>
      <c r="N70" s="146"/>
      <c r="O70" s="146"/>
      <c r="P70" s="146"/>
      <c r="Q70" s="146"/>
      <c r="R70" s="62"/>
      <c r="S70" s="62"/>
    </row>
    <row r="71" spans="1:19" ht="22.5" customHeight="1" x14ac:dyDescent="0.2">
      <c r="A71" s="197" t="s">
        <v>52</v>
      </c>
      <c r="B71" s="198"/>
      <c r="C71" s="198"/>
      <c r="D71" s="198"/>
      <c r="E71" s="198"/>
      <c r="F71" s="198"/>
      <c r="G71" s="198"/>
      <c r="H71" s="198"/>
      <c r="I71" s="198"/>
      <c r="J71" s="146"/>
      <c r="K71" s="146"/>
      <c r="L71" s="146"/>
      <c r="M71" s="146"/>
      <c r="N71" s="146"/>
      <c r="O71" s="146"/>
      <c r="P71" s="146"/>
      <c r="Q71" s="146"/>
      <c r="R71" s="62"/>
      <c r="S71" s="62"/>
    </row>
    <row r="72" spans="1:19" ht="12.75" customHeight="1" x14ac:dyDescent="0.2">
      <c r="A72" s="197" t="s">
        <v>254</v>
      </c>
      <c r="B72" s="198"/>
      <c r="C72" s="198"/>
      <c r="D72" s="198"/>
      <c r="E72" s="198"/>
      <c r="F72" s="198"/>
      <c r="G72" s="198"/>
      <c r="H72" s="198"/>
      <c r="I72" s="198"/>
      <c r="J72" s="145">
        <v>10</v>
      </c>
      <c r="K72" s="146"/>
      <c r="L72" s="146"/>
      <c r="M72" s="146"/>
      <c r="N72" s="146"/>
      <c r="O72" s="146"/>
      <c r="P72" s="146"/>
      <c r="Q72" s="146"/>
      <c r="R72" s="62"/>
      <c r="S72" s="62"/>
    </row>
    <row r="73" spans="1:19" ht="12.75" customHeight="1" x14ac:dyDescent="0.2">
      <c r="A73" s="197" t="s">
        <v>255</v>
      </c>
      <c r="B73" s="198"/>
      <c r="C73" s="198"/>
      <c r="D73" s="198"/>
      <c r="E73" s="198"/>
      <c r="F73" s="198"/>
      <c r="G73" s="198"/>
      <c r="H73" s="198"/>
      <c r="I73" s="198"/>
      <c r="J73" s="145">
        <v>52</v>
      </c>
      <c r="K73" s="146"/>
      <c r="L73" s="146"/>
      <c r="M73" s="146"/>
      <c r="N73" s="146"/>
      <c r="O73" s="146"/>
      <c r="P73" s="146"/>
      <c r="Q73" s="146"/>
      <c r="R73" s="62"/>
      <c r="S73" s="62"/>
    </row>
    <row r="74" spans="1:19" ht="12.75" customHeight="1" x14ac:dyDescent="0.2">
      <c r="A74" s="197" t="s">
        <v>256</v>
      </c>
      <c r="B74" s="198"/>
      <c r="C74" s="198"/>
      <c r="D74" s="198"/>
      <c r="E74" s="198"/>
      <c r="F74" s="198"/>
      <c r="G74" s="198"/>
      <c r="H74" s="198"/>
      <c r="I74" s="198"/>
      <c r="J74" s="145">
        <v>725</v>
      </c>
      <c r="K74" s="146"/>
      <c r="L74" s="146"/>
      <c r="M74" s="146"/>
      <c r="N74" s="146"/>
      <c r="O74" s="146"/>
      <c r="P74" s="146"/>
      <c r="Q74" s="146"/>
      <c r="R74" s="62"/>
      <c r="S74" s="62"/>
    </row>
    <row r="75" spans="1:19" ht="12.75" customHeight="1" x14ac:dyDescent="0.2">
      <c r="A75" s="197" t="s">
        <v>257</v>
      </c>
      <c r="B75" s="198"/>
      <c r="C75" s="198"/>
      <c r="D75" s="198"/>
      <c r="E75" s="198"/>
      <c r="F75" s="198"/>
      <c r="G75" s="198"/>
      <c r="H75" s="198"/>
      <c r="I75" s="198"/>
      <c r="J75" s="145">
        <v>25</v>
      </c>
      <c r="K75" s="146"/>
      <c r="L75" s="146"/>
      <c r="M75" s="146"/>
      <c r="N75" s="146"/>
      <c r="O75" s="146"/>
      <c r="P75" s="146"/>
      <c r="Q75" s="146"/>
      <c r="R75" s="62"/>
      <c r="S75" s="62"/>
    </row>
    <row r="76" spans="1:19" ht="12.75" customHeight="1" x14ac:dyDescent="0.2">
      <c r="A76" s="203" t="s">
        <v>33</v>
      </c>
      <c r="B76" s="198"/>
      <c r="C76" s="198"/>
      <c r="D76" s="198"/>
      <c r="E76" s="198"/>
      <c r="F76" s="198"/>
      <c r="G76" s="198"/>
      <c r="H76" s="198"/>
      <c r="I76" s="198"/>
      <c r="J76" s="146"/>
      <c r="K76" s="146"/>
      <c r="L76" s="146"/>
      <c r="M76" s="146"/>
      <c r="N76" s="146"/>
      <c r="O76" s="146"/>
      <c r="P76" s="146"/>
      <c r="Q76" s="146"/>
      <c r="R76" s="62"/>
      <c r="S76" s="62"/>
    </row>
    <row r="77" spans="1:19" ht="12.75" customHeight="1" x14ac:dyDescent="0.2">
      <c r="A77" s="197" t="s">
        <v>59</v>
      </c>
      <c r="B77" s="198"/>
      <c r="C77" s="198"/>
      <c r="D77" s="198"/>
      <c r="E77" s="198"/>
      <c r="F77" s="198"/>
      <c r="G77" s="198"/>
      <c r="H77" s="198"/>
      <c r="I77" s="198"/>
      <c r="J77" s="145">
        <v>318</v>
      </c>
      <c r="K77" s="146"/>
      <c r="L77" s="146"/>
      <c r="M77" s="146"/>
      <c r="N77" s="146"/>
      <c r="O77" s="145">
        <v>2.6</v>
      </c>
      <c r="P77" s="146"/>
      <c r="Q77" s="145">
        <v>1.5</v>
      </c>
      <c r="R77" s="62"/>
      <c r="S77" s="62"/>
    </row>
    <row r="78" spans="1:19" ht="12.75" customHeight="1" x14ac:dyDescent="0.2">
      <c r="A78" s="197" t="s">
        <v>51</v>
      </c>
      <c r="B78" s="198"/>
      <c r="C78" s="198"/>
      <c r="D78" s="198"/>
      <c r="E78" s="198"/>
      <c r="F78" s="198"/>
      <c r="G78" s="198"/>
      <c r="H78" s="198"/>
      <c r="I78" s="198"/>
      <c r="J78" s="145">
        <v>9501</v>
      </c>
      <c r="K78" s="146"/>
      <c r="L78" s="146"/>
      <c r="M78" s="146"/>
      <c r="N78" s="146"/>
      <c r="O78" s="145">
        <v>58.83</v>
      </c>
      <c r="P78" s="146"/>
      <c r="Q78" s="145">
        <v>22.79</v>
      </c>
      <c r="R78" s="62"/>
      <c r="S78" s="62"/>
    </row>
    <row r="79" spans="1:19" ht="12.75" customHeight="1" x14ac:dyDescent="0.2">
      <c r="A79" s="197" t="s">
        <v>34</v>
      </c>
      <c r="B79" s="198"/>
      <c r="C79" s="198"/>
      <c r="D79" s="198"/>
      <c r="E79" s="198"/>
      <c r="F79" s="198"/>
      <c r="G79" s="198"/>
      <c r="H79" s="198"/>
      <c r="I79" s="198"/>
      <c r="J79" s="145">
        <v>9819</v>
      </c>
      <c r="K79" s="146"/>
      <c r="L79" s="146"/>
      <c r="M79" s="146"/>
      <c r="N79" s="146"/>
      <c r="O79" s="145">
        <v>61.43</v>
      </c>
      <c r="P79" s="146"/>
      <c r="Q79" s="145">
        <v>24.29</v>
      </c>
      <c r="R79" s="62"/>
      <c r="S79" s="62"/>
    </row>
    <row r="80" spans="1:19" ht="12.75" customHeight="1" x14ac:dyDescent="0.2">
      <c r="A80" s="197" t="s">
        <v>35</v>
      </c>
      <c r="B80" s="198"/>
      <c r="C80" s="198"/>
      <c r="D80" s="198"/>
      <c r="E80" s="198"/>
      <c r="F80" s="198"/>
      <c r="G80" s="198"/>
      <c r="H80" s="198"/>
      <c r="I80" s="198"/>
      <c r="J80" s="146"/>
      <c r="K80" s="146"/>
      <c r="L80" s="146"/>
      <c r="M80" s="146"/>
      <c r="N80" s="146"/>
      <c r="O80" s="146"/>
      <c r="P80" s="146"/>
      <c r="Q80" s="146"/>
      <c r="R80" s="62"/>
      <c r="S80" s="62"/>
    </row>
    <row r="81" spans="1:19" ht="12.75" customHeight="1" x14ac:dyDescent="0.2">
      <c r="A81" s="197" t="s">
        <v>36</v>
      </c>
      <c r="B81" s="198"/>
      <c r="C81" s="198"/>
      <c r="D81" s="198"/>
      <c r="E81" s="198"/>
      <c r="F81" s="198"/>
      <c r="G81" s="198"/>
      <c r="H81" s="198"/>
      <c r="I81" s="198"/>
      <c r="J81" s="145">
        <v>5247</v>
      </c>
      <c r="K81" s="146"/>
      <c r="L81" s="146"/>
      <c r="M81" s="146"/>
      <c r="N81" s="146"/>
      <c r="O81" s="146"/>
      <c r="P81" s="146"/>
      <c r="Q81" s="146"/>
      <c r="R81" s="113"/>
      <c r="S81" s="113"/>
    </row>
    <row r="82" spans="1:19" ht="12.75" customHeight="1" x14ac:dyDescent="0.2">
      <c r="A82" s="197" t="s">
        <v>37</v>
      </c>
      <c r="B82" s="198"/>
      <c r="C82" s="198"/>
      <c r="D82" s="198"/>
      <c r="E82" s="198"/>
      <c r="F82" s="198"/>
      <c r="G82" s="198"/>
      <c r="H82" s="198"/>
      <c r="I82" s="198"/>
      <c r="J82" s="145">
        <v>1326</v>
      </c>
      <c r="K82" s="146"/>
      <c r="L82" s="146"/>
      <c r="M82" s="146"/>
      <c r="N82" s="146"/>
      <c r="O82" s="146"/>
      <c r="P82" s="146"/>
      <c r="Q82" s="146"/>
      <c r="R82" s="113"/>
      <c r="S82" s="113"/>
    </row>
    <row r="83" spans="1:19" ht="12.75" customHeight="1" x14ac:dyDescent="0.2">
      <c r="A83" s="197" t="s">
        <v>38</v>
      </c>
      <c r="B83" s="198"/>
      <c r="C83" s="198"/>
      <c r="D83" s="198"/>
      <c r="E83" s="198"/>
      <c r="F83" s="198"/>
      <c r="G83" s="198"/>
      <c r="H83" s="198"/>
      <c r="I83" s="198"/>
      <c r="J83" s="145">
        <v>1256</v>
      </c>
      <c r="K83" s="146"/>
      <c r="L83" s="146"/>
      <c r="M83" s="146"/>
      <c r="N83" s="146"/>
      <c r="O83" s="146"/>
      <c r="P83" s="146"/>
      <c r="Q83" s="146"/>
      <c r="R83" s="113"/>
      <c r="S83" s="113"/>
    </row>
    <row r="84" spans="1:19" ht="12.75" customHeight="1" x14ac:dyDescent="0.2">
      <c r="A84" s="197" t="s">
        <v>39</v>
      </c>
      <c r="B84" s="198"/>
      <c r="C84" s="198"/>
      <c r="D84" s="198"/>
      <c r="E84" s="198"/>
      <c r="F84" s="198"/>
      <c r="G84" s="198"/>
      <c r="H84" s="198"/>
      <c r="I84" s="198"/>
      <c r="J84" s="145">
        <v>1178</v>
      </c>
      <c r="K84" s="146"/>
      <c r="L84" s="146"/>
      <c r="M84" s="146"/>
      <c r="N84" s="146"/>
      <c r="O84" s="146"/>
      <c r="P84" s="146"/>
      <c r="Q84" s="146"/>
      <c r="R84" s="113"/>
      <c r="S84" s="113"/>
    </row>
    <row r="85" spans="1:19" ht="12.75" customHeight="1" x14ac:dyDescent="0.2">
      <c r="A85" s="197" t="s">
        <v>40</v>
      </c>
      <c r="B85" s="198"/>
      <c r="C85" s="198"/>
      <c r="D85" s="198"/>
      <c r="E85" s="198"/>
      <c r="F85" s="198"/>
      <c r="G85" s="198"/>
      <c r="H85" s="198"/>
      <c r="I85" s="198"/>
      <c r="J85" s="145">
        <v>812</v>
      </c>
      <c r="K85" s="146"/>
      <c r="L85" s="146"/>
      <c r="M85" s="146"/>
      <c r="N85" s="146"/>
      <c r="O85" s="146"/>
      <c r="P85" s="146"/>
      <c r="Q85" s="146"/>
      <c r="R85" s="113"/>
      <c r="S85" s="113"/>
    </row>
    <row r="86" spans="1:19" ht="12.75" customHeight="1" x14ac:dyDescent="0.2">
      <c r="A86" s="203" t="s">
        <v>41</v>
      </c>
      <c r="B86" s="198"/>
      <c r="C86" s="198"/>
      <c r="D86" s="198"/>
      <c r="E86" s="198"/>
      <c r="F86" s="198"/>
      <c r="G86" s="198"/>
      <c r="H86" s="198"/>
      <c r="I86" s="198"/>
      <c r="J86" s="148">
        <v>9819</v>
      </c>
      <c r="K86" s="146"/>
      <c r="L86" s="146"/>
      <c r="M86" s="146"/>
      <c r="N86" s="146"/>
      <c r="O86" s="148">
        <v>61.43</v>
      </c>
      <c r="P86" s="146"/>
      <c r="Q86" s="148">
        <v>24.29</v>
      </c>
      <c r="R86" s="113"/>
      <c r="S86" s="113"/>
    </row>
    <row r="87" spans="1:19" ht="12.75" customHeight="1" x14ac:dyDescent="0.2">
      <c r="A87" s="113"/>
      <c r="B87" s="113"/>
      <c r="C87" s="113"/>
      <c r="D87" s="113"/>
      <c r="E87" s="113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13"/>
      <c r="S87" s="113"/>
    </row>
    <row r="88" spans="1:19" ht="12.75" customHeight="1" x14ac:dyDescent="0.2">
      <c r="A88" s="113"/>
      <c r="B88" s="114" t="s">
        <v>100</v>
      </c>
      <c r="C88" s="113"/>
      <c r="D88" s="113"/>
      <c r="E88" s="113"/>
      <c r="F88" s="138"/>
      <c r="G88" s="138"/>
      <c r="H88" s="138"/>
      <c r="I88" s="138"/>
      <c r="J88" s="138"/>
      <c r="K88" s="138"/>
      <c r="L88" s="138"/>
      <c r="M88" s="138"/>
      <c r="N88" s="138"/>
      <c r="O88" s="138"/>
      <c r="P88" s="138"/>
      <c r="Q88" s="138"/>
      <c r="R88" s="113"/>
      <c r="S88" s="113"/>
    </row>
    <row r="89" spans="1:19" ht="12.75" customHeight="1" x14ac:dyDescent="0.2">
      <c r="A89" s="113"/>
      <c r="B89" s="113"/>
      <c r="C89" s="113"/>
      <c r="D89" s="113"/>
      <c r="E89" s="113"/>
      <c r="F89" s="138"/>
      <c r="G89" s="138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13"/>
      <c r="S89" s="113"/>
    </row>
    <row r="90" spans="1:19" ht="12.75" customHeight="1" x14ac:dyDescent="0.2">
      <c r="A90" s="113"/>
      <c r="B90" s="128" t="s">
        <v>110</v>
      </c>
      <c r="C90" s="128"/>
      <c r="D90" s="128"/>
      <c r="E90" s="128"/>
      <c r="F90" s="138"/>
      <c r="G90" s="140" t="s">
        <v>111</v>
      </c>
      <c r="H90" s="140"/>
      <c r="I90" s="140"/>
      <c r="J90" s="140"/>
      <c r="K90" s="140"/>
      <c r="L90" s="140"/>
      <c r="M90" s="140"/>
      <c r="N90" s="140"/>
      <c r="O90" s="140"/>
      <c r="P90" s="140"/>
      <c r="Q90" s="140"/>
      <c r="R90" s="113"/>
      <c r="S90" s="158"/>
    </row>
    <row r="91" spans="1:19" ht="12.75" customHeight="1" x14ac:dyDescent="0.2">
      <c r="A91" s="113"/>
      <c r="B91" s="136"/>
      <c r="C91" s="135"/>
      <c r="D91" s="137"/>
      <c r="E91" s="138"/>
      <c r="F91" s="138"/>
      <c r="G91" s="207" t="s">
        <v>258</v>
      </c>
      <c r="H91" s="207"/>
      <c r="I91" s="159"/>
      <c r="J91" s="128"/>
      <c r="K91" s="128"/>
      <c r="L91" s="128"/>
      <c r="M91" s="128"/>
      <c r="N91" s="128"/>
      <c r="O91" s="160"/>
      <c r="P91" s="160"/>
      <c r="Q91" s="160"/>
      <c r="R91" s="113"/>
      <c r="S91" s="158"/>
    </row>
    <row r="92" spans="1:19" ht="12.75" customHeight="1" x14ac:dyDescent="0.2">
      <c r="A92" s="113"/>
      <c r="B92" s="136"/>
      <c r="C92" s="135"/>
      <c r="D92" s="137"/>
      <c r="E92" s="138"/>
      <c r="F92" s="138"/>
      <c r="G92" s="208" t="s">
        <v>112</v>
      </c>
      <c r="H92" s="208"/>
      <c r="I92" s="208"/>
      <c r="J92" s="208"/>
      <c r="K92" s="208"/>
      <c r="L92" s="208"/>
      <c r="M92" s="208"/>
      <c r="N92" s="208"/>
      <c r="O92" s="208"/>
      <c r="P92" s="208"/>
      <c r="Q92" s="208"/>
      <c r="R92" s="208"/>
      <c r="S92" s="208"/>
    </row>
    <row r="93" spans="1:19" ht="12.75" customHeight="1" x14ac:dyDescent="0.2">
      <c r="A93" s="113"/>
      <c r="B93" s="113"/>
      <c r="C93" s="113"/>
      <c r="D93" s="113"/>
      <c r="E93" s="113"/>
      <c r="F93" s="138"/>
      <c r="G93" s="138"/>
      <c r="H93" s="138"/>
      <c r="I93" s="138"/>
      <c r="J93" s="138"/>
      <c r="K93" s="138"/>
      <c r="L93" s="138"/>
      <c r="M93" s="138"/>
      <c r="N93" s="138"/>
      <c r="O93" s="138"/>
      <c r="P93" s="138"/>
      <c r="Q93" s="138"/>
      <c r="R93" s="113"/>
      <c r="S93" s="113"/>
    </row>
    <row r="94" spans="1:19" ht="12.75" customHeight="1" x14ac:dyDescent="0.2">
      <c r="A94" s="113"/>
      <c r="B94" s="113"/>
      <c r="C94" s="113"/>
      <c r="D94" s="113"/>
      <c r="E94" s="113"/>
      <c r="F94" s="138"/>
      <c r="G94" s="138"/>
      <c r="H94" s="138"/>
      <c r="I94" s="138"/>
      <c r="J94" s="138"/>
      <c r="K94" s="138"/>
      <c r="L94" s="138"/>
      <c r="M94" s="138"/>
      <c r="N94" s="138"/>
      <c r="O94" s="138"/>
      <c r="P94" s="138"/>
      <c r="Q94" s="138"/>
      <c r="R94" s="113"/>
      <c r="S94" s="113"/>
    </row>
    <row r="95" spans="1:19" ht="19.149999999999999" customHeight="1" x14ac:dyDescent="0.2">
      <c r="A95" s="113"/>
      <c r="B95" s="113"/>
      <c r="C95" s="113"/>
      <c r="D95" s="113"/>
      <c r="E95" s="113"/>
      <c r="F95" s="138"/>
      <c r="G95" s="138"/>
      <c r="H95" s="138"/>
      <c r="I95" s="138"/>
      <c r="J95" s="138"/>
      <c r="K95" s="138"/>
      <c r="L95" s="138"/>
      <c r="M95" s="138"/>
      <c r="N95" s="138"/>
      <c r="O95" s="138"/>
      <c r="P95" s="138"/>
      <c r="Q95" s="138"/>
      <c r="R95" s="113"/>
      <c r="S95" s="113"/>
    </row>
    <row r="96" spans="1:19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</row>
    <row r="97" spans="1:16" ht="12.75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</row>
    <row r="98" spans="1:16" ht="12.75" customHeight="1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</row>
    <row r="99" spans="1:16" ht="12.75" customHeight="1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</row>
    <row r="100" spans="1:16" ht="12.75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</row>
    <row r="101" spans="1:16" ht="12.75" customHeight="1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</row>
    <row r="102" spans="1:16" ht="12.75" customHeight="1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</row>
    <row r="103" spans="1:16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</row>
    <row r="104" spans="1:16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</row>
    <row r="105" spans="1:16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</row>
    <row r="106" spans="1:16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</row>
    <row r="107" spans="1:16" ht="12.75" customHeight="1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</row>
    <row r="108" spans="1:16" ht="12.75" customHeight="1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</row>
    <row r="109" spans="1:16" ht="12.75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</row>
    <row r="110" spans="1:16" ht="22.5" customHeight="1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</row>
    <row r="111" spans="1:16" ht="12.75" customHeight="1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</row>
    <row r="112" spans="1:16" ht="12.75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</row>
    <row r="113" spans="1:16" ht="12.75" customHeight="1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</row>
    <row r="114" spans="1:16" ht="12.75" customHeight="1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</row>
    <row r="115" spans="1:16" ht="12.75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</row>
    <row r="116" spans="1:16" ht="12.75" customHeight="1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</row>
    <row r="117" spans="1:16" ht="12.75" customHeight="1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</row>
    <row r="118" spans="1:16" ht="12.75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16" ht="12.75" customHeight="1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</row>
    <row r="120" spans="1:16" ht="12.75" customHeight="1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</row>
    <row r="121" spans="1:16" ht="12.75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</row>
    <row r="122" spans="1:16" ht="12.75" customHeight="1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1:16" ht="12.75" customHeight="1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1:16" ht="12.75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16" ht="12.75" customHeight="1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1:16" ht="12.75" customHeight="1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1:16" ht="12.75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1:16" ht="19.149999999999999" customHeight="1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1:16" ht="19.149999999999999" customHeight="1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1:16" ht="12.75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1:16" ht="12.75" customHeight="1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1:16" ht="12.75" customHeight="1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1:16" ht="12.75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1:16" ht="12.75" customHeight="1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1:16" ht="12.75" customHeight="1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1:16" ht="12.75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1:16" ht="12.75" customHeight="1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1:16" ht="12.75" customHeight="1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1:16" ht="12.75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  <row r="140" spans="1:16" ht="12.75" customHeight="1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</row>
    <row r="141" spans="1:16" ht="12.75" customHeight="1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</row>
    <row r="142" spans="1:16" ht="12.75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</row>
    <row r="143" spans="1:16" ht="12.75" customHeight="1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</row>
    <row r="144" spans="1:16" ht="12.75" customHeight="1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</row>
    <row r="145" spans="1:16" ht="12.75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</row>
    <row r="146" spans="1:16" ht="12.75" customHeight="1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</row>
    <row r="147" spans="1:16" ht="12.75" customHeight="1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</row>
    <row r="148" spans="1:16" ht="12.75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</row>
    <row r="149" spans="1:16" ht="12.75" customHeight="1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</row>
    <row r="150" spans="1:16" ht="12.75" customHeight="1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</row>
    <row r="151" spans="1:16" ht="12.75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</row>
    <row r="152" spans="1:16" ht="12.75" customHeight="1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</row>
    <row r="153" spans="1:16" ht="12.75" customHeight="1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</row>
    <row r="154" spans="1:16" ht="12.75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</row>
    <row r="155" spans="1:16" ht="19.149999999999999" customHeight="1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</row>
    <row r="156" spans="1:16" ht="12.75" customHeight="1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</row>
    <row r="157" spans="1:16" ht="12.75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</row>
    <row r="158" spans="1:16" ht="12.75" customHeight="1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</row>
    <row r="159" spans="1:16" ht="12.75" customHeight="1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</row>
    <row r="160" spans="1:16" ht="12.75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</row>
    <row r="161" spans="1:16" ht="12.75" customHeight="1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</row>
    <row r="162" spans="1:16" ht="22.5" customHeight="1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</row>
    <row r="163" spans="1:16" ht="12.75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</row>
    <row r="164" spans="1:16" ht="12.75" customHeight="1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</row>
    <row r="165" spans="1:16" ht="12.75" customHeight="1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</row>
    <row r="166" spans="1:16" ht="12.75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</row>
    <row r="167" spans="1:16" ht="12.75" customHeight="1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</row>
    <row r="168" spans="1:16" ht="12.75" customHeight="1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</row>
    <row r="169" spans="1:16" ht="12.75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</row>
    <row r="170" spans="1:16" ht="30.75" customHeight="1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</row>
    <row r="171" spans="1:16" ht="12.75" customHeight="1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</row>
    <row r="172" spans="1:16" ht="12.75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</row>
    <row r="173" spans="1:16" ht="12.75" customHeight="1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</row>
    <row r="174" spans="1:16" ht="12.75" customHeight="1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</row>
    <row r="175" spans="1:16" ht="12.75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</row>
    <row r="176" spans="1:16" ht="12.75" customHeight="1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</row>
    <row r="177" spans="1:16" ht="12.75" customHeight="1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</row>
    <row r="178" spans="1:16" ht="12.75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</row>
    <row r="179" spans="1:16" ht="12.75" customHeight="1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</row>
    <row r="180" spans="1:16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</row>
    <row r="181" spans="1:16" ht="22.5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</row>
    <row r="182" spans="1:16" ht="12.75" customHeight="1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</row>
    <row r="183" spans="1:16" ht="12.75" customHeight="1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</row>
    <row r="184" spans="1:16" ht="12.75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</row>
    <row r="185" spans="1:16" ht="12.75" customHeight="1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16" ht="12.75" customHeight="1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16" ht="12.75" customHeight="1" x14ac:dyDescent="0.2">
      <c r="A187" s="4"/>
      <c r="B187" s="4"/>
      <c r="C187" s="4"/>
      <c r="D187" s="4"/>
      <c r="E187" s="4"/>
      <c r="F187"/>
      <c r="G187"/>
      <c r="H187"/>
      <c r="I187"/>
      <c r="J187"/>
      <c r="K187"/>
      <c r="L187"/>
      <c r="M187"/>
      <c r="N187"/>
      <c r="O187"/>
      <c r="P187"/>
    </row>
    <row r="188" spans="1:16" ht="12.75" customHeight="1" x14ac:dyDescent="0.2">
      <c r="A188" s="4"/>
      <c r="B188" s="4"/>
      <c r="C188" s="4"/>
      <c r="D188" s="4"/>
      <c r="E188" s="4"/>
      <c r="F188"/>
      <c r="G188"/>
      <c r="H188"/>
      <c r="I188"/>
      <c r="J188"/>
      <c r="K188"/>
      <c r="L188"/>
      <c r="M188"/>
      <c r="N188"/>
      <c r="O188"/>
      <c r="P188"/>
    </row>
    <row r="189" spans="1:16" ht="12.75" customHeight="1" x14ac:dyDescent="0.2">
      <c r="A189" s="4"/>
      <c r="B189" s="4"/>
      <c r="C189" s="4"/>
      <c r="D189" s="4"/>
      <c r="E189" s="4"/>
      <c r="F189"/>
      <c r="G189"/>
      <c r="H189"/>
      <c r="I189"/>
      <c r="J189"/>
      <c r="K189"/>
      <c r="L189"/>
      <c r="M189"/>
      <c r="N189"/>
      <c r="O189"/>
      <c r="P189"/>
    </row>
    <row r="190" spans="1:16" ht="12.75" customHeight="1" x14ac:dyDescent="0.2">
      <c r="A190" s="4"/>
      <c r="B190" s="4"/>
      <c r="C190" s="4"/>
      <c r="D190" s="4"/>
      <c r="E190" s="4"/>
      <c r="F190"/>
      <c r="G190"/>
      <c r="H190"/>
      <c r="I190"/>
      <c r="J190"/>
      <c r="K190"/>
      <c r="L190"/>
      <c r="M190"/>
      <c r="N190"/>
      <c r="O190"/>
      <c r="P190"/>
    </row>
    <row r="191" spans="1:16" ht="12.75" customHeight="1" x14ac:dyDescent="0.2">
      <c r="A191" s="4"/>
      <c r="B191" s="4"/>
      <c r="C191" s="4"/>
      <c r="D191" s="4"/>
      <c r="E191" s="4"/>
      <c r="F191"/>
      <c r="G191"/>
      <c r="H191"/>
      <c r="I191"/>
      <c r="J191"/>
      <c r="K191"/>
      <c r="L191"/>
      <c r="M191"/>
      <c r="N191"/>
      <c r="O191"/>
      <c r="P191"/>
    </row>
    <row r="192" spans="1:16" ht="12.75" customHeight="1" x14ac:dyDescent="0.2">
      <c r="A192" s="4"/>
      <c r="B192" s="4"/>
      <c r="C192" s="4"/>
      <c r="D192" s="4"/>
      <c r="E192" s="4"/>
      <c r="F192"/>
      <c r="G192"/>
      <c r="H192"/>
      <c r="I192"/>
      <c r="J192"/>
      <c r="K192"/>
      <c r="L192"/>
      <c r="M192"/>
      <c r="N192"/>
      <c r="O192"/>
      <c r="P192"/>
    </row>
    <row r="193" spans="1:16" ht="12.75" customHeight="1" x14ac:dyDescent="0.2">
      <c r="A193" s="4"/>
      <c r="B193" s="4"/>
      <c r="C193" s="4"/>
      <c r="D193" s="4"/>
      <c r="E193" s="4"/>
      <c r="F193"/>
      <c r="G193"/>
      <c r="H193"/>
      <c r="I193"/>
      <c r="J193"/>
      <c r="K193"/>
      <c r="L193"/>
      <c r="M193"/>
      <c r="N193"/>
      <c r="O193"/>
      <c r="P193"/>
    </row>
    <row r="194" spans="1:16" ht="12.75" customHeight="1" x14ac:dyDescent="0.2">
      <c r="A194" s="4"/>
      <c r="B194" s="4"/>
      <c r="C194" s="4"/>
      <c r="D194" s="4"/>
      <c r="E194" s="4"/>
      <c r="F194"/>
      <c r="G194"/>
      <c r="H194"/>
      <c r="I194"/>
      <c r="J194"/>
      <c r="K194"/>
      <c r="L194"/>
      <c r="M194"/>
      <c r="N194"/>
      <c r="O194"/>
      <c r="P194"/>
    </row>
    <row r="195" spans="1:16" ht="12.75" customHeight="1" x14ac:dyDescent="0.2">
      <c r="A195" s="4"/>
      <c r="B195" s="4"/>
      <c r="C195" s="4"/>
      <c r="D195" s="4"/>
      <c r="E195" s="4"/>
      <c r="F195"/>
      <c r="G195"/>
      <c r="H195"/>
      <c r="I195"/>
      <c r="J195"/>
      <c r="K195"/>
      <c r="L195"/>
      <c r="M195"/>
      <c r="N195"/>
      <c r="O195"/>
      <c r="P195"/>
    </row>
    <row r="196" spans="1:16" ht="12.75" customHeight="1" x14ac:dyDescent="0.2">
      <c r="A196" s="4"/>
      <c r="B196" s="4"/>
      <c r="C196" s="4"/>
      <c r="D196" s="4"/>
      <c r="E196" s="4"/>
      <c r="F196"/>
      <c r="G196"/>
      <c r="H196"/>
      <c r="I196"/>
      <c r="J196"/>
      <c r="K196"/>
      <c r="L196"/>
      <c r="M196"/>
      <c r="N196"/>
      <c r="O196"/>
      <c r="P196"/>
    </row>
    <row r="197" spans="1:16" ht="12.75" customHeight="1" x14ac:dyDescent="0.2">
      <c r="A197" s="4"/>
      <c r="B197" s="4"/>
      <c r="C197" s="4"/>
      <c r="D197" s="4"/>
      <c r="E197" s="4"/>
      <c r="F197"/>
      <c r="G197"/>
      <c r="H197"/>
      <c r="I197"/>
      <c r="J197"/>
      <c r="K197"/>
      <c r="L197"/>
      <c r="M197"/>
      <c r="N197"/>
      <c r="O197"/>
      <c r="P197"/>
    </row>
    <row r="198" spans="1:16" ht="12.75" customHeight="1" x14ac:dyDescent="0.2">
      <c r="A198" s="4"/>
      <c r="B198" s="4"/>
      <c r="C198" s="4"/>
      <c r="D198" s="4"/>
      <c r="E198" s="4"/>
      <c r="F198"/>
      <c r="G198"/>
      <c r="H198"/>
      <c r="I198"/>
      <c r="J198"/>
      <c r="K198"/>
      <c r="L198"/>
      <c r="M198"/>
      <c r="N198"/>
      <c r="O198"/>
      <c r="P198"/>
    </row>
    <row r="199" spans="1:16" x14ac:dyDescent="0.2">
      <c r="A199" s="4"/>
      <c r="B199" s="4"/>
      <c r="C199" s="4"/>
      <c r="D199" s="4"/>
      <c r="E199" s="4"/>
      <c r="F199"/>
      <c r="G199"/>
      <c r="H199"/>
      <c r="I199"/>
      <c r="J199"/>
      <c r="K199"/>
      <c r="L199"/>
      <c r="M199"/>
      <c r="N199"/>
      <c r="O199"/>
      <c r="P199"/>
    </row>
    <row r="200" spans="1:16" x14ac:dyDescent="0.2">
      <c r="A200" s="4"/>
      <c r="B200" s="4"/>
      <c r="C200" s="4"/>
      <c r="D200" s="4"/>
      <c r="E200" s="4"/>
      <c r="F200"/>
      <c r="G200"/>
      <c r="H200"/>
      <c r="I200"/>
      <c r="J200"/>
      <c r="K200"/>
      <c r="L200"/>
      <c r="M200"/>
      <c r="N200"/>
      <c r="O200"/>
      <c r="P200"/>
    </row>
  </sheetData>
  <mergeCells count="59">
    <mergeCell ref="A82:I82"/>
    <mergeCell ref="A84:I84"/>
    <mergeCell ref="G91:H91"/>
    <mergeCell ref="G92:S92"/>
    <mergeCell ref="E1:I1"/>
    <mergeCell ref="E12:J12"/>
    <mergeCell ref="J19:K19"/>
    <mergeCell ref="J17:K17"/>
    <mergeCell ref="J15:K15"/>
    <mergeCell ref="J18:K18"/>
    <mergeCell ref="J16:K16"/>
    <mergeCell ref="A83:I83"/>
    <mergeCell ref="A85:I85"/>
    <mergeCell ref="A86:I86"/>
    <mergeCell ref="A79:I79"/>
    <mergeCell ref="A80:I80"/>
    <mergeCell ref="A81:I81"/>
    <mergeCell ref="A74:I74"/>
    <mergeCell ref="A75:I75"/>
    <mergeCell ref="A76:I76"/>
    <mergeCell ref="A77:I77"/>
    <mergeCell ref="A78:I78"/>
    <mergeCell ref="A69:I69"/>
    <mergeCell ref="A70:I70"/>
    <mergeCell ref="A71:I71"/>
    <mergeCell ref="A72:I72"/>
    <mergeCell ref="A73:I73"/>
    <mergeCell ref="A64:I64"/>
    <mergeCell ref="A65:I65"/>
    <mergeCell ref="A66:I66"/>
    <mergeCell ref="A67:I67"/>
    <mergeCell ref="A68:I68"/>
    <mergeCell ref="A59:I59"/>
    <mergeCell ref="A60:I60"/>
    <mergeCell ref="A61:I61"/>
    <mergeCell ref="A62:I62"/>
    <mergeCell ref="A63:I63"/>
    <mergeCell ref="B24:B26"/>
    <mergeCell ref="A56:Q56"/>
    <mergeCell ref="A57:I57"/>
    <mergeCell ref="A58:I58"/>
    <mergeCell ref="A50:Q50"/>
    <mergeCell ref="K25:M25"/>
    <mergeCell ref="J24:M24"/>
    <mergeCell ref="P24:P26"/>
    <mergeCell ref="A43:Q43"/>
    <mergeCell ref="A32:Q32"/>
    <mergeCell ref="F25:F26"/>
    <mergeCell ref="F24:I24"/>
    <mergeCell ref="G25:I25"/>
    <mergeCell ref="A28:Q28"/>
    <mergeCell ref="A24:A26"/>
    <mergeCell ref="Q24:Q26"/>
    <mergeCell ref="C24:C26"/>
    <mergeCell ref="D24:D26"/>
    <mergeCell ref="E24:E26"/>
    <mergeCell ref="O24:O26"/>
    <mergeCell ref="N24:N26"/>
    <mergeCell ref="J25:J26"/>
  </mergeCells>
  <phoneticPr fontId="45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Header>&amp;LГранд-СМЕТА</oddHeader>
    <oddFooter>&amp;L0503.002.292А/3-СМ.ЛС
312-2609&amp;RСтраница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U33"/>
  <sheetViews>
    <sheetView showZeros="0" topLeftCell="G9" zoomScale="80" zoomScaleNormal="80" workbookViewId="0">
      <selection sqref="A1:U31"/>
    </sheetView>
  </sheetViews>
  <sheetFormatPr defaultColWidth="9.140625" defaultRowHeight="15.75" x14ac:dyDescent="0.25"/>
  <cols>
    <col min="1" max="1" width="44.140625" style="15" customWidth="1"/>
    <col min="2" max="4" width="15.7109375" style="14" customWidth="1"/>
    <col min="5" max="5" width="11.7109375" style="14" customWidth="1"/>
    <col min="6" max="8" width="15.7109375" style="14" customWidth="1"/>
    <col min="9" max="9" width="11.7109375" style="14" customWidth="1"/>
    <col min="10" max="12" width="15.7109375" style="14" customWidth="1"/>
    <col min="13" max="13" width="12.5703125" style="14" customWidth="1"/>
    <col min="14" max="14" width="18" style="14" customWidth="1"/>
    <col min="15" max="15" width="18.85546875" style="14" customWidth="1"/>
    <col min="16" max="21" width="15.7109375" style="13" customWidth="1"/>
    <col min="22" max="16384" width="9.140625" style="13"/>
  </cols>
  <sheetData>
    <row r="1" spans="1:21" ht="25.15" customHeight="1" x14ac:dyDescent="0.25">
      <c r="A1" s="211" t="s">
        <v>20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</row>
    <row r="2" spans="1:21" ht="25.15" customHeight="1" x14ac:dyDescent="0.25">
      <c r="A2" s="211" t="s">
        <v>271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</row>
    <row r="3" spans="1:21" ht="15" customHeight="1" x14ac:dyDescent="0.3">
      <c r="A3" s="212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</row>
    <row r="4" spans="1:21" s="25" customFormat="1" ht="35.25" customHeight="1" x14ac:dyDescent="0.2">
      <c r="A4" s="213" t="s">
        <v>8</v>
      </c>
      <c r="B4" s="214" t="s">
        <v>7</v>
      </c>
      <c r="C4" s="215"/>
      <c r="D4" s="215"/>
      <c r="E4" s="216"/>
      <c r="F4" s="214" t="s">
        <v>264</v>
      </c>
      <c r="G4" s="215"/>
      <c r="H4" s="215"/>
      <c r="I4" s="216"/>
      <c r="J4" s="214" t="s">
        <v>6</v>
      </c>
      <c r="K4" s="215"/>
      <c r="L4" s="215"/>
      <c r="M4" s="216"/>
      <c r="N4" s="217" t="s">
        <v>47</v>
      </c>
      <c r="O4" s="217" t="s">
        <v>48</v>
      </c>
      <c r="P4" s="213" t="s">
        <v>261</v>
      </c>
      <c r="Q4" s="213"/>
      <c r="R4" s="213"/>
      <c r="S4" s="213" t="s">
        <v>275</v>
      </c>
      <c r="T4" s="213"/>
      <c r="U4" s="213"/>
    </row>
    <row r="5" spans="1:21" s="25" customFormat="1" ht="73.5" customHeight="1" x14ac:dyDescent="0.2">
      <c r="A5" s="213"/>
      <c r="B5" s="26" t="s">
        <v>27</v>
      </c>
      <c r="C5" s="26" t="s">
        <v>5</v>
      </c>
      <c r="D5" s="26" t="s">
        <v>4</v>
      </c>
      <c r="E5" s="26" t="s">
        <v>3</v>
      </c>
      <c r="F5" s="26" t="s">
        <v>27</v>
      </c>
      <c r="G5" s="26" t="s">
        <v>5</v>
      </c>
      <c r="H5" s="26" t="s">
        <v>4</v>
      </c>
      <c r="I5" s="26" t="s">
        <v>3</v>
      </c>
      <c r="J5" s="26" t="s">
        <v>27</v>
      </c>
      <c r="K5" s="26" t="s">
        <v>5</v>
      </c>
      <c r="L5" s="26" t="s">
        <v>4</v>
      </c>
      <c r="M5" s="26" t="s">
        <v>3</v>
      </c>
      <c r="N5" s="217"/>
      <c r="O5" s="217"/>
      <c r="P5" s="26" t="s">
        <v>5</v>
      </c>
      <c r="Q5" s="26" t="s">
        <v>4</v>
      </c>
      <c r="R5" s="26" t="s">
        <v>3</v>
      </c>
      <c r="S5" s="26" t="s">
        <v>5</v>
      </c>
      <c r="T5" s="26" t="s">
        <v>4</v>
      </c>
      <c r="U5" s="26" t="s">
        <v>3</v>
      </c>
    </row>
    <row r="6" spans="1:21" s="23" customFormat="1" x14ac:dyDescent="0.2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  <c r="N6" s="24">
        <v>14</v>
      </c>
      <c r="O6" s="24">
        <v>15</v>
      </c>
      <c r="P6" s="24">
        <v>19</v>
      </c>
      <c r="Q6" s="24">
        <v>20</v>
      </c>
      <c r="R6" s="24">
        <v>21</v>
      </c>
      <c r="S6" s="24">
        <v>19</v>
      </c>
      <c r="T6" s="24">
        <v>20</v>
      </c>
      <c r="U6" s="24">
        <v>21</v>
      </c>
    </row>
    <row r="7" spans="1:21" s="23" customFormat="1" ht="72" customHeight="1" x14ac:dyDescent="0.2">
      <c r="A7" s="49" t="s">
        <v>259</v>
      </c>
      <c r="B7" s="46">
        <f t="shared" ref="B7:B8" si="0">SUM(C7:E7)</f>
        <v>967082</v>
      </c>
      <c r="C7" s="46">
        <f>'25205'!J74+'25205'!J75</f>
        <v>967082</v>
      </c>
      <c r="D7" s="176">
        <v>0</v>
      </c>
      <c r="E7" s="59">
        <v>0</v>
      </c>
      <c r="F7" s="46">
        <f t="shared" ref="F7:F8" si="1">SUM(G7:I7)</f>
        <v>967082</v>
      </c>
      <c r="G7" s="46">
        <f>C7</f>
        <v>967082</v>
      </c>
      <c r="H7" s="46">
        <f>D7</f>
        <v>0</v>
      </c>
      <c r="I7" s="46">
        <f>E7</f>
        <v>0</v>
      </c>
      <c r="J7" s="46">
        <f>SUM(K7:M7)</f>
        <v>967082</v>
      </c>
      <c r="K7" s="46">
        <f>G7</f>
        <v>967082</v>
      </c>
      <c r="L7" s="46"/>
      <c r="M7" s="46"/>
      <c r="N7" s="46">
        <f>SUM(P7:U7)</f>
        <v>6048924</v>
      </c>
      <c r="O7" s="24" t="s">
        <v>267</v>
      </c>
      <c r="P7" s="166"/>
      <c r="Q7" s="165"/>
      <c r="R7" s="165"/>
      <c r="S7" s="177">
        <f>ROUND(K7*5.94*1.053,0)</f>
        <v>6048924</v>
      </c>
      <c r="T7" s="177"/>
      <c r="U7" s="177"/>
    </row>
    <row r="8" spans="1:21" s="51" customFormat="1" ht="59.25" customHeight="1" x14ac:dyDescent="0.2">
      <c r="A8" s="50" t="s">
        <v>260</v>
      </c>
      <c r="B8" s="46">
        <f t="shared" si="0"/>
        <v>9819</v>
      </c>
      <c r="C8" s="46">
        <f>'25252'!J77+'25252'!J78</f>
        <v>9819</v>
      </c>
      <c r="D8" s="46">
        <v>0</v>
      </c>
      <c r="E8" s="46">
        <v>0</v>
      </c>
      <c r="F8" s="46">
        <f t="shared" si="1"/>
        <v>9819</v>
      </c>
      <c r="G8" s="46">
        <f t="shared" ref="G8" si="2">C8</f>
        <v>9819</v>
      </c>
      <c r="H8" s="46">
        <f t="shared" ref="H8" si="3">D8</f>
        <v>0</v>
      </c>
      <c r="I8" s="46">
        <f t="shared" ref="I8" si="4">E8</f>
        <v>0</v>
      </c>
      <c r="J8" s="46">
        <f t="shared" ref="J8" si="5">SUM(K8:M8)</f>
        <v>9819</v>
      </c>
      <c r="K8" s="46">
        <f>G8</f>
        <v>9819</v>
      </c>
      <c r="L8" s="46"/>
      <c r="M8" s="46"/>
      <c r="N8" s="177">
        <f t="shared" ref="N8:N11" si="6">SUM(P8:U8)</f>
        <v>61416</v>
      </c>
      <c r="O8" s="58" t="s">
        <v>268</v>
      </c>
      <c r="P8" s="177"/>
      <c r="Q8" s="168"/>
      <c r="R8" s="168"/>
      <c r="S8" s="177">
        <f t="shared" ref="S8:S9" si="7">ROUND(K8*5.94*1.053,0)</f>
        <v>61416</v>
      </c>
      <c r="T8" s="168"/>
      <c r="U8" s="168"/>
    </row>
    <row r="9" spans="1:21" s="51" customFormat="1" ht="59.25" customHeight="1" x14ac:dyDescent="0.2">
      <c r="A9" s="50" t="s">
        <v>265</v>
      </c>
      <c r="B9" s="165">
        <f>SUM(C9:E9)</f>
        <v>58332</v>
      </c>
      <c r="C9" s="165">
        <v>58332</v>
      </c>
      <c r="D9" s="165">
        <v>0</v>
      </c>
      <c r="E9" s="165">
        <v>0</v>
      </c>
      <c r="F9" s="165">
        <f>SUM(G9:I9)</f>
        <v>58332</v>
      </c>
      <c r="G9" s="165">
        <f>C9</f>
        <v>58332</v>
      </c>
      <c r="H9" s="165"/>
      <c r="I9" s="165"/>
      <c r="J9" s="165">
        <f>SUM(K9:M9)</f>
        <v>58332</v>
      </c>
      <c r="K9" s="165">
        <f>C9</f>
        <v>58332</v>
      </c>
      <c r="L9" s="165"/>
      <c r="M9" s="165"/>
      <c r="N9" s="177">
        <f t="shared" si="6"/>
        <v>364856</v>
      </c>
      <c r="O9" s="58" t="s">
        <v>269</v>
      </c>
      <c r="P9" s="177"/>
      <c r="Q9" s="168"/>
      <c r="R9" s="168"/>
      <c r="S9" s="177">
        <f t="shared" si="7"/>
        <v>364856</v>
      </c>
      <c r="T9" s="168"/>
      <c r="U9" s="168"/>
    </row>
    <row r="10" spans="1:21" s="51" customFormat="1" ht="59.25" customHeight="1" x14ac:dyDescent="0.2">
      <c r="A10" s="50" t="s">
        <v>266</v>
      </c>
      <c r="B10" s="165">
        <f>SUM(C10:E10)</f>
        <v>180790</v>
      </c>
      <c r="C10" s="165">
        <v>180790</v>
      </c>
      <c r="D10" s="165">
        <v>0</v>
      </c>
      <c r="E10" s="165"/>
      <c r="F10" s="165">
        <f>SUM(G10:I10)</f>
        <v>180790</v>
      </c>
      <c r="G10" s="165">
        <f>C10</f>
        <v>180790</v>
      </c>
      <c r="H10" s="165"/>
      <c r="I10" s="165"/>
      <c r="J10" s="165">
        <f>SUM(K10:M10)</f>
        <v>180790</v>
      </c>
      <c r="K10" s="165">
        <f>G10</f>
        <v>180790</v>
      </c>
      <c r="L10" s="165"/>
      <c r="M10" s="165"/>
      <c r="N10" s="177">
        <f t="shared" si="6"/>
        <v>1130809</v>
      </c>
      <c r="O10" s="58" t="s">
        <v>270</v>
      </c>
      <c r="P10" s="177"/>
      <c r="Q10" s="168"/>
      <c r="R10" s="168"/>
      <c r="S10" s="177">
        <f>ROUND(K10*5.94*1.053,0)</f>
        <v>1130809</v>
      </c>
      <c r="T10" s="168"/>
      <c r="U10" s="168"/>
    </row>
    <row r="11" spans="1:21" s="51" customFormat="1" ht="59.25" customHeight="1" x14ac:dyDescent="0.2">
      <c r="A11" s="50" t="s">
        <v>273</v>
      </c>
      <c r="B11" s="177">
        <f>SUM(C11:E11)</f>
        <v>819701</v>
      </c>
      <c r="C11" s="177">
        <v>819701</v>
      </c>
      <c r="D11" s="177"/>
      <c r="E11" s="177"/>
      <c r="F11" s="177">
        <f>SUM(G11:I11)</f>
        <v>819701</v>
      </c>
      <c r="G11" s="177">
        <f>C11</f>
        <v>819701</v>
      </c>
      <c r="H11" s="177"/>
      <c r="I11" s="177"/>
      <c r="J11" s="177">
        <f>SUM(K11:M11)</f>
        <v>819701</v>
      </c>
      <c r="K11" s="177">
        <f>G11</f>
        <v>819701</v>
      </c>
      <c r="L11" s="177"/>
      <c r="M11" s="177"/>
      <c r="N11" s="177">
        <f t="shared" si="6"/>
        <v>4869024</v>
      </c>
      <c r="O11" s="58" t="s">
        <v>279</v>
      </c>
      <c r="P11" s="177">
        <f t="shared" ref="P11" si="8">ROUND(K11*5.94,0)</f>
        <v>4869024</v>
      </c>
      <c r="Q11" s="168"/>
      <c r="R11" s="168"/>
      <c r="S11" s="177"/>
      <c r="T11" s="168"/>
      <c r="U11" s="168"/>
    </row>
    <row r="12" spans="1:21" s="51" customFormat="1" ht="59.25" customHeight="1" x14ac:dyDescent="0.2">
      <c r="A12" s="50" t="s">
        <v>285</v>
      </c>
      <c r="B12" s="179">
        <f>SUM(C12:E12)</f>
        <v>265</v>
      </c>
      <c r="C12" s="179"/>
      <c r="D12" s="179"/>
      <c r="E12" s="179">
        <v>265</v>
      </c>
      <c r="F12" s="179">
        <f>SUM(G12:I12)</f>
        <v>265</v>
      </c>
      <c r="G12" s="179">
        <f>C12</f>
        <v>0</v>
      </c>
      <c r="H12" s="179"/>
      <c r="I12" s="179">
        <f>E12</f>
        <v>265</v>
      </c>
      <c r="J12" s="179">
        <f>SUM(K12:M12)</f>
        <v>265</v>
      </c>
      <c r="K12" s="179">
        <f>G12</f>
        <v>0</v>
      </c>
      <c r="L12" s="179"/>
      <c r="M12" s="179">
        <f>E12</f>
        <v>265</v>
      </c>
      <c r="N12" s="179">
        <f>U12</f>
        <v>2902</v>
      </c>
      <c r="O12" s="58" t="s">
        <v>282</v>
      </c>
      <c r="P12" s="179"/>
      <c r="Q12" s="168"/>
      <c r="R12" s="168"/>
      <c r="S12" s="179"/>
      <c r="T12" s="168"/>
      <c r="U12" s="179">
        <f>ROUND(M12*10.4*1.053,0)</f>
        <v>2902</v>
      </c>
    </row>
    <row r="13" spans="1:21" s="18" customFormat="1" ht="24.95" customHeight="1" x14ac:dyDescent="0.25">
      <c r="A13" s="22" t="s">
        <v>2</v>
      </c>
      <c r="B13" s="19">
        <f>SUM(B7:B12)</f>
        <v>2035989</v>
      </c>
      <c r="C13" s="19">
        <f>SUM(C7:C12)</f>
        <v>2035724</v>
      </c>
      <c r="D13" s="19">
        <f t="shared" ref="D13" si="9">SUM(D7:D10)</f>
        <v>0</v>
      </c>
      <c r="E13" s="19">
        <f>SUM(E12)</f>
        <v>265</v>
      </c>
      <c r="F13" s="19">
        <f>SUM(F7:F12)</f>
        <v>2035989</v>
      </c>
      <c r="G13" s="19">
        <f>SUM(G7:G12)</f>
        <v>2035724</v>
      </c>
      <c r="H13" s="19"/>
      <c r="I13" s="19">
        <f>SUM(I12)</f>
        <v>265</v>
      </c>
      <c r="J13" s="19">
        <f>SUM(J7:J12)</f>
        <v>2035989</v>
      </c>
      <c r="K13" s="19">
        <f>SUM(K7:K12)</f>
        <v>2035724</v>
      </c>
      <c r="L13" s="19">
        <f>SUM(L7:L10)</f>
        <v>0</v>
      </c>
      <c r="M13" s="19">
        <f>SUM(M12)</f>
        <v>265</v>
      </c>
      <c r="N13" s="19">
        <f>SUM(P13:U13)</f>
        <v>12477931</v>
      </c>
      <c r="O13" s="19"/>
      <c r="P13" s="174">
        <f>SUM(P7:P11)</f>
        <v>4869024</v>
      </c>
      <c r="Q13" s="169"/>
      <c r="R13" s="169"/>
      <c r="S13" s="174">
        <f>SUM(S7:S11)</f>
        <v>7606005</v>
      </c>
      <c r="T13" s="169"/>
      <c r="U13" s="189">
        <f>SUM(U12)</f>
        <v>2902</v>
      </c>
    </row>
    <row r="14" spans="1:21" ht="24.95" customHeight="1" x14ac:dyDescent="0.25">
      <c r="A14" s="21" t="s">
        <v>49</v>
      </c>
      <c r="B14" s="166"/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9">
        <f>SUM(P14:U14)</f>
        <v>2246027.5799999996</v>
      </c>
      <c r="O14" s="166"/>
      <c r="P14" s="175">
        <f>ROUND(P13*18%,2)</f>
        <v>876424.32</v>
      </c>
      <c r="Q14" s="170"/>
      <c r="R14" s="170"/>
      <c r="S14" s="175">
        <f>ROUND(S13*18%,2)</f>
        <v>1369080.9</v>
      </c>
      <c r="T14" s="175"/>
      <c r="U14" s="188">
        <f t="shared" ref="U14" si="10">ROUND(U13*18%,2)</f>
        <v>522.36</v>
      </c>
    </row>
    <row r="15" spans="1:21" s="18" customFormat="1" ht="24.95" customHeight="1" x14ac:dyDescent="0.25">
      <c r="A15" s="20" t="s">
        <v>1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>
        <f>SUM(P15:U15)</f>
        <v>14723958.58</v>
      </c>
      <c r="O15" s="19"/>
      <c r="P15" s="174">
        <f>SUM(P13:P14)</f>
        <v>5745448.3200000003</v>
      </c>
      <c r="Q15" s="169"/>
      <c r="R15" s="169"/>
      <c r="S15" s="174">
        <f>SUM(S13:S14)</f>
        <v>8975085.9000000004</v>
      </c>
      <c r="T15" s="174"/>
      <c r="U15" s="189">
        <f t="shared" ref="U15" si="11">SUM(U13:U14)</f>
        <v>3424.36</v>
      </c>
    </row>
    <row r="16" spans="1:21" s="18" customFormat="1" ht="24.95" customHeight="1" x14ac:dyDescent="0.25">
      <c r="A16" s="171"/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3"/>
      <c r="Q16" s="173"/>
      <c r="R16" s="173"/>
    </row>
    <row r="17" spans="1:17" ht="24.95" customHeight="1" x14ac:dyDescent="0.25">
      <c r="A17" s="222" t="s">
        <v>0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180"/>
      <c r="Q17" s="180"/>
    </row>
    <row r="18" spans="1:17" ht="24.95" customHeight="1" x14ac:dyDescent="0.3">
      <c r="A18" s="222" t="s">
        <v>280</v>
      </c>
      <c r="B18" s="222"/>
      <c r="C18" s="222"/>
      <c r="D18" s="222"/>
      <c r="E18" s="222"/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180"/>
      <c r="Q18" s="181"/>
    </row>
    <row r="19" spans="1:17" ht="24.95" customHeight="1" x14ac:dyDescent="0.3">
      <c r="A19" s="223" t="s">
        <v>283</v>
      </c>
      <c r="B19" s="223"/>
      <c r="C19" s="223"/>
      <c r="D19" s="223"/>
      <c r="E19" s="223"/>
      <c r="F19" s="223"/>
      <c r="G19" s="223"/>
      <c r="H19" s="223"/>
      <c r="I19" s="223"/>
      <c r="J19" s="223"/>
      <c r="K19" s="223"/>
      <c r="L19" s="223"/>
      <c r="M19" s="223"/>
      <c r="N19" s="223"/>
      <c r="O19" s="223"/>
      <c r="P19" s="180"/>
      <c r="Q19" s="184"/>
    </row>
    <row r="20" spans="1:17" ht="27" customHeight="1" x14ac:dyDescent="0.25">
      <c r="A20" s="223" t="s">
        <v>274</v>
      </c>
      <c r="B20" s="223"/>
      <c r="C20" s="223"/>
      <c r="D20" s="223"/>
      <c r="E20" s="223"/>
      <c r="F20" s="223"/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3"/>
    </row>
    <row r="21" spans="1:17" s="18" customFormat="1" ht="24.95" customHeight="1" x14ac:dyDescent="0.3">
      <c r="A21" s="180"/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182"/>
      <c r="M21" s="182"/>
      <c r="N21" s="182"/>
      <c r="O21" s="182"/>
      <c r="P21" s="183"/>
      <c r="Q21" s="183"/>
    </row>
    <row r="22" spans="1:17" ht="24.95" customHeight="1" x14ac:dyDescent="0.3">
      <c r="A22" s="219" t="s">
        <v>276</v>
      </c>
      <c r="B22" s="219"/>
      <c r="C22" s="219"/>
      <c r="D22" s="181"/>
      <c r="E22" s="181"/>
      <c r="F22" s="181"/>
      <c r="G22" s="181"/>
      <c r="H22" s="181"/>
      <c r="I22" s="181"/>
      <c r="J22" s="181"/>
      <c r="K22" s="181"/>
      <c r="L22" s="181"/>
      <c r="M22" s="181"/>
      <c r="N22" s="181"/>
      <c r="O22" s="182"/>
      <c r="P22" s="181"/>
      <c r="Q22" s="181"/>
    </row>
    <row r="23" spans="1:17" s="18" customFormat="1" ht="24.95" customHeight="1" x14ac:dyDescent="0.3">
      <c r="A23" s="219" t="s">
        <v>46</v>
      </c>
      <c r="B23" s="219"/>
      <c r="C23" s="219"/>
      <c r="D23" s="181"/>
      <c r="E23" s="181"/>
      <c r="F23" s="181"/>
      <c r="G23" s="185"/>
      <c r="H23" s="220" t="s">
        <v>277</v>
      </c>
      <c r="I23" s="220"/>
      <c r="J23" s="220"/>
      <c r="K23" s="181"/>
      <c r="L23" s="181"/>
      <c r="M23" s="181"/>
      <c r="N23" s="181"/>
      <c r="O23" s="181"/>
      <c r="P23" s="183"/>
      <c r="Q23" s="183"/>
    </row>
    <row r="24" spans="1:17" ht="20.25" customHeight="1" x14ac:dyDescent="0.3">
      <c r="A24" s="180"/>
      <c r="B24" s="182"/>
      <c r="C24" s="182"/>
      <c r="D24" s="182"/>
      <c r="E24" s="182"/>
      <c r="F24" s="182"/>
      <c r="G24" s="182"/>
      <c r="H24" s="218"/>
      <c r="I24" s="218"/>
      <c r="J24" s="182"/>
      <c r="K24" s="182"/>
      <c r="L24" s="182"/>
      <c r="M24" s="182"/>
      <c r="N24" s="182"/>
      <c r="O24" s="182"/>
      <c r="P24" s="181"/>
      <c r="Q24" s="186"/>
    </row>
    <row r="25" spans="1:17" ht="24.95" customHeight="1" x14ac:dyDescent="0.3">
      <c r="A25" s="219" t="s">
        <v>50</v>
      </c>
      <c r="B25" s="219"/>
      <c r="C25" s="187"/>
      <c r="D25" s="187"/>
      <c r="E25" s="187"/>
      <c r="F25" s="187"/>
      <c r="G25" s="187"/>
      <c r="H25" s="221" t="s">
        <v>101</v>
      </c>
      <c r="I25" s="221"/>
      <c r="J25" s="221"/>
      <c r="K25" s="187"/>
      <c r="L25" s="187"/>
      <c r="M25" s="187"/>
      <c r="N25" s="187"/>
      <c r="O25" s="187"/>
      <c r="P25" s="180"/>
      <c r="Q25" s="180"/>
    </row>
    <row r="26" spans="1:17" ht="24.95" customHeight="1" x14ac:dyDescent="0.25">
      <c r="A26" s="180"/>
      <c r="B26" s="182"/>
      <c r="C26" s="182"/>
      <c r="D26" s="182"/>
      <c r="E26" s="182"/>
      <c r="F26" s="182"/>
      <c r="G26" s="182"/>
      <c r="H26" s="218"/>
      <c r="I26" s="218"/>
      <c r="J26" s="182"/>
      <c r="K26" s="182"/>
      <c r="L26" s="182"/>
      <c r="M26" s="182"/>
      <c r="N26" s="182"/>
      <c r="O26" s="182"/>
      <c r="P26" s="180"/>
      <c r="Q26" s="180"/>
    </row>
    <row r="27" spans="1:17" ht="27" customHeight="1" x14ac:dyDescent="0.3">
      <c r="A27" s="180" t="s">
        <v>74</v>
      </c>
      <c r="B27" s="182"/>
      <c r="C27" s="182"/>
      <c r="D27" s="182"/>
      <c r="E27" s="182"/>
      <c r="F27" s="182"/>
      <c r="G27" s="182"/>
      <c r="H27" s="210" t="s">
        <v>75</v>
      </c>
      <c r="I27" s="210"/>
      <c r="J27" s="210"/>
      <c r="K27" s="182"/>
      <c r="L27" s="182"/>
      <c r="M27" s="182"/>
      <c r="N27" s="182"/>
      <c r="O27" s="182"/>
      <c r="P27" s="181"/>
      <c r="Q27" s="181"/>
    </row>
    <row r="28" spans="1:17" s="16" customFormat="1" ht="18.75" customHeight="1" x14ac:dyDescent="0.3">
      <c r="A28" s="15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7" s="16" customFormat="1" ht="18.75" customHeight="1" x14ac:dyDescent="0.3">
      <c r="A29" s="15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 t="s">
        <v>61</v>
      </c>
      <c r="N29" s="14"/>
      <c r="O29" s="14"/>
    </row>
    <row r="30" spans="1:17" ht="18.75" customHeight="1" x14ac:dyDescent="0.25"/>
    <row r="31" spans="1:17" s="16" customFormat="1" ht="19.5" customHeight="1" x14ac:dyDescent="0.3">
      <c r="A31" s="15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3" spans="1:15" s="16" customFormat="1" ht="18.75" x14ac:dyDescent="0.3">
      <c r="A33" s="15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</row>
  </sheetData>
  <mergeCells count="23">
    <mergeCell ref="A22:C22"/>
    <mergeCell ref="N4:N5"/>
    <mergeCell ref="A17:O17"/>
    <mergeCell ref="A18:O18"/>
    <mergeCell ref="A20:Q20"/>
    <mergeCell ref="P4:R4"/>
    <mergeCell ref="A19:O19"/>
    <mergeCell ref="H27:J27"/>
    <mergeCell ref="A2:U2"/>
    <mergeCell ref="A1:U1"/>
    <mergeCell ref="A3:O3"/>
    <mergeCell ref="A4:A5"/>
    <mergeCell ref="B4:E4"/>
    <mergeCell ref="F4:I4"/>
    <mergeCell ref="O4:O5"/>
    <mergeCell ref="J4:M4"/>
    <mergeCell ref="H26:I26"/>
    <mergeCell ref="A25:B25"/>
    <mergeCell ref="A23:C23"/>
    <mergeCell ref="H24:I24"/>
    <mergeCell ref="H23:J23"/>
    <mergeCell ref="H25:J25"/>
    <mergeCell ref="S4:U4"/>
  </mergeCells>
  <phoneticPr fontId="45" type="noConversion"/>
  <pageMargins left="0.39370078740157483" right="0.19685039370078741" top="0.19685039370078741" bottom="0" header="0.31496062992125984" footer="0.31496062992125984"/>
  <pageSetup paperSize="9" scale="5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workbookViewId="0">
      <selection activeCell="F24" sqref="F24"/>
    </sheetView>
  </sheetViews>
  <sheetFormatPr defaultColWidth="9.140625" defaultRowHeight="15" x14ac:dyDescent="0.25"/>
  <cols>
    <col min="1" max="1" width="9.5703125" style="27" customWidth="1"/>
    <col min="2" max="2" width="7.42578125" style="27" customWidth="1"/>
    <col min="3" max="3" width="23" style="27" customWidth="1"/>
    <col min="4" max="4" width="9.140625" style="27"/>
    <col min="5" max="5" width="12.28515625" style="27" customWidth="1"/>
    <col min="6" max="6" width="19.85546875" style="27" customWidth="1"/>
    <col min="7" max="8" width="20.7109375" style="27" customWidth="1"/>
    <col min="9" max="16384" width="9.140625" style="27"/>
  </cols>
  <sheetData>
    <row r="1" spans="1:8" ht="15.75" x14ac:dyDescent="0.25">
      <c r="G1" s="41"/>
    </row>
    <row r="2" spans="1:8" ht="15.75" x14ac:dyDescent="0.25">
      <c r="G2" s="37"/>
    </row>
    <row r="3" spans="1:8" ht="15" customHeight="1" x14ac:dyDescent="0.25">
      <c r="G3" s="37"/>
    </row>
    <row r="4" spans="1:8" ht="15.75" hidden="1" x14ac:dyDescent="0.25">
      <c r="G4" s="37"/>
    </row>
    <row r="5" spans="1:8" ht="30" customHeight="1" x14ac:dyDescent="0.3">
      <c r="A5" s="248" t="s">
        <v>19</v>
      </c>
      <c r="B5" s="248"/>
      <c r="C5" s="248"/>
      <c r="D5" s="248"/>
      <c r="E5" s="248"/>
      <c r="F5" s="248"/>
      <c r="G5" s="248"/>
      <c r="H5" s="248"/>
    </row>
    <row r="6" spans="1:8" ht="63" customHeight="1" x14ac:dyDescent="0.25">
      <c r="A6" s="252" t="s">
        <v>272</v>
      </c>
      <c r="B6" s="252"/>
      <c r="C6" s="252"/>
      <c r="D6" s="252"/>
      <c r="E6" s="252"/>
      <c r="F6" s="252"/>
      <c r="G6" s="252"/>
      <c r="H6" s="252"/>
    </row>
    <row r="7" spans="1:8" ht="18.75" x14ac:dyDescent="0.3">
      <c r="A7" s="248" t="s">
        <v>281</v>
      </c>
      <c r="B7" s="248"/>
      <c r="C7" s="248"/>
      <c r="D7" s="248"/>
      <c r="E7" s="248"/>
      <c r="F7" s="248"/>
      <c r="G7" s="248"/>
      <c r="H7" s="248"/>
    </row>
    <row r="8" spans="1:8" ht="15.75" x14ac:dyDescent="0.25">
      <c r="A8" s="239"/>
      <c r="B8" s="239"/>
      <c r="C8" s="239"/>
      <c r="D8" s="239"/>
      <c r="E8" s="239"/>
      <c r="F8" s="239"/>
      <c r="G8" s="239"/>
    </row>
    <row r="9" spans="1:8" ht="15.75" x14ac:dyDescent="0.25">
      <c r="A9" s="240" t="s">
        <v>263</v>
      </c>
      <c r="B9" s="240"/>
      <c r="C9" s="240"/>
      <c r="D9" s="240"/>
      <c r="E9" s="28"/>
      <c r="F9" s="28"/>
      <c r="G9" s="28"/>
    </row>
    <row r="10" spans="1:8" ht="15.75" x14ac:dyDescent="0.25">
      <c r="A10" s="28"/>
      <c r="B10" s="28"/>
      <c r="C10" s="28"/>
      <c r="D10" s="28"/>
      <c r="E10" s="28"/>
      <c r="F10" s="251" t="s">
        <v>18</v>
      </c>
      <c r="G10" s="251"/>
      <c r="H10" s="251"/>
    </row>
    <row r="11" spans="1:8" ht="12.75" customHeight="1" x14ac:dyDescent="0.25">
      <c r="A11" s="230" t="s">
        <v>17</v>
      </c>
      <c r="B11" s="231"/>
      <c r="C11" s="234" t="s">
        <v>16</v>
      </c>
      <c r="D11" s="230" t="s">
        <v>15</v>
      </c>
      <c r="E11" s="231"/>
      <c r="F11" s="234" t="s">
        <v>14</v>
      </c>
      <c r="G11" s="241" t="s">
        <v>13</v>
      </c>
      <c r="H11" s="241" t="s">
        <v>13</v>
      </c>
    </row>
    <row r="12" spans="1:8" ht="31.5" customHeight="1" x14ac:dyDescent="0.25">
      <c r="A12" s="232"/>
      <c r="B12" s="233"/>
      <c r="C12" s="235"/>
      <c r="D12" s="232"/>
      <c r="E12" s="233"/>
      <c r="F12" s="235"/>
      <c r="G12" s="241"/>
      <c r="H12" s="241"/>
    </row>
    <row r="13" spans="1:8" ht="13.9" customHeight="1" x14ac:dyDescent="0.25">
      <c r="A13" s="232"/>
      <c r="B13" s="233"/>
      <c r="C13" s="235"/>
      <c r="D13" s="232"/>
      <c r="E13" s="233"/>
      <c r="F13" s="235"/>
      <c r="G13" s="241"/>
      <c r="H13" s="241"/>
    </row>
    <row r="14" spans="1:8" ht="13.9" customHeight="1" x14ac:dyDescent="0.25">
      <c r="A14" s="232"/>
      <c r="B14" s="233"/>
      <c r="C14" s="235"/>
      <c r="D14" s="232"/>
      <c r="E14" s="233"/>
      <c r="F14" s="235"/>
      <c r="G14" s="242" t="s">
        <v>262</v>
      </c>
      <c r="H14" s="242" t="s">
        <v>278</v>
      </c>
    </row>
    <row r="15" spans="1:8" ht="13.9" customHeight="1" x14ac:dyDescent="0.25">
      <c r="A15" s="232"/>
      <c r="B15" s="233"/>
      <c r="C15" s="235"/>
      <c r="D15" s="232"/>
      <c r="E15" s="233"/>
      <c r="F15" s="235"/>
      <c r="G15" s="243"/>
      <c r="H15" s="243"/>
    </row>
    <row r="16" spans="1:8" ht="13.9" customHeight="1" x14ac:dyDescent="0.25">
      <c r="A16" s="232"/>
      <c r="B16" s="233"/>
      <c r="C16" s="235"/>
      <c r="D16" s="232"/>
      <c r="E16" s="233"/>
      <c r="F16" s="235"/>
      <c r="G16" s="243"/>
      <c r="H16" s="243"/>
    </row>
    <row r="17" spans="1:12" ht="13.9" customHeight="1" x14ac:dyDescent="0.25">
      <c r="A17" s="232"/>
      <c r="B17" s="233"/>
      <c r="C17" s="236"/>
      <c r="D17" s="232"/>
      <c r="E17" s="233"/>
      <c r="F17" s="236"/>
      <c r="G17" s="244"/>
      <c r="H17" s="244"/>
    </row>
    <row r="18" spans="1:12" ht="15.75" x14ac:dyDescent="0.25">
      <c r="A18" s="237">
        <v>1</v>
      </c>
      <c r="B18" s="238"/>
      <c r="C18" s="36">
        <v>2</v>
      </c>
      <c r="D18" s="237">
        <v>3</v>
      </c>
      <c r="E18" s="238"/>
      <c r="F18" s="36">
        <v>4</v>
      </c>
      <c r="G18" s="35">
        <v>5</v>
      </c>
      <c r="H18" s="35">
        <v>5</v>
      </c>
    </row>
    <row r="19" spans="1:12" ht="32.25" customHeight="1" x14ac:dyDescent="0.25">
      <c r="A19" s="245" t="s">
        <v>5</v>
      </c>
      <c r="B19" s="246"/>
      <c r="C19" s="32">
        <f>СМР!G13</f>
        <v>2035724</v>
      </c>
      <c r="D19" s="228">
        <f>СМР!P13+СМР!S13</f>
        <v>12475029</v>
      </c>
      <c r="E19" s="229"/>
      <c r="F19" s="32">
        <f>D19</f>
        <v>12475029</v>
      </c>
      <c r="G19" s="167">
        <f>СМР!P13</f>
        <v>4869024</v>
      </c>
      <c r="H19" s="178">
        <f>СМР!S13</f>
        <v>7606005</v>
      </c>
    </row>
    <row r="20" spans="1:12" ht="32.25" customHeight="1" x14ac:dyDescent="0.25">
      <c r="A20" s="245" t="s">
        <v>4</v>
      </c>
      <c r="B20" s="246"/>
      <c r="C20" s="32">
        <v>0</v>
      </c>
      <c r="D20" s="228">
        <v>0</v>
      </c>
      <c r="E20" s="229"/>
      <c r="F20" s="32">
        <f>G20</f>
        <v>0</v>
      </c>
      <c r="G20" s="30">
        <v>0</v>
      </c>
      <c r="H20" s="178">
        <v>0</v>
      </c>
    </row>
    <row r="21" spans="1:12" ht="32.25" customHeight="1" x14ac:dyDescent="0.25">
      <c r="A21" s="245" t="s">
        <v>12</v>
      </c>
      <c r="B21" s="246"/>
      <c r="C21" s="32">
        <f>СМР!I13</f>
        <v>265</v>
      </c>
      <c r="D21" s="228">
        <f>СМР!U13</f>
        <v>2902</v>
      </c>
      <c r="E21" s="229"/>
      <c r="F21" s="32">
        <f>G21+H21</f>
        <v>2902</v>
      </c>
      <c r="G21" s="30">
        <v>0</v>
      </c>
      <c r="H21" s="178">
        <f>СМР!U13</f>
        <v>2902</v>
      </c>
    </row>
    <row r="22" spans="1:12" ht="21.75" customHeight="1" x14ac:dyDescent="0.25">
      <c r="A22" s="247" t="s">
        <v>1</v>
      </c>
      <c r="B22" s="247"/>
      <c r="C22" s="34">
        <f>SUM(C19:C21)</f>
        <v>2035989</v>
      </c>
      <c r="D22" s="228">
        <f>SUM(D19:E21)</f>
        <v>12477931</v>
      </c>
      <c r="E22" s="229"/>
      <c r="F22" s="32">
        <f>SUM(F19:F21)</f>
        <v>12477931</v>
      </c>
      <c r="G22" s="30">
        <f>SUM(G19:G21)</f>
        <v>4869024</v>
      </c>
      <c r="H22" s="178">
        <f>SUM(H19:H21)</f>
        <v>7608907</v>
      </c>
    </row>
    <row r="23" spans="1:12" ht="22.5" customHeight="1" x14ac:dyDescent="0.25">
      <c r="A23" s="226" t="s">
        <v>11</v>
      </c>
      <c r="B23" s="227"/>
      <c r="C23" s="33"/>
      <c r="D23" s="228">
        <f>СМР!P14+СМР!S14+СМР!U14</f>
        <v>2246027.5799999996</v>
      </c>
      <c r="E23" s="229"/>
      <c r="F23" s="32">
        <f>D23</f>
        <v>2246027.5799999996</v>
      </c>
      <c r="G23" s="30">
        <f>СМР!P14</f>
        <v>876424.32</v>
      </c>
      <c r="H23" s="178">
        <f>СМР!S14+СМР!U14</f>
        <v>1369603.26</v>
      </c>
    </row>
    <row r="24" spans="1:12" ht="21" customHeight="1" x14ac:dyDescent="0.25">
      <c r="A24" s="224" t="s">
        <v>10</v>
      </c>
      <c r="B24" s="224"/>
      <c r="C24" s="31"/>
      <c r="D24" s="225">
        <f>SUM(D22:E23)</f>
        <v>14723958.58</v>
      </c>
      <c r="E24" s="225"/>
      <c r="F24" s="30">
        <f>SUM(F22:F23)</f>
        <v>14723958.58</v>
      </c>
      <c r="G24" s="30">
        <f>SUM(G22:G23)</f>
        <v>5745448.3200000003</v>
      </c>
      <c r="H24" s="178">
        <f>SUM(H22:H23)</f>
        <v>8978510.2599999998</v>
      </c>
    </row>
    <row r="25" spans="1:12" ht="57.6" customHeight="1" x14ac:dyDescent="0.25">
      <c r="A25" s="29"/>
      <c r="B25" s="29"/>
      <c r="C25" s="29"/>
      <c r="D25" s="29"/>
      <c r="E25" s="29"/>
      <c r="F25" s="29"/>
      <c r="G25" s="29"/>
    </row>
    <row r="26" spans="1:12" s="38" customFormat="1" ht="18.75" x14ac:dyDescent="0.3">
      <c r="A26" s="39" t="s">
        <v>9</v>
      </c>
      <c r="B26" s="39"/>
      <c r="C26" s="39"/>
      <c r="D26" s="39"/>
      <c r="E26" s="39"/>
      <c r="F26" s="39"/>
      <c r="G26" s="39"/>
    </row>
    <row r="27" spans="1:12" s="38" customFormat="1" ht="12" customHeight="1" x14ac:dyDescent="0.3">
      <c r="A27" s="40"/>
      <c r="B27" s="40"/>
      <c r="C27" s="40"/>
      <c r="D27" s="40"/>
      <c r="E27" s="40"/>
      <c r="F27" s="40"/>
      <c r="G27" s="40"/>
    </row>
    <row r="28" spans="1:12" s="38" customFormat="1" ht="121.9" customHeight="1" x14ac:dyDescent="0.25">
      <c r="A28" s="253" t="s">
        <v>284</v>
      </c>
      <c r="B28" s="253"/>
      <c r="C28" s="253"/>
      <c r="D28" s="253"/>
      <c r="E28" s="253"/>
      <c r="F28" s="253"/>
      <c r="G28" s="253"/>
      <c r="H28" s="253"/>
    </row>
    <row r="29" spans="1:12" ht="52.15" customHeight="1" x14ac:dyDescent="0.25"/>
    <row r="30" spans="1:12" s="16" customFormat="1" ht="21.6" customHeight="1" x14ac:dyDescent="0.3">
      <c r="A30" s="254" t="s">
        <v>276</v>
      </c>
      <c r="B30" s="254"/>
      <c r="C30" s="254"/>
      <c r="D30" s="254"/>
      <c r="E30" s="254"/>
      <c r="I30" s="17"/>
      <c r="J30" s="17"/>
      <c r="K30" s="17"/>
      <c r="L30" s="17"/>
    </row>
    <row r="31" spans="1:12" s="16" customFormat="1" ht="18.75" customHeight="1" x14ac:dyDescent="0.3">
      <c r="A31" s="255" t="s">
        <v>46</v>
      </c>
      <c r="B31" s="255"/>
      <c r="C31" s="255"/>
      <c r="D31" s="255"/>
      <c r="F31" s="47"/>
      <c r="G31" s="249" t="s">
        <v>277</v>
      </c>
      <c r="H31" s="249"/>
      <c r="J31" s="17"/>
      <c r="K31" s="17"/>
      <c r="L31" s="17"/>
    </row>
    <row r="32" spans="1:12" s="13" customFormat="1" ht="18.75" customHeight="1" x14ac:dyDescent="0.3">
      <c r="A32" s="15"/>
      <c r="B32" s="14"/>
      <c r="C32" s="14"/>
      <c r="D32" s="14"/>
      <c r="E32" s="14"/>
      <c r="F32" s="48"/>
      <c r="G32" s="57"/>
      <c r="H32" s="14"/>
      <c r="I32" s="14"/>
      <c r="J32" s="14"/>
      <c r="K32" s="14"/>
      <c r="L32" s="14"/>
    </row>
    <row r="33" spans="1:12" s="16" customFormat="1" ht="19.5" customHeight="1" x14ac:dyDescent="0.3">
      <c r="A33" s="255" t="s">
        <v>50</v>
      </c>
      <c r="B33" s="255"/>
      <c r="C33" s="255"/>
      <c r="D33" s="255"/>
      <c r="E33" s="52"/>
      <c r="F33" s="56"/>
      <c r="G33" s="249" t="s">
        <v>101</v>
      </c>
      <c r="H33" s="249"/>
      <c r="I33" s="52"/>
      <c r="J33" s="52"/>
      <c r="K33" s="52"/>
      <c r="L33" s="52"/>
    </row>
    <row r="34" spans="1:12" x14ac:dyDescent="0.25">
      <c r="F34" s="54"/>
      <c r="G34" s="53"/>
    </row>
    <row r="35" spans="1:12" s="40" customFormat="1" ht="18.75" x14ac:dyDescent="0.3">
      <c r="A35" s="40" t="s">
        <v>74</v>
      </c>
      <c r="F35" s="55"/>
      <c r="G35" s="250" t="s">
        <v>75</v>
      </c>
      <c r="H35" s="250"/>
    </row>
  </sheetData>
  <mergeCells count="35">
    <mergeCell ref="A5:H5"/>
    <mergeCell ref="G31:H31"/>
    <mergeCell ref="G33:H33"/>
    <mergeCell ref="G35:H35"/>
    <mergeCell ref="F10:H10"/>
    <mergeCell ref="A6:H6"/>
    <mergeCell ref="A7:H7"/>
    <mergeCell ref="H11:H13"/>
    <mergeCell ref="H14:H17"/>
    <mergeCell ref="A28:H28"/>
    <mergeCell ref="A30:E30"/>
    <mergeCell ref="A33:D33"/>
    <mergeCell ref="A31:D31"/>
    <mergeCell ref="F11:F17"/>
    <mergeCell ref="A18:B18"/>
    <mergeCell ref="A21:B21"/>
    <mergeCell ref="A8:G8"/>
    <mergeCell ref="A9:D9"/>
    <mergeCell ref="G11:G13"/>
    <mergeCell ref="D23:E23"/>
    <mergeCell ref="D22:E22"/>
    <mergeCell ref="G14:G17"/>
    <mergeCell ref="A20:B20"/>
    <mergeCell ref="D20:E20"/>
    <mergeCell ref="A19:B19"/>
    <mergeCell ref="A22:B22"/>
    <mergeCell ref="D21:E21"/>
    <mergeCell ref="A24:B24"/>
    <mergeCell ref="D24:E24"/>
    <mergeCell ref="A23:B23"/>
    <mergeCell ref="D19:E19"/>
    <mergeCell ref="A11:B17"/>
    <mergeCell ref="D11:E17"/>
    <mergeCell ref="C11:C17"/>
    <mergeCell ref="D18:E18"/>
  </mergeCells>
  <phoneticPr fontId="45" type="noConversion"/>
  <pageMargins left="0.59055118110236227" right="0.39370078740157483" top="0.59055118110236227" bottom="0.39370078740157483" header="0.31496062992125984" footer="0.31496062992125984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6"/>
  <sheetViews>
    <sheetView topLeftCell="A7" workbookViewId="0">
      <selection activeCell="H37" sqref="H37"/>
    </sheetView>
  </sheetViews>
  <sheetFormatPr defaultRowHeight="12.75" x14ac:dyDescent="0.2"/>
  <cols>
    <col min="3" max="3" width="54.85546875" customWidth="1"/>
  </cols>
  <sheetData>
    <row r="1" spans="1:18" x14ac:dyDescent="0.2">
      <c r="A1" s="119" t="s">
        <v>28</v>
      </c>
      <c r="B1" s="121"/>
      <c r="C1" s="115"/>
      <c r="D1" s="116"/>
      <c r="E1" s="202" t="s">
        <v>103</v>
      </c>
      <c r="F1" s="202"/>
      <c r="G1" s="202"/>
      <c r="H1" s="202"/>
      <c r="I1" s="202"/>
      <c r="J1" s="163"/>
      <c r="K1" s="118"/>
      <c r="L1" s="118"/>
      <c r="M1" s="119" t="s">
        <v>29</v>
      </c>
      <c r="N1" s="118"/>
      <c r="O1" s="256"/>
      <c r="P1" s="256"/>
      <c r="Q1" s="256"/>
      <c r="R1" s="257"/>
    </row>
    <row r="2" spans="1:18" x14ac:dyDescent="0.2">
      <c r="A2" s="123"/>
      <c r="B2" s="121"/>
      <c r="C2" s="115"/>
      <c r="D2" s="116"/>
      <c r="E2" s="116"/>
      <c r="F2" s="118"/>
      <c r="G2" s="192" t="s">
        <v>24</v>
      </c>
      <c r="H2" s="118"/>
      <c r="I2" s="118"/>
      <c r="J2" s="118"/>
      <c r="K2" s="118"/>
      <c r="L2" s="118"/>
      <c r="M2" s="123" t="s">
        <v>104</v>
      </c>
      <c r="N2" s="118"/>
      <c r="O2" s="256"/>
      <c r="P2" s="256"/>
      <c r="Q2" s="256"/>
      <c r="R2" s="257"/>
    </row>
    <row r="3" spans="1:18" x14ac:dyDescent="0.2">
      <c r="A3" s="123" t="s">
        <v>73</v>
      </c>
      <c r="B3" s="121"/>
      <c r="C3" s="115"/>
      <c r="D3" s="116"/>
      <c r="E3" s="116"/>
      <c r="F3" s="118"/>
      <c r="G3" s="118"/>
      <c r="H3" s="118"/>
      <c r="I3" s="118"/>
      <c r="J3" s="118"/>
      <c r="K3" s="118"/>
      <c r="L3" s="118"/>
      <c r="M3" s="123"/>
      <c r="N3" s="118" t="s">
        <v>105</v>
      </c>
      <c r="O3" s="256"/>
      <c r="P3" s="256"/>
      <c r="Q3" s="256"/>
      <c r="R3" s="257"/>
    </row>
    <row r="4" spans="1:18" x14ac:dyDescent="0.2">
      <c r="A4" s="123" t="s">
        <v>78</v>
      </c>
      <c r="B4" s="121"/>
      <c r="C4" s="115"/>
      <c r="D4" s="116"/>
      <c r="E4" s="116"/>
      <c r="F4" s="118"/>
      <c r="G4" s="118"/>
      <c r="H4" s="118"/>
      <c r="I4" s="118"/>
      <c r="J4" s="118"/>
      <c r="K4" s="118"/>
      <c r="L4" s="118"/>
      <c r="M4" s="120" t="s">
        <v>106</v>
      </c>
      <c r="N4" s="118"/>
      <c r="O4" s="256"/>
      <c r="P4" s="256"/>
      <c r="Q4" s="256"/>
      <c r="R4" s="258"/>
    </row>
    <row r="5" spans="1:18" x14ac:dyDescent="0.2">
      <c r="A5" s="117"/>
      <c r="B5" s="121"/>
      <c r="C5" s="116"/>
      <c r="D5" s="120"/>
      <c r="E5" s="118"/>
      <c r="F5" s="118"/>
      <c r="G5" s="126"/>
      <c r="H5" s="126"/>
      <c r="I5" s="126"/>
      <c r="J5" s="118"/>
      <c r="K5" s="118"/>
      <c r="L5" s="118"/>
      <c r="M5" s="123" t="s">
        <v>79</v>
      </c>
      <c r="N5" s="118"/>
      <c r="O5" s="256"/>
      <c r="P5" s="256"/>
      <c r="Q5" s="256"/>
      <c r="R5" s="257"/>
    </row>
    <row r="6" spans="1:18" x14ac:dyDescent="0.2">
      <c r="A6" s="259"/>
      <c r="B6" s="260"/>
      <c r="C6" s="261"/>
      <c r="D6" s="262"/>
      <c r="E6" s="257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7"/>
    </row>
    <row r="7" spans="1:18" x14ac:dyDescent="0.2">
      <c r="A7" s="259"/>
      <c r="B7" s="260"/>
      <c r="C7" s="261"/>
      <c r="D7" s="262"/>
      <c r="E7" s="257"/>
      <c r="F7" s="256"/>
      <c r="G7" s="256"/>
      <c r="H7" s="263" t="s">
        <v>465</v>
      </c>
      <c r="I7" s="263"/>
      <c r="J7" s="256"/>
      <c r="K7" s="256"/>
      <c r="L7" s="256"/>
      <c r="M7" s="256"/>
      <c r="N7" s="256"/>
      <c r="O7" s="256"/>
      <c r="P7" s="256"/>
      <c r="Q7" s="256"/>
      <c r="R7" s="257"/>
    </row>
    <row r="8" spans="1:18" x14ac:dyDescent="0.2">
      <c r="A8" s="259"/>
      <c r="B8" s="260"/>
      <c r="C8" s="261"/>
      <c r="D8" s="262"/>
      <c r="E8" s="257"/>
      <c r="F8" s="256"/>
      <c r="G8" s="256"/>
      <c r="H8" s="259" t="s">
        <v>58</v>
      </c>
      <c r="I8" s="259"/>
      <c r="J8" s="256"/>
      <c r="K8" s="256"/>
      <c r="L8" s="256"/>
      <c r="M8" s="256"/>
      <c r="N8" s="256"/>
      <c r="O8" s="256"/>
      <c r="P8" s="256"/>
      <c r="Q8" s="256"/>
      <c r="R8" s="257"/>
    </row>
    <row r="9" spans="1:18" x14ac:dyDescent="0.2">
      <c r="A9" s="259"/>
      <c r="B9" s="260"/>
      <c r="C9" s="261"/>
      <c r="D9" s="262"/>
      <c r="E9" s="257"/>
      <c r="F9" s="256"/>
      <c r="G9" s="256"/>
      <c r="H9" s="256"/>
      <c r="I9" s="256"/>
      <c r="J9" s="256"/>
      <c r="K9" s="256"/>
      <c r="L9" s="256"/>
      <c r="M9" s="256"/>
      <c r="N9" s="256"/>
      <c r="O9" s="256"/>
      <c r="P9" s="256"/>
      <c r="Q9" s="256"/>
      <c r="R9" s="257"/>
    </row>
    <row r="10" spans="1:18" x14ac:dyDescent="0.2">
      <c r="A10" s="259"/>
      <c r="B10" s="260"/>
      <c r="C10" s="264" t="s">
        <v>25</v>
      </c>
      <c r="D10" s="265" t="s">
        <v>466</v>
      </c>
      <c r="E10" s="266"/>
      <c r="F10" s="267"/>
      <c r="G10" s="267"/>
      <c r="H10" s="268"/>
      <c r="I10" s="267"/>
      <c r="J10" s="267"/>
      <c r="K10" s="267"/>
      <c r="L10" s="267"/>
      <c r="M10" s="256"/>
      <c r="N10" s="256"/>
      <c r="O10" s="256"/>
      <c r="P10" s="256"/>
      <c r="Q10" s="256"/>
      <c r="R10" s="257"/>
    </row>
    <row r="11" spans="1:18" x14ac:dyDescent="0.2">
      <c r="A11" s="259"/>
      <c r="B11" s="260"/>
      <c r="C11" s="261"/>
      <c r="D11" s="262"/>
      <c r="E11" s="309"/>
      <c r="F11" s="310"/>
      <c r="G11" s="310"/>
      <c r="H11" s="311" t="s">
        <v>57</v>
      </c>
      <c r="I11" s="311"/>
      <c r="J11" s="310"/>
      <c r="K11" s="312"/>
      <c r="L11" s="256"/>
      <c r="M11" s="256"/>
      <c r="N11" s="256"/>
      <c r="O11" s="256"/>
      <c r="P11" s="256"/>
      <c r="Q11" s="256"/>
      <c r="R11" s="257"/>
    </row>
    <row r="12" spans="1:18" x14ac:dyDescent="0.2">
      <c r="A12" s="273"/>
      <c r="B12" s="274"/>
      <c r="C12" s="261"/>
      <c r="D12" s="262"/>
      <c r="E12" s="257"/>
      <c r="F12" s="256"/>
      <c r="G12" s="256"/>
      <c r="H12" s="256"/>
      <c r="I12" s="256"/>
      <c r="J12" s="256"/>
      <c r="K12" s="256"/>
      <c r="L12" s="256"/>
      <c r="M12" s="256"/>
      <c r="N12" s="256"/>
      <c r="O12" s="256"/>
      <c r="P12" s="256"/>
      <c r="Q12" s="256"/>
      <c r="R12" s="257"/>
    </row>
    <row r="13" spans="1:18" ht="14.25" x14ac:dyDescent="0.2">
      <c r="A13" s="259"/>
      <c r="B13" s="260"/>
      <c r="C13" s="261"/>
      <c r="D13" s="275" t="s">
        <v>289</v>
      </c>
      <c r="E13" s="259"/>
      <c r="F13" s="256"/>
      <c r="G13" s="256"/>
      <c r="H13" s="256"/>
      <c r="I13" s="275"/>
      <c r="J13" s="275"/>
      <c r="K13" s="256"/>
      <c r="L13" s="256"/>
      <c r="M13" s="256"/>
      <c r="N13" s="256"/>
      <c r="O13" s="256"/>
      <c r="P13" s="256"/>
      <c r="Q13" s="256"/>
      <c r="R13" s="276"/>
    </row>
    <row r="14" spans="1:18" x14ac:dyDescent="0.2">
      <c r="A14" s="259"/>
      <c r="B14" s="260"/>
      <c r="C14" s="261"/>
      <c r="D14" s="275" t="s">
        <v>290</v>
      </c>
      <c r="E14" s="259"/>
      <c r="F14" s="256"/>
      <c r="G14" s="256"/>
      <c r="H14" s="256"/>
      <c r="I14" s="275"/>
      <c r="J14" s="277" t="s">
        <v>467</v>
      </c>
      <c r="K14" s="194"/>
      <c r="L14" s="278" t="s">
        <v>56</v>
      </c>
      <c r="M14" s="256"/>
      <c r="N14" s="256"/>
      <c r="O14" s="256"/>
      <c r="P14" s="256"/>
      <c r="Q14" s="256"/>
      <c r="R14" s="257"/>
    </row>
    <row r="15" spans="1:18" x14ac:dyDescent="0.2">
      <c r="A15" s="259"/>
      <c r="B15" s="260"/>
      <c r="C15" s="261"/>
      <c r="D15" s="275" t="s">
        <v>72</v>
      </c>
      <c r="E15" s="259"/>
      <c r="F15" s="256"/>
      <c r="G15" s="256"/>
      <c r="H15" s="256"/>
      <c r="I15" s="275"/>
      <c r="J15" s="277" t="s">
        <v>468</v>
      </c>
      <c r="K15" s="194"/>
      <c r="L15" s="278" t="s">
        <v>56</v>
      </c>
      <c r="M15" s="256"/>
      <c r="N15" s="256"/>
      <c r="O15" s="256"/>
      <c r="P15" s="256"/>
      <c r="Q15" s="256"/>
      <c r="R15" s="257"/>
    </row>
    <row r="16" spans="1:18" x14ac:dyDescent="0.2">
      <c r="A16" s="259"/>
      <c r="B16" s="260"/>
      <c r="C16" s="261"/>
      <c r="D16" s="275" t="s">
        <v>42</v>
      </c>
      <c r="E16" s="259"/>
      <c r="F16" s="256"/>
      <c r="G16" s="256"/>
      <c r="H16" s="256"/>
      <c r="I16" s="275"/>
      <c r="J16" s="277" t="s">
        <v>469</v>
      </c>
      <c r="K16" s="194"/>
      <c r="L16" s="278" t="s">
        <v>43</v>
      </c>
      <c r="M16" s="256"/>
      <c r="N16" s="256"/>
      <c r="O16" s="256"/>
      <c r="P16" s="256"/>
      <c r="Q16" s="256"/>
      <c r="R16" s="257"/>
    </row>
    <row r="17" spans="1:18" x14ac:dyDescent="0.2">
      <c r="A17" s="259"/>
      <c r="B17" s="260"/>
      <c r="C17" s="261"/>
      <c r="D17" s="128" t="s">
        <v>470</v>
      </c>
      <c r="E17" s="117"/>
      <c r="F17" s="118"/>
      <c r="G17" s="118"/>
      <c r="H17" s="118"/>
      <c r="I17" s="128"/>
      <c r="J17" s="190"/>
      <c r="K17" s="191"/>
      <c r="L17" s="123" t="s">
        <v>56</v>
      </c>
      <c r="M17" s="256"/>
      <c r="N17" s="256"/>
      <c r="O17" s="256"/>
      <c r="P17" s="256"/>
      <c r="Q17" s="256"/>
      <c r="R17" s="257"/>
    </row>
    <row r="18" spans="1:18" x14ac:dyDescent="0.2">
      <c r="A18" s="259"/>
      <c r="B18" s="260"/>
      <c r="C18" s="261"/>
      <c r="D18" s="150" t="s">
        <v>80</v>
      </c>
      <c r="E18" s="117"/>
      <c r="F18" s="118"/>
      <c r="G18" s="118"/>
      <c r="H18" s="118"/>
      <c r="I18" s="118"/>
      <c r="J18" s="118"/>
      <c r="K18" s="118"/>
      <c r="L18" s="118"/>
      <c r="M18" s="256"/>
      <c r="N18" s="256"/>
      <c r="O18" s="256"/>
      <c r="P18" s="256"/>
      <c r="Q18" s="256"/>
      <c r="R18" s="257"/>
    </row>
    <row r="19" spans="1:18" x14ac:dyDescent="0.2">
      <c r="A19" s="279"/>
      <c r="B19" s="280"/>
      <c r="C19" s="281"/>
      <c r="D19" s="282"/>
      <c r="E19" s="283"/>
      <c r="F19" s="284"/>
      <c r="G19" s="284"/>
      <c r="H19" s="284"/>
      <c r="I19" s="284"/>
      <c r="J19" s="284"/>
      <c r="K19" s="284"/>
      <c r="L19" s="284"/>
      <c r="M19" s="284"/>
      <c r="N19" s="284"/>
      <c r="O19" s="284"/>
      <c r="P19" s="284"/>
      <c r="Q19" s="284"/>
      <c r="R19" s="257"/>
    </row>
    <row r="20" spans="1:18" x14ac:dyDescent="0.2">
      <c r="A20" s="285" t="s">
        <v>26</v>
      </c>
      <c r="B20" s="286" t="s">
        <v>295</v>
      </c>
      <c r="C20" s="285" t="s">
        <v>70</v>
      </c>
      <c r="D20" s="285" t="s">
        <v>69</v>
      </c>
      <c r="E20" s="285" t="s">
        <v>68</v>
      </c>
      <c r="F20" s="285" t="s">
        <v>55</v>
      </c>
      <c r="G20" s="287"/>
      <c r="H20" s="287"/>
      <c r="I20" s="287"/>
      <c r="J20" s="285" t="s">
        <v>54</v>
      </c>
      <c r="K20" s="287"/>
      <c r="L20" s="287"/>
      <c r="M20" s="287"/>
      <c r="N20" s="285" t="s">
        <v>67</v>
      </c>
      <c r="O20" s="285" t="s">
        <v>66</v>
      </c>
      <c r="P20" s="285" t="s">
        <v>81</v>
      </c>
      <c r="Q20" s="285" t="s">
        <v>82</v>
      </c>
      <c r="R20" s="257"/>
    </row>
    <row r="21" spans="1:18" x14ac:dyDescent="0.2">
      <c r="A21" s="287"/>
      <c r="B21" s="288"/>
      <c r="C21" s="289"/>
      <c r="D21" s="285"/>
      <c r="E21" s="287"/>
      <c r="F21" s="285" t="s">
        <v>27</v>
      </c>
      <c r="G21" s="285" t="s">
        <v>65</v>
      </c>
      <c r="H21" s="287"/>
      <c r="I21" s="287"/>
      <c r="J21" s="285" t="s">
        <v>27</v>
      </c>
      <c r="K21" s="285" t="s">
        <v>65</v>
      </c>
      <c r="L21" s="287"/>
      <c r="M21" s="287"/>
      <c r="N21" s="285"/>
      <c r="O21" s="285"/>
      <c r="P21" s="285"/>
      <c r="Q21" s="285"/>
      <c r="R21" s="257"/>
    </row>
    <row r="22" spans="1:18" x14ac:dyDescent="0.2">
      <c r="A22" s="287"/>
      <c r="B22" s="288"/>
      <c r="C22" s="289"/>
      <c r="D22" s="285"/>
      <c r="E22" s="287"/>
      <c r="F22" s="287"/>
      <c r="G22" s="290" t="s">
        <v>64</v>
      </c>
      <c r="H22" s="290" t="s">
        <v>63</v>
      </c>
      <c r="I22" s="290" t="s">
        <v>62</v>
      </c>
      <c r="J22" s="287"/>
      <c r="K22" s="290" t="s">
        <v>64</v>
      </c>
      <c r="L22" s="290" t="s">
        <v>63</v>
      </c>
      <c r="M22" s="290" t="s">
        <v>62</v>
      </c>
      <c r="N22" s="285"/>
      <c r="O22" s="285"/>
      <c r="P22" s="285"/>
      <c r="Q22" s="285"/>
      <c r="R22" s="257"/>
    </row>
    <row r="23" spans="1:18" x14ac:dyDescent="0.2">
      <c r="A23" s="291">
        <v>1</v>
      </c>
      <c r="B23" s="292">
        <v>2</v>
      </c>
      <c r="C23" s="290">
        <v>3</v>
      </c>
      <c r="D23" s="290">
        <v>4</v>
      </c>
      <c r="E23" s="291">
        <v>5</v>
      </c>
      <c r="F23" s="293">
        <v>6</v>
      </c>
      <c r="G23" s="293">
        <v>7</v>
      </c>
      <c r="H23" s="293">
        <v>8</v>
      </c>
      <c r="I23" s="293">
        <v>9</v>
      </c>
      <c r="J23" s="293">
        <v>10</v>
      </c>
      <c r="K23" s="293">
        <v>11</v>
      </c>
      <c r="L23" s="293">
        <v>12</v>
      </c>
      <c r="M23" s="293">
        <v>13</v>
      </c>
      <c r="N23" s="293">
        <v>14</v>
      </c>
      <c r="O23" s="293">
        <v>15</v>
      </c>
      <c r="P23" s="293">
        <v>16</v>
      </c>
      <c r="Q23" s="293">
        <v>17</v>
      </c>
      <c r="R23" s="257"/>
    </row>
    <row r="24" spans="1:18" x14ac:dyDescent="0.2">
      <c r="A24" s="294" t="s">
        <v>471</v>
      </c>
      <c r="B24" s="198"/>
      <c r="C24" s="198"/>
      <c r="D24" s="198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/>
      <c r="Q24" s="198"/>
      <c r="R24" s="257"/>
    </row>
    <row r="25" spans="1:18" ht="31.5" x14ac:dyDescent="0.2">
      <c r="A25" s="291">
        <v>1</v>
      </c>
      <c r="B25" s="295" t="s">
        <v>472</v>
      </c>
      <c r="C25" s="296" t="s">
        <v>473</v>
      </c>
      <c r="D25" s="297" t="s">
        <v>84</v>
      </c>
      <c r="E25" s="298" t="s">
        <v>474</v>
      </c>
      <c r="F25" s="299">
        <v>510.31</v>
      </c>
      <c r="G25" s="299">
        <v>510.31</v>
      </c>
      <c r="H25" s="300"/>
      <c r="I25" s="300"/>
      <c r="J25" s="300">
        <v>480</v>
      </c>
      <c r="K25" s="300">
        <v>480</v>
      </c>
      <c r="L25" s="300"/>
      <c r="M25" s="300"/>
      <c r="N25" s="300">
        <v>45.2</v>
      </c>
      <c r="O25" s="300">
        <v>42.49</v>
      </c>
      <c r="P25" s="300"/>
      <c r="Q25" s="300"/>
      <c r="R25" s="257"/>
    </row>
    <row r="26" spans="1:18" ht="36" x14ac:dyDescent="0.2">
      <c r="A26" s="291">
        <v>2</v>
      </c>
      <c r="B26" s="295" t="s">
        <v>475</v>
      </c>
      <c r="C26" s="296" t="s">
        <v>476</v>
      </c>
      <c r="D26" s="297" t="s">
        <v>477</v>
      </c>
      <c r="E26" s="298" t="s">
        <v>478</v>
      </c>
      <c r="F26" s="299">
        <v>7839</v>
      </c>
      <c r="G26" s="299">
        <v>1684.37</v>
      </c>
      <c r="H26" s="299">
        <v>6154.63</v>
      </c>
      <c r="I26" s="299">
        <v>573.48</v>
      </c>
      <c r="J26" s="300">
        <v>1286</v>
      </c>
      <c r="K26" s="300">
        <v>276</v>
      </c>
      <c r="L26" s="300">
        <v>1010</v>
      </c>
      <c r="M26" s="300">
        <v>94</v>
      </c>
      <c r="N26" s="300">
        <v>143.84</v>
      </c>
      <c r="O26" s="300">
        <v>23.59</v>
      </c>
      <c r="P26" s="300">
        <v>36.503999999999998</v>
      </c>
      <c r="Q26" s="300">
        <v>5.99</v>
      </c>
      <c r="R26" s="257"/>
    </row>
    <row r="27" spans="1:18" ht="24" x14ac:dyDescent="0.2">
      <c r="A27" s="291">
        <v>3</v>
      </c>
      <c r="B27" s="295" t="s">
        <v>479</v>
      </c>
      <c r="C27" s="296" t="s">
        <v>480</v>
      </c>
      <c r="D27" s="297" t="s">
        <v>345</v>
      </c>
      <c r="E27" s="298" t="s">
        <v>481</v>
      </c>
      <c r="F27" s="299">
        <v>3523.25</v>
      </c>
      <c r="G27" s="299">
        <v>676.37</v>
      </c>
      <c r="H27" s="299">
        <v>2846.88</v>
      </c>
      <c r="I27" s="299">
        <v>212.74</v>
      </c>
      <c r="J27" s="300">
        <v>204</v>
      </c>
      <c r="K27" s="300">
        <v>39</v>
      </c>
      <c r="L27" s="300">
        <v>165</v>
      </c>
      <c r="M27" s="300">
        <v>12</v>
      </c>
      <c r="N27" s="300">
        <v>57.76</v>
      </c>
      <c r="O27" s="300">
        <v>3.35</v>
      </c>
      <c r="P27" s="300">
        <v>15.7</v>
      </c>
      <c r="Q27" s="300">
        <v>0.91</v>
      </c>
      <c r="R27" s="257"/>
    </row>
    <row r="28" spans="1:18" ht="48" x14ac:dyDescent="0.2">
      <c r="A28" s="291">
        <v>4</v>
      </c>
      <c r="B28" s="295" t="s">
        <v>482</v>
      </c>
      <c r="C28" s="296" t="s">
        <v>483</v>
      </c>
      <c r="D28" s="297" t="s">
        <v>484</v>
      </c>
      <c r="E28" s="298" t="s">
        <v>485</v>
      </c>
      <c r="F28" s="299">
        <v>103.59</v>
      </c>
      <c r="G28" s="299">
        <v>72.16</v>
      </c>
      <c r="H28" s="299">
        <v>31.43</v>
      </c>
      <c r="I28" s="300"/>
      <c r="J28" s="300">
        <v>258</v>
      </c>
      <c r="K28" s="300">
        <v>180</v>
      </c>
      <c r="L28" s="300">
        <v>78</v>
      </c>
      <c r="M28" s="300"/>
      <c r="N28" s="300">
        <v>6.11</v>
      </c>
      <c r="O28" s="300">
        <v>15.21</v>
      </c>
      <c r="P28" s="300"/>
      <c r="Q28" s="300"/>
      <c r="R28" s="257"/>
    </row>
    <row r="29" spans="1:18" ht="43.5" x14ac:dyDescent="0.2">
      <c r="A29" s="291">
        <v>5</v>
      </c>
      <c r="B29" s="295" t="s">
        <v>384</v>
      </c>
      <c r="C29" s="296" t="s">
        <v>385</v>
      </c>
      <c r="D29" s="297" t="s">
        <v>386</v>
      </c>
      <c r="E29" s="298" t="s">
        <v>486</v>
      </c>
      <c r="F29" s="299">
        <v>47.28</v>
      </c>
      <c r="G29" s="299">
        <v>47.28</v>
      </c>
      <c r="H29" s="300"/>
      <c r="I29" s="300"/>
      <c r="J29" s="300">
        <v>2298</v>
      </c>
      <c r="K29" s="300">
        <v>2298</v>
      </c>
      <c r="L29" s="300"/>
      <c r="M29" s="300"/>
      <c r="N29" s="300"/>
      <c r="O29" s="300"/>
      <c r="P29" s="300"/>
      <c r="Q29" s="300"/>
      <c r="R29" s="257"/>
    </row>
    <row r="30" spans="1:18" ht="65.25" x14ac:dyDescent="0.2">
      <c r="A30" s="291">
        <v>6</v>
      </c>
      <c r="B30" s="295" t="s">
        <v>388</v>
      </c>
      <c r="C30" s="296" t="s">
        <v>389</v>
      </c>
      <c r="D30" s="297" t="s">
        <v>386</v>
      </c>
      <c r="E30" s="298" t="s">
        <v>486</v>
      </c>
      <c r="F30" s="299">
        <v>14.72</v>
      </c>
      <c r="G30" s="300"/>
      <c r="H30" s="299">
        <v>14.72</v>
      </c>
      <c r="I30" s="300"/>
      <c r="J30" s="300">
        <v>715</v>
      </c>
      <c r="K30" s="300"/>
      <c r="L30" s="300">
        <v>715</v>
      </c>
      <c r="M30" s="300"/>
      <c r="N30" s="300"/>
      <c r="O30" s="300"/>
      <c r="P30" s="300"/>
      <c r="Q30" s="300"/>
      <c r="R30" s="257"/>
    </row>
    <row r="31" spans="1:18" x14ac:dyDescent="0.2">
      <c r="A31" s="302" t="s">
        <v>335</v>
      </c>
      <c r="B31" s="198"/>
      <c r="C31" s="198"/>
      <c r="D31" s="198"/>
      <c r="E31" s="198"/>
      <c r="F31" s="198"/>
      <c r="G31" s="198"/>
      <c r="H31" s="198"/>
      <c r="I31" s="198"/>
      <c r="J31" s="299">
        <v>5241</v>
      </c>
      <c r="K31" s="299">
        <v>3273</v>
      </c>
      <c r="L31" s="299">
        <v>1968</v>
      </c>
      <c r="M31" s="299">
        <v>106</v>
      </c>
      <c r="N31" s="300"/>
      <c r="O31" s="299">
        <v>84.64</v>
      </c>
      <c r="P31" s="300"/>
      <c r="Q31" s="299">
        <v>6.9</v>
      </c>
      <c r="R31" s="257"/>
    </row>
    <row r="32" spans="1:18" x14ac:dyDescent="0.2">
      <c r="A32" s="302" t="s">
        <v>336</v>
      </c>
      <c r="B32" s="198"/>
      <c r="C32" s="198"/>
      <c r="D32" s="198"/>
      <c r="E32" s="198"/>
      <c r="F32" s="198"/>
      <c r="G32" s="198"/>
      <c r="H32" s="198"/>
      <c r="I32" s="198"/>
      <c r="J32" s="299">
        <v>5728</v>
      </c>
      <c r="K32" s="299">
        <v>3566</v>
      </c>
      <c r="L32" s="299">
        <v>2162</v>
      </c>
      <c r="M32" s="299">
        <v>128</v>
      </c>
      <c r="N32" s="300"/>
      <c r="O32" s="299">
        <v>97.33</v>
      </c>
      <c r="P32" s="300"/>
      <c r="Q32" s="299">
        <v>7.94</v>
      </c>
      <c r="R32" s="257"/>
    </row>
    <row r="33" spans="1:18" x14ac:dyDescent="0.2">
      <c r="A33" s="302" t="s">
        <v>31</v>
      </c>
      <c r="B33" s="198"/>
      <c r="C33" s="198"/>
      <c r="D33" s="198"/>
      <c r="E33" s="198"/>
      <c r="F33" s="198"/>
      <c r="G33" s="198"/>
      <c r="H33" s="198"/>
      <c r="I33" s="198"/>
      <c r="J33" s="299">
        <v>1736</v>
      </c>
      <c r="K33" s="300"/>
      <c r="L33" s="300"/>
      <c r="M33" s="300"/>
      <c r="N33" s="300"/>
      <c r="O33" s="300"/>
      <c r="P33" s="300"/>
      <c r="Q33" s="300"/>
      <c r="R33" s="257"/>
    </row>
    <row r="34" spans="1:18" x14ac:dyDescent="0.2">
      <c r="A34" s="302" t="s">
        <v>32</v>
      </c>
      <c r="B34" s="198"/>
      <c r="C34" s="198"/>
      <c r="D34" s="198"/>
      <c r="E34" s="198"/>
      <c r="F34" s="198"/>
      <c r="G34" s="198"/>
      <c r="H34" s="198"/>
      <c r="I34" s="198"/>
      <c r="J34" s="299">
        <v>1135</v>
      </c>
      <c r="K34" s="300"/>
      <c r="L34" s="300"/>
      <c r="M34" s="300"/>
      <c r="N34" s="300"/>
      <c r="O34" s="300"/>
      <c r="P34" s="300"/>
      <c r="Q34" s="300"/>
      <c r="R34" s="257"/>
    </row>
    <row r="35" spans="1:18" x14ac:dyDescent="0.2">
      <c r="A35" s="303" t="s">
        <v>487</v>
      </c>
      <c r="B35" s="198"/>
      <c r="C35" s="198"/>
      <c r="D35" s="198"/>
      <c r="E35" s="198"/>
      <c r="F35" s="198"/>
      <c r="G35" s="198"/>
      <c r="H35" s="198"/>
      <c r="I35" s="198"/>
      <c r="J35" s="304">
        <v>8599</v>
      </c>
      <c r="K35" s="300"/>
      <c r="L35" s="300"/>
      <c r="M35" s="300"/>
      <c r="N35" s="300"/>
      <c r="O35" s="304">
        <v>97.33</v>
      </c>
      <c r="P35" s="300"/>
      <c r="Q35" s="304">
        <v>7.94</v>
      </c>
      <c r="R35" s="257"/>
    </row>
    <row r="36" spans="1:18" x14ac:dyDescent="0.2">
      <c r="A36" s="294" t="s">
        <v>488</v>
      </c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257"/>
    </row>
    <row r="37" spans="1:18" ht="36" x14ac:dyDescent="0.2">
      <c r="A37" s="291">
        <v>7</v>
      </c>
      <c r="B37" s="295" t="s">
        <v>297</v>
      </c>
      <c r="C37" s="296" t="s">
        <v>298</v>
      </c>
      <c r="D37" s="297" t="s">
        <v>299</v>
      </c>
      <c r="E37" s="298" t="s">
        <v>489</v>
      </c>
      <c r="F37" s="299">
        <v>4496.6000000000004</v>
      </c>
      <c r="G37" s="300"/>
      <c r="H37" s="299">
        <v>4496.6000000000004</v>
      </c>
      <c r="I37" s="299">
        <v>472.91</v>
      </c>
      <c r="J37" s="300">
        <v>103</v>
      </c>
      <c r="K37" s="300"/>
      <c r="L37" s="300">
        <v>103</v>
      </c>
      <c r="M37" s="300">
        <v>11</v>
      </c>
      <c r="N37" s="300"/>
      <c r="O37" s="300"/>
      <c r="P37" s="300">
        <v>27.95</v>
      </c>
      <c r="Q37" s="300">
        <v>0.64</v>
      </c>
      <c r="R37" s="257"/>
    </row>
    <row r="38" spans="1:18" ht="36" x14ac:dyDescent="0.2">
      <c r="A38" s="291">
        <v>8</v>
      </c>
      <c r="B38" s="295" t="s">
        <v>490</v>
      </c>
      <c r="C38" s="296" t="s">
        <v>491</v>
      </c>
      <c r="D38" s="297" t="s">
        <v>492</v>
      </c>
      <c r="E38" s="298" t="s">
        <v>493</v>
      </c>
      <c r="F38" s="299">
        <v>102266.83</v>
      </c>
      <c r="G38" s="299">
        <v>5150.2700000000004</v>
      </c>
      <c r="H38" s="299">
        <v>4754.2</v>
      </c>
      <c r="I38" s="299">
        <v>605.70000000000005</v>
      </c>
      <c r="J38" s="300">
        <v>18510</v>
      </c>
      <c r="K38" s="300">
        <v>932</v>
      </c>
      <c r="L38" s="300">
        <v>861</v>
      </c>
      <c r="M38" s="300">
        <v>110</v>
      </c>
      <c r="N38" s="300">
        <v>353</v>
      </c>
      <c r="O38" s="300">
        <v>63.89</v>
      </c>
      <c r="P38" s="300">
        <v>41.26</v>
      </c>
      <c r="Q38" s="300">
        <v>7.47</v>
      </c>
      <c r="R38" s="257"/>
    </row>
    <row r="39" spans="1:18" ht="24" x14ac:dyDescent="0.2">
      <c r="A39" s="291">
        <v>9</v>
      </c>
      <c r="B39" s="295" t="s">
        <v>494</v>
      </c>
      <c r="C39" s="296" t="s">
        <v>495</v>
      </c>
      <c r="D39" s="297" t="s">
        <v>299</v>
      </c>
      <c r="E39" s="298" t="s">
        <v>496</v>
      </c>
      <c r="F39" s="299">
        <v>445.76</v>
      </c>
      <c r="G39" s="300"/>
      <c r="H39" s="299">
        <v>445.76</v>
      </c>
      <c r="I39" s="299">
        <v>70.73</v>
      </c>
      <c r="J39" s="300">
        <v>10</v>
      </c>
      <c r="K39" s="300"/>
      <c r="L39" s="300">
        <v>10</v>
      </c>
      <c r="M39" s="300">
        <v>2</v>
      </c>
      <c r="N39" s="300"/>
      <c r="O39" s="300"/>
      <c r="P39" s="300">
        <v>4.18</v>
      </c>
      <c r="Q39" s="300">
        <v>0.09</v>
      </c>
      <c r="R39" s="257"/>
    </row>
    <row r="40" spans="1:18" ht="57.75" x14ac:dyDescent="0.2">
      <c r="A40" s="291">
        <v>10</v>
      </c>
      <c r="B40" s="295" t="s">
        <v>497</v>
      </c>
      <c r="C40" s="296" t="s">
        <v>498</v>
      </c>
      <c r="D40" s="297" t="s">
        <v>499</v>
      </c>
      <c r="E40" s="301">
        <v>4</v>
      </c>
      <c r="F40" s="299">
        <v>276.36</v>
      </c>
      <c r="G40" s="299">
        <v>54.41</v>
      </c>
      <c r="H40" s="299">
        <v>10.92</v>
      </c>
      <c r="I40" s="300"/>
      <c r="J40" s="300">
        <v>1105</v>
      </c>
      <c r="K40" s="300">
        <v>218</v>
      </c>
      <c r="L40" s="300">
        <v>44</v>
      </c>
      <c r="M40" s="300"/>
      <c r="N40" s="300">
        <v>4.53</v>
      </c>
      <c r="O40" s="300">
        <v>18.12</v>
      </c>
      <c r="P40" s="300"/>
      <c r="Q40" s="300"/>
      <c r="R40" s="257"/>
    </row>
    <row r="41" spans="1:18" ht="24" x14ac:dyDescent="0.2">
      <c r="A41" s="291">
        <v>11</v>
      </c>
      <c r="B41" s="295" t="s">
        <v>500</v>
      </c>
      <c r="C41" s="296" t="s">
        <v>501</v>
      </c>
      <c r="D41" s="297" t="s">
        <v>502</v>
      </c>
      <c r="E41" s="298" t="s">
        <v>503</v>
      </c>
      <c r="F41" s="299">
        <v>1006.39</v>
      </c>
      <c r="G41" s="300"/>
      <c r="H41" s="300"/>
      <c r="I41" s="300"/>
      <c r="J41" s="300">
        <v>76</v>
      </c>
      <c r="K41" s="300"/>
      <c r="L41" s="300"/>
      <c r="M41" s="300"/>
      <c r="N41" s="300"/>
      <c r="O41" s="300"/>
      <c r="P41" s="300"/>
      <c r="Q41" s="300"/>
      <c r="R41" s="257"/>
    </row>
    <row r="42" spans="1:18" ht="48" x14ac:dyDescent="0.2">
      <c r="A42" s="291">
        <v>12</v>
      </c>
      <c r="B42" s="295" t="s">
        <v>504</v>
      </c>
      <c r="C42" s="296" t="s">
        <v>505</v>
      </c>
      <c r="D42" s="297" t="s">
        <v>506</v>
      </c>
      <c r="E42" s="298" t="s">
        <v>507</v>
      </c>
      <c r="F42" s="299">
        <v>31210.59</v>
      </c>
      <c r="G42" s="299">
        <v>425.41</v>
      </c>
      <c r="H42" s="299">
        <v>4994.84</v>
      </c>
      <c r="I42" s="299">
        <v>695.53</v>
      </c>
      <c r="J42" s="300">
        <v>3527</v>
      </c>
      <c r="K42" s="300">
        <v>48</v>
      </c>
      <c r="L42" s="300">
        <v>564</v>
      </c>
      <c r="M42" s="300">
        <v>79</v>
      </c>
      <c r="N42" s="300">
        <v>36.96</v>
      </c>
      <c r="O42" s="300">
        <v>4.18</v>
      </c>
      <c r="P42" s="300">
        <v>41.95</v>
      </c>
      <c r="Q42" s="300">
        <v>4.74</v>
      </c>
      <c r="R42" s="257"/>
    </row>
    <row r="43" spans="1:18" ht="43.5" x14ac:dyDescent="0.2">
      <c r="A43" s="291">
        <v>13</v>
      </c>
      <c r="B43" s="295" t="s">
        <v>508</v>
      </c>
      <c r="C43" s="296" t="s">
        <v>509</v>
      </c>
      <c r="D43" s="297" t="s">
        <v>506</v>
      </c>
      <c r="E43" s="298" t="s">
        <v>510</v>
      </c>
      <c r="F43" s="299">
        <v>19966.98</v>
      </c>
      <c r="G43" s="300"/>
      <c r="H43" s="299">
        <v>2737.57</v>
      </c>
      <c r="I43" s="299">
        <v>442.86</v>
      </c>
      <c r="J43" s="300">
        <v>-2256</v>
      </c>
      <c r="K43" s="300"/>
      <c r="L43" s="300">
        <v>-309</v>
      </c>
      <c r="M43" s="300">
        <v>-50</v>
      </c>
      <c r="N43" s="300"/>
      <c r="O43" s="300"/>
      <c r="P43" s="300">
        <v>27.61</v>
      </c>
      <c r="Q43" s="300">
        <v>-3.12</v>
      </c>
      <c r="R43" s="257"/>
    </row>
    <row r="44" spans="1:18" ht="24" x14ac:dyDescent="0.2">
      <c r="A44" s="291">
        <v>14</v>
      </c>
      <c r="B44" s="295" t="s">
        <v>511</v>
      </c>
      <c r="C44" s="296" t="s">
        <v>512</v>
      </c>
      <c r="D44" s="297" t="s">
        <v>313</v>
      </c>
      <c r="E44" s="298" t="s">
        <v>513</v>
      </c>
      <c r="F44" s="299">
        <v>15092.14</v>
      </c>
      <c r="G44" s="299">
        <v>1848.64</v>
      </c>
      <c r="H44" s="299">
        <v>9786.17</v>
      </c>
      <c r="I44" s="299">
        <v>853.26</v>
      </c>
      <c r="J44" s="300">
        <v>3056</v>
      </c>
      <c r="K44" s="300">
        <v>374</v>
      </c>
      <c r="L44" s="300">
        <v>1982</v>
      </c>
      <c r="M44" s="300">
        <v>173</v>
      </c>
      <c r="N44" s="300">
        <v>139.52000000000001</v>
      </c>
      <c r="O44" s="300">
        <v>28.25</v>
      </c>
      <c r="P44" s="300">
        <v>49.84</v>
      </c>
      <c r="Q44" s="300">
        <v>10.09</v>
      </c>
      <c r="R44" s="257"/>
    </row>
    <row r="45" spans="1:18" ht="36" x14ac:dyDescent="0.2">
      <c r="A45" s="291">
        <v>15</v>
      </c>
      <c r="B45" s="295" t="s">
        <v>514</v>
      </c>
      <c r="C45" s="296" t="s">
        <v>515</v>
      </c>
      <c r="D45" s="297" t="s">
        <v>22</v>
      </c>
      <c r="E45" s="301">
        <v>25</v>
      </c>
      <c r="F45" s="299">
        <v>1688.34</v>
      </c>
      <c r="G45" s="300"/>
      <c r="H45" s="300"/>
      <c r="I45" s="300"/>
      <c r="J45" s="300">
        <v>42209</v>
      </c>
      <c r="K45" s="300"/>
      <c r="L45" s="300"/>
      <c r="M45" s="300"/>
      <c r="N45" s="300"/>
      <c r="O45" s="300"/>
      <c r="P45" s="300"/>
      <c r="Q45" s="300"/>
      <c r="R45" s="257"/>
    </row>
    <row r="46" spans="1:18" ht="24" x14ac:dyDescent="0.2">
      <c r="A46" s="291">
        <v>16</v>
      </c>
      <c r="B46" s="295" t="s">
        <v>516</v>
      </c>
      <c r="C46" s="296" t="s">
        <v>517</v>
      </c>
      <c r="D46" s="297" t="s">
        <v>418</v>
      </c>
      <c r="E46" s="298" t="s">
        <v>518</v>
      </c>
      <c r="F46" s="299">
        <v>2017.46</v>
      </c>
      <c r="G46" s="300"/>
      <c r="H46" s="299">
        <v>46.53</v>
      </c>
      <c r="I46" s="299">
        <v>11.16</v>
      </c>
      <c r="J46" s="300">
        <v>182</v>
      </c>
      <c r="K46" s="300"/>
      <c r="L46" s="300">
        <v>4</v>
      </c>
      <c r="M46" s="300">
        <v>1</v>
      </c>
      <c r="N46" s="300"/>
      <c r="O46" s="300"/>
      <c r="P46" s="300">
        <v>0.66</v>
      </c>
      <c r="Q46" s="300">
        <v>0.06</v>
      </c>
      <c r="R46" s="257"/>
    </row>
    <row r="47" spans="1:18" ht="24" x14ac:dyDescent="0.2">
      <c r="A47" s="291">
        <v>17</v>
      </c>
      <c r="B47" s="295" t="s">
        <v>519</v>
      </c>
      <c r="C47" s="296" t="s">
        <v>520</v>
      </c>
      <c r="D47" s="297" t="s">
        <v>84</v>
      </c>
      <c r="E47" s="298" t="s">
        <v>521</v>
      </c>
      <c r="F47" s="299">
        <v>4479.96</v>
      </c>
      <c r="G47" s="299">
        <v>906.11</v>
      </c>
      <c r="H47" s="299">
        <v>91.05</v>
      </c>
      <c r="I47" s="299">
        <v>12.38</v>
      </c>
      <c r="J47" s="300">
        <v>4928</v>
      </c>
      <c r="K47" s="300">
        <v>997</v>
      </c>
      <c r="L47" s="300">
        <v>100</v>
      </c>
      <c r="M47" s="300">
        <v>14</v>
      </c>
      <c r="N47" s="300">
        <v>76.08</v>
      </c>
      <c r="O47" s="300">
        <v>83.69</v>
      </c>
      <c r="P47" s="300">
        <v>0.68</v>
      </c>
      <c r="Q47" s="300">
        <v>0.75</v>
      </c>
      <c r="R47" s="257"/>
    </row>
    <row r="48" spans="1:18" ht="24" x14ac:dyDescent="0.2">
      <c r="A48" s="291">
        <v>18</v>
      </c>
      <c r="B48" s="295" t="s">
        <v>522</v>
      </c>
      <c r="C48" s="296" t="s">
        <v>523</v>
      </c>
      <c r="D48" s="297" t="s">
        <v>22</v>
      </c>
      <c r="E48" s="301">
        <v>32</v>
      </c>
      <c r="F48" s="299">
        <v>255.43</v>
      </c>
      <c r="G48" s="300"/>
      <c r="H48" s="300"/>
      <c r="I48" s="300"/>
      <c r="J48" s="300">
        <v>8174</v>
      </c>
      <c r="K48" s="300"/>
      <c r="L48" s="300"/>
      <c r="M48" s="300"/>
      <c r="N48" s="300"/>
      <c r="O48" s="300"/>
      <c r="P48" s="300"/>
      <c r="Q48" s="300"/>
      <c r="R48" s="257"/>
    </row>
    <row r="49" spans="1:18" ht="24" x14ac:dyDescent="0.2">
      <c r="A49" s="291">
        <v>19</v>
      </c>
      <c r="B49" s="295" t="s">
        <v>524</v>
      </c>
      <c r="C49" s="296" t="s">
        <v>525</v>
      </c>
      <c r="D49" s="297" t="s">
        <v>22</v>
      </c>
      <c r="E49" s="301">
        <v>16</v>
      </c>
      <c r="F49" s="299">
        <v>59.88</v>
      </c>
      <c r="G49" s="300"/>
      <c r="H49" s="300"/>
      <c r="I49" s="300"/>
      <c r="J49" s="300">
        <v>958</v>
      </c>
      <c r="K49" s="300"/>
      <c r="L49" s="300"/>
      <c r="M49" s="300"/>
      <c r="N49" s="300"/>
      <c r="O49" s="300"/>
      <c r="P49" s="300"/>
      <c r="Q49" s="300"/>
      <c r="R49" s="257"/>
    </row>
    <row r="50" spans="1:18" ht="48" x14ac:dyDescent="0.2">
      <c r="A50" s="291">
        <v>20</v>
      </c>
      <c r="B50" s="295" t="s">
        <v>526</v>
      </c>
      <c r="C50" s="296" t="s">
        <v>527</v>
      </c>
      <c r="D50" s="297" t="s">
        <v>506</v>
      </c>
      <c r="E50" s="298" t="s">
        <v>528</v>
      </c>
      <c r="F50" s="299">
        <v>31210.59</v>
      </c>
      <c r="G50" s="299">
        <v>425.41</v>
      </c>
      <c r="H50" s="299">
        <v>4994.84</v>
      </c>
      <c r="I50" s="299">
        <v>695.53</v>
      </c>
      <c r="J50" s="300">
        <v>2091</v>
      </c>
      <c r="K50" s="300">
        <v>29</v>
      </c>
      <c r="L50" s="300">
        <v>335</v>
      </c>
      <c r="M50" s="300">
        <v>47</v>
      </c>
      <c r="N50" s="300">
        <v>36.96</v>
      </c>
      <c r="O50" s="300">
        <v>2.48</v>
      </c>
      <c r="P50" s="300">
        <v>41.95</v>
      </c>
      <c r="Q50" s="300">
        <v>2.81</v>
      </c>
      <c r="R50" s="257"/>
    </row>
    <row r="51" spans="1:18" ht="36" x14ac:dyDescent="0.2">
      <c r="A51" s="291">
        <v>21</v>
      </c>
      <c r="B51" s="295" t="s">
        <v>508</v>
      </c>
      <c r="C51" s="296" t="s">
        <v>529</v>
      </c>
      <c r="D51" s="297" t="s">
        <v>506</v>
      </c>
      <c r="E51" s="298" t="s">
        <v>530</v>
      </c>
      <c r="F51" s="299">
        <v>1815.18</v>
      </c>
      <c r="G51" s="300"/>
      <c r="H51" s="299">
        <v>248.87</v>
      </c>
      <c r="I51" s="299">
        <v>40.26</v>
      </c>
      <c r="J51" s="300">
        <v>-122</v>
      </c>
      <c r="K51" s="300"/>
      <c r="L51" s="300">
        <v>-17</v>
      </c>
      <c r="M51" s="300">
        <v>-3</v>
      </c>
      <c r="N51" s="300"/>
      <c r="O51" s="300"/>
      <c r="P51" s="300">
        <v>2.5099999999999998</v>
      </c>
      <c r="Q51" s="300">
        <v>-0.17</v>
      </c>
      <c r="R51" s="257"/>
    </row>
    <row r="52" spans="1:18" ht="43.5" x14ac:dyDescent="0.2">
      <c r="A52" s="291">
        <v>22</v>
      </c>
      <c r="B52" s="295" t="s">
        <v>343</v>
      </c>
      <c r="C52" s="296" t="s">
        <v>531</v>
      </c>
      <c r="D52" s="297" t="s">
        <v>345</v>
      </c>
      <c r="E52" s="298" t="s">
        <v>528</v>
      </c>
      <c r="F52" s="299">
        <v>79196.53</v>
      </c>
      <c r="G52" s="299">
        <v>953.13</v>
      </c>
      <c r="H52" s="299">
        <v>5808.96</v>
      </c>
      <c r="I52" s="299">
        <v>500.18</v>
      </c>
      <c r="J52" s="300">
        <v>5306</v>
      </c>
      <c r="K52" s="300">
        <v>64</v>
      </c>
      <c r="L52" s="300">
        <v>389</v>
      </c>
      <c r="M52" s="300">
        <v>34</v>
      </c>
      <c r="N52" s="300">
        <v>73.658000000000001</v>
      </c>
      <c r="O52" s="300">
        <v>4.9400000000000004</v>
      </c>
      <c r="P52" s="300">
        <v>29.614000000000001</v>
      </c>
      <c r="Q52" s="300">
        <v>1.98</v>
      </c>
      <c r="R52" s="257"/>
    </row>
    <row r="53" spans="1:18" ht="36" x14ac:dyDescent="0.2">
      <c r="A53" s="291">
        <v>23</v>
      </c>
      <c r="B53" s="295" t="s">
        <v>532</v>
      </c>
      <c r="C53" s="296" t="s">
        <v>533</v>
      </c>
      <c r="D53" s="297" t="s">
        <v>534</v>
      </c>
      <c r="E53" s="298" t="s">
        <v>535</v>
      </c>
      <c r="F53" s="299">
        <v>69552.77</v>
      </c>
      <c r="G53" s="299">
        <v>257</v>
      </c>
      <c r="H53" s="299">
        <v>9855.42</v>
      </c>
      <c r="I53" s="299">
        <v>388.25</v>
      </c>
      <c r="J53" s="300">
        <v>28238</v>
      </c>
      <c r="K53" s="300">
        <v>104</v>
      </c>
      <c r="L53" s="300">
        <v>4001</v>
      </c>
      <c r="M53" s="300">
        <v>158</v>
      </c>
      <c r="N53" s="300">
        <v>20.86</v>
      </c>
      <c r="O53" s="300">
        <v>8.4700000000000006</v>
      </c>
      <c r="P53" s="300">
        <v>21.69</v>
      </c>
      <c r="Q53" s="300">
        <v>8.81</v>
      </c>
      <c r="R53" s="257"/>
    </row>
    <row r="54" spans="1:18" ht="43.5" x14ac:dyDescent="0.2">
      <c r="A54" s="291">
        <v>24</v>
      </c>
      <c r="B54" s="295" t="s">
        <v>536</v>
      </c>
      <c r="C54" s="296" t="s">
        <v>537</v>
      </c>
      <c r="D54" s="297" t="s">
        <v>534</v>
      </c>
      <c r="E54" s="298" t="s">
        <v>535</v>
      </c>
      <c r="F54" s="299">
        <v>15294.04</v>
      </c>
      <c r="G54" s="299">
        <v>9.2799999999999994</v>
      </c>
      <c r="H54" s="299">
        <v>622.22</v>
      </c>
      <c r="I54" s="299">
        <v>16.54</v>
      </c>
      <c r="J54" s="300">
        <v>6209</v>
      </c>
      <c r="K54" s="300">
        <v>4</v>
      </c>
      <c r="L54" s="300">
        <v>253</v>
      </c>
      <c r="M54" s="300">
        <v>7</v>
      </c>
      <c r="N54" s="300">
        <v>0.7</v>
      </c>
      <c r="O54" s="300">
        <v>0.28000000000000003</v>
      </c>
      <c r="P54" s="300">
        <v>0.94</v>
      </c>
      <c r="Q54" s="300">
        <v>0.38</v>
      </c>
      <c r="R54" s="257"/>
    </row>
    <row r="55" spans="1:18" ht="24" x14ac:dyDescent="0.2">
      <c r="A55" s="291">
        <v>25</v>
      </c>
      <c r="B55" s="295" t="s">
        <v>538</v>
      </c>
      <c r="C55" s="296" t="s">
        <v>539</v>
      </c>
      <c r="D55" s="297" t="s">
        <v>534</v>
      </c>
      <c r="E55" s="298" t="s">
        <v>535</v>
      </c>
      <c r="F55" s="299">
        <v>5815.85</v>
      </c>
      <c r="G55" s="299">
        <v>200.81</v>
      </c>
      <c r="H55" s="299">
        <v>834.34</v>
      </c>
      <c r="I55" s="299">
        <v>112.19</v>
      </c>
      <c r="J55" s="300">
        <v>2361</v>
      </c>
      <c r="K55" s="300">
        <v>82</v>
      </c>
      <c r="L55" s="300">
        <v>339</v>
      </c>
      <c r="M55" s="300">
        <v>46</v>
      </c>
      <c r="N55" s="300">
        <v>16.72</v>
      </c>
      <c r="O55" s="300">
        <v>6.79</v>
      </c>
      <c r="P55" s="300">
        <v>6.58</v>
      </c>
      <c r="Q55" s="300">
        <v>2.67</v>
      </c>
      <c r="R55" s="257"/>
    </row>
    <row r="56" spans="1:18" ht="24" x14ac:dyDescent="0.2">
      <c r="A56" s="291">
        <v>26</v>
      </c>
      <c r="B56" s="295" t="s">
        <v>540</v>
      </c>
      <c r="C56" s="296" t="s">
        <v>541</v>
      </c>
      <c r="D56" s="297" t="s">
        <v>542</v>
      </c>
      <c r="E56" s="298" t="s">
        <v>543</v>
      </c>
      <c r="F56" s="299">
        <v>2401.48</v>
      </c>
      <c r="G56" s="299">
        <v>39.6</v>
      </c>
      <c r="H56" s="299">
        <v>223.82</v>
      </c>
      <c r="I56" s="299">
        <v>34.520000000000003</v>
      </c>
      <c r="J56" s="300">
        <v>215</v>
      </c>
      <c r="K56" s="300">
        <v>4</v>
      </c>
      <c r="L56" s="300">
        <v>20</v>
      </c>
      <c r="M56" s="300">
        <v>3</v>
      </c>
      <c r="N56" s="300">
        <v>3.66</v>
      </c>
      <c r="O56" s="300">
        <v>0.33</v>
      </c>
      <c r="P56" s="300">
        <v>2.04</v>
      </c>
      <c r="Q56" s="300">
        <v>0.18</v>
      </c>
      <c r="R56" s="257"/>
    </row>
    <row r="57" spans="1:18" ht="24" x14ac:dyDescent="0.2">
      <c r="A57" s="291">
        <v>27</v>
      </c>
      <c r="B57" s="295" t="s">
        <v>544</v>
      </c>
      <c r="C57" s="296" t="s">
        <v>545</v>
      </c>
      <c r="D57" s="297" t="s">
        <v>313</v>
      </c>
      <c r="E57" s="298" t="s">
        <v>546</v>
      </c>
      <c r="F57" s="299">
        <v>72650.77</v>
      </c>
      <c r="G57" s="299">
        <v>7185.1</v>
      </c>
      <c r="H57" s="299">
        <v>4805.24</v>
      </c>
      <c r="I57" s="299">
        <v>338.14</v>
      </c>
      <c r="J57" s="300">
        <v>153</v>
      </c>
      <c r="K57" s="300">
        <v>15</v>
      </c>
      <c r="L57" s="300">
        <v>10</v>
      </c>
      <c r="M57" s="300">
        <v>1</v>
      </c>
      <c r="N57" s="300">
        <v>598.26</v>
      </c>
      <c r="O57" s="300">
        <v>1.26</v>
      </c>
      <c r="P57" s="300">
        <v>18.62</v>
      </c>
      <c r="Q57" s="300">
        <v>0.04</v>
      </c>
      <c r="R57" s="257"/>
    </row>
    <row r="58" spans="1:18" ht="24" x14ac:dyDescent="0.2">
      <c r="A58" s="291">
        <v>28</v>
      </c>
      <c r="B58" s="295" t="s">
        <v>547</v>
      </c>
      <c r="C58" s="296" t="s">
        <v>548</v>
      </c>
      <c r="D58" s="297" t="s">
        <v>549</v>
      </c>
      <c r="E58" s="298" t="s">
        <v>550</v>
      </c>
      <c r="F58" s="299">
        <v>9186.7800000000007</v>
      </c>
      <c r="G58" s="299">
        <v>4381.25</v>
      </c>
      <c r="H58" s="299">
        <v>3005.64</v>
      </c>
      <c r="I58" s="299">
        <v>243.62</v>
      </c>
      <c r="J58" s="300">
        <v>276</v>
      </c>
      <c r="K58" s="300">
        <v>131</v>
      </c>
      <c r="L58" s="300">
        <v>90</v>
      </c>
      <c r="M58" s="300">
        <v>7</v>
      </c>
      <c r="N58" s="300">
        <v>364.8</v>
      </c>
      <c r="O58" s="300">
        <v>10.94</v>
      </c>
      <c r="P58" s="300">
        <v>14.28</v>
      </c>
      <c r="Q58" s="300">
        <v>0.43</v>
      </c>
      <c r="R58" s="257"/>
    </row>
    <row r="59" spans="1:18" ht="24" x14ac:dyDescent="0.2">
      <c r="A59" s="291">
        <v>29</v>
      </c>
      <c r="B59" s="295" t="s">
        <v>551</v>
      </c>
      <c r="C59" s="296" t="s">
        <v>552</v>
      </c>
      <c r="D59" s="297" t="s">
        <v>422</v>
      </c>
      <c r="E59" s="298" t="s">
        <v>553</v>
      </c>
      <c r="F59" s="299">
        <v>17909.5</v>
      </c>
      <c r="G59" s="300"/>
      <c r="H59" s="300"/>
      <c r="I59" s="300"/>
      <c r="J59" s="300">
        <v>451</v>
      </c>
      <c r="K59" s="300"/>
      <c r="L59" s="300"/>
      <c r="M59" s="300"/>
      <c r="N59" s="300"/>
      <c r="O59" s="300"/>
      <c r="P59" s="300"/>
      <c r="Q59" s="300"/>
      <c r="R59" s="257"/>
    </row>
    <row r="60" spans="1:18" ht="48" x14ac:dyDescent="0.2">
      <c r="A60" s="291">
        <v>30</v>
      </c>
      <c r="B60" s="295" t="s">
        <v>554</v>
      </c>
      <c r="C60" s="296" t="s">
        <v>555</v>
      </c>
      <c r="D60" s="297" t="s">
        <v>22</v>
      </c>
      <c r="E60" s="301">
        <v>1</v>
      </c>
      <c r="F60" s="299" t="s">
        <v>556</v>
      </c>
      <c r="G60" s="300"/>
      <c r="H60" s="300"/>
      <c r="I60" s="300"/>
      <c r="J60" s="300">
        <v>135</v>
      </c>
      <c r="K60" s="300"/>
      <c r="L60" s="300"/>
      <c r="M60" s="300"/>
      <c r="N60" s="300"/>
      <c r="O60" s="300"/>
      <c r="P60" s="300"/>
      <c r="Q60" s="300"/>
      <c r="R60" s="257"/>
    </row>
    <row r="61" spans="1:18" ht="48" x14ac:dyDescent="0.2">
      <c r="A61" s="291">
        <v>31</v>
      </c>
      <c r="B61" s="295" t="s">
        <v>554</v>
      </c>
      <c r="C61" s="296" t="s">
        <v>557</v>
      </c>
      <c r="D61" s="297" t="s">
        <v>22</v>
      </c>
      <c r="E61" s="301">
        <v>1</v>
      </c>
      <c r="F61" s="299" t="s">
        <v>558</v>
      </c>
      <c r="G61" s="300"/>
      <c r="H61" s="300"/>
      <c r="I61" s="300"/>
      <c r="J61" s="300">
        <v>146</v>
      </c>
      <c r="K61" s="300"/>
      <c r="L61" s="300"/>
      <c r="M61" s="300"/>
      <c r="N61" s="300"/>
      <c r="O61" s="300"/>
      <c r="P61" s="300"/>
      <c r="Q61" s="300"/>
      <c r="R61" s="257"/>
    </row>
    <row r="62" spans="1:18" ht="36" x14ac:dyDescent="0.2">
      <c r="A62" s="291">
        <v>32</v>
      </c>
      <c r="B62" s="295" t="s">
        <v>559</v>
      </c>
      <c r="C62" s="296" t="s">
        <v>560</v>
      </c>
      <c r="D62" s="297" t="s">
        <v>22</v>
      </c>
      <c r="E62" s="301">
        <v>1</v>
      </c>
      <c r="F62" s="299" t="s">
        <v>561</v>
      </c>
      <c r="G62" s="300"/>
      <c r="H62" s="300"/>
      <c r="I62" s="300"/>
      <c r="J62" s="300">
        <v>105</v>
      </c>
      <c r="K62" s="300"/>
      <c r="L62" s="300"/>
      <c r="M62" s="300"/>
      <c r="N62" s="300"/>
      <c r="O62" s="300"/>
      <c r="P62" s="300"/>
      <c r="Q62" s="300"/>
      <c r="R62" s="257"/>
    </row>
    <row r="63" spans="1:18" ht="36" x14ac:dyDescent="0.2">
      <c r="A63" s="291">
        <v>33</v>
      </c>
      <c r="B63" s="295" t="s">
        <v>562</v>
      </c>
      <c r="C63" s="296" t="s">
        <v>563</v>
      </c>
      <c r="D63" s="297" t="s">
        <v>358</v>
      </c>
      <c r="E63" s="298" t="s">
        <v>564</v>
      </c>
      <c r="F63" s="299">
        <v>21.19</v>
      </c>
      <c r="G63" s="300"/>
      <c r="H63" s="300"/>
      <c r="I63" s="300"/>
      <c r="J63" s="300">
        <v>32</v>
      </c>
      <c r="K63" s="300"/>
      <c r="L63" s="300"/>
      <c r="M63" s="300"/>
      <c r="N63" s="300"/>
      <c r="O63" s="300"/>
      <c r="P63" s="300"/>
      <c r="Q63" s="300"/>
      <c r="R63" s="257"/>
    </row>
    <row r="64" spans="1:18" x14ac:dyDescent="0.2">
      <c r="A64" s="302" t="s">
        <v>335</v>
      </c>
      <c r="B64" s="198"/>
      <c r="C64" s="198"/>
      <c r="D64" s="198"/>
      <c r="E64" s="198"/>
      <c r="F64" s="198"/>
      <c r="G64" s="198"/>
      <c r="H64" s="198"/>
      <c r="I64" s="198"/>
      <c r="J64" s="299">
        <v>126178</v>
      </c>
      <c r="K64" s="299">
        <v>3002</v>
      </c>
      <c r="L64" s="299">
        <v>8779</v>
      </c>
      <c r="M64" s="299">
        <v>640</v>
      </c>
      <c r="N64" s="300"/>
      <c r="O64" s="299">
        <v>233.62</v>
      </c>
      <c r="P64" s="300"/>
      <c r="Q64" s="299">
        <v>37.85</v>
      </c>
      <c r="R64" s="257"/>
    </row>
    <row r="65" spans="1:18" x14ac:dyDescent="0.2">
      <c r="A65" s="302" t="s">
        <v>336</v>
      </c>
      <c r="B65" s="198"/>
      <c r="C65" s="198"/>
      <c r="D65" s="198"/>
      <c r="E65" s="198"/>
      <c r="F65" s="198"/>
      <c r="G65" s="198"/>
      <c r="H65" s="198"/>
      <c r="I65" s="198"/>
      <c r="J65" s="299">
        <v>128134</v>
      </c>
      <c r="K65" s="299">
        <v>3600</v>
      </c>
      <c r="L65" s="299">
        <v>10129</v>
      </c>
      <c r="M65" s="299">
        <v>768</v>
      </c>
      <c r="N65" s="300"/>
      <c r="O65" s="299">
        <v>268.66000000000003</v>
      </c>
      <c r="P65" s="300"/>
      <c r="Q65" s="299">
        <v>43.53</v>
      </c>
      <c r="R65" s="257"/>
    </row>
    <row r="66" spans="1:18" x14ac:dyDescent="0.2">
      <c r="A66" s="302" t="s">
        <v>31</v>
      </c>
      <c r="B66" s="198"/>
      <c r="C66" s="198"/>
      <c r="D66" s="198"/>
      <c r="E66" s="198"/>
      <c r="F66" s="198"/>
      <c r="G66" s="198"/>
      <c r="H66" s="198"/>
      <c r="I66" s="198"/>
      <c r="J66" s="299">
        <v>5949</v>
      </c>
      <c r="K66" s="300"/>
      <c r="L66" s="300"/>
      <c r="M66" s="300"/>
      <c r="N66" s="300"/>
      <c r="O66" s="300"/>
      <c r="P66" s="300"/>
      <c r="Q66" s="300"/>
      <c r="R66" s="257"/>
    </row>
    <row r="67" spans="1:18" x14ac:dyDescent="0.2">
      <c r="A67" s="302" t="s">
        <v>32</v>
      </c>
      <c r="B67" s="198"/>
      <c r="C67" s="198"/>
      <c r="D67" s="198"/>
      <c r="E67" s="198"/>
      <c r="F67" s="198"/>
      <c r="G67" s="198"/>
      <c r="H67" s="198"/>
      <c r="I67" s="198"/>
      <c r="J67" s="299">
        <v>3991</v>
      </c>
      <c r="K67" s="300"/>
      <c r="L67" s="300"/>
      <c r="M67" s="300"/>
      <c r="N67" s="300"/>
      <c r="O67" s="300"/>
      <c r="P67" s="300"/>
      <c r="Q67" s="300"/>
      <c r="R67" s="257"/>
    </row>
    <row r="68" spans="1:18" x14ac:dyDescent="0.2">
      <c r="A68" s="303" t="s">
        <v>565</v>
      </c>
      <c r="B68" s="198"/>
      <c r="C68" s="198"/>
      <c r="D68" s="198"/>
      <c r="E68" s="198"/>
      <c r="F68" s="198"/>
      <c r="G68" s="198"/>
      <c r="H68" s="198"/>
      <c r="I68" s="198"/>
      <c r="J68" s="304">
        <v>138074</v>
      </c>
      <c r="K68" s="300"/>
      <c r="L68" s="300"/>
      <c r="M68" s="300"/>
      <c r="N68" s="300"/>
      <c r="O68" s="304">
        <v>268.66000000000003</v>
      </c>
      <c r="P68" s="300"/>
      <c r="Q68" s="304">
        <v>43.53</v>
      </c>
      <c r="R68" s="257"/>
    </row>
    <row r="69" spans="1:18" x14ac:dyDescent="0.2">
      <c r="A69" s="294" t="s">
        <v>566</v>
      </c>
      <c r="B69" s="198"/>
      <c r="C69" s="198"/>
      <c r="D69" s="198"/>
      <c r="E69" s="198"/>
      <c r="F69" s="198"/>
      <c r="G69" s="198"/>
      <c r="H69" s="198"/>
      <c r="I69" s="198"/>
      <c r="J69" s="198"/>
      <c r="K69" s="198"/>
      <c r="L69" s="198"/>
      <c r="M69" s="198"/>
      <c r="N69" s="198"/>
      <c r="O69" s="198"/>
      <c r="P69" s="198"/>
      <c r="Q69" s="198"/>
      <c r="R69" s="257"/>
    </row>
    <row r="70" spans="1:18" ht="24" x14ac:dyDescent="0.2">
      <c r="A70" s="291">
        <v>34</v>
      </c>
      <c r="B70" s="295" t="s">
        <v>567</v>
      </c>
      <c r="C70" s="296" t="s">
        <v>568</v>
      </c>
      <c r="D70" s="297" t="s">
        <v>299</v>
      </c>
      <c r="E70" s="298" t="s">
        <v>569</v>
      </c>
      <c r="F70" s="299">
        <v>1173.29</v>
      </c>
      <c r="G70" s="300"/>
      <c r="H70" s="299">
        <v>1173.29</v>
      </c>
      <c r="I70" s="299">
        <v>197.59</v>
      </c>
      <c r="J70" s="300">
        <v>134</v>
      </c>
      <c r="K70" s="300"/>
      <c r="L70" s="300">
        <v>134</v>
      </c>
      <c r="M70" s="300">
        <v>23</v>
      </c>
      <c r="N70" s="300"/>
      <c r="O70" s="300"/>
      <c r="P70" s="300">
        <v>12.65</v>
      </c>
      <c r="Q70" s="300">
        <v>1.45</v>
      </c>
      <c r="R70" s="257"/>
    </row>
    <row r="71" spans="1:18" ht="24" x14ac:dyDescent="0.2">
      <c r="A71" s="291">
        <v>35</v>
      </c>
      <c r="B71" s="295" t="s">
        <v>567</v>
      </c>
      <c r="C71" s="296" t="s">
        <v>570</v>
      </c>
      <c r="D71" s="297" t="s">
        <v>299</v>
      </c>
      <c r="E71" s="298" t="s">
        <v>571</v>
      </c>
      <c r="F71" s="299">
        <v>1173.29</v>
      </c>
      <c r="G71" s="300"/>
      <c r="H71" s="299">
        <v>1173.29</v>
      </c>
      <c r="I71" s="299">
        <v>197.59</v>
      </c>
      <c r="J71" s="300">
        <v>75</v>
      </c>
      <c r="K71" s="300"/>
      <c r="L71" s="300">
        <v>75</v>
      </c>
      <c r="M71" s="300">
        <v>13</v>
      </c>
      <c r="N71" s="300"/>
      <c r="O71" s="300"/>
      <c r="P71" s="300">
        <v>12.65</v>
      </c>
      <c r="Q71" s="300">
        <v>0.81</v>
      </c>
      <c r="R71" s="257"/>
    </row>
    <row r="72" spans="1:18" ht="24" x14ac:dyDescent="0.2">
      <c r="A72" s="291">
        <v>36</v>
      </c>
      <c r="B72" s="295" t="s">
        <v>572</v>
      </c>
      <c r="C72" s="296" t="s">
        <v>573</v>
      </c>
      <c r="D72" s="297" t="s">
        <v>345</v>
      </c>
      <c r="E72" s="298" t="s">
        <v>574</v>
      </c>
      <c r="F72" s="299">
        <v>26.66</v>
      </c>
      <c r="G72" s="300"/>
      <c r="H72" s="299">
        <v>26.66</v>
      </c>
      <c r="I72" s="299">
        <v>4.2300000000000004</v>
      </c>
      <c r="J72" s="300">
        <v>4</v>
      </c>
      <c r="K72" s="300"/>
      <c r="L72" s="300">
        <v>4</v>
      </c>
      <c r="M72" s="300">
        <v>1</v>
      </c>
      <c r="N72" s="300"/>
      <c r="O72" s="300"/>
      <c r="P72" s="300">
        <v>0.25</v>
      </c>
      <c r="Q72" s="300">
        <v>0.04</v>
      </c>
      <c r="R72" s="257"/>
    </row>
    <row r="73" spans="1:18" ht="43.5" x14ac:dyDescent="0.2">
      <c r="A73" s="291">
        <v>37</v>
      </c>
      <c r="B73" s="295" t="s">
        <v>575</v>
      </c>
      <c r="C73" s="296" t="s">
        <v>576</v>
      </c>
      <c r="D73" s="297" t="s">
        <v>386</v>
      </c>
      <c r="E73" s="298" t="s">
        <v>577</v>
      </c>
      <c r="F73" s="299">
        <v>4.7</v>
      </c>
      <c r="G73" s="300"/>
      <c r="H73" s="299">
        <v>4.7</v>
      </c>
      <c r="I73" s="300"/>
      <c r="J73" s="300">
        <v>283</v>
      </c>
      <c r="K73" s="300"/>
      <c r="L73" s="300">
        <v>283</v>
      </c>
      <c r="M73" s="300"/>
      <c r="N73" s="300"/>
      <c r="O73" s="300"/>
      <c r="P73" s="300"/>
      <c r="Q73" s="300"/>
      <c r="R73" s="257"/>
    </row>
    <row r="74" spans="1:18" ht="65.25" x14ac:dyDescent="0.2">
      <c r="A74" s="291">
        <v>38</v>
      </c>
      <c r="B74" s="295" t="s">
        <v>388</v>
      </c>
      <c r="C74" s="296" t="s">
        <v>389</v>
      </c>
      <c r="D74" s="297" t="s">
        <v>386</v>
      </c>
      <c r="E74" s="298" t="s">
        <v>577</v>
      </c>
      <c r="F74" s="299">
        <v>14.72</v>
      </c>
      <c r="G74" s="300"/>
      <c r="H74" s="299">
        <v>14.72</v>
      </c>
      <c r="I74" s="300"/>
      <c r="J74" s="300">
        <v>885</v>
      </c>
      <c r="K74" s="300"/>
      <c r="L74" s="300">
        <v>885</v>
      </c>
      <c r="M74" s="300"/>
      <c r="N74" s="300"/>
      <c r="O74" s="300"/>
      <c r="P74" s="300"/>
      <c r="Q74" s="300"/>
      <c r="R74" s="257"/>
    </row>
    <row r="75" spans="1:18" x14ac:dyDescent="0.2">
      <c r="A75" s="302" t="s">
        <v>578</v>
      </c>
      <c r="B75" s="198"/>
      <c r="C75" s="198"/>
      <c r="D75" s="198"/>
      <c r="E75" s="198"/>
      <c r="F75" s="198"/>
      <c r="G75" s="198"/>
      <c r="H75" s="198"/>
      <c r="I75" s="198"/>
      <c r="J75" s="198"/>
      <c r="K75" s="198"/>
      <c r="L75" s="198"/>
      <c r="M75" s="198"/>
      <c r="N75" s="198"/>
      <c r="O75" s="198"/>
      <c r="P75" s="198"/>
      <c r="Q75" s="198"/>
      <c r="R75" s="257"/>
    </row>
    <row r="76" spans="1:18" ht="24" x14ac:dyDescent="0.2">
      <c r="A76" s="291">
        <v>39</v>
      </c>
      <c r="B76" s="295" t="s">
        <v>579</v>
      </c>
      <c r="C76" s="296" t="s">
        <v>580</v>
      </c>
      <c r="D76" s="297" t="s">
        <v>313</v>
      </c>
      <c r="E76" s="298" t="s">
        <v>581</v>
      </c>
      <c r="F76" s="299">
        <v>4139.32</v>
      </c>
      <c r="G76" s="299">
        <v>275.77</v>
      </c>
      <c r="H76" s="299">
        <v>3829.39</v>
      </c>
      <c r="I76" s="299">
        <v>349.58</v>
      </c>
      <c r="J76" s="300">
        <v>149</v>
      </c>
      <c r="K76" s="300">
        <v>10</v>
      </c>
      <c r="L76" s="300">
        <v>138</v>
      </c>
      <c r="M76" s="300">
        <v>13</v>
      </c>
      <c r="N76" s="300">
        <v>24.19</v>
      </c>
      <c r="O76" s="300">
        <v>0.87</v>
      </c>
      <c r="P76" s="300">
        <v>20.6</v>
      </c>
      <c r="Q76" s="300">
        <v>0.74</v>
      </c>
      <c r="R76" s="257"/>
    </row>
    <row r="77" spans="1:18" ht="24" x14ac:dyDescent="0.2">
      <c r="A77" s="291">
        <v>40</v>
      </c>
      <c r="B77" s="295" t="s">
        <v>582</v>
      </c>
      <c r="C77" s="296" t="s">
        <v>583</v>
      </c>
      <c r="D77" s="297" t="s">
        <v>133</v>
      </c>
      <c r="E77" s="298" t="s">
        <v>584</v>
      </c>
      <c r="F77" s="299">
        <v>127.52</v>
      </c>
      <c r="G77" s="300"/>
      <c r="H77" s="300"/>
      <c r="I77" s="300"/>
      <c r="J77" s="300">
        <v>510</v>
      </c>
      <c r="K77" s="300"/>
      <c r="L77" s="300"/>
      <c r="M77" s="300"/>
      <c r="N77" s="300"/>
      <c r="O77" s="300"/>
      <c r="P77" s="300"/>
      <c r="Q77" s="300"/>
      <c r="R77" s="257"/>
    </row>
    <row r="78" spans="1:18" ht="24" x14ac:dyDescent="0.2">
      <c r="A78" s="291">
        <v>41</v>
      </c>
      <c r="B78" s="295" t="s">
        <v>519</v>
      </c>
      <c r="C78" s="296" t="s">
        <v>520</v>
      </c>
      <c r="D78" s="297" t="s">
        <v>84</v>
      </c>
      <c r="E78" s="298" t="s">
        <v>585</v>
      </c>
      <c r="F78" s="299">
        <v>4479.96</v>
      </c>
      <c r="G78" s="299">
        <v>906.11</v>
      </c>
      <c r="H78" s="299">
        <v>91.05</v>
      </c>
      <c r="I78" s="299">
        <v>12.38</v>
      </c>
      <c r="J78" s="300">
        <v>2083</v>
      </c>
      <c r="K78" s="300">
        <v>421</v>
      </c>
      <c r="L78" s="300">
        <v>42</v>
      </c>
      <c r="M78" s="300">
        <v>6</v>
      </c>
      <c r="N78" s="300">
        <v>76.08</v>
      </c>
      <c r="O78" s="300">
        <v>35.380000000000003</v>
      </c>
      <c r="P78" s="300">
        <v>0.68</v>
      </c>
      <c r="Q78" s="300">
        <v>0.32</v>
      </c>
      <c r="R78" s="257"/>
    </row>
    <row r="79" spans="1:18" ht="24" x14ac:dyDescent="0.2">
      <c r="A79" s="291">
        <v>42</v>
      </c>
      <c r="B79" s="295" t="s">
        <v>586</v>
      </c>
      <c r="C79" s="296" t="s">
        <v>587</v>
      </c>
      <c r="D79" s="297" t="s">
        <v>22</v>
      </c>
      <c r="E79" s="301">
        <v>47</v>
      </c>
      <c r="F79" s="299">
        <v>21.76</v>
      </c>
      <c r="G79" s="300"/>
      <c r="H79" s="300"/>
      <c r="I79" s="300"/>
      <c r="J79" s="300">
        <v>1023</v>
      </c>
      <c r="K79" s="300"/>
      <c r="L79" s="300"/>
      <c r="M79" s="300"/>
      <c r="N79" s="300"/>
      <c r="O79" s="300"/>
      <c r="P79" s="300"/>
      <c r="Q79" s="300"/>
      <c r="R79" s="257"/>
    </row>
    <row r="80" spans="1:18" ht="24" x14ac:dyDescent="0.2">
      <c r="A80" s="291">
        <v>43</v>
      </c>
      <c r="B80" s="295" t="s">
        <v>301</v>
      </c>
      <c r="C80" s="296" t="s">
        <v>588</v>
      </c>
      <c r="D80" s="297" t="s">
        <v>303</v>
      </c>
      <c r="E80" s="298" t="s">
        <v>589</v>
      </c>
      <c r="F80" s="299">
        <v>2575.64</v>
      </c>
      <c r="G80" s="299">
        <v>177.48</v>
      </c>
      <c r="H80" s="299">
        <v>2373.7600000000002</v>
      </c>
      <c r="I80" s="299">
        <v>232.49</v>
      </c>
      <c r="J80" s="300">
        <v>59</v>
      </c>
      <c r="K80" s="300">
        <v>4</v>
      </c>
      <c r="L80" s="300">
        <v>55</v>
      </c>
      <c r="M80" s="300">
        <v>5</v>
      </c>
      <c r="N80" s="300">
        <v>15.72</v>
      </c>
      <c r="O80" s="300">
        <v>0.36</v>
      </c>
      <c r="P80" s="300">
        <v>13.88</v>
      </c>
      <c r="Q80" s="300">
        <v>0.32</v>
      </c>
      <c r="R80" s="257"/>
    </row>
    <row r="81" spans="1:18" ht="24" x14ac:dyDescent="0.2">
      <c r="A81" s="291">
        <v>44</v>
      </c>
      <c r="B81" s="295" t="s">
        <v>590</v>
      </c>
      <c r="C81" s="296" t="s">
        <v>591</v>
      </c>
      <c r="D81" s="297" t="s">
        <v>133</v>
      </c>
      <c r="E81" s="298" t="s">
        <v>592</v>
      </c>
      <c r="F81" s="299">
        <v>135.61000000000001</v>
      </c>
      <c r="G81" s="300"/>
      <c r="H81" s="300"/>
      <c r="I81" s="300"/>
      <c r="J81" s="300">
        <v>339</v>
      </c>
      <c r="K81" s="300"/>
      <c r="L81" s="300"/>
      <c r="M81" s="300"/>
      <c r="N81" s="300"/>
      <c r="O81" s="300"/>
      <c r="P81" s="300"/>
      <c r="Q81" s="300"/>
      <c r="R81" s="257"/>
    </row>
    <row r="82" spans="1:18" ht="36" x14ac:dyDescent="0.2">
      <c r="A82" s="291">
        <v>45</v>
      </c>
      <c r="B82" s="295" t="s">
        <v>593</v>
      </c>
      <c r="C82" s="296" t="s">
        <v>594</v>
      </c>
      <c r="D82" s="297" t="s">
        <v>595</v>
      </c>
      <c r="E82" s="298" t="s">
        <v>596</v>
      </c>
      <c r="F82" s="299">
        <v>164.51</v>
      </c>
      <c r="G82" s="299">
        <v>140.69999999999999</v>
      </c>
      <c r="H82" s="299">
        <v>16.05</v>
      </c>
      <c r="I82" s="299">
        <v>1.01</v>
      </c>
      <c r="J82" s="300">
        <v>740</v>
      </c>
      <c r="K82" s="300">
        <v>633</v>
      </c>
      <c r="L82" s="300">
        <v>72</v>
      </c>
      <c r="M82" s="300">
        <v>5</v>
      </c>
      <c r="N82" s="300">
        <v>10.5</v>
      </c>
      <c r="O82" s="300">
        <v>47.25</v>
      </c>
      <c r="P82" s="300">
        <v>0.06</v>
      </c>
      <c r="Q82" s="300">
        <v>0.27</v>
      </c>
      <c r="R82" s="257"/>
    </row>
    <row r="83" spans="1:18" ht="36" x14ac:dyDescent="0.2">
      <c r="A83" s="291">
        <v>46</v>
      </c>
      <c r="B83" s="295" t="s">
        <v>597</v>
      </c>
      <c r="C83" s="296" t="s">
        <v>598</v>
      </c>
      <c r="D83" s="297" t="s">
        <v>140</v>
      </c>
      <c r="E83" s="301">
        <v>45.9</v>
      </c>
      <c r="F83" s="299">
        <v>97.57</v>
      </c>
      <c r="G83" s="300"/>
      <c r="H83" s="300"/>
      <c r="I83" s="300"/>
      <c r="J83" s="300">
        <v>4478</v>
      </c>
      <c r="K83" s="300"/>
      <c r="L83" s="300"/>
      <c r="M83" s="300"/>
      <c r="N83" s="300"/>
      <c r="O83" s="300"/>
      <c r="P83" s="300"/>
      <c r="Q83" s="300"/>
      <c r="R83" s="257"/>
    </row>
    <row r="84" spans="1:18" x14ac:dyDescent="0.2">
      <c r="A84" s="302" t="s">
        <v>599</v>
      </c>
      <c r="B84" s="198"/>
      <c r="C84" s="198"/>
      <c r="D84" s="198"/>
      <c r="E84" s="198"/>
      <c r="F84" s="198"/>
      <c r="G84" s="198"/>
      <c r="H84" s="198"/>
      <c r="I84" s="198"/>
      <c r="J84" s="198"/>
      <c r="K84" s="198"/>
      <c r="L84" s="198"/>
      <c r="M84" s="198"/>
      <c r="N84" s="198"/>
      <c r="O84" s="198"/>
      <c r="P84" s="198"/>
      <c r="Q84" s="198"/>
      <c r="R84" s="257"/>
    </row>
    <row r="85" spans="1:18" ht="24" x14ac:dyDescent="0.2">
      <c r="A85" s="291">
        <v>47</v>
      </c>
      <c r="B85" s="295" t="s">
        <v>339</v>
      </c>
      <c r="C85" s="296" t="s">
        <v>340</v>
      </c>
      <c r="D85" s="297" t="s">
        <v>313</v>
      </c>
      <c r="E85" s="298" t="s">
        <v>600</v>
      </c>
      <c r="F85" s="299">
        <v>604.71</v>
      </c>
      <c r="G85" s="299">
        <v>150.49</v>
      </c>
      <c r="H85" s="299">
        <v>454.22</v>
      </c>
      <c r="I85" s="299">
        <v>47.48</v>
      </c>
      <c r="J85" s="300">
        <v>3</v>
      </c>
      <c r="K85" s="300">
        <v>1</v>
      </c>
      <c r="L85" s="300">
        <v>2</v>
      </c>
      <c r="M85" s="300"/>
      <c r="N85" s="300">
        <v>12.53</v>
      </c>
      <c r="O85" s="300">
        <v>0.05</v>
      </c>
      <c r="P85" s="300">
        <v>3.04</v>
      </c>
      <c r="Q85" s="300">
        <v>0.01</v>
      </c>
      <c r="R85" s="257"/>
    </row>
    <row r="86" spans="1:18" ht="48" x14ac:dyDescent="0.2">
      <c r="A86" s="291">
        <v>48</v>
      </c>
      <c r="B86" s="295" t="s">
        <v>526</v>
      </c>
      <c r="C86" s="296" t="s">
        <v>527</v>
      </c>
      <c r="D86" s="297" t="s">
        <v>506</v>
      </c>
      <c r="E86" s="298" t="s">
        <v>601</v>
      </c>
      <c r="F86" s="299">
        <v>31210.59</v>
      </c>
      <c r="G86" s="299">
        <v>425.41</v>
      </c>
      <c r="H86" s="299">
        <v>4994.84</v>
      </c>
      <c r="I86" s="299">
        <v>695.53</v>
      </c>
      <c r="J86" s="300">
        <v>131</v>
      </c>
      <c r="K86" s="300">
        <v>2</v>
      </c>
      <c r="L86" s="300">
        <v>21</v>
      </c>
      <c r="M86" s="300">
        <v>3</v>
      </c>
      <c r="N86" s="300">
        <v>36.96</v>
      </c>
      <c r="O86" s="300">
        <v>0.16</v>
      </c>
      <c r="P86" s="300">
        <v>41.95</v>
      </c>
      <c r="Q86" s="300">
        <v>0.18</v>
      </c>
      <c r="R86" s="257"/>
    </row>
    <row r="87" spans="1:18" ht="55.5" x14ac:dyDescent="0.2">
      <c r="A87" s="291">
        <v>49</v>
      </c>
      <c r="B87" s="295" t="s">
        <v>508</v>
      </c>
      <c r="C87" s="296" t="s">
        <v>602</v>
      </c>
      <c r="D87" s="297" t="s">
        <v>506</v>
      </c>
      <c r="E87" s="298" t="s">
        <v>603</v>
      </c>
      <c r="F87" s="299">
        <v>9075.9</v>
      </c>
      <c r="G87" s="300"/>
      <c r="H87" s="299">
        <v>1244.3499999999999</v>
      </c>
      <c r="I87" s="299">
        <v>201.3</v>
      </c>
      <c r="J87" s="300">
        <v>-38</v>
      </c>
      <c r="K87" s="300"/>
      <c r="L87" s="300">
        <v>-5</v>
      </c>
      <c r="M87" s="300">
        <v>-1</v>
      </c>
      <c r="N87" s="300"/>
      <c r="O87" s="300"/>
      <c r="P87" s="300">
        <v>12.55</v>
      </c>
      <c r="Q87" s="300">
        <v>-0.05</v>
      </c>
      <c r="R87" s="257"/>
    </row>
    <row r="88" spans="1:18" ht="24" x14ac:dyDescent="0.2">
      <c r="A88" s="291">
        <v>50</v>
      </c>
      <c r="B88" s="295" t="s">
        <v>519</v>
      </c>
      <c r="C88" s="296" t="s">
        <v>520</v>
      </c>
      <c r="D88" s="297" t="s">
        <v>84</v>
      </c>
      <c r="E88" s="298" t="s">
        <v>604</v>
      </c>
      <c r="F88" s="299">
        <v>4479.96</v>
      </c>
      <c r="G88" s="299">
        <v>906.11</v>
      </c>
      <c r="H88" s="299">
        <v>91.05</v>
      </c>
      <c r="I88" s="299">
        <v>12.38</v>
      </c>
      <c r="J88" s="300">
        <v>246</v>
      </c>
      <c r="K88" s="300">
        <v>50</v>
      </c>
      <c r="L88" s="300">
        <v>5</v>
      </c>
      <c r="M88" s="300">
        <v>1</v>
      </c>
      <c r="N88" s="300">
        <v>76.08</v>
      </c>
      <c r="O88" s="300">
        <v>4.18</v>
      </c>
      <c r="P88" s="300">
        <v>0.68</v>
      </c>
      <c r="Q88" s="300">
        <v>0.04</v>
      </c>
      <c r="R88" s="257"/>
    </row>
    <row r="89" spans="1:18" ht="24" x14ac:dyDescent="0.2">
      <c r="A89" s="291">
        <v>51</v>
      </c>
      <c r="B89" s="295" t="s">
        <v>586</v>
      </c>
      <c r="C89" s="296" t="s">
        <v>587</v>
      </c>
      <c r="D89" s="297" t="s">
        <v>22</v>
      </c>
      <c r="E89" s="301">
        <v>6</v>
      </c>
      <c r="F89" s="299">
        <v>21.76</v>
      </c>
      <c r="G89" s="300"/>
      <c r="H89" s="300"/>
      <c r="I89" s="300"/>
      <c r="J89" s="300">
        <v>131</v>
      </c>
      <c r="K89" s="300"/>
      <c r="L89" s="300"/>
      <c r="M89" s="300"/>
      <c r="N89" s="300"/>
      <c r="O89" s="300"/>
      <c r="P89" s="300"/>
      <c r="Q89" s="300"/>
      <c r="R89" s="257"/>
    </row>
    <row r="90" spans="1:18" ht="43.5" x14ac:dyDescent="0.2">
      <c r="A90" s="291">
        <v>52</v>
      </c>
      <c r="B90" s="295" t="s">
        <v>343</v>
      </c>
      <c r="C90" s="296" t="s">
        <v>605</v>
      </c>
      <c r="D90" s="297" t="s">
        <v>345</v>
      </c>
      <c r="E90" s="298" t="s">
        <v>606</v>
      </c>
      <c r="F90" s="299">
        <v>103564.7</v>
      </c>
      <c r="G90" s="299">
        <v>1246.4100000000001</v>
      </c>
      <c r="H90" s="299">
        <v>7596.33</v>
      </c>
      <c r="I90" s="299">
        <v>654.08000000000004</v>
      </c>
      <c r="J90" s="300">
        <v>383</v>
      </c>
      <c r="K90" s="300">
        <v>5</v>
      </c>
      <c r="L90" s="300">
        <v>28</v>
      </c>
      <c r="M90" s="300">
        <v>2</v>
      </c>
      <c r="N90" s="300">
        <v>96.322000000000003</v>
      </c>
      <c r="O90" s="300">
        <v>0.36</v>
      </c>
      <c r="P90" s="300">
        <v>38.725999999999999</v>
      </c>
      <c r="Q90" s="300">
        <v>0.14000000000000001</v>
      </c>
      <c r="R90" s="257"/>
    </row>
    <row r="91" spans="1:18" ht="36" x14ac:dyDescent="0.2">
      <c r="A91" s="291">
        <v>53</v>
      </c>
      <c r="B91" s="295" t="s">
        <v>532</v>
      </c>
      <c r="C91" s="296" t="s">
        <v>533</v>
      </c>
      <c r="D91" s="297" t="s">
        <v>534</v>
      </c>
      <c r="E91" s="298" t="s">
        <v>606</v>
      </c>
      <c r="F91" s="299">
        <v>69552.77</v>
      </c>
      <c r="G91" s="299">
        <v>257</v>
      </c>
      <c r="H91" s="299">
        <v>9855.42</v>
      </c>
      <c r="I91" s="299">
        <v>388.25</v>
      </c>
      <c r="J91" s="300">
        <v>257</v>
      </c>
      <c r="K91" s="300">
        <v>1</v>
      </c>
      <c r="L91" s="300">
        <v>36</v>
      </c>
      <c r="M91" s="300">
        <v>1</v>
      </c>
      <c r="N91" s="300">
        <v>20.86</v>
      </c>
      <c r="O91" s="300">
        <v>0.08</v>
      </c>
      <c r="P91" s="300">
        <v>21.69</v>
      </c>
      <c r="Q91" s="300">
        <v>0.08</v>
      </c>
      <c r="R91" s="257"/>
    </row>
    <row r="92" spans="1:18" ht="43.5" x14ac:dyDescent="0.2">
      <c r="A92" s="291">
        <v>54</v>
      </c>
      <c r="B92" s="295" t="s">
        <v>536</v>
      </c>
      <c r="C92" s="296" t="s">
        <v>537</v>
      </c>
      <c r="D92" s="297" t="s">
        <v>534</v>
      </c>
      <c r="E92" s="298" t="s">
        <v>606</v>
      </c>
      <c r="F92" s="299">
        <v>15294.04</v>
      </c>
      <c r="G92" s="299">
        <v>9.2799999999999994</v>
      </c>
      <c r="H92" s="299">
        <v>622.22</v>
      </c>
      <c r="I92" s="299">
        <v>16.54</v>
      </c>
      <c r="J92" s="300">
        <v>57</v>
      </c>
      <c r="K92" s="300"/>
      <c r="L92" s="300">
        <v>2</v>
      </c>
      <c r="M92" s="300"/>
      <c r="N92" s="300">
        <v>0.7</v>
      </c>
      <c r="O92" s="300"/>
      <c r="P92" s="300">
        <v>0.94</v>
      </c>
      <c r="Q92" s="300"/>
      <c r="R92" s="257"/>
    </row>
    <row r="93" spans="1:18" ht="24" x14ac:dyDescent="0.2">
      <c r="A93" s="291">
        <v>55</v>
      </c>
      <c r="B93" s="295" t="s">
        <v>538</v>
      </c>
      <c r="C93" s="296" t="s">
        <v>539</v>
      </c>
      <c r="D93" s="297" t="s">
        <v>534</v>
      </c>
      <c r="E93" s="298" t="s">
        <v>606</v>
      </c>
      <c r="F93" s="299">
        <v>5815.85</v>
      </c>
      <c r="G93" s="299">
        <v>200.81</v>
      </c>
      <c r="H93" s="299">
        <v>834.34</v>
      </c>
      <c r="I93" s="299">
        <v>112.19</v>
      </c>
      <c r="J93" s="300">
        <v>22</v>
      </c>
      <c r="K93" s="300">
        <v>1</v>
      </c>
      <c r="L93" s="300">
        <v>3</v>
      </c>
      <c r="M93" s="300"/>
      <c r="N93" s="300">
        <v>16.72</v>
      </c>
      <c r="O93" s="300">
        <v>0.06</v>
      </c>
      <c r="P93" s="300">
        <v>6.58</v>
      </c>
      <c r="Q93" s="300">
        <v>0.02</v>
      </c>
      <c r="R93" s="257"/>
    </row>
    <row r="94" spans="1:18" x14ac:dyDescent="0.2">
      <c r="A94" s="302" t="s">
        <v>335</v>
      </c>
      <c r="B94" s="198"/>
      <c r="C94" s="198"/>
      <c r="D94" s="198"/>
      <c r="E94" s="198"/>
      <c r="F94" s="198"/>
      <c r="G94" s="198"/>
      <c r="H94" s="198"/>
      <c r="I94" s="198"/>
      <c r="J94" s="299">
        <v>11954</v>
      </c>
      <c r="K94" s="299">
        <v>1128</v>
      </c>
      <c r="L94" s="299">
        <v>1780</v>
      </c>
      <c r="M94" s="299">
        <v>72</v>
      </c>
      <c r="N94" s="300"/>
      <c r="O94" s="299">
        <v>88.75</v>
      </c>
      <c r="P94" s="300"/>
      <c r="Q94" s="299">
        <v>4.37</v>
      </c>
      <c r="R94" s="257"/>
    </row>
    <row r="95" spans="1:18" x14ac:dyDescent="0.2">
      <c r="A95" s="302" t="s">
        <v>336</v>
      </c>
      <c r="B95" s="198"/>
      <c r="C95" s="198"/>
      <c r="D95" s="198"/>
      <c r="E95" s="198"/>
      <c r="F95" s="198"/>
      <c r="G95" s="198"/>
      <c r="H95" s="198"/>
      <c r="I95" s="198"/>
      <c r="J95" s="299">
        <v>12275</v>
      </c>
      <c r="K95" s="299">
        <v>1352</v>
      </c>
      <c r="L95" s="299">
        <v>1877</v>
      </c>
      <c r="M95" s="299">
        <v>88</v>
      </c>
      <c r="N95" s="300"/>
      <c r="O95" s="299">
        <v>102.07</v>
      </c>
      <c r="P95" s="300"/>
      <c r="Q95" s="299">
        <v>5.03</v>
      </c>
      <c r="R95" s="257"/>
    </row>
    <row r="96" spans="1:18" x14ac:dyDescent="0.2">
      <c r="A96" s="302" t="s">
        <v>31</v>
      </c>
      <c r="B96" s="198"/>
      <c r="C96" s="198"/>
      <c r="D96" s="198"/>
      <c r="E96" s="198"/>
      <c r="F96" s="198"/>
      <c r="G96" s="198"/>
      <c r="H96" s="198"/>
      <c r="I96" s="198"/>
      <c r="J96" s="299">
        <v>2023</v>
      </c>
      <c r="K96" s="300"/>
      <c r="L96" s="300"/>
      <c r="M96" s="300"/>
      <c r="N96" s="300"/>
      <c r="O96" s="300"/>
      <c r="P96" s="300"/>
      <c r="Q96" s="300"/>
      <c r="R96" s="257"/>
    </row>
    <row r="97" spans="1:18" x14ac:dyDescent="0.2">
      <c r="A97" s="302" t="s">
        <v>32</v>
      </c>
      <c r="B97" s="198"/>
      <c r="C97" s="198"/>
      <c r="D97" s="198"/>
      <c r="E97" s="198"/>
      <c r="F97" s="198"/>
      <c r="G97" s="198"/>
      <c r="H97" s="198"/>
      <c r="I97" s="198"/>
      <c r="J97" s="299">
        <v>1347</v>
      </c>
      <c r="K97" s="300"/>
      <c r="L97" s="300"/>
      <c r="M97" s="300"/>
      <c r="N97" s="300"/>
      <c r="O97" s="300"/>
      <c r="P97" s="300"/>
      <c r="Q97" s="300"/>
      <c r="R97" s="257"/>
    </row>
    <row r="98" spans="1:18" x14ac:dyDescent="0.2">
      <c r="A98" s="303" t="s">
        <v>607</v>
      </c>
      <c r="B98" s="198"/>
      <c r="C98" s="198"/>
      <c r="D98" s="198"/>
      <c r="E98" s="198"/>
      <c r="F98" s="198"/>
      <c r="G98" s="198"/>
      <c r="H98" s="198"/>
      <c r="I98" s="198"/>
      <c r="J98" s="304">
        <v>15645</v>
      </c>
      <c r="K98" s="300"/>
      <c r="L98" s="300"/>
      <c r="M98" s="300"/>
      <c r="N98" s="300"/>
      <c r="O98" s="304">
        <v>102.07</v>
      </c>
      <c r="P98" s="300"/>
      <c r="Q98" s="304">
        <v>5.03</v>
      </c>
      <c r="R98" s="257"/>
    </row>
    <row r="99" spans="1:18" x14ac:dyDescent="0.2">
      <c r="A99" s="294" t="s">
        <v>608</v>
      </c>
      <c r="B99" s="198"/>
      <c r="C99" s="198"/>
      <c r="D99" s="198"/>
      <c r="E99" s="198"/>
      <c r="F99" s="198"/>
      <c r="G99" s="198"/>
      <c r="H99" s="198"/>
      <c r="I99" s="198"/>
      <c r="J99" s="198"/>
      <c r="K99" s="198"/>
      <c r="L99" s="198"/>
      <c r="M99" s="198"/>
      <c r="N99" s="198"/>
      <c r="O99" s="198"/>
      <c r="P99" s="198"/>
      <c r="Q99" s="198"/>
      <c r="R99" s="257"/>
    </row>
    <row r="100" spans="1:18" ht="36" x14ac:dyDescent="0.2">
      <c r="A100" s="291">
        <v>56</v>
      </c>
      <c r="B100" s="295" t="s">
        <v>609</v>
      </c>
      <c r="C100" s="296" t="s">
        <v>610</v>
      </c>
      <c r="D100" s="297" t="s">
        <v>126</v>
      </c>
      <c r="E100" s="298" t="s">
        <v>611</v>
      </c>
      <c r="F100" s="299">
        <v>2989.7</v>
      </c>
      <c r="G100" s="299">
        <v>392.55</v>
      </c>
      <c r="H100" s="299">
        <v>8</v>
      </c>
      <c r="I100" s="299">
        <v>0.95</v>
      </c>
      <c r="J100" s="300">
        <v>8879</v>
      </c>
      <c r="K100" s="300">
        <v>1166</v>
      </c>
      <c r="L100" s="300">
        <v>24</v>
      </c>
      <c r="M100" s="300">
        <v>3</v>
      </c>
      <c r="N100" s="300">
        <v>35.08</v>
      </c>
      <c r="O100" s="300">
        <v>104.19</v>
      </c>
      <c r="P100" s="300">
        <v>7.0000000000000007E-2</v>
      </c>
      <c r="Q100" s="300">
        <v>0.21</v>
      </c>
      <c r="R100" s="257"/>
    </row>
    <row r="101" spans="1:18" ht="24" x14ac:dyDescent="0.2">
      <c r="A101" s="291">
        <v>57</v>
      </c>
      <c r="B101" s="295" t="s">
        <v>612</v>
      </c>
      <c r="C101" s="296" t="s">
        <v>613</v>
      </c>
      <c r="D101" s="297" t="s">
        <v>126</v>
      </c>
      <c r="E101" s="298" t="s">
        <v>611</v>
      </c>
      <c r="F101" s="299">
        <v>924.26</v>
      </c>
      <c r="G101" s="299">
        <v>61.21</v>
      </c>
      <c r="H101" s="300"/>
      <c r="I101" s="300"/>
      <c r="J101" s="300">
        <v>2745</v>
      </c>
      <c r="K101" s="300">
        <v>182</v>
      </c>
      <c r="L101" s="300"/>
      <c r="M101" s="300"/>
      <c r="N101" s="300">
        <v>5.47</v>
      </c>
      <c r="O101" s="300">
        <v>16.25</v>
      </c>
      <c r="P101" s="300"/>
      <c r="Q101" s="300"/>
      <c r="R101" s="257"/>
    </row>
    <row r="102" spans="1:18" ht="24" x14ac:dyDescent="0.2">
      <c r="A102" s="291">
        <v>58</v>
      </c>
      <c r="B102" s="295" t="s">
        <v>437</v>
      </c>
      <c r="C102" s="296" t="s">
        <v>438</v>
      </c>
      <c r="D102" s="297" t="s">
        <v>126</v>
      </c>
      <c r="E102" s="298" t="s">
        <v>611</v>
      </c>
      <c r="F102" s="299">
        <v>719.43</v>
      </c>
      <c r="G102" s="299">
        <v>71.34</v>
      </c>
      <c r="H102" s="299">
        <v>408.89</v>
      </c>
      <c r="I102" s="299">
        <v>49.87</v>
      </c>
      <c r="J102" s="300">
        <v>2137</v>
      </c>
      <c r="K102" s="300">
        <v>212</v>
      </c>
      <c r="L102" s="300">
        <v>1214</v>
      </c>
      <c r="M102" s="300">
        <v>148</v>
      </c>
      <c r="N102" s="300">
        <v>5.99</v>
      </c>
      <c r="O102" s="300">
        <v>17.79</v>
      </c>
      <c r="P102" s="300">
        <v>2.74</v>
      </c>
      <c r="Q102" s="300">
        <v>8.14</v>
      </c>
      <c r="R102" s="257"/>
    </row>
    <row r="103" spans="1:18" x14ac:dyDescent="0.2">
      <c r="A103" s="302" t="s">
        <v>335</v>
      </c>
      <c r="B103" s="198"/>
      <c r="C103" s="198"/>
      <c r="D103" s="198"/>
      <c r="E103" s="198"/>
      <c r="F103" s="198"/>
      <c r="G103" s="198"/>
      <c r="H103" s="198"/>
      <c r="I103" s="198"/>
      <c r="J103" s="299">
        <v>13761</v>
      </c>
      <c r="K103" s="299">
        <v>1560</v>
      </c>
      <c r="L103" s="299">
        <v>1238</v>
      </c>
      <c r="M103" s="299">
        <v>151</v>
      </c>
      <c r="N103" s="300"/>
      <c r="O103" s="299">
        <v>138.22999999999999</v>
      </c>
      <c r="P103" s="300"/>
      <c r="Q103" s="299">
        <v>8.35</v>
      </c>
      <c r="R103" s="257"/>
    </row>
    <row r="104" spans="1:18" x14ac:dyDescent="0.2">
      <c r="A104" s="302" t="s">
        <v>336</v>
      </c>
      <c r="B104" s="198"/>
      <c r="C104" s="198"/>
      <c r="D104" s="198"/>
      <c r="E104" s="198"/>
      <c r="F104" s="198"/>
      <c r="G104" s="198"/>
      <c r="H104" s="198"/>
      <c r="I104" s="198"/>
      <c r="J104" s="299">
        <v>14265</v>
      </c>
      <c r="K104" s="299">
        <v>1871</v>
      </c>
      <c r="L104" s="299">
        <v>1431</v>
      </c>
      <c r="M104" s="299">
        <v>181</v>
      </c>
      <c r="N104" s="300"/>
      <c r="O104" s="299">
        <v>158.96</v>
      </c>
      <c r="P104" s="300"/>
      <c r="Q104" s="299">
        <v>9.6</v>
      </c>
      <c r="R104" s="257"/>
    </row>
    <row r="105" spans="1:18" x14ac:dyDescent="0.2">
      <c r="A105" s="302" t="s">
        <v>31</v>
      </c>
      <c r="B105" s="198"/>
      <c r="C105" s="198"/>
      <c r="D105" s="198"/>
      <c r="E105" s="198"/>
      <c r="F105" s="198"/>
      <c r="G105" s="198"/>
      <c r="H105" s="198"/>
      <c r="I105" s="198"/>
      <c r="J105" s="299">
        <v>2360</v>
      </c>
      <c r="K105" s="300"/>
      <c r="L105" s="300"/>
      <c r="M105" s="300"/>
      <c r="N105" s="300"/>
      <c r="O105" s="300"/>
      <c r="P105" s="300"/>
      <c r="Q105" s="300"/>
      <c r="R105" s="257"/>
    </row>
    <row r="106" spans="1:18" x14ac:dyDescent="0.2">
      <c r="A106" s="302" t="s">
        <v>32</v>
      </c>
      <c r="B106" s="198"/>
      <c r="C106" s="198"/>
      <c r="D106" s="198"/>
      <c r="E106" s="198"/>
      <c r="F106" s="198"/>
      <c r="G106" s="198"/>
      <c r="H106" s="198"/>
      <c r="I106" s="198"/>
      <c r="J106" s="299">
        <v>1847</v>
      </c>
      <c r="K106" s="300"/>
      <c r="L106" s="300"/>
      <c r="M106" s="300"/>
      <c r="N106" s="300"/>
      <c r="O106" s="300"/>
      <c r="P106" s="300"/>
      <c r="Q106" s="300"/>
      <c r="R106" s="257"/>
    </row>
    <row r="107" spans="1:18" x14ac:dyDescent="0.2">
      <c r="A107" s="303" t="s">
        <v>614</v>
      </c>
      <c r="B107" s="198"/>
      <c r="C107" s="198"/>
      <c r="D107" s="198"/>
      <c r="E107" s="198"/>
      <c r="F107" s="198"/>
      <c r="G107" s="198"/>
      <c r="H107" s="198"/>
      <c r="I107" s="198"/>
      <c r="J107" s="304">
        <v>18472</v>
      </c>
      <c r="K107" s="300"/>
      <c r="L107" s="300"/>
      <c r="M107" s="300"/>
      <c r="N107" s="300"/>
      <c r="O107" s="304">
        <v>158.96</v>
      </c>
      <c r="P107" s="300"/>
      <c r="Q107" s="304">
        <v>9.6</v>
      </c>
      <c r="R107" s="257"/>
    </row>
    <row r="108" spans="1:18" x14ac:dyDescent="0.2">
      <c r="A108" s="305" t="s">
        <v>109</v>
      </c>
      <c r="B108" s="205"/>
      <c r="C108" s="205"/>
      <c r="D108" s="205"/>
      <c r="E108" s="205"/>
      <c r="F108" s="205"/>
      <c r="G108" s="205"/>
      <c r="H108" s="205"/>
      <c r="I108" s="205"/>
      <c r="J108" s="205"/>
      <c r="K108" s="205"/>
      <c r="L108" s="205"/>
      <c r="M108" s="205"/>
      <c r="N108" s="205"/>
      <c r="O108" s="205"/>
      <c r="P108" s="205"/>
      <c r="Q108" s="205"/>
      <c r="R108" s="257"/>
    </row>
    <row r="109" spans="1:18" x14ac:dyDescent="0.2">
      <c r="A109" s="302" t="s">
        <v>30</v>
      </c>
      <c r="B109" s="198"/>
      <c r="C109" s="198"/>
      <c r="D109" s="198"/>
      <c r="E109" s="198"/>
      <c r="F109" s="198"/>
      <c r="G109" s="198"/>
      <c r="H109" s="198"/>
      <c r="I109" s="198"/>
      <c r="J109" s="299">
        <v>157134</v>
      </c>
      <c r="K109" s="299">
        <v>8963</v>
      </c>
      <c r="L109" s="299">
        <v>13765</v>
      </c>
      <c r="M109" s="299">
        <v>969</v>
      </c>
      <c r="N109" s="300"/>
      <c r="O109" s="299">
        <v>545.24</v>
      </c>
      <c r="P109" s="300"/>
      <c r="Q109" s="299">
        <v>57.47</v>
      </c>
      <c r="R109" s="257"/>
    </row>
    <row r="110" spans="1:18" x14ac:dyDescent="0.2">
      <c r="A110" s="302" t="s">
        <v>89</v>
      </c>
      <c r="B110" s="198"/>
      <c r="C110" s="198"/>
      <c r="D110" s="198"/>
      <c r="E110" s="198"/>
      <c r="F110" s="198"/>
      <c r="G110" s="198"/>
      <c r="H110" s="198"/>
      <c r="I110" s="198"/>
      <c r="J110" s="299">
        <v>160402</v>
      </c>
      <c r="K110" s="299">
        <v>10390</v>
      </c>
      <c r="L110" s="299">
        <v>15598</v>
      </c>
      <c r="M110" s="299">
        <v>1163</v>
      </c>
      <c r="N110" s="300"/>
      <c r="O110" s="299">
        <v>627.02</v>
      </c>
      <c r="P110" s="300"/>
      <c r="Q110" s="299">
        <v>66.099999999999994</v>
      </c>
      <c r="R110" s="257"/>
    </row>
    <row r="111" spans="1:18" x14ac:dyDescent="0.2">
      <c r="A111" s="302" t="s">
        <v>52</v>
      </c>
      <c r="B111" s="198"/>
      <c r="C111" s="198"/>
      <c r="D111" s="198"/>
      <c r="E111" s="198"/>
      <c r="F111" s="198"/>
      <c r="G111" s="198"/>
      <c r="H111" s="198"/>
      <c r="I111" s="198"/>
      <c r="J111" s="300"/>
      <c r="K111" s="300"/>
      <c r="L111" s="300"/>
      <c r="M111" s="300"/>
      <c r="N111" s="300"/>
      <c r="O111" s="300"/>
      <c r="P111" s="300"/>
      <c r="Q111" s="300"/>
      <c r="R111" s="257"/>
    </row>
    <row r="112" spans="1:18" x14ac:dyDescent="0.2">
      <c r="A112" s="302" t="s">
        <v>615</v>
      </c>
      <c r="B112" s="198"/>
      <c r="C112" s="198"/>
      <c r="D112" s="198"/>
      <c r="E112" s="198"/>
      <c r="F112" s="198"/>
      <c r="G112" s="198"/>
      <c r="H112" s="198"/>
      <c r="I112" s="198"/>
      <c r="J112" s="299">
        <v>427</v>
      </c>
      <c r="K112" s="299">
        <v>385</v>
      </c>
      <c r="L112" s="299">
        <v>42</v>
      </c>
      <c r="M112" s="299">
        <v>42</v>
      </c>
      <c r="N112" s="300"/>
      <c r="O112" s="300"/>
      <c r="P112" s="300"/>
      <c r="Q112" s="300"/>
      <c r="R112" s="257"/>
    </row>
    <row r="113" spans="1:18" x14ac:dyDescent="0.2">
      <c r="A113" s="302" t="s">
        <v>616</v>
      </c>
      <c r="B113" s="198"/>
      <c r="C113" s="198"/>
      <c r="D113" s="198"/>
      <c r="E113" s="198"/>
      <c r="F113" s="198"/>
      <c r="G113" s="198"/>
      <c r="H113" s="198"/>
      <c r="I113" s="198"/>
      <c r="J113" s="299">
        <v>8</v>
      </c>
      <c r="K113" s="300"/>
      <c r="L113" s="300"/>
      <c r="M113" s="300"/>
      <c r="N113" s="300"/>
      <c r="O113" s="300"/>
      <c r="P113" s="300"/>
      <c r="Q113" s="300"/>
      <c r="R113" s="257"/>
    </row>
    <row r="114" spans="1:18" x14ac:dyDescent="0.2">
      <c r="A114" s="302" t="s">
        <v>617</v>
      </c>
      <c r="B114" s="198"/>
      <c r="C114" s="198"/>
      <c r="D114" s="198"/>
      <c r="E114" s="198"/>
      <c r="F114" s="198"/>
      <c r="G114" s="198"/>
      <c r="H114" s="198"/>
      <c r="I114" s="198"/>
      <c r="J114" s="299">
        <v>2833</v>
      </c>
      <c r="K114" s="299">
        <v>1043</v>
      </c>
      <c r="L114" s="299">
        <v>1789</v>
      </c>
      <c r="M114" s="299">
        <v>152</v>
      </c>
      <c r="N114" s="300"/>
      <c r="O114" s="299">
        <v>81.786000000000001</v>
      </c>
      <c r="P114" s="300"/>
      <c r="Q114" s="299">
        <v>8.6204999999999998</v>
      </c>
      <c r="R114" s="257"/>
    </row>
    <row r="115" spans="1:18" x14ac:dyDescent="0.2">
      <c r="A115" s="302" t="s">
        <v>31</v>
      </c>
      <c r="B115" s="198"/>
      <c r="C115" s="198"/>
      <c r="D115" s="198"/>
      <c r="E115" s="198"/>
      <c r="F115" s="198"/>
      <c r="G115" s="198"/>
      <c r="H115" s="198"/>
      <c r="I115" s="198"/>
      <c r="J115" s="299">
        <v>12068</v>
      </c>
      <c r="K115" s="300"/>
      <c r="L115" s="300"/>
      <c r="M115" s="300"/>
      <c r="N115" s="300"/>
      <c r="O115" s="300"/>
      <c r="P115" s="300"/>
      <c r="Q115" s="300"/>
      <c r="R115" s="257"/>
    </row>
    <row r="116" spans="1:18" x14ac:dyDescent="0.2">
      <c r="A116" s="302" t="s">
        <v>52</v>
      </c>
      <c r="B116" s="198"/>
      <c r="C116" s="198"/>
      <c r="D116" s="198"/>
      <c r="E116" s="198"/>
      <c r="F116" s="198"/>
      <c r="G116" s="198"/>
      <c r="H116" s="198"/>
      <c r="I116" s="198"/>
      <c r="J116" s="300"/>
      <c r="K116" s="300"/>
      <c r="L116" s="300"/>
      <c r="M116" s="300"/>
      <c r="N116" s="300"/>
      <c r="O116" s="300"/>
      <c r="P116" s="300"/>
      <c r="Q116" s="300"/>
      <c r="R116" s="257"/>
    </row>
    <row r="117" spans="1:18" x14ac:dyDescent="0.2">
      <c r="A117" s="302" t="s">
        <v>618</v>
      </c>
      <c r="B117" s="198"/>
      <c r="C117" s="198"/>
      <c r="D117" s="198"/>
      <c r="E117" s="198"/>
      <c r="F117" s="198"/>
      <c r="G117" s="198"/>
      <c r="H117" s="198"/>
      <c r="I117" s="198"/>
      <c r="J117" s="299">
        <v>58</v>
      </c>
      <c r="K117" s="300"/>
      <c r="L117" s="300"/>
      <c r="M117" s="300"/>
      <c r="N117" s="300"/>
      <c r="O117" s="300"/>
      <c r="P117" s="300"/>
      <c r="Q117" s="300"/>
      <c r="R117" s="257"/>
    </row>
    <row r="118" spans="1:18" x14ac:dyDescent="0.2">
      <c r="A118" s="302" t="s">
        <v>619</v>
      </c>
      <c r="B118" s="198"/>
      <c r="C118" s="198"/>
      <c r="D118" s="198"/>
      <c r="E118" s="198"/>
      <c r="F118" s="198"/>
      <c r="G118" s="198"/>
      <c r="H118" s="198"/>
      <c r="I118" s="198"/>
      <c r="J118" s="299">
        <v>288</v>
      </c>
      <c r="K118" s="300"/>
      <c r="L118" s="300"/>
      <c r="M118" s="300"/>
      <c r="N118" s="300"/>
      <c r="O118" s="300"/>
      <c r="P118" s="300"/>
      <c r="Q118" s="300"/>
      <c r="R118" s="257"/>
    </row>
    <row r="119" spans="1:18" x14ac:dyDescent="0.2">
      <c r="A119" s="302" t="s">
        <v>620</v>
      </c>
      <c r="B119" s="198"/>
      <c r="C119" s="198"/>
      <c r="D119" s="198"/>
      <c r="E119" s="198"/>
      <c r="F119" s="198"/>
      <c r="G119" s="198"/>
      <c r="H119" s="198"/>
      <c r="I119" s="198"/>
      <c r="J119" s="299">
        <v>20</v>
      </c>
      <c r="K119" s="300"/>
      <c r="L119" s="300"/>
      <c r="M119" s="300"/>
      <c r="N119" s="300"/>
      <c r="O119" s="300"/>
      <c r="P119" s="300"/>
      <c r="Q119" s="300"/>
      <c r="R119" s="257"/>
    </row>
    <row r="120" spans="1:18" x14ac:dyDescent="0.2">
      <c r="A120" s="302" t="s">
        <v>621</v>
      </c>
      <c r="B120" s="198"/>
      <c r="C120" s="198"/>
      <c r="D120" s="198"/>
      <c r="E120" s="198"/>
      <c r="F120" s="198"/>
      <c r="G120" s="198"/>
      <c r="H120" s="198"/>
      <c r="I120" s="198"/>
      <c r="J120" s="299">
        <v>282</v>
      </c>
      <c r="K120" s="300"/>
      <c r="L120" s="300"/>
      <c r="M120" s="300"/>
      <c r="N120" s="300"/>
      <c r="O120" s="300"/>
      <c r="P120" s="300"/>
      <c r="Q120" s="300"/>
      <c r="R120" s="257"/>
    </row>
    <row r="121" spans="1:18" x14ac:dyDescent="0.2">
      <c r="A121" s="302" t="s">
        <v>622</v>
      </c>
      <c r="B121" s="198"/>
      <c r="C121" s="198"/>
      <c r="D121" s="198"/>
      <c r="E121" s="198"/>
      <c r="F121" s="198"/>
      <c r="G121" s="198"/>
      <c r="H121" s="198"/>
      <c r="I121" s="198"/>
      <c r="J121" s="299">
        <v>2360</v>
      </c>
      <c r="K121" s="300"/>
      <c r="L121" s="300"/>
      <c r="M121" s="300"/>
      <c r="N121" s="300"/>
      <c r="O121" s="300"/>
      <c r="P121" s="300"/>
      <c r="Q121" s="300"/>
      <c r="R121" s="257"/>
    </row>
    <row r="122" spans="1:18" x14ac:dyDescent="0.2">
      <c r="A122" s="302" t="s">
        <v>623</v>
      </c>
      <c r="B122" s="198"/>
      <c r="C122" s="198"/>
      <c r="D122" s="198"/>
      <c r="E122" s="198"/>
      <c r="F122" s="198"/>
      <c r="G122" s="198"/>
      <c r="H122" s="198"/>
      <c r="I122" s="198"/>
      <c r="J122" s="299">
        <v>1625</v>
      </c>
      <c r="K122" s="300"/>
      <c r="L122" s="300"/>
      <c r="M122" s="300"/>
      <c r="N122" s="300"/>
      <c r="O122" s="300"/>
      <c r="P122" s="300"/>
      <c r="Q122" s="300"/>
      <c r="R122" s="257"/>
    </row>
    <row r="123" spans="1:18" x14ac:dyDescent="0.2">
      <c r="A123" s="302" t="s">
        <v>624</v>
      </c>
      <c r="B123" s="198"/>
      <c r="C123" s="198"/>
      <c r="D123" s="198"/>
      <c r="E123" s="198"/>
      <c r="F123" s="198"/>
      <c r="G123" s="198"/>
      <c r="H123" s="198"/>
      <c r="I123" s="198"/>
      <c r="J123" s="299">
        <v>7435</v>
      </c>
      <c r="K123" s="300"/>
      <c r="L123" s="300"/>
      <c r="M123" s="300"/>
      <c r="N123" s="300"/>
      <c r="O123" s="300"/>
      <c r="P123" s="300"/>
      <c r="Q123" s="300"/>
      <c r="R123" s="257"/>
    </row>
    <row r="124" spans="1:18" x14ac:dyDescent="0.2">
      <c r="A124" s="302" t="s">
        <v>32</v>
      </c>
      <c r="B124" s="198"/>
      <c r="C124" s="198"/>
      <c r="D124" s="198"/>
      <c r="E124" s="198"/>
      <c r="F124" s="198"/>
      <c r="G124" s="198"/>
      <c r="H124" s="198"/>
      <c r="I124" s="198"/>
      <c r="J124" s="299">
        <v>8320</v>
      </c>
      <c r="K124" s="300"/>
      <c r="L124" s="300"/>
      <c r="M124" s="300"/>
      <c r="N124" s="300"/>
      <c r="O124" s="300"/>
      <c r="P124" s="300"/>
      <c r="Q124" s="300"/>
      <c r="R124" s="257"/>
    </row>
    <row r="125" spans="1:18" x14ac:dyDescent="0.2">
      <c r="A125" s="302" t="s">
        <v>52</v>
      </c>
      <c r="B125" s="198"/>
      <c r="C125" s="198"/>
      <c r="D125" s="198"/>
      <c r="E125" s="198"/>
      <c r="F125" s="198"/>
      <c r="G125" s="198"/>
      <c r="H125" s="198"/>
      <c r="I125" s="198"/>
      <c r="J125" s="300"/>
      <c r="K125" s="300"/>
      <c r="L125" s="300"/>
      <c r="M125" s="300"/>
      <c r="N125" s="300"/>
      <c r="O125" s="300"/>
      <c r="P125" s="300"/>
      <c r="Q125" s="300"/>
      <c r="R125" s="257"/>
    </row>
    <row r="126" spans="1:18" x14ac:dyDescent="0.2">
      <c r="A126" s="302" t="s">
        <v>625</v>
      </c>
      <c r="B126" s="198"/>
      <c r="C126" s="198"/>
      <c r="D126" s="198"/>
      <c r="E126" s="198"/>
      <c r="F126" s="198"/>
      <c r="G126" s="198"/>
      <c r="H126" s="198"/>
      <c r="I126" s="198"/>
      <c r="J126" s="299">
        <v>31</v>
      </c>
      <c r="K126" s="300"/>
      <c r="L126" s="300"/>
      <c r="M126" s="300"/>
      <c r="N126" s="300"/>
      <c r="O126" s="300"/>
      <c r="P126" s="300"/>
      <c r="Q126" s="300"/>
      <c r="R126" s="257"/>
    </row>
    <row r="127" spans="1:18" x14ac:dyDescent="0.2">
      <c r="A127" s="302" t="s">
        <v>626</v>
      </c>
      <c r="B127" s="198"/>
      <c r="C127" s="198"/>
      <c r="D127" s="198"/>
      <c r="E127" s="198"/>
      <c r="F127" s="198"/>
      <c r="G127" s="198"/>
      <c r="H127" s="198"/>
      <c r="I127" s="198"/>
      <c r="J127" s="299">
        <v>166</v>
      </c>
      <c r="K127" s="300"/>
      <c r="L127" s="300"/>
      <c r="M127" s="300"/>
      <c r="N127" s="300"/>
      <c r="O127" s="300"/>
      <c r="P127" s="300"/>
      <c r="Q127" s="300"/>
      <c r="R127" s="257"/>
    </row>
    <row r="128" spans="1:18" x14ac:dyDescent="0.2">
      <c r="A128" s="302" t="s">
        <v>627</v>
      </c>
      <c r="B128" s="198"/>
      <c r="C128" s="198"/>
      <c r="D128" s="198"/>
      <c r="E128" s="198"/>
      <c r="F128" s="198"/>
      <c r="G128" s="198"/>
      <c r="H128" s="198"/>
      <c r="I128" s="198"/>
      <c r="J128" s="299">
        <v>12</v>
      </c>
      <c r="K128" s="300"/>
      <c r="L128" s="300"/>
      <c r="M128" s="300"/>
      <c r="N128" s="300"/>
      <c r="O128" s="300"/>
      <c r="P128" s="300"/>
      <c r="Q128" s="300"/>
      <c r="R128" s="257"/>
    </row>
    <row r="129" spans="1:18" x14ac:dyDescent="0.2">
      <c r="A129" s="302" t="s">
        <v>628</v>
      </c>
      <c r="B129" s="198"/>
      <c r="C129" s="198"/>
      <c r="D129" s="198"/>
      <c r="E129" s="198"/>
      <c r="F129" s="198"/>
      <c r="G129" s="198"/>
      <c r="H129" s="198"/>
      <c r="I129" s="198"/>
      <c r="J129" s="299">
        <v>177</v>
      </c>
      <c r="K129" s="300"/>
      <c r="L129" s="300"/>
      <c r="M129" s="300"/>
      <c r="N129" s="300"/>
      <c r="O129" s="300"/>
      <c r="P129" s="300"/>
      <c r="Q129" s="300"/>
      <c r="R129" s="257"/>
    </row>
    <row r="130" spans="1:18" x14ac:dyDescent="0.2">
      <c r="A130" s="302" t="s">
        <v>629</v>
      </c>
      <c r="B130" s="198"/>
      <c r="C130" s="198"/>
      <c r="D130" s="198"/>
      <c r="E130" s="198"/>
      <c r="F130" s="198"/>
      <c r="G130" s="198"/>
      <c r="H130" s="198"/>
      <c r="I130" s="198"/>
      <c r="J130" s="299">
        <v>1113</v>
      </c>
      <c r="K130" s="300"/>
      <c r="L130" s="300"/>
      <c r="M130" s="300"/>
      <c r="N130" s="300"/>
      <c r="O130" s="300"/>
      <c r="P130" s="300"/>
      <c r="Q130" s="300"/>
      <c r="R130" s="257"/>
    </row>
    <row r="131" spans="1:18" x14ac:dyDescent="0.2">
      <c r="A131" s="302" t="s">
        <v>630</v>
      </c>
      <c r="B131" s="198"/>
      <c r="C131" s="198"/>
      <c r="D131" s="198"/>
      <c r="E131" s="198"/>
      <c r="F131" s="198"/>
      <c r="G131" s="198"/>
      <c r="H131" s="198"/>
      <c r="I131" s="198"/>
      <c r="J131" s="299">
        <v>1847</v>
      </c>
      <c r="K131" s="300"/>
      <c r="L131" s="300"/>
      <c r="M131" s="300"/>
      <c r="N131" s="300"/>
      <c r="O131" s="300"/>
      <c r="P131" s="300"/>
      <c r="Q131" s="300"/>
      <c r="R131" s="257"/>
    </row>
    <row r="132" spans="1:18" x14ac:dyDescent="0.2">
      <c r="A132" s="302" t="s">
        <v>631</v>
      </c>
      <c r="B132" s="198"/>
      <c r="C132" s="198"/>
      <c r="D132" s="198"/>
      <c r="E132" s="198"/>
      <c r="F132" s="198"/>
      <c r="G132" s="198"/>
      <c r="H132" s="198"/>
      <c r="I132" s="198"/>
      <c r="J132" s="299">
        <v>4974</v>
      </c>
      <c r="K132" s="300"/>
      <c r="L132" s="300"/>
      <c r="M132" s="300"/>
      <c r="N132" s="300"/>
      <c r="O132" s="300"/>
      <c r="P132" s="300"/>
      <c r="Q132" s="300"/>
      <c r="R132" s="257"/>
    </row>
    <row r="133" spans="1:18" x14ac:dyDescent="0.2">
      <c r="A133" s="303" t="s">
        <v>461</v>
      </c>
      <c r="B133" s="198"/>
      <c r="C133" s="198"/>
      <c r="D133" s="198"/>
      <c r="E133" s="198"/>
      <c r="F133" s="198"/>
      <c r="G133" s="198"/>
      <c r="H133" s="198"/>
      <c r="I133" s="198"/>
      <c r="J133" s="304">
        <v>180790</v>
      </c>
      <c r="K133" s="300"/>
      <c r="L133" s="300"/>
      <c r="M133" s="300"/>
      <c r="N133" s="300"/>
      <c r="O133" s="304">
        <v>627.02</v>
      </c>
      <c r="P133" s="300"/>
      <c r="Q133" s="304">
        <v>66.099999999999994</v>
      </c>
      <c r="R133" s="257"/>
    </row>
    <row r="134" spans="1:18" x14ac:dyDescent="0.2">
      <c r="A134" s="302" t="s">
        <v>34</v>
      </c>
      <c r="B134" s="198"/>
      <c r="C134" s="198"/>
      <c r="D134" s="198"/>
      <c r="E134" s="198"/>
      <c r="F134" s="198"/>
      <c r="G134" s="198"/>
      <c r="H134" s="198"/>
      <c r="I134" s="198"/>
      <c r="J134" s="299">
        <v>180790</v>
      </c>
      <c r="K134" s="300"/>
      <c r="L134" s="300"/>
      <c r="M134" s="300"/>
      <c r="N134" s="300"/>
      <c r="O134" s="299">
        <v>627.02</v>
      </c>
      <c r="P134" s="300"/>
      <c r="Q134" s="299">
        <v>66.099999999999994</v>
      </c>
      <c r="R134" s="257"/>
    </row>
    <row r="135" spans="1:18" x14ac:dyDescent="0.2">
      <c r="A135" s="302" t="s">
        <v>35</v>
      </c>
      <c r="B135" s="198"/>
      <c r="C135" s="198"/>
      <c r="D135" s="198"/>
      <c r="E135" s="198"/>
      <c r="F135" s="198"/>
      <c r="G135" s="198"/>
      <c r="H135" s="198"/>
      <c r="I135" s="198"/>
      <c r="J135" s="300"/>
      <c r="K135" s="300"/>
      <c r="L135" s="300"/>
      <c r="M135" s="300"/>
      <c r="N135" s="300"/>
      <c r="O135" s="300"/>
      <c r="P135" s="300"/>
      <c r="Q135" s="300"/>
      <c r="R135" s="257"/>
    </row>
    <row r="136" spans="1:18" x14ac:dyDescent="0.2">
      <c r="A136" s="302" t="s">
        <v>36</v>
      </c>
      <c r="B136" s="198"/>
      <c r="C136" s="198"/>
      <c r="D136" s="198"/>
      <c r="E136" s="198"/>
      <c r="F136" s="198"/>
      <c r="G136" s="198"/>
      <c r="H136" s="198"/>
      <c r="I136" s="198"/>
      <c r="J136" s="299">
        <v>134414</v>
      </c>
      <c r="K136" s="300"/>
      <c r="L136" s="300"/>
      <c r="M136" s="300"/>
      <c r="N136" s="300"/>
      <c r="O136" s="300"/>
      <c r="P136" s="300"/>
      <c r="Q136" s="300"/>
      <c r="R136" s="257"/>
    </row>
    <row r="137" spans="1:18" x14ac:dyDescent="0.2">
      <c r="A137" s="302" t="s">
        <v>37</v>
      </c>
      <c r="B137" s="198"/>
      <c r="C137" s="198"/>
      <c r="D137" s="198"/>
      <c r="E137" s="198"/>
      <c r="F137" s="198"/>
      <c r="G137" s="198"/>
      <c r="H137" s="198"/>
      <c r="I137" s="198"/>
      <c r="J137" s="299">
        <f>15598-M110</f>
        <v>14435</v>
      </c>
      <c r="K137" s="300"/>
      <c r="L137" s="300"/>
      <c r="M137" s="300"/>
      <c r="N137" s="300"/>
      <c r="O137" s="300"/>
      <c r="P137" s="300"/>
      <c r="Q137" s="300"/>
      <c r="R137" s="257"/>
    </row>
    <row r="138" spans="1:18" x14ac:dyDescent="0.2">
      <c r="A138" s="302" t="s">
        <v>38</v>
      </c>
      <c r="B138" s="198"/>
      <c r="C138" s="198"/>
      <c r="D138" s="198"/>
      <c r="E138" s="198"/>
      <c r="F138" s="198"/>
      <c r="G138" s="198"/>
      <c r="H138" s="198"/>
      <c r="I138" s="198"/>
      <c r="J138" s="299">
        <v>11553</v>
      </c>
      <c r="K138" s="300"/>
      <c r="L138" s="300"/>
      <c r="M138" s="300"/>
      <c r="N138" s="300"/>
      <c r="O138" s="300"/>
      <c r="P138" s="300"/>
      <c r="Q138" s="300"/>
      <c r="R138" s="257"/>
    </row>
    <row r="139" spans="1:18" x14ac:dyDescent="0.2">
      <c r="A139" s="302" t="s">
        <v>39</v>
      </c>
      <c r="B139" s="198"/>
      <c r="C139" s="198"/>
      <c r="D139" s="198"/>
      <c r="E139" s="198"/>
      <c r="F139" s="198"/>
      <c r="G139" s="198"/>
      <c r="H139" s="198"/>
      <c r="I139" s="198"/>
      <c r="J139" s="299">
        <v>12068</v>
      </c>
      <c r="K139" s="300"/>
      <c r="L139" s="300"/>
      <c r="M139" s="300"/>
      <c r="N139" s="300"/>
      <c r="O139" s="300"/>
      <c r="P139" s="300"/>
      <c r="Q139" s="300"/>
      <c r="R139" s="257"/>
    </row>
    <row r="140" spans="1:18" x14ac:dyDescent="0.2">
      <c r="A140" s="302" t="s">
        <v>40</v>
      </c>
      <c r="B140" s="198"/>
      <c r="C140" s="198"/>
      <c r="D140" s="198"/>
      <c r="E140" s="198"/>
      <c r="F140" s="198"/>
      <c r="G140" s="198"/>
      <c r="H140" s="198"/>
      <c r="I140" s="198"/>
      <c r="J140" s="299">
        <v>8320</v>
      </c>
      <c r="K140" s="300"/>
      <c r="L140" s="300"/>
      <c r="M140" s="300"/>
      <c r="N140" s="300"/>
      <c r="O140" s="300"/>
      <c r="P140" s="300"/>
      <c r="Q140" s="300"/>
      <c r="R140" s="257"/>
    </row>
    <row r="141" spans="1:18" x14ac:dyDescent="0.2">
      <c r="A141" s="303" t="s">
        <v>41</v>
      </c>
      <c r="B141" s="198"/>
      <c r="C141" s="198"/>
      <c r="D141" s="198"/>
      <c r="E141" s="198"/>
      <c r="F141" s="198"/>
      <c r="G141" s="198"/>
      <c r="H141" s="198"/>
      <c r="I141" s="198"/>
      <c r="J141" s="304">
        <v>180790</v>
      </c>
      <c r="K141" s="300"/>
      <c r="L141" s="300"/>
      <c r="M141" s="300"/>
      <c r="N141" s="300"/>
      <c r="O141" s="304">
        <v>627.02</v>
      </c>
      <c r="P141" s="300"/>
      <c r="Q141" s="304">
        <v>66.099999999999994</v>
      </c>
      <c r="R141" s="257"/>
    </row>
    <row r="142" spans="1:18" x14ac:dyDescent="0.2">
      <c r="A142" s="279"/>
      <c r="B142" s="280"/>
      <c r="C142" s="281"/>
      <c r="D142" s="282"/>
      <c r="E142" s="283"/>
      <c r="F142" s="306"/>
      <c r="G142" s="306"/>
      <c r="H142" s="306"/>
      <c r="I142" s="306"/>
      <c r="J142" s="306"/>
      <c r="K142" s="306"/>
      <c r="L142" s="306"/>
      <c r="M142" s="306"/>
      <c r="N142" s="306"/>
      <c r="O142" s="306"/>
      <c r="P142" s="306"/>
      <c r="Q142" s="306"/>
      <c r="R142" s="257"/>
    </row>
    <row r="143" spans="1:18" x14ac:dyDescent="0.2">
      <c r="A143" s="279"/>
      <c r="B143" s="114" t="s">
        <v>100</v>
      </c>
      <c r="C143" s="113"/>
      <c r="D143" s="113"/>
      <c r="E143" s="113"/>
      <c r="F143" s="138"/>
      <c r="G143" s="138"/>
      <c r="H143" s="138"/>
      <c r="I143" s="138"/>
      <c r="J143" s="138"/>
      <c r="K143" s="138"/>
      <c r="L143" s="138"/>
      <c r="M143" s="138"/>
      <c r="N143" s="138"/>
      <c r="O143" s="138"/>
      <c r="P143" s="138"/>
      <c r="Q143" s="138"/>
      <c r="R143" s="120"/>
    </row>
    <row r="144" spans="1:18" x14ac:dyDescent="0.2">
      <c r="A144" s="279"/>
      <c r="B144" s="114"/>
      <c r="C144" s="113"/>
      <c r="D144" s="113"/>
      <c r="E144" s="113"/>
      <c r="F144" s="138"/>
      <c r="G144" s="138"/>
      <c r="H144" s="138"/>
      <c r="I144" s="138"/>
      <c r="J144" s="138"/>
      <c r="K144" s="138"/>
      <c r="L144" s="138"/>
      <c r="M144" s="138"/>
      <c r="N144" s="138"/>
      <c r="O144" s="138"/>
      <c r="P144" s="138"/>
      <c r="Q144" s="138"/>
      <c r="R144" s="120"/>
    </row>
    <row r="145" spans="1:18" x14ac:dyDescent="0.2">
      <c r="A145" s="279"/>
      <c r="B145" s="313" t="s">
        <v>462</v>
      </c>
      <c r="C145" s="313"/>
      <c r="D145" s="313"/>
      <c r="E145" s="313"/>
      <c r="F145" s="313"/>
      <c r="G145" s="313"/>
      <c r="H145" s="313"/>
      <c r="I145" s="313"/>
      <c r="J145" s="313"/>
      <c r="K145" s="313"/>
      <c r="L145" s="313"/>
      <c r="M145" s="313"/>
      <c r="N145" s="313"/>
      <c r="O145" s="313"/>
      <c r="P145" s="313"/>
      <c r="Q145" s="138"/>
      <c r="R145" s="120"/>
    </row>
    <row r="146" spans="1:18" x14ac:dyDescent="0.2">
      <c r="A146" s="279"/>
      <c r="B146" s="114"/>
      <c r="C146" s="113"/>
      <c r="D146" s="113"/>
      <c r="E146" s="113"/>
      <c r="F146" s="138"/>
      <c r="G146" s="138"/>
      <c r="H146" s="138"/>
      <c r="I146" s="138"/>
      <c r="J146" s="138"/>
      <c r="K146" s="138"/>
      <c r="L146" s="138"/>
      <c r="M146" s="138"/>
      <c r="N146" s="138"/>
      <c r="O146" s="138"/>
      <c r="P146" s="138"/>
      <c r="Q146" s="138"/>
      <c r="R146" s="120"/>
    </row>
    <row r="147" spans="1:18" x14ac:dyDescent="0.2">
      <c r="A147" s="279"/>
      <c r="B147" s="128" t="s">
        <v>110</v>
      </c>
      <c r="C147" s="128"/>
      <c r="D147" s="128"/>
      <c r="E147" s="138"/>
      <c r="F147" s="140" t="s">
        <v>111</v>
      </c>
      <c r="G147" s="140"/>
      <c r="H147" s="140"/>
      <c r="I147" s="140"/>
      <c r="J147" s="140"/>
      <c r="K147" s="140"/>
      <c r="L147" s="140"/>
      <c r="M147" s="140"/>
      <c r="N147" s="140"/>
      <c r="O147" s="140"/>
      <c r="P147" s="140"/>
      <c r="Q147" s="113"/>
      <c r="R147" s="158"/>
    </row>
    <row r="148" spans="1:18" x14ac:dyDescent="0.2">
      <c r="A148" s="279"/>
      <c r="B148" s="136"/>
      <c r="C148" s="135"/>
      <c r="D148" s="137"/>
      <c r="E148" s="138"/>
      <c r="F148" s="207" t="s">
        <v>632</v>
      </c>
      <c r="G148" s="207"/>
      <c r="H148" s="159"/>
      <c r="I148" s="128"/>
      <c r="J148" s="128"/>
      <c r="K148" s="128"/>
      <c r="L148" s="128"/>
      <c r="M148" s="128"/>
      <c r="N148" s="160"/>
      <c r="O148" s="160"/>
      <c r="P148" s="160"/>
      <c r="Q148" s="113"/>
      <c r="R148" s="158"/>
    </row>
    <row r="149" spans="1:18" x14ac:dyDescent="0.2">
      <c r="A149" s="279"/>
      <c r="B149" s="136"/>
      <c r="C149" s="135"/>
      <c r="D149" s="137"/>
      <c r="E149" s="138"/>
      <c r="F149" s="308" t="s">
        <v>112</v>
      </c>
      <c r="G149" s="308"/>
      <c r="H149" s="308"/>
      <c r="I149" s="308"/>
      <c r="J149" s="308"/>
      <c r="K149" s="308"/>
      <c r="L149" s="308"/>
      <c r="M149" s="308"/>
      <c r="N149" s="308"/>
      <c r="O149" s="308"/>
      <c r="P149" s="308"/>
      <c r="Q149" s="308"/>
      <c r="R149" s="308"/>
    </row>
    <row r="150" spans="1:18" x14ac:dyDescent="0.2">
      <c r="A150" s="279"/>
      <c r="B150" s="280"/>
      <c r="C150" s="281"/>
      <c r="D150" s="282"/>
      <c r="E150" s="283"/>
      <c r="F150" s="306"/>
      <c r="G150" s="306"/>
      <c r="H150" s="306"/>
      <c r="I150" s="306"/>
      <c r="J150" s="306"/>
      <c r="K150" s="306"/>
      <c r="L150" s="306"/>
      <c r="M150" s="306"/>
      <c r="N150" s="306"/>
      <c r="O150" s="306"/>
      <c r="P150" s="306"/>
      <c r="Q150" s="306"/>
      <c r="R150" s="257"/>
    </row>
    <row r="151" spans="1:18" x14ac:dyDescent="0.2">
      <c r="A151" s="279"/>
      <c r="B151" s="280"/>
      <c r="C151" s="281"/>
      <c r="D151" s="282"/>
      <c r="E151" s="283"/>
      <c r="F151" s="306"/>
      <c r="G151" s="306"/>
      <c r="H151" s="306"/>
      <c r="I151" s="306"/>
      <c r="J151" s="306"/>
      <c r="K151" s="306"/>
      <c r="L151" s="306"/>
      <c r="M151" s="306"/>
      <c r="N151" s="306"/>
      <c r="O151" s="306"/>
      <c r="P151" s="306"/>
      <c r="Q151" s="306"/>
      <c r="R151" s="257"/>
    </row>
    <row r="152" spans="1:18" x14ac:dyDescent="0.2">
      <c r="A152" s="279"/>
      <c r="B152" s="280"/>
      <c r="C152" s="281"/>
      <c r="D152" s="282"/>
      <c r="E152" s="283"/>
      <c r="F152" s="306"/>
      <c r="G152" s="306"/>
      <c r="H152" s="306"/>
      <c r="I152" s="306"/>
      <c r="J152" s="306"/>
      <c r="K152" s="306"/>
      <c r="L152" s="306"/>
      <c r="M152" s="306"/>
      <c r="N152" s="306"/>
      <c r="O152" s="306"/>
      <c r="P152" s="306"/>
      <c r="Q152" s="306"/>
      <c r="R152" s="257"/>
    </row>
    <row r="153" spans="1:18" x14ac:dyDescent="0.2">
      <c r="A153" s="279"/>
      <c r="B153" s="280"/>
      <c r="C153" s="281"/>
      <c r="D153" s="282"/>
      <c r="E153" s="283"/>
      <c r="F153" s="306"/>
      <c r="G153" s="306"/>
      <c r="H153" s="306"/>
      <c r="I153" s="306"/>
      <c r="J153" s="306"/>
      <c r="K153" s="306"/>
      <c r="L153" s="306"/>
      <c r="M153" s="306"/>
      <c r="N153" s="306"/>
      <c r="O153" s="306"/>
      <c r="P153" s="306"/>
      <c r="Q153" s="306"/>
      <c r="R153" s="257"/>
    </row>
    <row r="154" spans="1:18" x14ac:dyDescent="0.2">
      <c r="A154" s="279"/>
      <c r="B154" s="280"/>
      <c r="C154" s="281"/>
      <c r="D154" s="282"/>
      <c r="E154" s="283"/>
      <c r="F154" s="306"/>
      <c r="G154" s="306"/>
      <c r="H154" s="306"/>
      <c r="I154" s="306"/>
      <c r="J154" s="306"/>
      <c r="K154" s="306"/>
      <c r="L154" s="306"/>
      <c r="M154" s="306"/>
      <c r="N154" s="306"/>
      <c r="O154" s="306"/>
      <c r="P154" s="306"/>
      <c r="Q154" s="306"/>
      <c r="R154" s="257"/>
    </row>
    <row r="155" spans="1:18" x14ac:dyDescent="0.2">
      <c r="A155" s="279"/>
      <c r="B155" s="280"/>
      <c r="C155" s="281"/>
      <c r="D155" s="282"/>
      <c r="E155" s="283"/>
      <c r="F155" s="306"/>
      <c r="G155" s="306"/>
      <c r="H155" s="306"/>
      <c r="I155" s="306"/>
      <c r="J155" s="306"/>
      <c r="K155" s="306"/>
      <c r="L155" s="306"/>
      <c r="M155" s="306"/>
      <c r="N155" s="306"/>
      <c r="O155" s="306"/>
      <c r="P155" s="306"/>
      <c r="Q155" s="306"/>
      <c r="R155" s="257"/>
    </row>
    <row r="156" spans="1:18" x14ac:dyDescent="0.2">
      <c r="A156" s="279"/>
      <c r="B156" s="280"/>
      <c r="C156" s="281"/>
      <c r="D156" s="282"/>
      <c r="E156" s="283"/>
      <c r="F156" s="306"/>
      <c r="G156" s="306"/>
      <c r="H156" s="306"/>
      <c r="I156" s="306"/>
      <c r="J156" s="306"/>
      <c r="K156" s="306"/>
      <c r="L156" s="306"/>
      <c r="M156" s="306"/>
      <c r="N156" s="306"/>
      <c r="O156" s="306"/>
      <c r="P156" s="306"/>
      <c r="Q156" s="306"/>
      <c r="R156" s="257"/>
    </row>
  </sheetData>
  <mergeCells count="82">
    <mergeCell ref="B145:P145"/>
    <mergeCell ref="F148:G148"/>
    <mergeCell ref="F149:R149"/>
    <mergeCell ref="A136:I136"/>
    <mergeCell ref="A137:I137"/>
    <mergeCell ref="A138:I138"/>
    <mergeCell ref="A139:I139"/>
    <mergeCell ref="A140:I140"/>
    <mergeCell ref="A141:I141"/>
    <mergeCell ref="A130:I130"/>
    <mergeCell ref="A131:I131"/>
    <mergeCell ref="A132:I132"/>
    <mergeCell ref="A133:I133"/>
    <mergeCell ref="A134:I134"/>
    <mergeCell ref="A135:I135"/>
    <mergeCell ref="A124:I124"/>
    <mergeCell ref="A125:I125"/>
    <mergeCell ref="A126:I126"/>
    <mergeCell ref="A127:I127"/>
    <mergeCell ref="A128:I128"/>
    <mergeCell ref="A129:I129"/>
    <mergeCell ref="A118:I118"/>
    <mergeCell ref="A119:I119"/>
    <mergeCell ref="A120:I120"/>
    <mergeCell ref="A121:I121"/>
    <mergeCell ref="A122:I122"/>
    <mergeCell ref="A123:I123"/>
    <mergeCell ref="A112:I112"/>
    <mergeCell ref="A113:I113"/>
    <mergeCell ref="A114:I114"/>
    <mergeCell ref="A115:I115"/>
    <mergeCell ref="A116:I116"/>
    <mergeCell ref="A117:I117"/>
    <mergeCell ref="A106:I106"/>
    <mergeCell ref="A107:I107"/>
    <mergeCell ref="A108:Q108"/>
    <mergeCell ref="A109:I109"/>
    <mergeCell ref="A110:I110"/>
    <mergeCell ref="A111:I111"/>
    <mergeCell ref="A97:I97"/>
    <mergeCell ref="A98:I98"/>
    <mergeCell ref="A99:Q99"/>
    <mergeCell ref="A103:I103"/>
    <mergeCell ref="A104:I104"/>
    <mergeCell ref="A105:I105"/>
    <mergeCell ref="A69:Q69"/>
    <mergeCell ref="A75:Q75"/>
    <mergeCell ref="A84:Q84"/>
    <mergeCell ref="A94:I94"/>
    <mergeCell ref="A95:I95"/>
    <mergeCell ref="A96:I96"/>
    <mergeCell ref="A36:Q36"/>
    <mergeCell ref="A64:I64"/>
    <mergeCell ref="A65:I65"/>
    <mergeCell ref="A66:I66"/>
    <mergeCell ref="A67:I67"/>
    <mergeCell ref="A68:I68"/>
    <mergeCell ref="A24:Q24"/>
    <mergeCell ref="A31:I31"/>
    <mergeCell ref="A32:I32"/>
    <mergeCell ref="A33:I33"/>
    <mergeCell ref="A34:I34"/>
    <mergeCell ref="A35:I35"/>
    <mergeCell ref="J20:M20"/>
    <mergeCell ref="N20:N22"/>
    <mergeCell ref="O20:O22"/>
    <mergeCell ref="P20:P22"/>
    <mergeCell ref="Q20:Q22"/>
    <mergeCell ref="F21:F22"/>
    <mergeCell ref="G21:I21"/>
    <mergeCell ref="J21:J22"/>
    <mergeCell ref="K21:M21"/>
    <mergeCell ref="E1:I1"/>
    <mergeCell ref="J14:K14"/>
    <mergeCell ref="J15:K15"/>
    <mergeCell ref="J16:K16"/>
    <mergeCell ref="A20:A22"/>
    <mergeCell ref="B20:B22"/>
    <mergeCell ref="C20:C22"/>
    <mergeCell ref="D20:D22"/>
    <mergeCell ref="E20:E22"/>
    <mergeCell ref="F20:I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6"/>
  <sheetViews>
    <sheetView workbookViewId="0">
      <selection activeCell="L29" sqref="L29"/>
    </sheetView>
  </sheetViews>
  <sheetFormatPr defaultRowHeight="12.75" x14ac:dyDescent="0.2"/>
  <cols>
    <col min="3" max="3" width="40.42578125" customWidth="1"/>
  </cols>
  <sheetData>
    <row r="1" spans="1:18" x14ac:dyDescent="0.2">
      <c r="A1" s="119" t="s">
        <v>28</v>
      </c>
      <c r="B1" s="121"/>
      <c r="C1" s="115"/>
      <c r="D1" s="116"/>
      <c r="E1" s="202" t="s">
        <v>103</v>
      </c>
      <c r="F1" s="202"/>
      <c r="G1" s="202"/>
      <c r="H1" s="202"/>
      <c r="I1" s="202"/>
      <c r="J1" s="163"/>
      <c r="K1" s="118"/>
      <c r="L1" s="118"/>
      <c r="M1" s="119" t="s">
        <v>29</v>
      </c>
      <c r="N1" s="118"/>
      <c r="O1" s="256"/>
      <c r="P1" s="256"/>
      <c r="Q1" s="256"/>
      <c r="R1" s="257"/>
    </row>
    <row r="2" spans="1:18" x14ac:dyDescent="0.2">
      <c r="A2" s="123"/>
      <c r="B2" s="121"/>
      <c r="C2" s="115"/>
      <c r="D2" s="116"/>
      <c r="E2" s="116"/>
      <c r="F2" s="118"/>
      <c r="G2" s="192" t="s">
        <v>24</v>
      </c>
      <c r="H2" s="118"/>
      <c r="I2" s="118"/>
      <c r="J2" s="118"/>
      <c r="K2" s="118"/>
      <c r="L2" s="118"/>
      <c r="M2" s="123" t="s">
        <v>104</v>
      </c>
      <c r="N2" s="118"/>
      <c r="O2" s="256"/>
      <c r="P2" s="256"/>
      <c r="Q2" s="256"/>
      <c r="R2" s="257"/>
    </row>
    <row r="3" spans="1:18" x14ac:dyDescent="0.2">
      <c r="A3" s="123" t="s">
        <v>73</v>
      </c>
      <c r="B3" s="121"/>
      <c r="C3" s="115"/>
      <c r="D3" s="116"/>
      <c r="E3" s="116"/>
      <c r="F3" s="118"/>
      <c r="G3" s="118"/>
      <c r="H3" s="118"/>
      <c r="I3" s="118"/>
      <c r="J3" s="118"/>
      <c r="K3" s="118"/>
      <c r="L3" s="118"/>
      <c r="M3" s="123"/>
      <c r="N3" s="118" t="s">
        <v>105</v>
      </c>
      <c r="O3" s="256"/>
      <c r="P3" s="256"/>
      <c r="Q3" s="256"/>
      <c r="R3" s="257"/>
    </row>
    <row r="4" spans="1:18" x14ac:dyDescent="0.2">
      <c r="A4" s="123" t="s">
        <v>78</v>
      </c>
      <c r="B4" s="121"/>
      <c r="C4" s="115"/>
      <c r="D4" s="116"/>
      <c r="E4" s="116"/>
      <c r="F4" s="118"/>
      <c r="G4" s="118"/>
      <c r="H4" s="118"/>
      <c r="I4" s="118"/>
      <c r="J4" s="118"/>
      <c r="K4" s="118"/>
      <c r="L4" s="118"/>
      <c r="M4" s="120" t="s">
        <v>106</v>
      </c>
      <c r="N4" s="118"/>
      <c r="O4" s="256"/>
      <c r="P4" s="256"/>
      <c r="Q4" s="256"/>
      <c r="R4" s="258"/>
    </row>
    <row r="5" spans="1:18" x14ac:dyDescent="0.2">
      <c r="A5" s="117"/>
      <c r="B5" s="121"/>
      <c r="C5" s="116"/>
      <c r="D5" s="120"/>
      <c r="E5" s="118"/>
      <c r="F5" s="118"/>
      <c r="G5" s="126"/>
      <c r="H5" s="126"/>
      <c r="I5" s="126"/>
      <c r="J5" s="118"/>
      <c r="K5" s="118"/>
      <c r="L5" s="118"/>
      <c r="M5" s="123" t="s">
        <v>79</v>
      </c>
      <c r="N5" s="118"/>
      <c r="O5" s="256"/>
      <c r="P5" s="256"/>
      <c r="Q5" s="256"/>
      <c r="R5" s="257"/>
    </row>
    <row r="6" spans="1:18" x14ac:dyDescent="0.2">
      <c r="A6" s="259"/>
      <c r="B6" s="260"/>
      <c r="C6" s="261"/>
      <c r="D6" s="262"/>
      <c r="E6" s="257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7"/>
    </row>
    <row r="7" spans="1:18" x14ac:dyDescent="0.2">
      <c r="A7" s="259"/>
      <c r="B7" s="260"/>
      <c r="C7" s="261"/>
      <c r="D7" s="262"/>
      <c r="E7" s="257"/>
      <c r="F7" s="256"/>
      <c r="G7" s="256"/>
      <c r="H7" s="263" t="s">
        <v>286</v>
      </c>
      <c r="I7" s="263"/>
      <c r="J7" s="256"/>
      <c r="K7" s="256"/>
      <c r="L7" s="256"/>
      <c r="M7" s="256"/>
      <c r="N7" s="256"/>
      <c r="O7" s="256"/>
      <c r="P7" s="256"/>
      <c r="Q7" s="256"/>
      <c r="R7" s="257"/>
    </row>
    <row r="8" spans="1:18" x14ac:dyDescent="0.2">
      <c r="A8" s="259"/>
      <c r="B8" s="260"/>
      <c r="C8" s="261"/>
      <c r="D8" s="262"/>
      <c r="E8" s="257"/>
      <c r="F8" s="256"/>
      <c r="G8" s="256"/>
      <c r="H8" s="259" t="s">
        <v>58</v>
      </c>
      <c r="I8" s="259"/>
      <c r="J8" s="256"/>
      <c r="K8" s="256"/>
      <c r="L8" s="256"/>
      <c r="M8" s="256"/>
      <c r="N8" s="256"/>
      <c r="O8" s="256"/>
      <c r="P8" s="256"/>
      <c r="Q8" s="256"/>
      <c r="R8" s="257"/>
    </row>
    <row r="9" spans="1:18" x14ac:dyDescent="0.2">
      <c r="A9" s="259"/>
      <c r="B9" s="260"/>
      <c r="C9" s="261"/>
      <c r="D9" s="262"/>
      <c r="E9" s="257"/>
      <c r="F9" s="256"/>
      <c r="G9" s="256"/>
      <c r="H9" s="256"/>
      <c r="I9" s="256"/>
      <c r="J9" s="256"/>
      <c r="K9" s="256"/>
      <c r="L9" s="256"/>
      <c r="M9" s="256"/>
      <c r="N9" s="256"/>
      <c r="O9" s="256"/>
      <c r="P9" s="256"/>
      <c r="Q9" s="256"/>
      <c r="R9" s="257"/>
    </row>
    <row r="10" spans="1:18" x14ac:dyDescent="0.2">
      <c r="A10" s="259"/>
      <c r="B10" s="260"/>
      <c r="C10" s="264" t="s">
        <v>25</v>
      </c>
      <c r="D10" s="265" t="s">
        <v>287</v>
      </c>
      <c r="E10" s="266"/>
      <c r="F10" s="267"/>
      <c r="G10" s="267"/>
      <c r="H10" s="268"/>
      <c r="I10" s="267"/>
      <c r="J10" s="267"/>
      <c r="K10" s="267"/>
      <c r="L10" s="267"/>
      <c r="M10" s="256"/>
      <c r="N10" s="256"/>
      <c r="O10" s="256"/>
      <c r="P10" s="256"/>
      <c r="Q10" s="256"/>
      <c r="R10" s="257"/>
    </row>
    <row r="11" spans="1:18" x14ac:dyDescent="0.2">
      <c r="A11" s="259"/>
      <c r="B11" s="260"/>
      <c r="C11" s="261"/>
      <c r="D11" s="269" t="s">
        <v>288</v>
      </c>
      <c r="E11" s="270"/>
      <c r="F11" s="271"/>
      <c r="G11" s="271"/>
      <c r="H11" s="272"/>
      <c r="I11" s="271"/>
      <c r="J11" s="271"/>
      <c r="K11" s="271"/>
      <c r="L11" s="271"/>
      <c r="M11" s="256"/>
      <c r="N11" s="256"/>
      <c r="O11" s="256"/>
      <c r="P11" s="256"/>
      <c r="Q11" s="256"/>
      <c r="R11" s="257"/>
    </row>
    <row r="12" spans="1:18" x14ac:dyDescent="0.2">
      <c r="A12" s="273"/>
      <c r="B12" s="274"/>
      <c r="C12" s="261"/>
      <c r="D12" s="262"/>
      <c r="E12" s="257"/>
      <c r="F12" s="256"/>
      <c r="G12" s="256"/>
      <c r="H12" s="256"/>
      <c r="I12" s="256"/>
      <c r="J12" s="256"/>
      <c r="K12" s="256"/>
      <c r="L12" s="256"/>
      <c r="M12" s="256"/>
      <c r="N12" s="256"/>
      <c r="O12" s="256"/>
      <c r="P12" s="256"/>
      <c r="Q12" s="256"/>
      <c r="R12" s="257"/>
    </row>
    <row r="13" spans="1:18" ht="14.25" x14ac:dyDescent="0.2">
      <c r="A13" s="259"/>
      <c r="B13" s="260"/>
      <c r="C13" s="261"/>
      <c r="D13" s="275" t="s">
        <v>289</v>
      </c>
      <c r="E13" s="259"/>
      <c r="F13" s="256"/>
      <c r="G13" s="256"/>
      <c r="H13" s="256"/>
      <c r="I13" s="275"/>
      <c r="J13" s="275"/>
      <c r="K13" s="256"/>
      <c r="L13" s="256"/>
      <c r="M13" s="256"/>
      <c r="N13" s="256"/>
      <c r="O13" s="256"/>
      <c r="P13" s="256"/>
      <c r="Q13" s="256"/>
      <c r="R13" s="276"/>
    </row>
    <row r="14" spans="1:18" x14ac:dyDescent="0.2">
      <c r="A14" s="259"/>
      <c r="B14" s="260"/>
      <c r="C14" s="261"/>
      <c r="D14" s="275" t="s">
        <v>290</v>
      </c>
      <c r="E14" s="259"/>
      <c r="F14" s="256"/>
      <c r="G14" s="256"/>
      <c r="H14" s="256"/>
      <c r="I14" s="275"/>
      <c r="J14" s="277" t="s">
        <v>291</v>
      </c>
      <c r="K14" s="194"/>
      <c r="L14" s="278" t="s">
        <v>56</v>
      </c>
      <c r="M14" s="256"/>
      <c r="N14" s="256"/>
      <c r="O14" s="256"/>
      <c r="P14" s="256"/>
      <c r="Q14" s="256"/>
      <c r="R14" s="257"/>
    </row>
    <row r="15" spans="1:18" x14ac:dyDescent="0.2">
      <c r="A15" s="259"/>
      <c r="B15" s="260"/>
      <c r="C15" s="261"/>
      <c r="D15" s="275" t="s">
        <v>72</v>
      </c>
      <c r="E15" s="259"/>
      <c r="F15" s="256"/>
      <c r="G15" s="256"/>
      <c r="H15" s="256"/>
      <c r="I15" s="275"/>
      <c r="J15" s="277" t="s">
        <v>292</v>
      </c>
      <c r="K15" s="194"/>
      <c r="L15" s="278" t="s">
        <v>56</v>
      </c>
      <c r="M15" s="256"/>
      <c r="N15" s="256"/>
      <c r="O15" s="256"/>
      <c r="P15" s="256"/>
      <c r="Q15" s="256"/>
      <c r="R15" s="257"/>
    </row>
    <row r="16" spans="1:18" x14ac:dyDescent="0.2">
      <c r="A16" s="259"/>
      <c r="B16" s="260"/>
      <c r="C16" s="261"/>
      <c r="D16" s="275" t="s">
        <v>42</v>
      </c>
      <c r="E16" s="259"/>
      <c r="F16" s="256"/>
      <c r="G16" s="256"/>
      <c r="H16" s="256"/>
      <c r="I16" s="275"/>
      <c r="J16" s="277" t="s">
        <v>293</v>
      </c>
      <c r="K16" s="194"/>
      <c r="L16" s="278" t="s">
        <v>43</v>
      </c>
      <c r="M16" s="256"/>
      <c r="N16" s="256"/>
      <c r="O16" s="256"/>
      <c r="P16" s="256"/>
      <c r="Q16" s="256"/>
      <c r="R16" s="257"/>
    </row>
    <row r="17" spans="1:18" x14ac:dyDescent="0.2">
      <c r="A17" s="259"/>
      <c r="B17" s="260"/>
      <c r="C17" s="261"/>
      <c r="D17" s="128" t="s">
        <v>294</v>
      </c>
      <c r="E17" s="117"/>
      <c r="F17" s="118"/>
      <c r="G17" s="118"/>
      <c r="H17" s="118"/>
      <c r="I17" s="128"/>
      <c r="J17" s="190"/>
      <c r="K17" s="191"/>
      <c r="L17" s="123" t="s">
        <v>56</v>
      </c>
      <c r="M17" s="256"/>
      <c r="N17" s="256"/>
      <c r="O17" s="256"/>
      <c r="P17" s="256"/>
      <c r="Q17" s="256"/>
      <c r="R17" s="257"/>
    </row>
    <row r="18" spans="1:18" x14ac:dyDescent="0.2">
      <c r="A18" s="259"/>
      <c r="B18" s="260"/>
      <c r="C18" s="261"/>
      <c r="D18" s="150" t="s">
        <v>80</v>
      </c>
      <c r="E18" s="117"/>
      <c r="F18" s="118"/>
      <c r="G18" s="118"/>
      <c r="H18" s="118"/>
      <c r="I18" s="118"/>
      <c r="J18" s="118"/>
      <c r="K18" s="118"/>
      <c r="L18" s="118"/>
      <c r="M18" s="256"/>
      <c r="N18" s="256"/>
      <c r="O18" s="256"/>
      <c r="P18" s="256"/>
      <c r="Q18" s="256"/>
      <c r="R18" s="257"/>
    </row>
    <row r="19" spans="1:18" x14ac:dyDescent="0.2">
      <c r="A19" s="279"/>
      <c r="B19" s="280"/>
      <c r="C19" s="281"/>
      <c r="D19" s="282"/>
      <c r="E19" s="283"/>
      <c r="F19" s="284"/>
      <c r="G19" s="284"/>
      <c r="H19" s="284"/>
      <c r="I19" s="284"/>
      <c r="J19" s="284"/>
      <c r="K19" s="284"/>
      <c r="L19" s="284"/>
      <c r="M19" s="284"/>
      <c r="N19" s="284"/>
      <c r="O19" s="284"/>
      <c r="P19" s="284"/>
      <c r="Q19" s="284"/>
      <c r="R19" s="257"/>
    </row>
    <row r="20" spans="1:18" x14ac:dyDescent="0.2">
      <c r="A20" s="285" t="s">
        <v>26</v>
      </c>
      <c r="B20" s="286" t="s">
        <v>295</v>
      </c>
      <c r="C20" s="285" t="s">
        <v>70</v>
      </c>
      <c r="D20" s="285" t="s">
        <v>69</v>
      </c>
      <c r="E20" s="285" t="s">
        <v>68</v>
      </c>
      <c r="F20" s="285" t="s">
        <v>55</v>
      </c>
      <c r="G20" s="287"/>
      <c r="H20" s="287"/>
      <c r="I20" s="287"/>
      <c r="J20" s="285" t="s">
        <v>54</v>
      </c>
      <c r="K20" s="287"/>
      <c r="L20" s="287"/>
      <c r="M20" s="287"/>
      <c r="N20" s="285" t="s">
        <v>67</v>
      </c>
      <c r="O20" s="285" t="s">
        <v>66</v>
      </c>
      <c r="P20" s="285" t="s">
        <v>81</v>
      </c>
      <c r="Q20" s="285" t="s">
        <v>82</v>
      </c>
      <c r="R20" s="257"/>
    </row>
    <row r="21" spans="1:18" x14ac:dyDescent="0.2">
      <c r="A21" s="287"/>
      <c r="B21" s="288"/>
      <c r="C21" s="289"/>
      <c r="D21" s="285"/>
      <c r="E21" s="287"/>
      <c r="F21" s="285" t="s">
        <v>27</v>
      </c>
      <c r="G21" s="285" t="s">
        <v>65</v>
      </c>
      <c r="H21" s="287"/>
      <c r="I21" s="287"/>
      <c r="J21" s="285" t="s">
        <v>27</v>
      </c>
      <c r="K21" s="285" t="s">
        <v>65</v>
      </c>
      <c r="L21" s="287"/>
      <c r="M21" s="287"/>
      <c r="N21" s="285"/>
      <c r="O21" s="285"/>
      <c r="P21" s="285"/>
      <c r="Q21" s="285"/>
      <c r="R21" s="257"/>
    </row>
    <row r="22" spans="1:18" x14ac:dyDescent="0.2">
      <c r="A22" s="287"/>
      <c r="B22" s="288"/>
      <c r="C22" s="289"/>
      <c r="D22" s="285"/>
      <c r="E22" s="287"/>
      <c r="F22" s="287"/>
      <c r="G22" s="290" t="s">
        <v>64</v>
      </c>
      <c r="H22" s="290" t="s">
        <v>63</v>
      </c>
      <c r="I22" s="290" t="s">
        <v>62</v>
      </c>
      <c r="J22" s="287"/>
      <c r="K22" s="290" t="s">
        <v>64</v>
      </c>
      <c r="L22" s="290" t="s">
        <v>63</v>
      </c>
      <c r="M22" s="290" t="s">
        <v>62</v>
      </c>
      <c r="N22" s="285"/>
      <c r="O22" s="285"/>
      <c r="P22" s="285"/>
      <c r="Q22" s="285"/>
      <c r="R22" s="257"/>
    </row>
    <row r="23" spans="1:18" x14ac:dyDescent="0.2">
      <c r="A23" s="291">
        <v>1</v>
      </c>
      <c r="B23" s="292">
        <v>2</v>
      </c>
      <c r="C23" s="290">
        <v>3</v>
      </c>
      <c r="D23" s="290">
        <v>4</v>
      </c>
      <c r="E23" s="291">
        <v>5</v>
      </c>
      <c r="F23" s="293">
        <v>6</v>
      </c>
      <c r="G23" s="293">
        <v>7</v>
      </c>
      <c r="H23" s="293">
        <v>8</v>
      </c>
      <c r="I23" s="293">
        <v>9</v>
      </c>
      <c r="J23" s="293">
        <v>10</v>
      </c>
      <c r="K23" s="293">
        <v>11</v>
      </c>
      <c r="L23" s="293">
        <v>12</v>
      </c>
      <c r="M23" s="293">
        <v>13</v>
      </c>
      <c r="N23" s="293">
        <v>14</v>
      </c>
      <c r="O23" s="293">
        <v>15</v>
      </c>
      <c r="P23" s="293">
        <v>16</v>
      </c>
      <c r="Q23" s="293">
        <v>17</v>
      </c>
      <c r="R23" s="257"/>
    </row>
    <row r="24" spans="1:18" x14ac:dyDescent="0.2">
      <c r="A24" s="294" t="s">
        <v>296</v>
      </c>
      <c r="B24" s="198"/>
      <c r="C24" s="198"/>
      <c r="D24" s="198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/>
      <c r="Q24" s="198"/>
      <c r="R24" s="257"/>
    </row>
    <row r="25" spans="1:18" ht="36" x14ac:dyDescent="0.2">
      <c r="A25" s="291">
        <v>1</v>
      </c>
      <c r="B25" s="295" t="s">
        <v>297</v>
      </c>
      <c r="C25" s="296" t="s">
        <v>298</v>
      </c>
      <c r="D25" s="297" t="s">
        <v>299</v>
      </c>
      <c r="E25" s="298" t="s">
        <v>300</v>
      </c>
      <c r="F25" s="299">
        <v>4496.6000000000004</v>
      </c>
      <c r="G25" s="300"/>
      <c r="H25" s="299">
        <v>4496.6000000000004</v>
      </c>
      <c r="I25" s="299">
        <v>472.91</v>
      </c>
      <c r="J25" s="300">
        <v>27</v>
      </c>
      <c r="K25" s="300"/>
      <c r="L25" s="300">
        <v>27</v>
      </c>
      <c r="M25" s="300">
        <v>3</v>
      </c>
      <c r="N25" s="300"/>
      <c r="O25" s="300"/>
      <c r="P25" s="300">
        <v>27.95</v>
      </c>
      <c r="Q25" s="300">
        <v>0.17</v>
      </c>
      <c r="R25" s="257"/>
    </row>
    <row r="26" spans="1:18" ht="24" x14ac:dyDescent="0.2">
      <c r="A26" s="291">
        <v>2</v>
      </c>
      <c r="B26" s="295" t="s">
        <v>301</v>
      </c>
      <c r="C26" s="296" t="s">
        <v>302</v>
      </c>
      <c r="D26" s="297" t="s">
        <v>303</v>
      </c>
      <c r="E26" s="298" t="s">
        <v>304</v>
      </c>
      <c r="F26" s="299">
        <v>2575.64</v>
      </c>
      <c r="G26" s="299">
        <v>177.48</v>
      </c>
      <c r="H26" s="299">
        <v>2373.7600000000002</v>
      </c>
      <c r="I26" s="299">
        <v>232.49</v>
      </c>
      <c r="J26" s="300">
        <v>26</v>
      </c>
      <c r="K26" s="300">
        <v>2</v>
      </c>
      <c r="L26" s="300">
        <v>24</v>
      </c>
      <c r="M26" s="300">
        <v>2</v>
      </c>
      <c r="N26" s="300">
        <v>15.72</v>
      </c>
      <c r="O26" s="300">
        <v>0.16</v>
      </c>
      <c r="P26" s="300">
        <v>13.88</v>
      </c>
      <c r="Q26" s="300">
        <v>0.14000000000000001</v>
      </c>
      <c r="R26" s="257"/>
    </row>
    <row r="27" spans="1:18" ht="24" x14ac:dyDescent="0.2">
      <c r="A27" s="291">
        <v>3</v>
      </c>
      <c r="B27" s="295" t="s">
        <v>305</v>
      </c>
      <c r="C27" s="296" t="s">
        <v>306</v>
      </c>
      <c r="D27" s="297" t="s">
        <v>133</v>
      </c>
      <c r="E27" s="298" t="s">
        <v>307</v>
      </c>
      <c r="F27" s="299">
        <v>207.43</v>
      </c>
      <c r="G27" s="300"/>
      <c r="H27" s="300"/>
      <c r="I27" s="300"/>
      <c r="J27" s="300">
        <v>228</v>
      </c>
      <c r="K27" s="300"/>
      <c r="L27" s="300"/>
      <c r="M27" s="300"/>
      <c r="N27" s="300"/>
      <c r="O27" s="300"/>
      <c r="P27" s="300"/>
      <c r="Q27" s="300"/>
      <c r="R27" s="257"/>
    </row>
    <row r="28" spans="1:18" ht="82.5" x14ac:dyDescent="0.2">
      <c r="A28" s="291">
        <v>4</v>
      </c>
      <c r="B28" s="295" t="s">
        <v>308</v>
      </c>
      <c r="C28" s="296" t="s">
        <v>309</v>
      </c>
      <c r="D28" s="297" t="s">
        <v>131</v>
      </c>
      <c r="E28" s="298" t="s">
        <v>310</v>
      </c>
      <c r="F28" s="299">
        <v>3226.61</v>
      </c>
      <c r="G28" s="299">
        <v>82.99</v>
      </c>
      <c r="H28" s="299">
        <v>4.32</v>
      </c>
      <c r="I28" s="300"/>
      <c r="J28" s="300">
        <v>581</v>
      </c>
      <c r="K28" s="300">
        <v>15</v>
      </c>
      <c r="L28" s="300">
        <v>1</v>
      </c>
      <c r="M28" s="300"/>
      <c r="N28" s="300">
        <v>6.9</v>
      </c>
      <c r="O28" s="300">
        <v>1.24</v>
      </c>
      <c r="P28" s="300"/>
      <c r="Q28" s="300"/>
      <c r="R28" s="257"/>
    </row>
    <row r="29" spans="1:18" ht="45.75" x14ac:dyDescent="0.2">
      <c r="A29" s="291">
        <v>5</v>
      </c>
      <c r="B29" s="295" t="s">
        <v>311</v>
      </c>
      <c r="C29" s="296" t="s">
        <v>312</v>
      </c>
      <c r="D29" s="297" t="s">
        <v>313</v>
      </c>
      <c r="E29" s="298" t="s">
        <v>314</v>
      </c>
      <c r="F29" s="299">
        <v>14027.2</v>
      </c>
      <c r="G29" s="299">
        <v>5255.64</v>
      </c>
      <c r="H29" s="299">
        <v>4236.84</v>
      </c>
      <c r="I29" s="299">
        <v>628.66</v>
      </c>
      <c r="J29" s="300">
        <v>561</v>
      </c>
      <c r="K29" s="300">
        <v>210</v>
      </c>
      <c r="L29" s="300">
        <v>169</v>
      </c>
      <c r="M29" s="300">
        <v>25</v>
      </c>
      <c r="N29" s="300">
        <v>441.28</v>
      </c>
      <c r="O29" s="300">
        <v>17.649999999999999</v>
      </c>
      <c r="P29" s="300">
        <v>34.58</v>
      </c>
      <c r="Q29" s="300">
        <v>1.38</v>
      </c>
      <c r="R29" s="257"/>
    </row>
    <row r="30" spans="1:18" ht="24" x14ac:dyDescent="0.2">
      <c r="A30" s="291">
        <v>6</v>
      </c>
      <c r="B30" s="295" t="s">
        <v>315</v>
      </c>
      <c r="C30" s="296" t="s">
        <v>316</v>
      </c>
      <c r="D30" s="297" t="s">
        <v>133</v>
      </c>
      <c r="E30" s="301">
        <v>4.08</v>
      </c>
      <c r="F30" s="299">
        <v>660.86</v>
      </c>
      <c r="G30" s="300"/>
      <c r="H30" s="300"/>
      <c r="I30" s="300"/>
      <c r="J30" s="300">
        <v>2696</v>
      </c>
      <c r="K30" s="300"/>
      <c r="L30" s="300"/>
      <c r="M30" s="300"/>
      <c r="N30" s="300"/>
      <c r="O30" s="300"/>
      <c r="P30" s="300"/>
      <c r="Q30" s="300"/>
      <c r="R30" s="257"/>
    </row>
    <row r="31" spans="1:18" ht="24" x14ac:dyDescent="0.2">
      <c r="A31" s="291">
        <v>7</v>
      </c>
      <c r="B31" s="295" t="s">
        <v>317</v>
      </c>
      <c r="C31" s="296" t="s">
        <v>318</v>
      </c>
      <c r="D31" s="297" t="s">
        <v>313</v>
      </c>
      <c r="E31" s="298" t="s">
        <v>314</v>
      </c>
      <c r="F31" s="299">
        <v>4364.1499999999996</v>
      </c>
      <c r="G31" s="299">
        <v>2573.81</v>
      </c>
      <c r="H31" s="299">
        <v>686.94</v>
      </c>
      <c r="I31" s="299">
        <v>82.31</v>
      </c>
      <c r="J31" s="300">
        <v>175</v>
      </c>
      <c r="K31" s="300">
        <v>103</v>
      </c>
      <c r="L31" s="300">
        <v>27</v>
      </c>
      <c r="M31" s="300">
        <v>3</v>
      </c>
      <c r="N31" s="300">
        <v>194.25</v>
      </c>
      <c r="O31" s="300">
        <v>7.77</v>
      </c>
      <c r="P31" s="300">
        <v>4.5599999999999996</v>
      </c>
      <c r="Q31" s="300">
        <v>0.18</v>
      </c>
      <c r="R31" s="257"/>
    </row>
    <row r="32" spans="1:18" ht="36" x14ac:dyDescent="0.2">
      <c r="A32" s="291">
        <v>8</v>
      </c>
      <c r="B32" s="295" t="s">
        <v>319</v>
      </c>
      <c r="C32" s="296" t="s">
        <v>320</v>
      </c>
      <c r="D32" s="297" t="s">
        <v>321</v>
      </c>
      <c r="E32" s="298" t="s">
        <v>322</v>
      </c>
      <c r="F32" s="299">
        <v>1157.32</v>
      </c>
      <c r="G32" s="299">
        <v>906.11</v>
      </c>
      <c r="H32" s="299">
        <v>91.05</v>
      </c>
      <c r="I32" s="299">
        <v>12.38</v>
      </c>
      <c r="J32" s="300">
        <v>480</v>
      </c>
      <c r="K32" s="300">
        <v>376</v>
      </c>
      <c r="L32" s="300">
        <v>38</v>
      </c>
      <c r="M32" s="300">
        <v>5</v>
      </c>
      <c r="N32" s="300">
        <v>76.08</v>
      </c>
      <c r="O32" s="300">
        <v>31.57</v>
      </c>
      <c r="P32" s="300">
        <v>0.68</v>
      </c>
      <c r="Q32" s="300">
        <v>0.28000000000000003</v>
      </c>
      <c r="R32" s="257"/>
    </row>
    <row r="33" spans="1:18" ht="36" x14ac:dyDescent="0.2">
      <c r="A33" s="291">
        <v>9</v>
      </c>
      <c r="B33" s="295" t="s">
        <v>323</v>
      </c>
      <c r="C33" s="296" t="s">
        <v>324</v>
      </c>
      <c r="D33" s="297" t="s">
        <v>22</v>
      </c>
      <c r="E33" s="301">
        <v>42</v>
      </c>
      <c r="F33" s="299" t="s">
        <v>325</v>
      </c>
      <c r="G33" s="300"/>
      <c r="H33" s="300"/>
      <c r="I33" s="300"/>
      <c r="J33" s="300">
        <v>13090</v>
      </c>
      <c r="K33" s="300"/>
      <c r="L33" s="300"/>
      <c r="M33" s="300"/>
      <c r="N33" s="300"/>
      <c r="O33" s="300"/>
      <c r="P33" s="300"/>
      <c r="Q33" s="300"/>
      <c r="R33" s="257"/>
    </row>
    <row r="34" spans="1:18" ht="36" x14ac:dyDescent="0.2">
      <c r="A34" s="291">
        <v>10</v>
      </c>
      <c r="B34" s="295" t="s">
        <v>326</v>
      </c>
      <c r="C34" s="296" t="s">
        <v>327</v>
      </c>
      <c r="D34" s="297" t="s">
        <v>328</v>
      </c>
      <c r="E34" s="298" t="s">
        <v>329</v>
      </c>
      <c r="F34" s="299">
        <v>2930.61</v>
      </c>
      <c r="G34" s="299">
        <v>257.26</v>
      </c>
      <c r="H34" s="299">
        <v>1266.8399999999999</v>
      </c>
      <c r="I34" s="299">
        <v>105.12</v>
      </c>
      <c r="J34" s="300">
        <v>302</v>
      </c>
      <c r="K34" s="300">
        <v>26</v>
      </c>
      <c r="L34" s="300">
        <v>130</v>
      </c>
      <c r="M34" s="300">
        <v>11</v>
      </c>
      <c r="N34" s="300">
        <v>20.13</v>
      </c>
      <c r="O34" s="300">
        <v>2.0699999999999998</v>
      </c>
      <c r="P34" s="300">
        <v>6.73</v>
      </c>
      <c r="Q34" s="300">
        <v>0.69</v>
      </c>
      <c r="R34" s="257"/>
    </row>
    <row r="35" spans="1:18" ht="36" x14ac:dyDescent="0.2">
      <c r="A35" s="291">
        <v>11</v>
      </c>
      <c r="B35" s="295" t="s">
        <v>330</v>
      </c>
      <c r="C35" s="296" t="s">
        <v>331</v>
      </c>
      <c r="D35" s="297" t="s">
        <v>23</v>
      </c>
      <c r="E35" s="301">
        <v>3</v>
      </c>
      <c r="F35" s="299">
        <v>24.06</v>
      </c>
      <c r="G35" s="299">
        <v>15.94</v>
      </c>
      <c r="H35" s="299">
        <v>7.64</v>
      </c>
      <c r="I35" s="300"/>
      <c r="J35" s="300">
        <v>72</v>
      </c>
      <c r="K35" s="300">
        <v>48</v>
      </c>
      <c r="L35" s="300">
        <v>23</v>
      </c>
      <c r="M35" s="300"/>
      <c r="N35" s="300">
        <v>1.31</v>
      </c>
      <c r="O35" s="300">
        <v>3.93</v>
      </c>
      <c r="P35" s="300"/>
      <c r="Q35" s="300"/>
      <c r="R35" s="257"/>
    </row>
    <row r="36" spans="1:18" ht="36" x14ac:dyDescent="0.2">
      <c r="A36" s="291">
        <v>12</v>
      </c>
      <c r="B36" s="295" t="s">
        <v>332</v>
      </c>
      <c r="C36" s="296" t="s">
        <v>333</v>
      </c>
      <c r="D36" s="297" t="s">
        <v>22</v>
      </c>
      <c r="E36" s="301">
        <v>3</v>
      </c>
      <c r="F36" s="299" t="s">
        <v>334</v>
      </c>
      <c r="G36" s="300"/>
      <c r="H36" s="300"/>
      <c r="I36" s="300"/>
      <c r="J36" s="300">
        <v>365</v>
      </c>
      <c r="K36" s="300"/>
      <c r="L36" s="300"/>
      <c r="M36" s="300"/>
      <c r="N36" s="300"/>
      <c r="O36" s="300"/>
      <c r="P36" s="300"/>
      <c r="Q36" s="300"/>
      <c r="R36" s="257"/>
    </row>
    <row r="37" spans="1:18" x14ac:dyDescent="0.2">
      <c r="A37" s="302" t="s">
        <v>335</v>
      </c>
      <c r="B37" s="198"/>
      <c r="C37" s="198"/>
      <c r="D37" s="198"/>
      <c r="E37" s="198"/>
      <c r="F37" s="198"/>
      <c r="G37" s="198"/>
      <c r="H37" s="198"/>
      <c r="I37" s="198"/>
      <c r="J37" s="299">
        <v>18603</v>
      </c>
      <c r="K37" s="299">
        <v>780</v>
      </c>
      <c r="L37" s="299">
        <v>439</v>
      </c>
      <c r="M37" s="299">
        <v>49</v>
      </c>
      <c r="N37" s="300"/>
      <c r="O37" s="299">
        <v>64.39</v>
      </c>
      <c r="P37" s="300"/>
      <c r="Q37" s="299">
        <v>2.84</v>
      </c>
      <c r="R37" s="257"/>
    </row>
    <row r="38" spans="1:18" x14ac:dyDescent="0.2">
      <c r="A38" s="302" t="s">
        <v>336</v>
      </c>
      <c r="B38" s="198"/>
      <c r="C38" s="198"/>
      <c r="D38" s="198"/>
      <c r="E38" s="198"/>
      <c r="F38" s="198"/>
      <c r="G38" s="198"/>
      <c r="H38" s="198"/>
      <c r="I38" s="198"/>
      <c r="J38" s="299">
        <v>19094</v>
      </c>
      <c r="K38" s="299">
        <v>935</v>
      </c>
      <c r="L38" s="299">
        <v>506</v>
      </c>
      <c r="M38" s="299">
        <v>57</v>
      </c>
      <c r="N38" s="300"/>
      <c r="O38" s="299">
        <v>74.05</v>
      </c>
      <c r="P38" s="300"/>
      <c r="Q38" s="299">
        <v>3.26</v>
      </c>
      <c r="R38" s="257"/>
    </row>
    <row r="39" spans="1:18" x14ac:dyDescent="0.2">
      <c r="A39" s="302" t="s">
        <v>31</v>
      </c>
      <c r="B39" s="198"/>
      <c r="C39" s="198"/>
      <c r="D39" s="198"/>
      <c r="E39" s="198"/>
      <c r="F39" s="198"/>
      <c r="G39" s="198"/>
      <c r="H39" s="198"/>
      <c r="I39" s="198"/>
      <c r="J39" s="299">
        <v>1251</v>
      </c>
      <c r="K39" s="300"/>
      <c r="L39" s="300"/>
      <c r="M39" s="300"/>
      <c r="N39" s="300"/>
      <c r="O39" s="300"/>
      <c r="P39" s="300"/>
      <c r="Q39" s="300"/>
      <c r="R39" s="257"/>
    </row>
    <row r="40" spans="1:18" x14ac:dyDescent="0.2">
      <c r="A40" s="302" t="s">
        <v>32</v>
      </c>
      <c r="B40" s="198"/>
      <c r="C40" s="198"/>
      <c r="D40" s="198"/>
      <c r="E40" s="198"/>
      <c r="F40" s="198"/>
      <c r="G40" s="198"/>
      <c r="H40" s="198"/>
      <c r="I40" s="198"/>
      <c r="J40" s="299">
        <v>815</v>
      </c>
      <c r="K40" s="300"/>
      <c r="L40" s="300"/>
      <c r="M40" s="300"/>
      <c r="N40" s="300"/>
      <c r="O40" s="300"/>
      <c r="P40" s="300"/>
      <c r="Q40" s="300"/>
      <c r="R40" s="257"/>
    </row>
    <row r="41" spans="1:18" x14ac:dyDescent="0.2">
      <c r="A41" s="303" t="s">
        <v>337</v>
      </c>
      <c r="B41" s="198"/>
      <c r="C41" s="198"/>
      <c r="D41" s="198"/>
      <c r="E41" s="198"/>
      <c r="F41" s="198"/>
      <c r="G41" s="198"/>
      <c r="H41" s="198"/>
      <c r="I41" s="198"/>
      <c r="J41" s="304">
        <v>21160</v>
      </c>
      <c r="K41" s="300"/>
      <c r="L41" s="300"/>
      <c r="M41" s="300"/>
      <c r="N41" s="300"/>
      <c r="O41" s="304">
        <v>74.05</v>
      </c>
      <c r="P41" s="300"/>
      <c r="Q41" s="304">
        <v>3.26</v>
      </c>
      <c r="R41" s="257"/>
    </row>
    <row r="42" spans="1:18" x14ac:dyDescent="0.2">
      <c r="A42" s="294" t="s">
        <v>338</v>
      </c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257"/>
    </row>
    <row r="43" spans="1:18" ht="48" x14ac:dyDescent="0.2">
      <c r="A43" s="291">
        <v>13</v>
      </c>
      <c r="B43" s="295" t="s">
        <v>339</v>
      </c>
      <c r="C43" s="296" t="s">
        <v>340</v>
      </c>
      <c r="D43" s="297" t="s">
        <v>341</v>
      </c>
      <c r="E43" s="298" t="s">
        <v>342</v>
      </c>
      <c r="F43" s="299">
        <v>604.71</v>
      </c>
      <c r="G43" s="299">
        <v>150.49</v>
      </c>
      <c r="H43" s="299">
        <v>454.22</v>
      </c>
      <c r="I43" s="299">
        <v>47.48</v>
      </c>
      <c r="J43" s="300">
        <v>11</v>
      </c>
      <c r="K43" s="300">
        <v>3</v>
      </c>
      <c r="L43" s="300">
        <v>8</v>
      </c>
      <c r="M43" s="300">
        <v>1</v>
      </c>
      <c r="N43" s="300">
        <v>12.53</v>
      </c>
      <c r="O43" s="300">
        <v>0.23</v>
      </c>
      <c r="P43" s="300">
        <v>3.04</v>
      </c>
      <c r="Q43" s="300">
        <v>0.05</v>
      </c>
      <c r="R43" s="257"/>
    </row>
    <row r="44" spans="1:18" ht="65.25" x14ac:dyDescent="0.2">
      <c r="A44" s="291">
        <v>14</v>
      </c>
      <c r="B44" s="295" t="s">
        <v>343</v>
      </c>
      <c r="C44" s="296" t="s">
        <v>344</v>
      </c>
      <c r="D44" s="297" t="s">
        <v>345</v>
      </c>
      <c r="E44" s="298" t="s">
        <v>346</v>
      </c>
      <c r="F44" s="299">
        <v>79196.53</v>
      </c>
      <c r="G44" s="299">
        <v>953.13</v>
      </c>
      <c r="H44" s="299">
        <v>5808.96</v>
      </c>
      <c r="I44" s="299">
        <v>500.18</v>
      </c>
      <c r="J44" s="300">
        <v>1426</v>
      </c>
      <c r="K44" s="300">
        <v>17</v>
      </c>
      <c r="L44" s="300">
        <v>105</v>
      </c>
      <c r="M44" s="300">
        <v>9</v>
      </c>
      <c r="N44" s="300">
        <v>73.658000000000001</v>
      </c>
      <c r="O44" s="300">
        <v>1.33</v>
      </c>
      <c r="P44" s="300">
        <v>29.614000000000001</v>
      </c>
      <c r="Q44" s="300">
        <v>0.53</v>
      </c>
      <c r="R44" s="257"/>
    </row>
    <row r="45" spans="1:18" ht="24" x14ac:dyDescent="0.2">
      <c r="A45" s="291">
        <v>15</v>
      </c>
      <c r="B45" s="295" t="s">
        <v>347</v>
      </c>
      <c r="C45" s="296" t="s">
        <v>348</v>
      </c>
      <c r="D45" s="297" t="s">
        <v>83</v>
      </c>
      <c r="E45" s="298" t="s">
        <v>349</v>
      </c>
      <c r="F45" s="299">
        <v>4198.2</v>
      </c>
      <c r="G45" s="299">
        <v>650.99</v>
      </c>
      <c r="H45" s="299">
        <v>2496.5100000000002</v>
      </c>
      <c r="I45" s="299">
        <v>319.05</v>
      </c>
      <c r="J45" s="300">
        <v>504</v>
      </c>
      <c r="K45" s="300">
        <v>78</v>
      </c>
      <c r="L45" s="300">
        <v>300</v>
      </c>
      <c r="M45" s="300">
        <v>38</v>
      </c>
      <c r="N45" s="300">
        <v>52.84</v>
      </c>
      <c r="O45" s="300">
        <v>6.34</v>
      </c>
      <c r="P45" s="300">
        <v>17.53</v>
      </c>
      <c r="Q45" s="300">
        <v>2.1</v>
      </c>
      <c r="R45" s="257"/>
    </row>
    <row r="46" spans="1:18" ht="36" x14ac:dyDescent="0.2">
      <c r="A46" s="291">
        <v>16</v>
      </c>
      <c r="B46" s="295" t="s">
        <v>350</v>
      </c>
      <c r="C46" s="296" t="s">
        <v>351</v>
      </c>
      <c r="D46" s="297" t="s">
        <v>22</v>
      </c>
      <c r="E46" s="301">
        <v>12</v>
      </c>
      <c r="F46" s="299" t="s">
        <v>352</v>
      </c>
      <c r="G46" s="300"/>
      <c r="H46" s="300"/>
      <c r="I46" s="300"/>
      <c r="J46" s="300">
        <v>4914</v>
      </c>
      <c r="K46" s="300"/>
      <c r="L46" s="300"/>
      <c r="M46" s="300"/>
      <c r="N46" s="300"/>
      <c r="O46" s="300"/>
      <c r="P46" s="300"/>
      <c r="Q46" s="300"/>
      <c r="R46" s="257"/>
    </row>
    <row r="47" spans="1:18" ht="84.75" x14ac:dyDescent="0.2">
      <c r="A47" s="291">
        <v>17</v>
      </c>
      <c r="B47" s="295" t="s">
        <v>353</v>
      </c>
      <c r="C47" s="296" t="s">
        <v>354</v>
      </c>
      <c r="D47" s="297" t="s">
        <v>126</v>
      </c>
      <c r="E47" s="298" t="s">
        <v>355</v>
      </c>
      <c r="F47" s="299">
        <v>147.29</v>
      </c>
      <c r="G47" s="299">
        <v>122.25</v>
      </c>
      <c r="H47" s="299">
        <v>24.36</v>
      </c>
      <c r="I47" s="299">
        <v>1.85</v>
      </c>
      <c r="J47" s="300">
        <v>63</v>
      </c>
      <c r="K47" s="300">
        <v>53</v>
      </c>
      <c r="L47" s="300">
        <v>10</v>
      </c>
      <c r="M47" s="300">
        <v>1</v>
      </c>
      <c r="N47" s="300">
        <v>10.92</v>
      </c>
      <c r="O47" s="300">
        <v>4.7</v>
      </c>
      <c r="P47" s="300">
        <v>0.13</v>
      </c>
      <c r="Q47" s="300">
        <v>0.06</v>
      </c>
      <c r="R47" s="257"/>
    </row>
    <row r="48" spans="1:18" ht="48" x14ac:dyDescent="0.2">
      <c r="A48" s="291">
        <v>18</v>
      </c>
      <c r="B48" s="295" t="s">
        <v>356</v>
      </c>
      <c r="C48" s="296" t="s">
        <v>357</v>
      </c>
      <c r="D48" s="297" t="s">
        <v>358</v>
      </c>
      <c r="E48" s="298" t="s">
        <v>359</v>
      </c>
      <c r="F48" s="299" t="s">
        <v>360</v>
      </c>
      <c r="G48" s="300"/>
      <c r="H48" s="300"/>
      <c r="I48" s="300"/>
      <c r="J48" s="300">
        <v>1994</v>
      </c>
      <c r="K48" s="300"/>
      <c r="L48" s="300"/>
      <c r="M48" s="300"/>
      <c r="N48" s="300"/>
      <c r="O48" s="300"/>
      <c r="P48" s="300"/>
      <c r="Q48" s="300"/>
      <c r="R48" s="257"/>
    </row>
    <row r="49" spans="1:18" ht="36" x14ac:dyDescent="0.2">
      <c r="A49" s="291">
        <v>19</v>
      </c>
      <c r="B49" s="295" t="s">
        <v>361</v>
      </c>
      <c r="C49" s="296" t="s">
        <v>362</v>
      </c>
      <c r="D49" s="297" t="s">
        <v>363</v>
      </c>
      <c r="E49" s="298" t="s">
        <v>364</v>
      </c>
      <c r="F49" s="299">
        <v>522.57000000000005</v>
      </c>
      <c r="G49" s="299">
        <v>522.57000000000005</v>
      </c>
      <c r="H49" s="300"/>
      <c r="I49" s="300"/>
      <c r="J49" s="300">
        <v>40</v>
      </c>
      <c r="K49" s="300">
        <v>40</v>
      </c>
      <c r="L49" s="300"/>
      <c r="M49" s="300"/>
      <c r="N49" s="300">
        <v>46.7</v>
      </c>
      <c r="O49" s="300">
        <v>3.6</v>
      </c>
      <c r="P49" s="300"/>
      <c r="Q49" s="300"/>
      <c r="R49" s="257"/>
    </row>
    <row r="50" spans="1:18" ht="65.25" x14ac:dyDescent="0.2">
      <c r="A50" s="291">
        <v>20</v>
      </c>
      <c r="B50" s="295" t="s">
        <v>365</v>
      </c>
      <c r="C50" s="296" t="s">
        <v>366</v>
      </c>
      <c r="D50" s="297" t="s">
        <v>363</v>
      </c>
      <c r="E50" s="298" t="s">
        <v>364</v>
      </c>
      <c r="F50" s="299">
        <v>242.6</v>
      </c>
      <c r="G50" s="299">
        <v>242.6</v>
      </c>
      <c r="H50" s="300"/>
      <c r="I50" s="300"/>
      <c r="J50" s="300">
        <v>19</v>
      </c>
      <c r="K50" s="300">
        <v>19</v>
      </c>
      <c r="L50" s="300"/>
      <c r="M50" s="300"/>
      <c r="N50" s="300">
        <v>21.68</v>
      </c>
      <c r="O50" s="300">
        <v>1.67</v>
      </c>
      <c r="P50" s="300"/>
      <c r="Q50" s="300"/>
      <c r="R50" s="257"/>
    </row>
    <row r="51" spans="1:18" ht="45.75" x14ac:dyDescent="0.2">
      <c r="A51" s="291">
        <v>21</v>
      </c>
      <c r="B51" s="295" t="s">
        <v>367</v>
      </c>
      <c r="C51" s="296" t="s">
        <v>368</v>
      </c>
      <c r="D51" s="297" t="s">
        <v>126</v>
      </c>
      <c r="E51" s="298" t="s">
        <v>364</v>
      </c>
      <c r="F51" s="299">
        <v>139.80000000000001</v>
      </c>
      <c r="G51" s="299">
        <v>139.80000000000001</v>
      </c>
      <c r="H51" s="300"/>
      <c r="I51" s="300"/>
      <c r="J51" s="300">
        <v>11</v>
      </c>
      <c r="K51" s="300">
        <v>11</v>
      </c>
      <c r="L51" s="300"/>
      <c r="M51" s="300"/>
      <c r="N51" s="300">
        <v>11.64</v>
      </c>
      <c r="O51" s="300">
        <v>0.9</v>
      </c>
      <c r="P51" s="300"/>
      <c r="Q51" s="300"/>
      <c r="R51" s="257"/>
    </row>
    <row r="52" spans="1:18" ht="45.75" x14ac:dyDescent="0.2">
      <c r="A52" s="291">
        <v>22</v>
      </c>
      <c r="B52" s="295" t="s">
        <v>369</v>
      </c>
      <c r="C52" s="296" t="s">
        <v>370</v>
      </c>
      <c r="D52" s="297" t="s">
        <v>126</v>
      </c>
      <c r="E52" s="298" t="s">
        <v>364</v>
      </c>
      <c r="F52" s="299">
        <v>38.31</v>
      </c>
      <c r="G52" s="299">
        <v>38.31</v>
      </c>
      <c r="H52" s="300"/>
      <c r="I52" s="300"/>
      <c r="J52" s="300">
        <v>3</v>
      </c>
      <c r="K52" s="300">
        <v>3</v>
      </c>
      <c r="L52" s="300"/>
      <c r="M52" s="300"/>
      <c r="N52" s="300">
        <v>3.19</v>
      </c>
      <c r="O52" s="300">
        <v>0.25</v>
      </c>
      <c r="P52" s="300"/>
      <c r="Q52" s="300"/>
      <c r="R52" s="257"/>
    </row>
    <row r="53" spans="1:18" ht="29.25" x14ac:dyDescent="0.2">
      <c r="A53" s="291">
        <v>23</v>
      </c>
      <c r="B53" s="295" t="s">
        <v>371</v>
      </c>
      <c r="C53" s="296" t="s">
        <v>372</v>
      </c>
      <c r="D53" s="297" t="s">
        <v>133</v>
      </c>
      <c r="E53" s="298" t="s">
        <v>373</v>
      </c>
      <c r="F53" s="299">
        <v>155.22999999999999</v>
      </c>
      <c r="G53" s="300"/>
      <c r="H53" s="300"/>
      <c r="I53" s="300"/>
      <c r="J53" s="300">
        <v>652</v>
      </c>
      <c r="K53" s="300"/>
      <c r="L53" s="300"/>
      <c r="M53" s="300"/>
      <c r="N53" s="300"/>
      <c r="O53" s="300"/>
      <c r="P53" s="300"/>
      <c r="Q53" s="300"/>
      <c r="R53" s="257"/>
    </row>
    <row r="54" spans="1:18" ht="24" x14ac:dyDescent="0.2">
      <c r="A54" s="291">
        <v>24</v>
      </c>
      <c r="B54" s="295" t="s">
        <v>374</v>
      </c>
      <c r="C54" s="296" t="s">
        <v>375</v>
      </c>
      <c r="D54" s="297" t="s">
        <v>133</v>
      </c>
      <c r="E54" s="298" t="s">
        <v>376</v>
      </c>
      <c r="F54" s="299">
        <v>149.44</v>
      </c>
      <c r="G54" s="300"/>
      <c r="H54" s="300"/>
      <c r="I54" s="300"/>
      <c r="J54" s="300">
        <v>75</v>
      </c>
      <c r="K54" s="300"/>
      <c r="L54" s="300"/>
      <c r="M54" s="300"/>
      <c r="N54" s="300"/>
      <c r="O54" s="300"/>
      <c r="P54" s="300"/>
      <c r="Q54" s="300"/>
      <c r="R54" s="257"/>
    </row>
    <row r="55" spans="1:18" x14ac:dyDescent="0.2">
      <c r="A55" s="302" t="s">
        <v>335</v>
      </c>
      <c r="B55" s="198"/>
      <c r="C55" s="198"/>
      <c r="D55" s="198"/>
      <c r="E55" s="198"/>
      <c r="F55" s="198"/>
      <c r="G55" s="198"/>
      <c r="H55" s="198"/>
      <c r="I55" s="198"/>
      <c r="J55" s="299">
        <v>9712</v>
      </c>
      <c r="K55" s="299">
        <v>224</v>
      </c>
      <c r="L55" s="299">
        <v>423</v>
      </c>
      <c r="M55" s="299">
        <v>49</v>
      </c>
      <c r="N55" s="300"/>
      <c r="O55" s="299">
        <v>19.02</v>
      </c>
      <c r="P55" s="300"/>
      <c r="Q55" s="299">
        <v>2.74</v>
      </c>
      <c r="R55" s="257"/>
    </row>
    <row r="56" spans="1:18" x14ac:dyDescent="0.2">
      <c r="A56" s="302" t="s">
        <v>336</v>
      </c>
      <c r="B56" s="198"/>
      <c r="C56" s="198"/>
      <c r="D56" s="198"/>
      <c r="E56" s="198"/>
      <c r="F56" s="198"/>
      <c r="G56" s="198"/>
      <c r="H56" s="198"/>
      <c r="I56" s="198"/>
      <c r="J56" s="299">
        <v>9959</v>
      </c>
      <c r="K56" s="299">
        <v>267</v>
      </c>
      <c r="L56" s="299">
        <v>489</v>
      </c>
      <c r="M56" s="299">
        <v>58</v>
      </c>
      <c r="N56" s="300"/>
      <c r="O56" s="299">
        <v>21.87</v>
      </c>
      <c r="P56" s="300"/>
      <c r="Q56" s="299">
        <v>3.16</v>
      </c>
      <c r="R56" s="257"/>
    </row>
    <row r="57" spans="1:18" x14ac:dyDescent="0.2">
      <c r="A57" s="302" t="s">
        <v>31</v>
      </c>
      <c r="B57" s="198"/>
      <c r="C57" s="198"/>
      <c r="D57" s="198"/>
      <c r="E57" s="198"/>
      <c r="F57" s="198"/>
      <c r="G57" s="198"/>
      <c r="H57" s="198"/>
      <c r="I57" s="198"/>
      <c r="J57" s="299">
        <v>441</v>
      </c>
      <c r="K57" s="300"/>
      <c r="L57" s="300"/>
      <c r="M57" s="300"/>
      <c r="N57" s="300"/>
      <c r="O57" s="300"/>
      <c r="P57" s="300"/>
      <c r="Q57" s="300"/>
      <c r="R57" s="257"/>
    </row>
    <row r="58" spans="1:18" x14ac:dyDescent="0.2">
      <c r="A58" s="302" t="s">
        <v>32</v>
      </c>
      <c r="B58" s="198"/>
      <c r="C58" s="198"/>
      <c r="D58" s="198"/>
      <c r="E58" s="198"/>
      <c r="F58" s="198"/>
      <c r="G58" s="198"/>
      <c r="H58" s="198"/>
      <c r="I58" s="198"/>
      <c r="J58" s="299">
        <v>299</v>
      </c>
      <c r="K58" s="300"/>
      <c r="L58" s="300"/>
      <c r="M58" s="300"/>
      <c r="N58" s="300"/>
      <c r="O58" s="300"/>
      <c r="P58" s="300"/>
      <c r="Q58" s="300"/>
      <c r="R58" s="257"/>
    </row>
    <row r="59" spans="1:18" x14ac:dyDescent="0.2">
      <c r="A59" s="303" t="s">
        <v>377</v>
      </c>
      <c r="B59" s="198"/>
      <c r="C59" s="198"/>
      <c r="D59" s="198"/>
      <c r="E59" s="198"/>
      <c r="F59" s="198"/>
      <c r="G59" s="198"/>
      <c r="H59" s="198"/>
      <c r="I59" s="198"/>
      <c r="J59" s="304">
        <v>10699</v>
      </c>
      <c r="K59" s="300"/>
      <c r="L59" s="300"/>
      <c r="M59" s="300"/>
      <c r="N59" s="300"/>
      <c r="O59" s="304">
        <v>21.87</v>
      </c>
      <c r="P59" s="300"/>
      <c r="Q59" s="304">
        <v>3.16</v>
      </c>
      <c r="R59" s="257"/>
    </row>
    <row r="60" spans="1:18" x14ac:dyDescent="0.2">
      <c r="A60" s="294" t="s">
        <v>378</v>
      </c>
      <c r="B60" s="198"/>
      <c r="C60" s="198"/>
      <c r="D60" s="198"/>
      <c r="E60" s="198"/>
      <c r="F60" s="198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257"/>
    </row>
    <row r="61" spans="1:18" x14ac:dyDescent="0.2">
      <c r="A61" s="302" t="s">
        <v>379</v>
      </c>
      <c r="B61" s="198"/>
      <c r="C61" s="198"/>
      <c r="D61" s="198"/>
      <c r="E61" s="198"/>
      <c r="F61" s="198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257"/>
    </row>
    <row r="62" spans="1:18" ht="36" x14ac:dyDescent="0.2">
      <c r="A62" s="291">
        <v>25</v>
      </c>
      <c r="B62" s="295" t="s">
        <v>380</v>
      </c>
      <c r="C62" s="296" t="s">
        <v>381</v>
      </c>
      <c r="D62" s="297" t="s">
        <v>382</v>
      </c>
      <c r="E62" s="298" t="s">
        <v>383</v>
      </c>
      <c r="F62" s="299">
        <v>655.19000000000005</v>
      </c>
      <c r="G62" s="299">
        <v>137.4</v>
      </c>
      <c r="H62" s="299">
        <v>517.79</v>
      </c>
      <c r="I62" s="299">
        <v>47.95</v>
      </c>
      <c r="J62" s="300">
        <v>2621</v>
      </c>
      <c r="K62" s="300">
        <v>550</v>
      </c>
      <c r="L62" s="300">
        <v>2071</v>
      </c>
      <c r="M62" s="300">
        <v>192</v>
      </c>
      <c r="N62" s="300">
        <v>11.01</v>
      </c>
      <c r="O62" s="300">
        <v>44.04</v>
      </c>
      <c r="P62" s="300">
        <v>3.07</v>
      </c>
      <c r="Q62" s="300">
        <v>12.28</v>
      </c>
      <c r="R62" s="257"/>
    </row>
    <row r="63" spans="1:18" ht="55.5" x14ac:dyDescent="0.2">
      <c r="A63" s="291">
        <v>26</v>
      </c>
      <c r="B63" s="295" t="s">
        <v>384</v>
      </c>
      <c r="C63" s="296" t="s">
        <v>385</v>
      </c>
      <c r="D63" s="297" t="s">
        <v>386</v>
      </c>
      <c r="E63" s="298" t="s">
        <v>387</v>
      </c>
      <c r="F63" s="299">
        <v>47.28</v>
      </c>
      <c r="G63" s="299">
        <v>47.28</v>
      </c>
      <c r="H63" s="300"/>
      <c r="I63" s="300"/>
      <c r="J63" s="300">
        <v>454</v>
      </c>
      <c r="K63" s="300">
        <v>454</v>
      </c>
      <c r="L63" s="300"/>
      <c r="M63" s="300"/>
      <c r="N63" s="300"/>
      <c r="O63" s="300"/>
      <c r="P63" s="300"/>
      <c r="Q63" s="300"/>
      <c r="R63" s="257"/>
    </row>
    <row r="64" spans="1:18" ht="87" x14ac:dyDescent="0.2">
      <c r="A64" s="291">
        <v>27</v>
      </c>
      <c r="B64" s="295" t="s">
        <v>388</v>
      </c>
      <c r="C64" s="296" t="s">
        <v>389</v>
      </c>
      <c r="D64" s="297" t="s">
        <v>386</v>
      </c>
      <c r="E64" s="298" t="s">
        <v>387</v>
      </c>
      <c r="F64" s="299">
        <v>14.72</v>
      </c>
      <c r="G64" s="300"/>
      <c r="H64" s="299">
        <v>14.72</v>
      </c>
      <c r="I64" s="300"/>
      <c r="J64" s="300">
        <v>141</v>
      </c>
      <c r="K64" s="300"/>
      <c r="L64" s="300">
        <v>141</v>
      </c>
      <c r="M64" s="300"/>
      <c r="N64" s="300"/>
      <c r="O64" s="300"/>
      <c r="P64" s="300"/>
      <c r="Q64" s="300"/>
      <c r="R64" s="257"/>
    </row>
    <row r="65" spans="1:18" x14ac:dyDescent="0.2">
      <c r="A65" s="302" t="s">
        <v>390</v>
      </c>
      <c r="B65" s="198"/>
      <c r="C65" s="198"/>
      <c r="D65" s="198"/>
      <c r="E65" s="198"/>
      <c r="F65" s="198"/>
      <c r="G65" s="198"/>
      <c r="H65" s="198"/>
      <c r="I65" s="198"/>
      <c r="J65" s="198"/>
      <c r="K65" s="198"/>
      <c r="L65" s="198"/>
      <c r="M65" s="198"/>
      <c r="N65" s="198"/>
      <c r="O65" s="198"/>
      <c r="P65" s="198"/>
      <c r="Q65" s="198"/>
      <c r="R65" s="257"/>
    </row>
    <row r="66" spans="1:18" ht="24" x14ac:dyDescent="0.2">
      <c r="A66" s="291">
        <v>28</v>
      </c>
      <c r="B66" s="295" t="s">
        <v>339</v>
      </c>
      <c r="C66" s="296" t="s">
        <v>340</v>
      </c>
      <c r="D66" s="297" t="s">
        <v>313</v>
      </c>
      <c r="E66" s="298" t="s">
        <v>391</v>
      </c>
      <c r="F66" s="299">
        <v>604.71</v>
      </c>
      <c r="G66" s="299">
        <v>150.49</v>
      </c>
      <c r="H66" s="299">
        <v>454.22</v>
      </c>
      <c r="I66" s="299">
        <v>47.48</v>
      </c>
      <c r="J66" s="300">
        <v>44</v>
      </c>
      <c r="K66" s="300">
        <v>11</v>
      </c>
      <c r="L66" s="300">
        <v>33</v>
      </c>
      <c r="M66" s="300">
        <v>3</v>
      </c>
      <c r="N66" s="300">
        <v>12.53</v>
      </c>
      <c r="O66" s="300">
        <v>0.9</v>
      </c>
      <c r="P66" s="300">
        <v>3.04</v>
      </c>
      <c r="Q66" s="300">
        <v>0.22</v>
      </c>
      <c r="R66" s="257"/>
    </row>
    <row r="67" spans="1:18" ht="65.25" x14ac:dyDescent="0.2">
      <c r="A67" s="291">
        <v>29</v>
      </c>
      <c r="B67" s="295" t="s">
        <v>343</v>
      </c>
      <c r="C67" s="296" t="s">
        <v>392</v>
      </c>
      <c r="D67" s="297" t="s">
        <v>345</v>
      </c>
      <c r="E67" s="298" t="s">
        <v>393</v>
      </c>
      <c r="F67" s="299">
        <v>79196.53</v>
      </c>
      <c r="G67" s="299">
        <v>953.13</v>
      </c>
      <c r="H67" s="299">
        <v>5808.96</v>
      </c>
      <c r="I67" s="299">
        <v>500.18</v>
      </c>
      <c r="J67" s="300">
        <v>5702</v>
      </c>
      <c r="K67" s="300">
        <v>69</v>
      </c>
      <c r="L67" s="300">
        <v>418</v>
      </c>
      <c r="M67" s="300">
        <v>36</v>
      </c>
      <c r="N67" s="300">
        <v>73.658000000000001</v>
      </c>
      <c r="O67" s="300">
        <v>5.3</v>
      </c>
      <c r="P67" s="300">
        <v>29.614000000000001</v>
      </c>
      <c r="Q67" s="300">
        <v>2.13</v>
      </c>
      <c r="R67" s="257"/>
    </row>
    <row r="68" spans="1:18" ht="24" x14ac:dyDescent="0.2">
      <c r="A68" s="291">
        <v>30</v>
      </c>
      <c r="B68" s="295" t="s">
        <v>394</v>
      </c>
      <c r="C68" s="296" t="s">
        <v>395</v>
      </c>
      <c r="D68" s="297" t="s">
        <v>313</v>
      </c>
      <c r="E68" s="298" t="s">
        <v>396</v>
      </c>
      <c r="F68" s="299">
        <v>9627.5300000000007</v>
      </c>
      <c r="G68" s="299">
        <v>1978.2</v>
      </c>
      <c r="H68" s="299">
        <v>4648.3500000000004</v>
      </c>
      <c r="I68" s="299">
        <v>327.60000000000002</v>
      </c>
      <c r="J68" s="300">
        <v>905</v>
      </c>
      <c r="K68" s="300">
        <v>186</v>
      </c>
      <c r="L68" s="300">
        <v>437</v>
      </c>
      <c r="M68" s="300">
        <v>31</v>
      </c>
      <c r="N68" s="300">
        <v>180</v>
      </c>
      <c r="O68" s="300">
        <v>16.920000000000002</v>
      </c>
      <c r="P68" s="300">
        <v>18</v>
      </c>
      <c r="Q68" s="300">
        <v>1.69</v>
      </c>
      <c r="R68" s="257"/>
    </row>
    <row r="69" spans="1:18" ht="24" x14ac:dyDescent="0.2">
      <c r="A69" s="291">
        <v>31</v>
      </c>
      <c r="B69" s="295" t="s">
        <v>397</v>
      </c>
      <c r="C69" s="296" t="s">
        <v>398</v>
      </c>
      <c r="D69" s="297" t="s">
        <v>133</v>
      </c>
      <c r="E69" s="301">
        <v>9.5879999999999992</v>
      </c>
      <c r="F69" s="299">
        <v>562.22</v>
      </c>
      <c r="G69" s="300"/>
      <c r="H69" s="300"/>
      <c r="I69" s="300"/>
      <c r="J69" s="300">
        <v>5391</v>
      </c>
      <c r="K69" s="300"/>
      <c r="L69" s="300"/>
      <c r="M69" s="300"/>
      <c r="N69" s="300"/>
      <c r="O69" s="300"/>
      <c r="P69" s="300"/>
      <c r="Q69" s="300"/>
      <c r="R69" s="257"/>
    </row>
    <row r="70" spans="1:18" ht="84.75" x14ac:dyDescent="0.2">
      <c r="A70" s="291">
        <v>32</v>
      </c>
      <c r="B70" s="295" t="s">
        <v>353</v>
      </c>
      <c r="C70" s="296" t="s">
        <v>354</v>
      </c>
      <c r="D70" s="297" t="s">
        <v>126</v>
      </c>
      <c r="E70" s="298" t="s">
        <v>399</v>
      </c>
      <c r="F70" s="299">
        <v>147.29</v>
      </c>
      <c r="G70" s="299">
        <v>122.25</v>
      </c>
      <c r="H70" s="299">
        <v>24.36</v>
      </c>
      <c r="I70" s="299">
        <v>1.85</v>
      </c>
      <c r="J70" s="300">
        <v>105</v>
      </c>
      <c r="K70" s="300">
        <v>87</v>
      </c>
      <c r="L70" s="300">
        <v>17</v>
      </c>
      <c r="M70" s="300">
        <v>1</v>
      </c>
      <c r="N70" s="300">
        <v>10.92</v>
      </c>
      <c r="O70" s="300">
        <v>7.75</v>
      </c>
      <c r="P70" s="300">
        <v>0.13</v>
      </c>
      <c r="Q70" s="300">
        <v>0.09</v>
      </c>
      <c r="R70" s="257"/>
    </row>
    <row r="71" spans="1:18" ht="48" x14ac:dyDescent="0.2">
      <c r="A71" s="291">
        <v>33</v>
      </c>
      <c r="B71" s="295" t="s">
        <v>356</v>
      </c>
      <c r="C71" s="296" t="s">
        <v>357</v>
      </c>
      <c r="D71" s="297" t="s">
        <v>358</v>
      </c>
      <c r="E71" s="298" t="s">
        <v>400</v>
      </c>
      <c r="F71" s="299" t="s">
        <v>360</v>
      </c>
      <c r="G71" s="300"/>
      <c r="H71" s="300"/>
      <c r="I71" s="300"/>
      <c r="J71" s="300">
        <v>3292</v>
      </c>
      <c r="K71" s="300"/>
      <c r="L71" s="300"/>
      <c r="M71" s="300"/>
      <c r="N71" s="300"/>
      <c r="O71" s="300"/>
      <c r="P71" s="300"/>
      <c r="Q71" s="300"/>
      <c r="R71" s="257"/>
    </row>
    <row r="72" spans="1:18" x14ac:dyDescent="0.2">
      <c r="A72" s="302" t="s">
        <v>335</v>
      </c>
      <c r="B72" s="198"/>
      <c r="C72" s="198"/>
      <c r="D72" s="198"/>
      <c r="E72" s="198"/>
      <c r="F72" s="198"/>
      <c r="G72" s="198"/>
      <c r="H72" s="198"/>
      <c r="I72" s="198"/>
      <c r="J72" s="299">
        <v>18655</v>
      </c>
      <c r="K72" s="299">
        <v>1357</v>
      </c>
      <c r="L72" s="299">
        <v>3117</v>
      </c>
      <c r="M72" s="299">
        <v>263</v>
      </c>
      <c r="N72" s="300"/>
      <c r="O72" s="299">
        <v>74.91</v>
      </c>
      <c r="P72" s="300"/>
      <c r="Q72" s="299">
        <v>16.41</v>
      </c>
      <c r="R72" s="257"/>
    </row>
    <row r="73" spans="1:18" x14ac:dyDescent="0.2">
      <c r="A73" s="302" t="s">
        <v>336</v>
      </c>
      <c r="B73" s="198"/>
      <c r="C73" s="198"/>
      <c r="D73" s="198"/>
      <c r="E73" s="198"/>
      <c r="F73" s="198"/>
      <c r="G73" s="198"/>
      <c r="H73" s="198"/>
      <c r="I73" s="198"/>
      <c r="J73" s="299">
        <v>19382</v>
      </c>
      <c r="K73" s="299">
        <v>1558</v>
      </c>
      <c r="L73" s="299">
        <v>3577</v>
      </c>
      <c r="M73" s="299">
        <v>315</v>
      </c>
      <c r="N73" s="300"/>
      <c r="O73" s="299">
        <v>86.16</v>
      </c>
      <c r="P73" s="300"/>
      <c r="Q73" s="299">
        <v>18.86</v>
      </c>
      <c r="R73" s="257"/>
    </row>
    <row r="74" spans="1:18" x14ac:dyDescent="0.2">
      <c r="A74" s="302" t="s">
        <v>31</v>
      </c>
      <c r="B74" s="198"/>
      <c r="C74" s="198"/>
      <c r="D74" s="198"/>
      <c r="E74" s="198"/>
      <c r="F74" s="198"/>
      <c r="G74" s="198"/>
      <c r="H74" s="198"/>
      <c r="I74" s="198"/>
      <c r="J74" s="299">
        <v>1576</v>
      </c>
      <c r="K74" s="300"/>
      <c r="L74" s="300"/>
      <c r="M74" s="300"/>
      <c r="N74" s="300"/>
      <c r="O74" s="300"/>
      <c r="P74" s="300"/>
      <c r="Q74" s="300"/>
      <c r="R74" s="257"/>
    </row>
    <row r="75" spans="1:18" x14ac:dyDescent="0.2">
      <c r="A75" s="302" t="s">
        <v>32</v>
      </c>
      <c r="B75" s="198"/>
      <c r="C75" s="198"/>
      <c r="D75" s="198"/>
      <c r="E75" s="198"/>
      <c r="F75" s="198"/>
      <c r="G75" s="198"/>
      <c r="H75" s="198"/>
      <c r="I75" s="198"/>
      <c r="J75" s="299">
        <v>1006</v>
      </c>
      <c r="K75" s="300"/>
      <c r="L75" s="300"/>
      <c r="M75" s="300"/>
      <c r="N75" s="300"/>
      <c r="O75" s="300"/>
      <c r="P75" s="300"/>
      <c r="Q75" s="300"/>
      <c r="R75" s="257"/>
    </row>
    <row r="76" spans="1:18" x14ac:dyDescent="0.2">
      <c r="A76" s="303" t="s">
        <v>401</v>
      </c>
      <c r="B76" s="198"/>
      <c r="C76" s="198"/>
      <c r="D76" s="198"/>
      <c r="E76" s="198"/>
      <c r="F76" s="198"/>
      <c r="G76" s="198"/>
      <c r="H76" s="198"/>
      <c r="I76" s="198"/>
      <c r="J76" s="304">
        <v>21964</v>
      </c>
      <c r="K76" s="300"/>
      <c r="L76" s="300"/>
      <c r="M76" s="300"/>
      <c r="N76" s="300"/>
      <c r="O76" s="304">
        <v>86.16</v>
      </c>
      <c r="P76" s="300"/>
      <c r="Q76" s="304">
        <v>18.86</v>
      </c>
      <c r="R76" s="257"/>
    </row>
    <row r="77" spans="1:18" x14ac:dyDescent="0.2">
      <c r="A77" s="294" t="s">
        <v>402</v>
      </c>
      <c r="B77" s="198"/>
      <c r="C77" s="198"/>
      <c r="D77" s="198"/>
      <c r="E77" s="198"/>
      <c r="F77" s="198"/>
      <c r="G77" s="198"/>
      <c r="H77" s="198"/>
      <c r="I77" s="198"/>
      <c r="J77" s="198"/>
      <c r="K77" s="198"/>
      <c r="L77" s="198"/>
      <c r="M77" s="198"/>
      <c r="N77" s="198"/>
      <c r="O77" s="198"/>
      <c r="P77" s="198"/>
      <c r="Q77" s="198"/>
      <c r="R77" s="257"/>
    </row>
    <row r="78" spans="1:18" ht="24" x14ac:dyDescent="0.2">
      <c r="A78" s="291">
        <v>34</v>
      </c>
      <c r="B78" s="295" t="s">
        <v>339</v>
      </c>
      <c r="C78" s="296" t="s">
        <v>340</v>
      </c>
      <c r="D78" s="297" t="s">
        <v>313</v>
      </c>
      <c r="E78" s="298" t="s">
        <v>403</v>
      </c>
      <c r="F78" s="299">
        <v>604.71</v>
      </c>
      <c r="G78" s="299">
        <v>150.49</v>
      </c>
      <c r="H78" s="299">
        <v>454.22</v>
      </c>
      <c r="I78" s="299">
        <v>47.48</v>
      </c>
      <c r="J78" s="300">
        <v>3</v>
      </c>
      <c r="K78" s="300">
        <v>1</v>
      </c>
      <c r="L78" s="300">
        <v>2</v>
      </c>
      <c r="M78" s="300"/>
      <c r="N78" s="300">
        <v>12.53</v>
      </c>
      <c r="O78" s="300">
        <v>0.06</v>
      </c>
      <c r="P78" s="300">
        <v>3.04</v>
      </c>
      <c r="Q78" s="300">
        <v>0.02</v>
      </c>
      <c r="R78" s="257"/>
    </row>
    <row r="79" spans="1:18" ht="65.25" x14ac:dyDescent="0.2">
      <c r="A79" s="291">
        <v>35</v>
      </c>
      <c r="B79" s="295" t="s">
        <v>343</v>
      </c>
      <c r="C79" s="296" t="s">
        <v>392</v>
      </c>
      <c r="D79" s="297" t="s">
        <v>345</v>
      </c>
      <c r="E79" s="298" t="s">
        <v>404</v>
      </c>
      <c r="F79" s="299">
        <v>79196.53</v>
      </c>
      <c r="G79" s="299">
        <v>953.13</v>
      </c>
      <c r="H79" s="299">
        <v>5808.96</v>
      </c>
      <c r="I79" s="299">
        <v>500.18</v>
      </c>
      <c r="J79" s="300">
        <v>420</v>
      </c>
      <c r="K79" s="300">
        <v>5</v>
      </c>
      <c r="L79" s="300">
        <v>31</v>
      </c>
      <c r="M79" s="300">
        <v>3</v>
      </c>
      <c r="N79" s="300">
        <v>73.658000000000001</v>
      </c>
      <c r="O79" s="300">
        <v>0.39</v>
      </c>
      <c r="P79" s="300">
        <v>29.614000000000001</v>
      </c>
      <c r="Q79" s="300">
        <v>0.16</v>
      </c>
      <c r="R79" s="257"/>
    </row>
    <row r="80" spans="1:18" ht="24" x14ac:dyDescent="0.2">
      <c r="A80" s="291">
        <v>36</v>
      </c>
      <c r="B80" s="295" t="s">
        <v>394</v>
      </c>
      <c r="C80" s="296" t="s">
        <v>395</v>
      </c>
      <c r="D80" s="297" t="s">
        <v>313</v>
      </c>
      <c r="E80" s="298" t="s">
        <v>405</v>
      </c>
      <c r="F80" s="299">
        <v>9627.5300000000007</v>
      </c>
      <c r="G80" s="299">
        <v>1978.2</v>
      </c>
      <c r="H80" s="299">
        <v>4648.3500000000004</v>
      </c>
      <c r="I80" s="299">
        <v>327.60000000000002</v>
      </c>
      <c r="J80" s="300">
        <v>29</v>
      </c>
      <c r="K80" s="300">
        <v>6</v>
      </c>
      <c r="L80" s="300">
        <v>14</v>
      </c>
      <c r="M80" s="300">
        <v>1</v>
      </c>
      <c r="N80" s="300">
        <v>180</v>
      </c>
      <c r="O80" s="300">
        <v>0.54</v>
      </c>
      <c r="P80" s="300">
        <v>18</v>
      </c>
      <c r="Q80" s="300">
        <v>0.05</v>
      </c>
      <c r="R80" s="257"/>
    </row>
    <row r="81" spans="1:18" ht="24" x14ac:dyDescent="0.2">
      <c r="A81" s="291">
        <v>37</v>
      </c>
      <c r="B81" s="295" t="s">
        <v>397</v>
      </c>
      <c r="C81" s="296" t="s">
        <v>398</v>
      </c>
      <c r="D81" s="297" t="s">
        <v>133</v>
      </c>
      <c r="E81" s="301">
        <v>0.30599999999999999</v>
      </c>
      <c r="F81" s="299">
        <v>562.22</v>
      </c>
      <c r="G81" s="300"/>
      <c r="H81" s="300"/>
      <c r="I81" s="300"/>
      <c r="J81" s="300">
        <v>172</v>
      </c>
      <c r="K81" s="300"/>
      <c r="L81" s="300"/>
      <c r="M81" s="300"/>
      <c r="N81" s="300"/>
      <c r="O81" s="300"/>
      <c r="P81" s="300"/>
      <c r="Q81" s="300"/>
      <c r="R81" s="257"/>
    </row>
    <row r="82" spans="1:18" ht="36" x14ac:dyDescent="0.2">
      <c r="A82" s="291">
        <v>38</v>
      </c>
      <c r="B82" s="295" t="s">
        <v>406</v>
      </c>
      <c r="C82" s="296" t="s">
        <v>407</v>
      </c>
      <c r="D82" s="297" t="s">
        <v>126</v>
      </c>
      <c r="E82" s="298" t="s">
        <v>408</v>
      </c>
      <c r="F82" s="299">
        <v>4988.12</v>
      </c>
      <c r="G82" s="299">
        <v>241.4</v>
      </c>
      <c r="H82" s="299">
        <v>220.12</v>
      </c>
      <c r="I82" s="300"/>
      <c r="J82" s="300">
        <v>264</v>
      </c>
      <c r="K82" s="300">
        <v>13</v>
      </c>
      <c r="L82" s="300">
        <v>12</v>
      </c>
      <c r="M82" s="300"/>
      <c r="N82" s="300">
        <v>20.100000000000001</v>
      </c>
      <c r="O82" s="300">
        <v>1.07</v>
      </c>
      <c r="P82" s="300"/>
      <c r="Q82" s="300"/>
      <c r="R82" s="257"/>
    </row>
    <row r="83" spans="1:18" ht="24" x14ac:dyDescent="0.2">
      <c r="A83" s="291">
        <v>39</v>
      </c>
      <c r="B83" s="295" t="s">
        <v>347</v>
      </c>
      <c r="C83" s="296" t="s">
        <v>348</v>
      </c>
      <c r="D83" s="297" t="s">
        <v>83</v>
      </c>
      <c r="E83" s="298" t="s">
        <v>314</v>
      </c>
      <c r="F83" s="299">
        <v>4198.2</v>
      </c>
      <c r="G83" s="299">
        <v>650.99</v>
      </c>
      <c r="H83" s="299">
        <v>2496.5100000000002</v>
      </c>
      <c r="I83" s="299">
        <v>319.05</v>
      </c>
      <c r="J83" s="300">
        <v>168</v>
      </c>
      <c r="K83" s="300">
        <v>26</v>
      </c>
      <c r="L83" s="300">
        <v>100</v>
      </c>
      <c r="M83" s="300">
        <v>13</v>
      </c>
      <c r="N83" s="300">
        <v>52.84</v>
      </c>
      <c r="O83" s="300">
        <v>2.11</v>
      </c>
      <c r="P83" s="300">
        <v>17.53</v>
      </c>
      <c r="Q83" s="300">
        <v>0.7</v>
      </c>
      <c r="R83" s="257"/>
    </row>
    <row r="84" spans="1:18" ht="36" x14ac:dyDescent="0.2">
      <c r="A84" s="291">
        <v>40</v>
      </c>
      <c r="B84" s="295" t="s">
        <v>409</v>
      </c>
      <c r="C84" s="296" t="s">
        <v>410</v>
      </c>
      <c r="D84" s="297" t="s">
        <v>22</v>
      </c>
      <c r="E84" s="301">
        <v>4</v>
      </c>
      <c r="F84" s="299" t="s">
        <v>411</v>
      </c>
      <c r="G84" s="300"/>
      <c r="H84" s="300"/>
      <c r="I84" s="300"/>
      <c r="J84" s="300">
        <v>1361</v>
      </c>
      <c r="K84" s="300"/>
      <c r="L84" s="300"/>
      <c r="M84" s="300"/>
      <c r="N84" s="300"/>
      <c r="O84" s="300"/>
      <c r="P84" s="300"/>
      <c r="Q84" s="300"/>
      <c r="R84" s="257"/>
    </row>
    <row r="85" spans="1:18" ht="84.75" x14ac:dyDescent="0.2">
      <c r="A85" s="291">
        <v>41</v>
      </c>
      <c r="B85" s="295" t="s">
        <v>353</v>
      </c>
      <c r="C85" s="296" t="s">
        <v>412</v>
      </c>
      <c r="D85" s="297" t="s">
        <v>126</v>
      </c>
      <c r="E85" s="298" t="s">
        <v>413</v>
      </c>
      <c r="F85" s="299">
        <v>147.29</v>
      </c>
      <c r="G85" s="299">
        <v>122.25</v>
      </c>
      <c r="H85" s="299">
        <v>24.36</v>
      </c>
      <c r="I85" s="299">
        <v>1.85</v>
      </c>
      <c r="J85" s="300">
        <v>19</v>
      </c>
      <c r="K85" s="300">
        <v>16</v>
      </c>
      <c r="L85" s="300">
        <v>3</v>
      </c>
      <c r="M85" s="300"/>
      <c r="N85" s="300">
        <v>10.92</v>
      </c>
      <c r="O85" s="300">
        <v>1.42</v>
      </c>
      <c r="P85" s="300">
        <v>0.13</v>
      </c>
      <c r="Q85" s="300">
        <v>0.02</v>
      </c>
      <c r="R85" s="257"/>
    </row>
    <row r="86" spans="1:18" ht="48" x14ac:dyDescent="0.2">
      <c r="A86" s="291">
        <v>42</v>
      </c>
      <c r="B86" s="295" t="s">
        <v>414</v>
      </c>
      <c r="C86" s="296" t="s">
        <v>357</v>
      </c>
      <c r="D86" s="297" t="s">
        <v>358</v>
      </c>
      <c r="E86" s="298" t="s">
        <v>415</v>
      </c>
      <c r="F86" s="299" t="s">
        <v>360</v>
      </c>
      <c r="G86" s="300"/>
      <c r="H86" s="300"/>
      <c r="I86" s="300"/>
      <c r="J86" s="300">
        <v>603</v>
      </c>
      <c r="K86" s="300"/>
      <c r="L86" s="300"/>
      <c r="M86" s="300"/>
      <c r="N86" s="300"/>
      <c r="O86" s="300"/>
      <c r="P86" s="300"/>
      <c r="Q86" s="300"/>
      <c r="R86" s="257"/>
    </row>
    <row r="87" spans="1:18" ht="29.25" x14ac:dyDescent="0.2">
      <c r="A87" s="291">
        <v>43</v>
      </c>
      <c r="B87" s="295" t="s">
        <v>416</v>
      </c>
      <c r="C87" s="296" t="s">
        <v>417</v>
      </c>
      <c r="D87" s="297" t="s">
        <v>418</v>
      </c>
      <c r="E87" s="298" t="s">
        <v>419</v>
      </c>
      <c r="F87" s="299">
        <v>2800.23</v>
      </c>
      <c r="G87" s="299">
        <v>2758.18</v>
      </c>
      <c r="H87" s="299">
        <v>42.05</v>
      </c>
      <c r="I87" s="299">
        <v>2.73</v>
      </c>
      <c r="J87" s="300">
        <v>31</v>
      </c>
      <c r="K87" s="300">
        <v>31</v>
      </c>
      <c r="L87" s="300"/>
      <c r="M87" s="300"/>
      <c r="N87" s="300">
        <v>215.82</v>
      </c>
      <c r="O87" s="300">
        <v>2.37</v>
      </c>
      <c r="P87" s="300">
        <v>0.15</v>
      </c>
      <c r="Q87" s="300"/>
      <c r="R87" s="257"/>
    </row>
    <row r="88" spans="1:18" ht="29.25" x14ac:dyDescent="0.2">
      <c r="A88" s="291">
        <v>44</v>
      </c>
      <c r="B88" s="295" t="s">
        <v>420</v>
      </c>
      <c r="C88" s="296" t="s">
        <v>421</v>
      </c>
      <c r="D88" s="297" t="s">
        <v>422</v>
      </c>
      <c r="E88" s="298" t="s">
        <v>423</v>
      </c>
      <c r="F88" s="299">
        <v>6415.24</v>
      </c>
      <c r="G88" s="300"/>
      <c r="H88" s="300"/>
      <c r="I88" s="300"/>
      <c r="J88" s="300">
        <v>64</v>
      </c>
      <c r="K88" s="300"/>
      <c r="L88" s="300"/>
      <c r="M88" s="300"/>
      <c r="N88" s="300"/>
      <c r="O88" s="300"/>
      <c r="P88" s="300"/>
      <c r="Q88" s="300"/>
      <c r="R88" s="257"/>
    </row>
    <row r="89" spans="1:18" ht="29.25" x14ac:dyDescent="0.2">
      <c r="A89" s="291">
        <v>45</v>
      </c>
      <c r="B89" s="295" t="s">
        <v>424</v>
      </c>
      <c r="C89" s="296" t="s">
        <v>425</v>
      </c>
      <c r="D89" s="297" t="s">
        <v>422</v>
      </c>
      <c r="E89" s="298" t="s">
        <v>426</v>
      </c>
      <c r="F89" s="299">
        <v>4637.68</v>
      </c>
      <c r="G89" s="300"/>
      <c r="H89" s="300"/>
      <c r="I89" s="300"/>
      <c r="J89" s="300">
        <v>5</v>
      </c>
      <c r="K89" s="300"/>
      <c r="L89" s="300"/>
      <c r="M89" s="300"/>
      <c r="N89" s="300"/>
      <c r="O89" s="300"/>
      <c r="P89" s="300"/>
      <c r="Q89" s="300"/>
      <c r="R89" s="257"/>
    </row>
    <row r="90" spans="1:18" ht="36" x14ac:dyDescent="0.2">
      <c r="A90" s="291">
        <v>46</v>
      </c>
      <c r="B90" s="295" t="s">
        <v>427</v>
      </c>
      <c r="C90" s="296" t="s">
        <v>428</v>
      </c>
      <c r="D90" s="297" t="s">
        <v>313</v>
      </c>
      <c r="E90" s="298" t="s">
        <v>429</v>
      </c>
      <c r="F90" s="299">
        <v>20145.689999999999</v>
      </c>
      <c r="G90" s="299">
        <v>6431.36</v>
      </c>
      <c r="H90" s="299">
        <v>7316.16</v>
      </c>
      <c r="I90" s="299">
        <v>517.95000000000005</v>
      </c>
      <c r="J90" s="300">
        <v>141</v>
      </c>
      <c r="K90" s="300">
        <v>45</v>
      </c>
      <c r="L90" s="300">
        <v>51</v>
      </c>
      <c r="M90" s="300">
        <v>4</v>
      </c>
      <c r="N90" s="300">
        <v>535.5</v>
      </c>
      <c r="O90" s="300">
        <v>3.75</v>
      </c>
      <c r="P90" s="300">
        <v>28.49</v>
      </c>
      <c r="Q90" s="300">
        <v>0.2</v>
      </c>
      <c r="R90" s="257"/>
    </row>
    <row r="91" spans="1:18" ht="24" x14ac:dyDescent="0.2">
      <c r="A91" s="291">
        <v>47</v>
      </c>
      <c r="B91" s="295" t="s">
        <v>430</v>
      </c>
      <c r="C91" s="296" t="s">
        <v>431</v>
      </c>
      <c r="D91" s="297" t="s">
        <v>133</v>
      </c>
      <c r="E91" s="301">
        <v>0.71399999999999997</v>
      </c>
      <c r="F91" s="299">
        <v>660.86</v>
      </c>
      <c r="G91" s="300"/>
      <c r="H91" s="300"/>
      <c r="I91" s="300"/>
      <c r="J91" s="300">
        <v>472</v>
      </c>
      <c r="K91" s="300"/>
      <c r="L91" s="300"/>
      <c r="M91" s="300"/>
      <c r="N91" s="300"/>
      <c r="O91" s="300"/>
      <c r="P91" s="300"/>
      <c r="Q91" s="300"/>
      <c r="R91" s="257"/>
    </row>
    <row r="92" spans="1:18" ht="36" x14ac:dyDescent="0.2">
      <c r="A92" s="291">
        <v>48</v>
      </c>
      <c r="B92" s="295" t="s">
        <v>361</v>
      </c>
      <c r="C92" s="296" t="s">
        <v>432</v>
      </c>
      <c r="D92" s="297" t="s">
        <v>363</v>
      </c>
      <c r="E92" s="298" t="s">
        <v>304</v>
      </c>
      <c r="F92" s="299">
        <v>522.57000000000005</v>
      </c>
      <c r="G92" s="299">
        <v>522.57000000000005</v>
      </c>
      <c r="H92" s="300"/>
      <c r="I92" s="300"/>
      <c r="J92" s="300">
        <v>5</v>
      </c>
      <c r="K92" s="300">
        <v>5</v>
      </c>
      <c r="L92" s="300"/>
      <c r="M92" s="300"/>
      <c r="N92" s="300">
        <v>46.7</v>
      </c>
      <c r="O92" s="300">
        <v>0.47</v>
      </c>
      <c r="P92" s="300"/>
      <c r="Q92" s="300"/>
      <c r="R92" s="257"/>
    </row>
    <row r="93" spans="1:18" ht="65.25" x14ac:dyDescent="0.2">
      <c r="A93" s="291">
        <v>49</v>
      </c>
      <c r="B93" s="295" t="s">
        <v>365</v>
      </c>
      <c r="C93" s="296" t="s">
        <v>433</v>
      </c>
      <c r="D93" s="297" t="s">
        <v>363</v>
      </c>
      <c r="E93" s="298" t="s">
        <v>304</v>
      </c>
      <c r="F93" s="299">
        <v>970.4</v>
      </c>
      <c r="G93" s="299">
        <v>970.4</v>
      </c>
      <c r="H93" s="300"/>
      <c r="I93" s="300"/>
      <c r="J93" s="300">
        <v>10</v>
      </c>
      <c r="K93" s="300">
        <v>10</v>
      </c>
      <c r="L93" s="300"/>
      <c r="M93" s="300"/>
      <c r="N93" s="300">
        <v>86.72</v>
      </c>
      <c r="O93" s="300">
        <v>0.87</v>
      </c>
      <c r="P93" s="300"/>
      <c r="Q93" s="300"/>
      <c r="R93" s="257"/>
    </row>
    <row r="94" spans="1:18" ht="45.75" x14ac:dyDescent="0.2">
      <c r="A94" s="291">
        <v>50</v>
      </c>
      <c r="B94" s="295" t="s">
        <v>367</v>
      </c>
      <c r="C94" s="296" t="s">
        <v>434</v>
      </c>
      <c r="D94" s="297" t="s">
        <v>126</v>
      </c>
      <c r="E94" s="298" t="s">
        <v>304</v>
      </c>
      <c r="F94" s="299">
        <v>139.80000000000001</v>
      </c>
      <c r="G94" s="299">
        <v>139.80000000000001</v>
      </c>
      <c r="H94" s="300"/>
      <c r="I94" s="300"/>
      <c r="J94" s="300">
        <v>1</v>
      </c>
      <c r="K94" s="300">
        <v>1</v>
      </c>
      <c r="L94" s="300"/>
      <c r="M94" s="300"/>
      <c r="N94" s="300">
        <v>11.64</v>
      </c>
      <c r="O94" s="300">
        <v>0.12</v>
      </c>
      <c r="P94" s="300"/>
      <c r="Q94" s="300"/>
      <c r="R94" s="257"/>
    </row>
    <row r="95" spans="1:18" ht="45.75" x14ac:dyDescent="0.2">
      <c r="A95" s="291">
        <v>51</v>
      </c>
      <c r="B95" s="295" t="s">
        <v>369</v>
      </c>
      <c r="C95" s="296" t="s">
        <v>370</v>
      </c>
      <c r="D95" s="297" t="s">
        <v>126</v>
      </c>
      <c r="E95" s="298" t="s">
        <v>304</v>
      </c>
      <c r="F95" s="299">
        <v>38.31</v>
      </c>
      <c r="G95" s="299">
        <v>38.31</v>
      </c>
      <c r="H95" s="300"/>
      <c r="I95" s="300"/>
      <c r="J95" s="300"/>
      <c r="K95" s="300"/>
      <c r="L95" s="300"/>
      <c r="M95" s="300"/>
      <c r="N95" s="300">
        <v>3.19</v>
      </c>
      <c r="O95" s="300">
        <v>0.03</v>
      </c>
      <c r="P95" s="300"/>
      <c r="Q95" s="300"/>
      <c r="R95" s="257"/>
    </row>
    <row r="96" spans="1:18" ht="29.25" x14ac:dyDescent="0.2">
      <c r="A96" s="291">
        <v>52</v>
      </c>
      <c r="B96" s="295" t="s">
        <v>371</v>
      </c>
      <c r="C96" s="296" t="s">
        <v>372</v>
      </c>
      <c r="D96" s="297" t="s">
        <v>133</v>
      </c>
      <c r="E96" s="298" t="s">
        <v>435</v>
      </c>
      <c r="F96" s="299">
        <v>155.22999999999999</v>
      </c>
      <c r="G96" s="300"/>
      <c r="H96" s="300"/>
      <c r="I96" s="300"/>
      <c r="J96" s="300">
        <v>177</v>
      </c>
      <c r="K96" s="300"/>
      <c r="L96" s="300"/>
      <c r="M96" s="300"/>
      <c r="N96" s="300"/>
      <c r="O96" s="300"/>
      <c r="P96" s="300"/>
      <c r="Q96" s="300"/>
      <c r="R96" s="257"/>
    </row>
    <row r="97" spans="1:18" ht="24" x14ac:dyDescent="0.2">
      <c r="A97" s="291">
        <v>53</v>
      </c>
      <c r="B97" s="295" t="s">
        <v>374</v>
      </c>
      <c r="C97" s="296" t="s">
        <v>375</v>
      </c>
      <c r="D97" s="297" t="s">
        <v>133</v>
      </c>
      <c r="E97" s="298" t="s">
        <v>436</v>
      </c>
      <c r="F97" s="299">
        <v>149.44</v>
      </c>
      <c r="G97" s="300"/>
      <c r="H97" s="300"/>
      <c r="I97" s="300"/>
      <c r="J97" s="300">
        <v>9</v>
      </c>
      <c r="K97" s="300"/>
      <c r="L97" s="300"/>
      <c r="M97" s="300"/>
      <c r="N97" s="300"/>
      <c r="O97" s="300"/>
      <c r="P97" s="300"/>
      <c r="Q97" s="300"/>
      <c r="R97" s="257"/>
    </row>
    <row r="98" spans="1:18" ht="24" x14ac:dyDescent="0.2">
      <c r="A98" s="291">
        <v>54</v>
      </c>
      <c r="B98" s="295" t="s">
        <v>437</v>
      </c>
      <c r="C98" s="296" t="s">
        <v>438</v>
      </c>
      <c r="D98" s="297" t="s">
        <v>126</v>
      </c>
      <c r="E98" s="298" t="s">
        <v>304</v>
      </c>
      <c r="F98" s="299">
        <v>719.43</v>
      </c>
      <c r="G98" s="299">
        <v>71.34</v>
      </c>
      <c r="H98" s="299">
        <v>408.89</v>
      </c>
      <c r="I98" s="299">
        <v>49.87</v>
      </c>
      <c r="J98" s="300">
        <v>7</v>
      </c>
      <c r="K98" s="300">
        <v>1</v>
      </c>
      <c r="L98" s="300">
        <v>4</v>
      </c>
      <c r="M98" s="300"/>
      <c r="N98" s="300">
        <v>5.99</v>
      </c>
      <c r="O98" s="300">
        <v>0.06</v>
      </c>
      <c r="P98" s="300">
        <v>2.74</v>
      </c>
      <c r="Q98" s="300">
        <v>0.03</v>
      </c>
      <c r="R98" s="257"/>
    </row>
    <row r="99" spans="1:18" x14ac:dyDescent="0.2">
      <c r="A99" s="302" t="s">
        <v>335</v>
      </c>
      <c r="B99" s="198"/>
      <c r="C99" s="198"/>
      <c r="D99" s="198"/>
      <c r="E99" s="198"/>
      <c r="F99" s="198"/>
      <c r="G99" s="198"/>
      <c r="H99" s="198"/>
      <c r="I99" s="198"/>
      <c r="J99" s="299">
        <v>3961</v>
      </c>
      <c r="K99" s="299">
        <v>160</v>
      </c>
      <c r="L99" s="299">
        <v>217</v>
      </c>
      <c r="M99" s="299">
        <v>21</v>
      </c>
      <c r="N99" s="300"/>
      <c r="O99" s="299">
        <v>13.26</v>
      </c>
      <c r="P99" s="300"/>
      <c r="Q99" s="299">
        <v>1.18</v>
      </c>
      <c r="R99" s="257"/>
    </row>
    <row r="100" spans="1:18" x14ac:dyDescent="0.2">
      <c r="A100" s="302" t="s">
        <v>336</v>
      </c>
      <c r="B100" s="198"/>
      <c r="C100" s="198"/>
      <c r="D100" s="198"/>
      <c r="E100" s="198"/>
      <c r="F100" s="198"/>
      <c r="G100" s="198"/>
      <c r="H100" s="198"/>
      <c r="I100" s="198"/>
      <c r="J100" s="299">
        <v>4067</v>
      </c>
      <c r="K100" s="299">
        <v>193</v>
      </c>
      <c r="L100" s="299">
        <v>251</v>
      </c>
      <c r="M100" s="299">
        <v>25</v>
      </c>
      <c r="N100" s="300"/>
      <c r="O100" s="299">
        <v>15.25</v>
      </c>
      <c r="P100" s="300"/>
      <c r="Q100" s="299">
        <v>1.35</v>
      </c>
      <c r="R100" s="257"/>
    </row>
    <row r="101" spans="1:18" x14ac:dyDescent="0.2">
      <c r="A101" s="302" t="s">
        <v>31</v>
      </c>
      <c r="B101" s="198"/>
      <c r="C101" s="198"/>
      <c r="D101" s="198"/>
      <c r="E101" s="198"/>
      <c r="F101" s="198"/>
      <c r="G101" s="198"/>
      <c r="H101" s="198"/>
      <c r="I101" s="198"/>
      <c r="J101" s="299">
        <v>264</v>
      </c>
      <c r="K101" s="300"/>
      <c r="L101" s="300"/>
      <c r="M101" s="300"/>
      <c r="N101" s="300"/>
      <c r="O101" s="300"/>
      <c r="P101" s="300"/>
      <c r="Q101" s="300"/>
      <c r="R101" s="257"/>
    </row>
    <row r="102" spans="1:18" x14ac:dyDescent="0.2">
      <c r="A102" s="302" t="s">
        <v>32</v>
      </c>
      <c r="B102" s="198"/>
      <c r="C102" s="198"/>
      <c r="D102" s="198"/>
      <c r="E102" s="198"/>
      <c r="F102" s="198"/>
      <c r="G102" s="198"/>
      <c r="H102" s="198"/>
      <c r="I102" s="198"/>
      <c r="J102" s="299">
        <v>172</v>
      </c>
      <c r="K102" s="300"/>
      <c r="L102" s="300"/>
      <c r="M102" s="300"/>
      <c r="N102" s="300"/>
      <c r="O102" s="300"/>
      <c r="P102" s="300"/>
      <c r="Q102" s="300"/>
      <c r="R102" s="257"/>
    </row>
    <row r="103" spans="1:18" x14ac:dyDescent="0.2">
      <c r="A103" s="303" t="s">
        <v>439</v>
      </c>
      <c r="B103" s="198"/>
      <c r="C103" s="198"/>
      <c r="D103" s="198"/>
      <c r="E103" s="198"/>
      <c r="F103" s="198"/>
      <c r="G103" s="198"/>
      <c r="H103" s="198"/>
      <c r="I103" s="198"/>
      <c r="J103" s="304">
        <v>4503</v>
      </c>
      <c r="K103" s="300"/>
      <c r="L103" s="300"/>
      <c r="M103" s="300"/>
      <c r="N103" s="300"/>
      <c r="O103" s="304">
        <v>15.25</v>
      </c>
      <c r="P103" s="300"/>
      <c r="Q103" s="304">
        <v>1.35</v>
      </c>
      <c r="R103" s="257"/>
    </row>
    <row r="104" spans="1:18" x14ac:dyDescent="0.2">
      <c r="A104" s="305" t="s">
        <v>109</v>
      </c>
      <c r="B104" s="205"/>
      <c r="C104" s="205"/>
      <c r="D104" s="205"/>
      <c r="E104" s="205"/>
      <c r="F104" s="205"/>
      <c r="G104" s="205"/>
      <c r="H104" s="205"/>
      <c r="I104" s="205"/>
      <c r="J104" s="205"/>
      <c r="K104" s="205"/>
      <c r="L104" s="205"/>
      <c r="M104" s="205"/>
      <c r="N104" s="205"/>
      <c r="O104" s="205"/>
      <c r="P104" s="205"/>
      <c r="Q104" s="205"/>
      <c r="R104" s="257"/>
    </row>
    <row r="105" spans="1:18" x14ac:dyDescent="0.2">
      <c r="A105" s="302" t="s">
        <v>30</v>
      </c>
      <c r="B105" s="198"/>
      <c r="C105" s="198"/>
      <c r="D105" s="198"/>
      <c r="E105" s="198"/>
      <c r="F105" s="198"/>
      <c r="G105" s="198"/>
      <c r="H105" s="198"/>
      <c r="I105" s="198"/>
      <c r="J105" s="299">
        <v>50931</v>
      </c>
      <c r="K105" s="299">
        <v>2521</v>
      </c>
      <c r="L105" s="299">
        <v>4196</v>
      </c>
      <c r="M105" s="299">
        <v>382</v>
      </c>
      <c r="N105" s="300"/>
      <c r="O105" s="299">
        <v>171.58</v>
      </c>
      <c r="P105" s="300"/>
      <c r="Q105" s="299">
        <v>23.17</v>
      </c>
      <c r="R105" s="257"/>
    </row>
    <row r="106" spans="1:18" x14ac:dyDescent="0.2">
      <c r="A106" s="302" t="s">
        <v>89</v>
      </c>
      <c r="B106" s="198"/>
      <c r="C106" s="198"/>
      <c r="D106" s="198"/>
      <c r="E106" s="198"/>
      <c r="F106" s="198"/>
      <c r="G106" s="198"/>
      <c r="H106" s="198"/>
      <c r="I106" s="198"/>
      <c r="J106" s="299">
        <v>52502</v>
      </c>
      <c r="K106" s="299">
        <v>2953</v>
      </c>
      <c r="L106" s="299">
        <v>4823</v>
      </c>
      <c r="M106" s="299">
        <v>458</v>
      </c>
      <c r="N106" s="300"/>
      <c r="O106" s="299">
        <v>197.33</v>
      </c>
      <c r="P106" s="300"/>
      <c r="Q106" s="299">
        <v>26.65</v>
      </c>
      <c r="R106" s="257"/>
    </row>
    <row r="107" spans="1:18" x14ac:dyDescent="0.2">
      <c r="A107" s="302" t="s">
        <v>52</v>
      </c>
      <c r="B107" s="198"/>
      <c r="C107" s="198"/>
      <c r="D107" s="198"/>
      <c r="E107" s="198"/>
      <c r="F107" s="198"/>
      <c r="G107" s="198"/>
      <c r="H107" s="198"/>
      <c r="I107" s="198"/>
      <c r="J107" s="300"/>
      <c r="K107" s="300"/>
      <c r="L107" s="300"/>
      <c r="M107" s="300"/>
      <c r="N107" s="300"/>
      <c r="O107" s="300"/>
      <c r="P107" s="300"/>
      <c r="Q107" s="300"/>
      <c r="R107" s="257"/>
    </row>
    <row r="108" spans="1:18" x14ac:dyDescent="0.2">
      <c r="A108" s="302" t="s">
        <v>440</v>
      </c>
      <c r="B108" s="198"/>
      <c r="C108" s="198"/>
      <c r="D108" s="198"/>
      <c r="E108" s="198"/>
      <c r="F108" s="198"/>
      <c r="G108" s="198"/>
      <c r="H108" s="198"/>
      <c r="I108" s="198"/>
      <c r="J108" s="299">
        <v>126</v>
      </c>
      <c r="K108" s="299">
        <v>108</v>
      </c>
      <c r="L108" s="299">
        <v>16</v>
      </c>
      <c r="M108" s="299">
        <v>16</v>
      </c>
      <c r="N108" s="300"/>
      <c r="O108" s="300"/>
      <c r="P108" s="300"/>
      <c r="Q108" s="300"/>
      <c r="R108" s="257"/>
    </row>
    <row r="109" spans="1:18" x14ac:dyDescent="0.2">
      <c r="A109" s="302" t="s">
        <v>441</v>
      </c>
      <c r="B109" s="198"/>
      <c r="C109" s="198"/>
      <c r="D109" s="198"/>
      <c r="E109" s="198"/>
      <c r="F109" s="198"/>
      <c r="G109" s="198"/>
      <c r="H109" s="198"/>
      <c r="I109" s="198"/>
      <c r="J109" s="299">
        <v>512</v>
      </c>
      <c r="K109" s="300"/>
      <c r="L109" s="300"/>
      <c r="M109" s="300"/>
      <c r="N109" s="300"/>
      <c r="O109" s="300"/>
      <c r="P109" s="300"/>
      <c r="Q109" s="300"/>
      <c r="R109" s="257"/>
    </row>
    <row r="110" spans="1:18" x14ac:dyDescent="0.2">
      <c r="A110" s="302" t="s">
        <v>442</v>
      </c>
      <c r="B110" s="198"/>
      <c r="C110" s="198"/>
      <c r="D110" s="198"/>
      <c r="E110" s="198"/>
      <c r="F110" s="198"/>
      <c r="G110" s="198"/>
      <c r="H110" s="198"/>
      <c r="I110" s="198"/>
      <c r="J110" s="299">
        <v>933</v>
      </c>
      <c r="K110" s="299">
        <v>324</v>
      </c>
      <c r="L110" s="299">
        <v>611</v>
      </c>
      <c r="M110" s="299">
        <v>60</v>
      </c>
      <c r="N110" s="300"/>
      <c r="O110" s="299">
        <v>25.736999999999998</v>
      </c>
      <c r="P110" s="300"/>
      <c r="Q110" s="299">
        <v>3.4754999999999998</v>
      </c>
      <c r="R110" s="257"/>
    </row>
    <row r="111" spans="1:18" x14ac:dyDescent="0.2">
      <c r="A111" s="302" t="s">
        <v>31</v>
      </c>
      <c r="B111" s="198"/>
      <c r="C111" s="198"/>
      <c r="D111" s="198"/>
      <c r="E111" s="198"/>
      <c r="F111" s="198"/>
      <c r="G111" s="198"/>
      <c r="H111" s="198"/>
      <c r="I111" s="198"/>
      <c r="J111" s="299">
        <v>3537</v>
      </c>
      <c r="K111" s="300"/>
      <c r="L111" s="300"/>
      <c r="M111" s="300"/>
      <c r="N111" s="300"/>
      <c r="O111" s="300"/>
      <c r="P111" s="300"/>
      <c r="Q111" s="300"/>
      <c r="R111" s="257"/>
    </row>
    <row r="112" spans="1:18" x14ac:dyDescent="0.2">
      <c r="A112" s="302" t="s">
        <v>52</v>
      </c>
      <c r="B112" s="198"/>
      <c r="C112" s="198"/>
      <c r="D112" s="198"/>
      <c r="E112" s="198"/>
      <c r="F112" s="198"/>
      <c r="G112" s="198"/>
      <c r="H112" s="198"/>
      <c r="I112" s="198"/>
      <c r="J112" s="300"/>
      <c r="K112" s="300"/>
      <c r="L112" s="300"/>
      <c r="M112" s="300"/>
      <c r="N112" s="300"/>
      <c r="O112" s="300"/>
      <c r="P112" s="300"/>
      <c r="Q112" s="300"/>
      <c r="R112" s="257"/>
    </row>
    <row r="113" spans="1:18" x14ac:dyDescent="0.2">
      <c r="A113" s="302" t="s">
        <v>443</v>
      </c>
      <c r="B113" s="198"/>
      <c r="C113" s="198"/>
      <c r="D113" s="198"/>
      <c r="E113" s="198"/>
      <c r="F113" s="198"/>
      <c r="G113" s="198"/>
      <c r="H113" s="198"/>
      <c r="I113" s="198"/>
      <c r="J113" s="299">
        <v>25</v>
      </c>
      <c r="K113" s="300"/>
      <c r="L113" s="300"/>
      <c r="M113" s="300"/>
      <c r="N113" s="300"/>
      <c r="O113" s="300"/>
      <c r="P113" s="300"/>
      <c r="Q113" s="300"/>
      <c r="R113" s="257"/>
    </row>
    <row r="114" spans="1:18" x14ac:dyDescent="0.2">
      <c r="A114" s="302" t="s">
        <v>444</v>
      </c>
      <c r="B114" s="198"/>
      <c r="C114" s="198"/>
      <c r="D114" s="198"/>
      <c r="E114" s="198"/>
      <c r="F114" s="198"/>
      <c r="G114" s="198"/>
      <c r="H114" s="198"/>
      <c r="I114" s="198"/>
      <c r="J114" s="299">
        <v>813</v>
      </c>
      <c r="K114" s="300"/>
      <c r="L114" s="300"/>
      <c r="M114" s="300"/>
      <c r="N114" s="300"/>
      <c r="O114" s="300"/>
      <c r="P114" s="300"/>
      <c r="Q114" s="300"/>
      <c r="R114" s="257"/>
    </row>
    <row r="115" spans="1:18" x14ac:dyDescent="0.2">
      <c r="A115" s="302" t="s">
        <v>445</v>
      </c>
      <c r="B115" s="198"/>
      <c r="C115" s="198"/>
      <c r="D115" s="198"/>
      <c r="E115" s="198"/>
      <c r="F115" s="198"/>
      <c r="G115" s="198"/>
      <c r="H115" s="198"/>
      <c r="I115" s="198"/>
      <c r="J115" s="299">
        <v>979</v>
      </c>
      <c r="K115" s="300"/>
      <c r="L115" s="300"/>
      <c r="M115" s="300"/>
      <c r="N115" s="300"/>
      <c r="O115" s="300"/>
      <c r="P115" s="300"/>
      <c r="Q115" s="300"/>
      <c r="R115" s="257"/>
    </row>
    <row r="116" spans="1:18" x14ac:dyDescent="0.2">
      <c r="A116" s="302" t="s">
        <v>446</v>
      </c>
      <c r="B116" s="198"/>
      <c r="C116" s="198"/>
      <c r="D116" s="198"/>
      <c r="E116" s="198"/>
      <c r="F116" s="198"/>
      <c r="G116" s="198"/>
      <c r="H116" s="198"/>
      <c r="I116" s="198"/>
      <c r="J116" s="299">
        <v>124</v>
      </c>
      <c r="K116" s="300"/>
      <c r="L116" s="300"/>
      <c r="M116" s="300"/>
      <c r="N116" s="300"/>
      <c r="O116" s="300"/>
      <c r="P116" s="300"/>
      <c r="Q116" s="300"/>
      <c r="R116" s="257"/>
    </row>
    <row r="117" spans="1:18" x14ac:dyDescent="0.2">
      <c r="A117" s="302" t="s">
        <v>447</v>
      </c>
      <c r="B117" s="198"/>
      <c r="C117" s="198"/>
      <c r="D117" s="198"/>
      <c r="E117" s="198"/>
      <c r="F117" s="198"/>
      <c r="G117" s="198"/>
      <c r="H117" s="198"/>
      <c r="I117" s="198"/>
      <c r="J117" s="299">
        <v>249</v>
      </c>
      <c r="K117" s="300"/>
      <c r="L117" s="300"/>
      <c r="M117" s="300"/>
      <c r="N117" s="300"/>
      <c r="O117" s="300"/>
      <c r="P117" s="300"/>
      <c r="Q117" s="300"/>
      <c r="R117" s="257"/>
    </row>
    <row r="118" spans="1:18" x14ac:dyDescent="0.2">
      <c r="A118" s="302" t="s">
        <v>448</v>
      </c>
      <c r="B118" s="198"/>
      <c r="C118" s="198"/>
      <c r="D118" s="198"/>
      <c r="E118" s="198"/>
      <c r="F118" s="198"/>
      <c r="G118" s="198"/>
      <c r="H118" s="198"/>
      <c r="I118" s="198"/>
      <c r="J118" s="299">
        <v>22</v>
      </c>
      <c r="K118" s="300"/>
      <c r="L118" s="300"/>
      <c r="M118" s="300"/>
      <c r="N118" s="300"/>
      <c r="O118" s="300"/>
      <c r="P118" s="300"/>
      <c r="Q118" s="300"/>
      <c r="R118" s="257"/>
    </row>
    <row r="119" spans="1:18" x14ac:dyDescent="0.2">
      <c r="A119" s="302" t="s">
        <v>449</v>
      </c>
      <c r="B119" s="198"/>
      <c r="C119" s="198"/>
      <c r="D119" s="198"/>
      <c r="E119" s="198"/>
      <c r="F119" s="198"/>
      <c r="G119" s="198"/>
      <c r="H119" s="198"/>
      <c r="I119" s="198"/>
      <c r="J119" s="299">
        <v>75</v>
      </c>
      <c r="K119" s="300"/>
      <c r="L119" s="300"/>
      <c r="M119" s="300"/>
      <c r="N119" s="300"/>
      <c r="O119" s="300"/>
      <c r="P119" s="300"/>
      <c r="Q119" s="300"/>
      <c r="R119" s="257"/>
    </row>
    <row r="120" spans="1:18" x14ac:dyDescent="0.2">
      <c r="A120" s="302" t="s">
        <v>450</v>
      </c>
      <c r="B120" s="198"/>
      <c r="C120" s="198"/>
      <c r="D120" s="198"/>
      <c r="E120" s="198"/>
      <c r="F120" s="198"/>
      <c r="G120" s="198"/>
      <c r="H120" s="198"/>
      <c r="I120" s="198"/>
      <c r="J120" s="299">
        <v>892</v>
      </c>
      <c r="K120" s="300"/>
      <c r="L120" s="300"/>
      <c r="M120" s="300"/>
      <c r="N120" s="300"/>
      <c r="O120" s="300"/>
      <c r="P120" s="300"/>
      <c r="Q120" s="300"/>
      <c r="R120" s="257"/>
    </row>
    <row r="121" spans="1:18" x14ac:dyDescent="0.2">
      <c r="A121" s="302" t="s">
        <v>451</v>
      </c>
      <c r="B121" s="198"/>
      <c r="C121" s="198"/>
      <c r="D121" s="198"/>
      <c r="E121" s="198"/>
      <c r="F121" s="198"/>
      <c r="G121" s="198"/>
      <c r="H121" s="198"/>
      <c r="I121" s="198"/>
      <c r="J121" s="299">
        <v>358</v>
      </c>
      <c r="K121" s="300"/>
      <c r="L121" s="300"/>
      <c r="M121" s="300"/>
      <c r="N121" s="300"/>
      <c r="O121" s="300"/>
      <c r="P121" s="300"/>
      <c r="Q121" s="300"/>
      <c r="R121" s="257"/>
    </row>
    <row r="122" spans="1:18" x14ac:dyDescent="0.2">
      <c r="A122" s="302" t="s">
        <v>32</v>
      </c>
      <c r="B122" s="198"/>
      <c r="C122" s="198"/>
      <c r="D122" s="198"/>
      <c r="E122" s="198"/>
      <c r="F122" s="198"/>
      <c r="G122" s="198"/>
      <c r="H122" s="198"/>
      <c r="I122" s="198"/>
      <c r="J122" s="299">
        <v>2293</v>
      </c>
      <c r="K122" s="300"/>
      <c r="L122" s="300"/>
      <c r="M122" s="300"/>
      <c r="N122" s="300"/>
      <c r="O122" s="300"/>
      <c r="P122" s="300"/>
      <c r="Q122" s="300"/>
      <c r="R122" s="257"/>
    </row>
    <row r="123" spans="1:18" x14ac:dyDescent="0.2">
      <c r="A123" s="302" t="s">
        <v>52</v>
      </c>
      <c r="B123" s="198"/>
      <c r="C123" s="198"/>
      <c r="D123" s="198"/>
      <c r="E123" s="198"/>
      <c r="F123" s="198"/>
      <c r="G123" s="198"/>
      <c r="H123" s="198"/>
      <c r="I123" s="198"/>
      <c r="J123" s="300"/>
      <c r="K123" s="300"/>
      <c r="L123" s="300"/>
      <c r="M123" s="300"/>
      <c r="N123" s="300"/>
      <c r="O123" s="300"/>
      <c r="P123" s="300"/>
      <c r="Q123" s="300"/>
      <c r="R123" s="257"/>
    </row>
    <row r="124" spans="1:18" x14ac:dyDescent="0.2">
      <c r="A124" s="302" t="s">
        <v>452</v>
      </c>
      <c r="B124" s="198"/>
      <c r="C124" s="198"/>
      <c r="D124" s="198"/>
      <c r="E124" s="198"/>
      <c r="F124" s="198"/>
      <c r="G124" s="198"/>
      <c r="H124" s="198"/>
      <c r="I124" s="198"/>
      <c r="J124" s="299">
        <v>13</v>
      </c>
      <c r="K124" s="300"/>
      <c r="L124" s="300"/>
      <c r="M124" s="300"/>
      <c r="N124" s="300"/>
      <c r="O124" s="300"/>
      <c r="P124" s="300"/>
      <c r="Q124" s="300"/>
      <c r="R124" s="257"/>
    </row>
    <row r="125" spans="1:18" x14ac:dyDescent="0.2">
      <c r="A125" s="302" t="s">
        <v>453</v>
      </c>
      <c r="B125" s="198"/>
      <c r="C125" s="198"/>
      <c r="D125" s="198"/>
      <c r="E125" s="198"/>
      <c r="F125" s="198"/>
      <c r="G125" s="198"/>
      <c r="H125" s="198"/>
      <c r="I125" s="198"/>
      <c r="J125" s="299">
        <v>503</v>
      </c>
      <c r="K125" s="300"/>
      <c r="L125" s="300"/>
      <c r="M125" s="300"/>
      <c r="N125" s="300"/>
      <c r="O125" s="300"/>
      <c r="P125" s="300"/>
      <c r="Q125" s="300"/>
      <c r="R125" s="257"/>
    </row>
    <row r="126" spans="1:18" x14ac:dyDescent="0.2">
      <c r="A126" s="302" t="s">
        <v>454</v>
      </c>
      <c r="B126" s="198"/>
      <c r="C126" s="198"/>
      <c r="D126" s="198"/>
      <c r="E126" s="198"/>
      <c r="F126" s="198"/>
      <c r="G126" s="198"/>
      <c r="H126" s="198"/>
      <c r="I126" s="198"/>
      <c r="J126" s="299">
        <v>623</v>
      </c>
      <c r="K126" s="300"/>
      <c r="L126" s="300"/>
      <c r="M126" s="300"/>
      <c r="N126" s="300"/>
      <c r="O126" s="300"/>
      <c r="P126" s="300"/>
      <c r="Q126" s="300"/>
      <c r="R126" s="257"/>
    </row>
    <row r="127" spans="1:18" x14ac:dyDescent="0.2">
      <c r="A127" s="302" t="s">
        <v>455</v>
      </c>
      <c r="B127" s="198"/>
      <c r="C127" s="198"/>
      <c r="D127" s="198"/>
      <c r="E127" s="198"/>
      <c r="F127" s="198"/>
      <c r="G127" s="198"/>
      <c r="H127" s="198"/>
      <c r="I127" s="198"/>
      <c r="J127" s="299">
        <v>14</v>
      </c>
      <c r="K127" s="300"/>
      <c r="L127" s="300"/>
      <c r="M127" s="300"/>
      <c r="N127" s="300"/>
      <c r="O127" s="300"/>
      <c r="P127" s="300"/>
      <c r="Q127" s="300"/>
      <c r="R127" s="257"/>
    </row>
    <row r="128" spans="1:18" x14ac:dyDescent="0.2">
      <c r="A128" s="302" t="s">
        <v>456</v>
      </c>
      <c r="B128" s="198"/>
      <c r="C128" s="198"/>
      <c r="D128" s="198"/>
      <c r="E128" s="198"/>
      <c r="F128" s="198"/>
      <c r="G128" s="198"/>
      <c r="H128" s="198"/>
      <c r="I128" s="198"/>
      <c r="J128" s="299">
        <v>163</v>
      </c>
      <c r="K128" s="300"/>
      <c r="L128" s="300"/>
      <c r="M128" s="300"/>
      <c r="N128" s="300"/>
      <c r="O128" s="300"/>
      <c r="P128" s="300"/>
      <c r="Q128" s="300"/>
      <c r="R128" s="257"/>
    </row>
    <row r="129" spans="1:18" x14ac:dyDescent="0.2">
      <c r="A129" s="302" t="s">
        <v>457</v>
      </c>
      <c r="B129" s="198"/>
      <c r="C129" s="198"/>
      <c r="D129" s="198"/>
      <c r="E129" s="198"/>
      <c r="F129" s="198"/>
      <c r="G129" s="198"/>
      <c r="H129" s="198"/>
      <c r="I129" s="198"/>
      <c r="J129" s="299">
        <v>52</v>
      </c>
      <c r="K129" s="300"/>
      <c r="L129" s="300"/>
      <c r="M129" s="300"/>
      <c r="N129" s="300"/>
      <c r="O129" s="300"/>
      <c r="P129" s="300"/>
      <c r="Q129" s="300"/>
      <c r="R129" s="257"/>
    </row>
    <row r="130" spans="1:18" x14ac:dyDescent="0.2">
      <c r="A130" s="302" t="s">
        <v>458</v>
      </c>
      <c r="B130" s="198"/>
      <c r="C130" s="198"/>
      <c r="D130" s="198"/>
      <c r="E130" s="198"/>
      <c r="F130" s="198"/>
      <c r="G130" s="198"/>
      <c r="H130" s="198"/>
      <c r="I130" s="198"/>
      <c r="J130" s="299">
        <v>97</v>
      </c>
      <c r="K130" s="300"/>
      <c r="L130" s="300"/>
      <c r="M130" s="300"/>
      <c r="N130" s="300"/>
      <c r="O130" s="300"/>
      <c r="P130" s="300"/>
      <c r="Q130" s="300"/>
      <c r="R130" s="257"/>
    </row>
    <row r="131" spans="1:18" x14ac:dyDescent="0.2">
      <c r="A131" s="302" t="s">
        <v>459</v>
      </c>
      <c r="B131" s="198"/>
      <c r="C131" s="198"/>
      <c r="D131" s="198"/>
      <c r="E131" s="198"/>
      <c r="F131" s="198"/>
      <c r="G131" s="198"/>
      <c r="H131" s="198"/>
      <c r="I131" s="198"/>
      <c r="J131" s="299">
        <v>597</v>
      </c>
      <c r="K131" s="300"/>
      <c r="L131" s="300"/>
      <c r="M131" s="300"/>
      <c r="N131" s="300"/>
      <c r="O131" s="300"/>
      <c r="P131" s="300"/>
      <c r="Q131" s="300"/>
      <c r="R131" s="257"/>
    </row>
    <row r="132" spans="1:18" x14ac:dyDescent="0.2">
      <c r="A132" s="302" t="s">
        <v>460</v>
      </c>
      <c r="B132" s="198"/>
      <c r="C132" s="198"/>
      <c r="D132" s="198"/>
      <c r="E132" s="198"/>
      <c r="F132" s="198"/>
      <c r="G132" s="198"/>
      <c r="H132" s="198"/>
      <c r="I132" s="198"/>
      <c r="J132" s="299">
        <v>231</v>
      </c>
      <c r="K132" s="300"/>
      <c r="L132" s="300"/>
      <c r="M132" s="300"/>
      <c r="N132" s="300"/>
      <c r="O132" s="300"/>
      <c r="P132" s="300"/>
      <c r="Q132" s="300"/>
      <c r="R132" s="257"/>
    </row>
    <row r="133" spans="1:18" x14ac:dyDescent="0.2">
      <c r="A133" s="303" t="s">
        <v>461</v>
      </c>
      <c r="B133" s="198"/>
      <c r="C133" s="198"/>
      <c r="D133" s="198"/>
      <c r="E133" s="198"/>
      <c r="F133" s="198"/>
      <c r="G133" s="198"/>
      <c r="H133" s="198"/>
      <c r="I133" s="198"/>
      <c r="J133" s="304">
        <v>58332</v>
      </c>
      <c r="K133" s="300"/>
      <c r="L133" s="300"/>
      <c r="M133" s="300"/>
      <c r="N133" s="300"/>
      <c r="O133" s="304">
        <v>197.33</v>
      </c>
      <c r="P133" s="300"/>
      <c r="Q133" s="304">
        <v>26.65</v>
      </c>
      <c r="R133" s="257"/>
    </row>
    <row r="134" spans="1:18" x14ac:dyDescent="0.2">
      <c r="A134" s="302" t="s">
        <v>34</v>
      </c>
      <c r="B134" s="198"/>
      <c r="C134" s="198"/>
      <c r="D134" s="198"/>
      <c r="E134" s="198"/>
      <c r="F134" s="198"/>
      <c r="G134" s="198"/>
      <c r="H134" s="198"/>
      <c r="I134" s="198"/>
      <c r="J134" s="299">
        <v>58332</v>
      </c>
      <c r="K134" s="300"/>
      <c r="L134" s="300"/>
      <c r="M134" s="300"/>
      <c r="N134" s="300"/>
      <c r="O134" s="299">
        <v>197.33</v>
      </c>
      <c r="P134" s="300"/>
      <c r="Q134" s="299">
        <v>26.65</v>
      </c>
      <c r="R134" s="257"/>
    </row>
    <row r="135" spans="1:18" x14ac:dyDescent="0.2">
      <c r="A135" s="302" t="s">
        <v>35</v>
      </c>
      <c r="B135" s="198"/>
      <c r="C135" s="198"/>
      <c r="D135" s="198"/>
      <c r="E135" s="198"/>
      <c r="F135" s="198"/>
      <c r="G135" s="198"/>
      <c r="H135" s="198"/>
      <c r="I135" s="198"/>
      <c r="J135" s="300"/>
      <c r="K135" s="300"/>
      <c r="L135" s="300"/>
      <c r="M135" s="300"/>
      <c r="N135" s="300"/>
      <c r="O135" s="300"/>
      <c r="P135" s="300"/>
      <c r="Q135" s="300"/>
      <c r="R135" s="257"/>
    </row>
    <row r="136" spans="1:18" x14ac:dyDescent="0.2">
      <c r="A136" s="302" t="s">
        <v>36</v>
      </c>
      <c r="B136" s="198"/>
      <c r="C136" s="198"/>
      <c r="D136" s="198"/>
      <c r="E136" s="198"/>
      <c r="F136" s="198"/>
      <c r="G136" s="198"/>
      <c r="H136" s="198"/>
      <c r="I136" s="198"/>
      <c r="J136" s="299">
        <v>44726</v>
      </c>
      <c r="K136" s="300"/>
      <c r="L136" s="300"/>
      <c r="M136" s="300"/>
      <c r="N136" s="300"/>
      <c r="O136" s="300"/>
      <c r="P136" s="300"/>
      <c r="Q136" s="300"/>
      <c r="R136" s="257"/>
    </row>
    <row r="137" spans="1:18" x14ac:dyDescent="0.2">
      <c r="A137" s="302" t="s">
        <v>37</v>
      </c>
      <c r="B137" s="198"/>
      <c r="C137" s="198"/>
      <c r="D137" s="198"/>
      <c r="E137" s="198"/>
      <c r="F137" s="198"/>
      <c r="G137" s="198"/>
      <c r="H137" s="198"/>
      <c r="I137" s="198"/>
      <c r="J137" s="299">
        <f>4823-M106</f>
        <v>4365</v>
      </c>
      <c r="K137" s="300"/>
      <c r="L137" s="300"/>
      <c r="M137" s="300"/>
      <c r="N137" s="300"/>
      <c r="O137" s="300"/>
      <c r="P137" s="300"/>
      <c r="Q137" s="300"/>
      <c r="R137" s="257"/>
    </row>
    <row r="138" spans="1:18" x14ac:dyDescent="0.2">
      <c r="A138" s="302" t="s">
        <v>38</v>
      </c>
      <c r="B138" s="198"/>
      <c r="C138" s="198"/>
      <c r="D138" s="198"/>
      <c r="E138" s="198"/>
      <c r="F138" s="198"/>
      <c r="G138" s="198"/>
      <c r="H138" s="198"/>
      <c r="I138" s="198"/>
      <c r="J138" s="299">
        <v>3411</v>
      </c>
      <c r="K138" s="300"/>
      <c r="L138" s="300"/>
      <c r="M138" s="300"/>
      <c r="N138" s="300"/>
      <c r="O138" s="300"/>
      <c r="P138" s="300"/>
      <c r="Q138" s="300"/>
      <c r="R138" s="257"/>
    </row>
    <row r="139" spans="1:18" x14ac:dyDescent="0.2">
      <c r="A139" s="302" t="s">
        <v>39</v>
      </c>
      <c r="B139" s="198"/>
      <c r="C139" s="198"/>
      <c r="D139" s="198"/>
      <c r="E139" s="198"/>
      <c r="F139" s="198"/>
      <c r="G139" s="198"/>
      <c r="H139" s="198"/>
      <c r="I139" s="198"/>
      <c r="J139" s="299">
        <v>3537</v>
      </c>
      <c r="K139" s="300"/>
      <c r="L139" s="300"/>
      <c r="M139" s="300"/>
      <c r="N139" s="300"/>
      <c r="O139" s="300"/>
      <c r="P139" s="300"/>
      <c r="Q139" s="300"/>
      <c r="R139" s="257"/>
    </row>
    <row r="140" spans="1:18" x14ac:dyDescent="0.2">
      <c r="A140" s="302" t="s">
        <v>40</v>
      </c>
      <c r="B140" s="198"/>
      <c r="C140" s="198"/>
      <c r="D140" s="198"/>
      <c r="E140" s="198"/>
      <c r="F140" s="198"/>
      <c r="G140" s="198"/>
      <c r="H140" s="198"/>
      <c r="I140" s="198"/>
      <c r="J140" s="299">
        <v>2293</v>
      </c>
      <c r="K140" s="300"/>
      <c r="L140" s="300"/>
      <c r="M140" s="300"/>
      <c r="N140" s="300"/>
      <c r="O140" s="300"/>
      <c r="P140" s="300"/>
      <c r="Q140" s="300"/>
      <c r="R140" s="257"/>
    </row>
    <row r="141" spans="1:18" x14ac:dyDescent="0.2">
      <c r="A141" s="303" t="s">
        <v>41</v>
      </c>
      <c r="B141" s="198"/>
      <c r="C141" s="198"/>
      <c r="D141" s="198"/>
      <c r="E141" s="198"/>
      <c r="F141" s="198"/>
      <c r="G141" s="198"/>
      <c r="H141" s="198"/>
      <c r="I141" s="198"/>
      <c r="J141" s="304">
        <v>58332</v>
      </c>
      <c r="K141" s="300"/>
      <c r="L141" s="300"/>
      <c r="M141" s="300"/>
      <c r="N141" s="300"/>
      <c r="O141" s="304">
        <v>197.33</v>
      </c>
      <c r="P141" s="300"/>
      <c r="Q141" s="304">
        <v>26.65</v>
      </c>
      <c r="R141" s="257"/>
    </row>
    <row r="142" spans="1:18" x14ac:dyDescent="0.2">
      <c r="A142" s="279"/>
      <c r="B142" s="280"/>
      <c r="C142" s="281"/>
      <c r="D142" s="282"/>
      <c r="E142" s="283"/>
      <c r="F142" s="306"/>
      <c r="G142" s="306"/>
      <c r="H142" s="306"/>
      <c r="I142" s="306"/>
      <c r="J142" s="306"/>
      <c r="K142" s="306"/>
      <c r="L142" s="306"/>
      <c r="M142" s="306"/>
      <c r="N142" s="306"/>
      <c r="O142" s="306"/>
      <c r="P142" s="306"/>
      <c r="Q142" s="306"/>
      <c r="R142" s="257"/>
    </row>
    <row r="143" spans="1:18" x14ac:dyDescent="0.2">
      <c r="A143" s="279"/>
      <c r="B143" s="114" t="s">
        <v>100</v>
      </c>
      <c r="C143" s="113"/>
      <c r="D143" s="113"/>
      <c r="E143" s="113"/>
      <c r="F143" s="138"/>
      <c r="G143" s="138"/>
      <c r="H143" s="138"/>
      <c r="I143" s="138"/>
      <c r="J143" s="138"/>
      <c r="K143" s="138"/>
      <c r="L143" s="138"/>
      <c r="M143" s="138"/>
      <c r="N143" s="138"/>
      <c r="O143" s="138"/>
      <c r="P143" s="138"/>
      <c r="Q143" s="138"/>
      <c r="R143" s="120"/>
    </row>
    <row r="144" spans="1:18" x14ac:dyDescent="0.2">
      <c r="A144" s="279"/>
      <c r="B144" s="307" t="s">
        <v>462</v>
      </c>
      <c r="C144" s="307"/>
      <c r="D144" s="307"/>
      <c r="E144" s="307"/>
      <c r="F144" s="307"/>
      <c r="G144" s="307"/>
      <c r="H144" s="307"/>
      <c r="I144" s="307"/>
      <c r="J144" s="307"/>
      <c r="K144" s="307"/>
      <c r="L144" s="307"/>
      <c r="M144" s="307"/>
      <c r="N144" s="307"/>
      <c r="O144" s="307"/>
      <c r="P144" s="307"/>
      <c r="Q144" s="138"/>
      <c r="R144" s="120"/>
    </row>
    <row r="145" spans="1:18" x14ac:dyDescent="0.2">
      <c r="A145" s="279"/>
      <c r="B145" s="307" t="s">
        <v>463</v>
      </c>
      <c r="C145" s="307"/>
      <c r="D145" s="307"/>
      <c r="E145" s="307"/>
      <c r="F145" s="307"/>
      <c r="G145" s="307"/>
      <c r="H145" s="307"/>
      <c r="I145" s="307"/>
      <c r="J145" s="307"/>
      <c r="K145" s="307"/>
      <c r="L145" s="307"/>
      <c r="M145" s="307"/>
      <c r="N145" s="307"/>
      <c r="O145" s="307"/>
      <c r="P145" s="307"/>
      <c r="Q145" s="138"/>
      <c r="R145" s="120"/>
    </row>
    <row r="146" spans="1:18" x14ac:dyDescent="0.2">
      <c r="A146" s="279"/>
      <c r="B146" s="114"/>
      <c r="C146" s="113"/>
      <c r="D146" s="113"/>
      <c r="E146" s="113"/>
      <c r="F146" s="138"/>
      <c r="G146" s="138"/>
      <c r="H146" s="138"/>
      <c r="I146" s="138"/>
      <c r="J146" s="138"/>
      <c r="K146" s="138"/>
      <c r="L146" s="138"/>
      <c r="M146" s="138"/>
      <c r="N146" s="138"/>
      <c r="O146" s="138"/>
      <c r="P146" s="138"/>
      <c r="Q146" s="138"/>
      <c r="R146" s="120"/>
    </row>
    <row r="147" spans="1:18" x14ac:dyDescent="0.2">
      <c r="A147" s="279"/>
      <c r="B147" s="128" t="s">
        <v>110</v>
      </c>
      <c r="C147" s="128"/>
      <c r="D147" s="128"/>
      <c r="E147" s="138"/>
      <c r="F147" s="140" t="s">
        <v>111</v>
      </c>
      <c r="G147" s="140"/>
      <c r="H147" s="140"/>
      <c r="I147" s="140"/>
      <c r="J147" s="140"/>
      <c r="K147" s="140"/>
      <c r="L147" s="140"/>
      <c r="M147" s="140"/>
      <c r="N147" s="140"/>
      <c r="O147" s="140"/>
      <c r="P147" s="140"/>
      <c r="Q147" s="113"/>
      <c r="R147" s="158"/>
    </row>
    <row r="148" spans="1:18" x14ac:dyDescent="0.2">
      <c r="A148" s="279"/>
      <c r="B148" s="136"/>
      <c r="C148" s="135"/>
      <c r="D148" s="137"/>
      <c r="E148" s="138"/>
      <c r="F148" s="207" t="s">
        <v>464</v>
      </c>
      <c r="G148" s="207"/>
      <c r="H148" s="159"/>
      <c r="I148" s="128"/>
      <c r="J148" s="128"/>
      <c r="K148" s="128"/>
      <c r="L148" s="128"/>
      <c r="M148" s="128"/>
      <c r="N148" s="160"/>
      <c r="O148" s="160"/>
      <c r="P148" s="160"/>
      <c r="Q148" s="113"/>
      <c r="R148" s="158"/>
    </row>
    <row r="149" spans="1:18" x14ac:dyDescent="0.2">
      <c r="A149" s="279"/>
      <c r="B149" s="136"/>
      <c r="C149" s="135"/>
      <c r="D149" s="137"/>
      <c r="E149" s="138"/>
      <c r="F149" s="308" t="s">
        <v>112</v>
      </c>
      <c r="G149" s="308"/>
      <c r="H149" s="308"/>
      <c r="I149" s="308"/>
      <c r="J149" s="308"/>
      <c r="K149" s="308"/>
      <c r="L149" s="308"/>
      <c r="M149" s="308"/>
      <c r="N149" s="308"/>
      <c r="O149" s="308"/>
      <c r="P149" s="308"/>
      <c r="Q149" s="308"/>
      <c r="R149" s="308"/>
    </row>
    <row r="150" spans="1:18" x14ac:dyDescent="0.2">
      <c r="A150" s="279"/>
      <c r="B150" s="280"/>
      <c r="C150" s="281"/>
      <c r="D150" s="282"/>
      <c r="E150" s="283"/>
      <c r="F150" s="306"/>
      <c r="G150" s="306"/>
      <c r="H150" s="306"/>
      <c r="I150" s="306"/>
      <c r="J150" s="306"/>
      <c r="K150" s="306"/>
      <c r="L150" s="306"/>
      <c r="M150" s="306"/>
      <c r="N150" s="306"/>
      <c r="O150" s="306"/>
      <c r="P150" s="306"/>
      <c r="Q150" s="306"/>
      <c r="R150" s="257"/>
    </row>
    <row r="151" spans="1:18" x14ac:dyDescent="0.2">
      <c r="A151" s="279"/>
      <c r="B151" s="280"/>
      <c r="C151" s="281"/>
      <c r="D151" s="282"/>
      <c r="E151" s="283"/>
      <c r="F151" s="306"/>
      <c r="G151" s="306"/>
      <c r="H151" s="306"/>
      <c r="I151" s="306"/>
      <c r="J151" s="306"/>
      <c r="K151" s="306"/>
      <c r="L151" s="306"/>
      <c r="M151" s="306"/>
      <c r="N151" s="306"/>
      <c r="O151" s="306"/>
      <c r="P151" s="306"/>
      <c r="Q151" s="306"/>
      <c r="R151" s="257"/>
    </row>
    <row r="152" spans="1:18" x14ac:dyDescent="0.2">
      <c r="A152" s="279"/>
      <c r="B152" s="280"/>
      <c r="C152" s="281"/>
      <c r="D152" s="282"/>
      <c r="E152" s="283"/>
      <c r="F152" s="306"/>
      <c r="G152" s="306"/>
      <c r="H152" s="306"/>
      <c r="I152" s="306"/>
      <c r="J152" s="306"/>
      <c r="K152" s="306"/>
      <c r="L152" s="306"/>
      <c r="M152" s="306"/>
      <c r="N152" s="306"/>
      <c r="O152" s="306"/>
      <c r="P152" s="306"/>
      <c r="Q152" s="306"/>
      <c r="R152" s="257"/>
    </row>
    <row r="153" spans="1:18" x14ac:dyDescent="0.2">
      <c r="A153" s="279"/>
      <c r="B153" s="280"/>
      <c r="C153" s="281"/>
      <c r="D153" s="282"/>
      <c r="E153" s="283"/>
      <c r="F153" s="306"/>
      <c r="G153" s="306"/>
      <c r="H153" s="306"/>
      <c r="I153" s="306"/>
      <c r="J153" s="306"/>
      <c r="K153" s="306"/>
      <c r="L153" s="306"/>
      <c r="M153" s="306"/>
      <c r="N153" s="306"/>
      <c r="O153" s="306"/>
      <c r="P153" s="306"/>
      <c r="Q153" s="306"/>
      <c r="R153" s="257"/>
    </row>
    <row r="154" spans="1:18" x14ac:dyDescent="0.2">
      <c r="A154" s="279"/>
      <c r="B154" s="280"/>
      <c r="C154" s="281"/>
      <c r="D154" s="282"/>
      <c r="E154" s="283"/>
      <c r="F154" s="306"/>
      <c r="G154" s="306"/>
      <c r="H154" s="306"/>
      <c r="I154" s="306"/>
      <c r="J154" s="306"/>
      <c r="K154" s="306"/>
      <c r="L154" s="306"/>
      <c r="M154" s="306"/>
      <c r="N154" s="306"/>
      <c r="O154" s="306"/>
      <c r="P154" s="306"/>
      <c r="Q154" s="306"/>
      <c r="R154" s="257"/>
    </row>
    <row r="155" spans="1:18" x14ac:dyDescent="0.2">
      <c r="A155" s="279"/>
      <c r="B155" s="280"/>
      <c r="C155" s="281"/>
      <c r="D155" s="282"/>
      <c r="E155" s="283"/>
      <c r="F155" s="306"/>
      <c r="G155" s="306"/>
      <c r="H155" s="306"/>
      <c r="I155" s="306"/>
      <c r="J155" s="306"/>
      <c r="K155" s="306"/>
      <c r="L155" s="306"/>
      <c r="M155" s="306"/>
      <c r="N155" s="306"/>
      <c r="O155" s="306"/>
      <c r="P155" s="306"/>
      <c r="Q155" s="306"/>
      <c r="R155" s="257"/>
    </row>
    <row r="156" spans="1:18" x14ac:dyDescent="0.2">
      <c r="A156" s="279"/>
      <c r="B156" s="280"/>
      <c r="C156" s="281"/>
      <c r="D156" s="282"/>
      <c r="E156" s="283"/>
      <c r="F156" s="306"/>
      <c r="G156" s="306"/>
      <c r="H156" s="306"/>
      <c r="I156" s="306"/>
      <c r="J156" s="306"/>
      <c r="K156" s="306"/>
      <c r="L156" s="306"/>
      <c r="M156" s="306"/>
      <c r="N156" s="306"/>
      <c r="O156" s="306"/>
      <c r="P156" s="306"/>
      <c r="Q156" s="306"/>
      <c r="R156" s="257"/>
    </row>
  </sheetData>
  <mergeCells count="87">
    <mergeCell ref="F148:G148"/>
    <mergeCell ref="F149:R149"/>
    <mergeCell ref="A138:I138"/>
    <mergeCell ref="A139:I139"/>
    <mergeCell ref="A140:I140"/>
    <mergeCell ref="A141:I141"/>
    <mergeCell ref="B144:P144"/>
    <mergeCell ref="B145:P145"/>
    <mergeCell ref="A132:I132"/>
    <mergeCell ref="A133:I133"/>
    <mergeCell ref="A134:I134"/>
    <mergeCell ref="A135:I135"/>
    <mergeCell ref="A136:I136"/>
    <mergeCell ref="A137:I137"/>
    <mergeCell ref="A126:I126"/>
    <mergeCell ref="A127:I127"/>
    <mergeCell ref="A128:I128"/>
    <mergeCell ref="A129:I129"/>
    <mergeCell ref="A130:I130"/>
    <mergeCell ref="A131:I131"/>
    <mergeCell ref="A120:I120"/>
    <mergeCell ref="A121:I121"/>
    <mergeCell ref="A122:I122"/>
    <mergeCell ref="A123:I123"/>
    <mergeCell ref="A124:I124"/>
    <mergeCell ref="A125:I125"/>
    <mergeCell ref="A114:I114"/>
    <mergeCell ref="A115:I115"/>
    <mergeCell ref="A116:I116"/>
    <mergeCell ref="A117:I117"/>
    <mergeCell ref="A118:I118"/>
    <mergeCell ref="A119:I119"/>
    <mergeCell ref="A108:I108"/>
    <mergeCell ref="A109:I109"/>
    <mergeCell ref="A110:I110"/>
    <mergeCell ref="A111:I111"/>
    <mergeCell ref="A112:I112"/>
    <mergeCell ref="A113:I113"/>
    <mergeCell ref="A102:I102"/>
    <mergeCell ref="A103:I103"/>
    <mergeCell ref="A104:Q104"/>
    <mergeCell ref="A105:I105"/>
    <mergeCell ref="A106:I106"/>
    <mergeCell ref="A107:I107"/>
    <mergeCell ref="A75:I75"/>
    <mergeCell ref="A76:I76"/>
    <mergeCell ref="A77:Q77"/>
    <mergeCell ref="A99:I99"/>
    <mergeCell ref="A100:I100"/>
    <mergeCell ref="A101:I101"/>
    <mergeCell ref="A60:Q60"/>
    <mergeCell ref="A61:Q61"/>
    <mergeCell ref="A65:Q65"/>
    <mergeCell ref="A72:I72"/>
    <mergeCell ref="A73:I73"/>
    <mergeCell ref="A74:I74"/>
    <mergeCell ref="A42:Q42"/>
    <mergeCell ref="A55:I55"/>
    <mergeCell ref="A56:I56"/>
    <mergeCell ref="A57:I57"/>
    <mergeCell ref="A58:I58"/>
    <mergeCell ref="A59:I59"/>
    <mergeCell ref="A24:Q24"/>
    <mergeCell ref="A37:I37"/>
    <mergeCell ref="A38:I38"/>
    <mergeCell ref="A39:I39"/>
    <mergeCell ref="A40:I40"/>
    <mergeCell ref="A41:I41"/>
    <mergeCell ref="J20:M20"/>
    <mergeCell ref="N20:N22"/>
    <mergeCell ref="O20:O22"/>
    <mergeCell ref="P20:P22"/>
    <mergeCell ref="Q20:Q22"/>
    <mergeCell ref="F21:F22"/>
    <mergeCell ref="G21:I21"/>
    <mergeCell ref="J21:J22"/>
    <mergeCell ref="K21:M21"/>
    <mergeCell ref="E1:I1"/>
    <mergeCell ref="J14:K14"/>
    <mergeCell ref="J15:K15"/>
    <mergeCell ref="J16:K16"/>
    <mergeCell ref="A20:A22"/>
    <mergeCell ref="B20:B22"/>
    <mergeCell ref="C20:C22"/>
    <mergeCell ref="D20:D22"/>
    <mergeCell ref="E20:E22"/>
    <mergeCell ref="F20:I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14</vt:i4>
      </vt:variant>
    </vt:vector>
  </HeadingPairs>
  <TitlesOfParts>
    <vt:vector size="20" baseType="lpstr">
      <vt:lpstr>25205</vt:lpstr>
      <vt:lpstr>25252</vt:lpstr>
      <vt:lpstr>СМР</vt:lpstr>
      <vt:lpstr>НМЦ договора</vt:lpstr>
      <vt:lpstr>25539</vt:lpstr>
      <vt:lpstr>25535</vt:lpstr>
      <vt:lpstr>'25205'!Constr</vt:lpstr>
      <vt:lpstr>'25252'!Constr</vt:lpstr>
      <vt:lpstr>'25205'!FOT</vt:lpstr>
      <vt:lpstr>'25252'!FOT</vt:lpstr>
      <vt:lpstr>'25205'!Ind</vt:lpstr>
      <vt:lpstr>'25252'!Ind</vt:lpstr>
      <vt:lpstr>'25205'!Obosn</vt:lpstr>
      <vt:lpstr>'25252'!Obosn</vt:lpstr>
      <vt:lpstr>'25205'!SmPr</vt:lpstr>
      <vt:lpstr>'25252'!SmPr</vt:lpstr>
      <vt:lpstr>'25205'!Заголовки_для_печати</vt:lpstr>
      <vt:lpstr>'25252'!Заголовки_для_печати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072-Klusova</cp:lastModifiedBy>
  <cp:lastPrinted>2015-09-22T04:39:46Z</cp:lastPrinted>
  <dcterms:created xsi:type="dcterms:W3CDTF">2002-02-11T05:58:42Z</dcterms:created>
  <dcterms:modified xsi:type="dcterms:W3CDTF">2015-10-28T04:14:00Z</dcterms:modified>
</cp:coreProperties>
</file>