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D10" i="1"/>
  <c r="D9"/>
  <c r="D8"/>
  <c r="D11"/>
  <c r="D6"/>
  <c r="F6"/>
  <c r="F7"/>
  <c r="F8"/>
  <c r="F9"/>
  <c r="F10"/>
  <c r="F11"/>
  <c r="F12"/>
  <c r="F5"/>
  <c r="C15"/>
  <c r="E15" l="1"/>
  <c r="F15"/>
  <c r="F16" s="1"/>
  <c r="F17" s="1"/>
  <c r="D15"/>
  <c r="F18" l="1"/>
  <c r="F19" s="1"/>
</calcChain>
</file>

<file path=xl/sharedStrings.xml><?xml version="1.0" encoding="utf-8"?>
<sst xmlns="http://schemas.openxmlformats.org/spreadsheetml/2006/main" count="22" uniqueCount="22">
  <si>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</si>
  <si>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</si>
  <si>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</si>
  <si>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</si>
  <si>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</si>
  <si>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</si>
  <si>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</si>
  <si>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</si>
  <si>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</si>
  <si>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</si>
  <si>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Строительные работы (ПКС-1-715-601-АС.ЛС, с применением районного коэффициента К=1,15)</t>
  </si>
  <si>
    <t>Электроснабжение                                  (ПКС-1-715-601-ЭМ.ЛС,с применением районного коэффициента К=1,15)</t>
  </si>
  <si>
    <t>Технологический трубопровод систем Т81, В4Н (ПКС-1-715-601-ВК.ЛС,с применением районного коэффициента К=1,15)</t>
  </si>
  <si>
    <t>Технологический трубопровод систем Т7, Т8, Т81 (ПКС-1-715-601-ПК.ЛС1,с применением районного коэффициента К=1,15)</t>
  </si>
  <si>
    <t>Вентиляция                                              (ПКС-1-715-601-ОВ2.ЛС1,с применением районного коэффициента К=1,15)</t>
  </si>
  <si>
    <t>Монтаж технологических трубопроводов и оборудования  (ПКС-1-715-601-ТХ.ЛС1,с применением районного коэффициента К=1,15)</t>
  </si>
  <si>
    <t>Автоматика техпроцесса  (ПКС-1-715-601-АТХ.ЛС, с применением районного коэффициента К=1,15)</t>
  </si>
  <si>
    <t>Пусконаладочные работы                               (ПКС-1-715-601-АТХ.ЛСП,  с применением районного коэффициента К=1,15)</t>
  </si>
  <si>
    <t>Итого с учетом индекса-дефлятора Минэкономразвития России (1,027)</t>
  </si>
  <si>
    <t>Договорной коэффициент к=0,999</t>
  </si>
  <si>
    <t>Приложение к Документации (п. 9 Информационной карты)</t>
  </si>
  <si>
    <t>Обоснование начальной (максимальной) цены договора по объекту "Монтаж оборудования, приобретаемого в рамках статьи МИЗИ. Участок химической обработки. Размещение установки обезжиривания"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</si>
</sst>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3"/>
  <sheetViews>
    <sheetView tabSelected="1" zoomScale="115" zoomScaleNormal="115" workbookViewId="0">
      <selection activeCell="B23" sqref="B23:E26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20</v>
      </c>
      <c r="D1" s="42"/>
      <c r="E1" s="42"/>
      <c r="F1" s="42"/>
    </row>
    <row r="2" spans="1:6" s="17" customFormat="1" ht="58.5" customHeight="1">
      <c r="A2" s="40" t="s">
        <v>21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10</v>
      </c>
      <c r="C5" s="31">
        <v>273643</v>
      </c>
      <c r="D5" s="31">
        <v>1763525</v>
      </c>
      <c r="E5" s="31">
        <v>2090378</v>
      </c>
      <c r="F5" s="37">
        <f t="shared" ref="F5:F12" si="0">E5</f>
        <v>2090378</v>
      </c>
    </row>
    <row r="6" spans="1:6" s="3" customFormat="1" ht="40.5" customHeight="1">
      <c r="A6" s="36">
        <v>2</v>
      </c>
      <c r="B6" s="30" t="s">
        <v>11</v>
      </c>
      <c r="C6" s="31">
        <v>73917</v>
      </c>
      <c r="D6" s="31">
        <f>485838-123</f>
        <v>485715</v>
      </c>
      <c r="E6" s="31">
        <v>369616</v>
      </c>
      <c r="F6" s="37">
        <f t="shared" si="0"/>
        <v>369616</v>
      </c>
    </row>
    <row r="7" spans="1:6" s="3" customFormat="1" ht="62.25" customHeight="1">
      <c r="A7" s="36">
        <v>3</v>
      </c>
      <c r="B7" s="30" t="s">
        <v>12</v>
      </c>
      <c r="C7" s="31">
        <v>38158</v>
      </c>
      <c r="D7" s="31">
        <v>258526</v>
      </c>
      <c r="E7" s="31">
        <v>267237</v>
      </c>
      <c r="F7" s="37">
        <f t="shared" si="0"/>
        <v>267237</v>
      </c>
    </row>
    <row r="8" spans="1:6" s="3" customFormat="1" ht="57.75" customHeight="1">
      <c r="A8" s="36">
        <v>4</v>
      </c>
      <c r="B8" s="30" t="s">
        <v>13</v>
      </c>
      <c r="C8" s="31">
        <v>116230</v>
      </c>
      <c r="D8" s="31">
        <f>1033161-397272</f>
        <v>635889</v>
      </c>
      <c r="E8" s="31">
        <v>632919</v>
      </c>
      <c r="F8" s="37">
        <f t="shared" si="0"/>
        <v>632919</v>
      </c>
    </row>
    <row r="9" spans="1:6" s="3" customFormat="1" ht="45" customHeight="1">
      <c r="A9" s="36">
        <v>5</v>
      </c>
      <c r="B9" s="30" t="s">
        <v>14</v>
      </c>
      <c r="C9" s="31">
        <v>168547</v>
      </c>
      <c r="D9" s="31">
        <f>1542634-232631</f>
        <v>1310003</v>
      </c>
      <c r="E9" s="31">
        <v>1133825</v>
      </c>
      <c r="F9" s="37">
        <f t="shared" si="0"/>
        <v>1133825</v>
      </c>
    </row>
    <row r="10" spans="1:6" s="3" customFormat="1" ht="54" customHeight="1">
      <c r="A10" s="36">
        <v>6</v>
      </c>
      <c r="B10" s="30" t="s">
        <v>15</v>
      </c>
      <c r="C10" s="31">
        <v>156108</v>
      </c>
      <c r="D10" s="31">
        <f>14493186-13368179</f>
        <v>1125007</v>
      </c>
      <c r="E10" s="31">
        <v>1150729</v>
      </c>
      <c r="F10" s="37">
        <f t="shared" si="0"/>
        <v>1150729</v>
      </c>
    </row>
    <row r="11" spans="1:6" s="3" customFormat="1" ht="45" customHeight="1">
      <c r="A11" s="36">
        <v>7</v>
      </c>
      <c r="B11" s="30" t="s">
        <v>16</v>
      </c>
      <c r="C11" s="31">
        <v>38202</v>
      </c>
      <c r="D11" s="31">
        <f>412102-160000</f>
        <v>252102</v>
      </c>
      <c r="E11" s="31">
        <v>264263</v>
      </c>
      <c r="F11" s="37">
        <f t="shared" si="0"/>
        <v>264263</v>
      </c>
    </row>
    <row r="12" spans="1:6" s="3" customFormat="1" ht="43.5" customHeight="1">
      <c r="A12" s="36">
        <v>8</v>
      </c>
      <c r="B12" s="30" t="s">
        <v>17</v>
      </c>
      <c r="C12" s="31">
        <v>4793</v>
      </c>
      <c r="D12" s="31">
        <v>51149</v>
      </c>
      <c r="E12" s="31">
        <v>54287</v>
      </c>
      <c r="F12" s="37">
        <f t="shared" si="0"/>
        <v>54287</v>
      </c>
    </row>
    <row r="13" spans="1:6" s="3" customFormat="1" ht="19.5" customHeight="1">
      <c r="A13" s="36"/>
      <c r="B13" s="30"/>
      <c r="C13" s="31"/>
      <c r="D13" s="31"/>
      <c r="E13" s="31"/>
      <c r="F13" s="37"/>
    </row>
    <row r="14" spans="1:6" s="18" customFormat="1" ht="14.25">
      <c r="A14" s="22"/>
      <c r="B14" s="21" t="s">
        <v>2</v>
      </c>
      <c r="C14" s="28"/>
      <c r="D14" s="14"/>
      <c r="E14" s="19"/>
      <c r="F14" s="29"/>
    </row>
    <row r="15" spans="1:6" s="18" customFormat="1" ht="20.25" customHeight="1">
      <c r="A15" s="22"/>
      <c r="B15" s="21" t="s">
        <v>7</v>
      </c>
      <c r="C15" s="14">
        <f>SUM(C5:C14)</f>
        <v>869598</v>
      </c>
      <c r="D15" s="14">
        <f>SUM(D5:D14)</f>
        <v>5881916</v>
      </c>
      <c r="E15" s="14">
        <f>SUM(E5:E14)</f>
        <v>5963254</v>
      </c>
      <c r="F15" s="25">
        <f>SUM(F5:F14)</f>
        <v>5963254</v>
      </c>
    </row>
    <row r="16" spans="1:6" s="18" customFormat="1" ht="40.5" customHeight="1">
      <c r="A16" s="22"/>
      <c r="B16" s="27" t="s">
        <v>18</v>
      </c>
      <c r="C16" s="14"/>
      <c r="D16" s="14"/>
      <c r="E16" s="14"/>
      <c r="F16" s="39">
        <f>F15*1.027</f>
        <v>6124262</v>
      </c>
    </row>
    <row r="17" spans="1:6" s="18" customFormat="1" ht="35.25" customHeight="1">
      <c r="A17" s="22"/>
      <c r="B17" s="27" t="s">
        <v>19</v>
      </c>
      <c r="C17" s="14"/>
      <c r="D17" s="14"/>
      <c r="E17" s="14"/>
      <c r="F17" s="25">
        <f>F16*0.999</f>
        <v>6118137.7400000002</v>
      </c>
    </row>
    <row r="18" spans="1:6" s="18" customFormat="1" ht="20.25" customHeight="1">
      <c r="A18" s="22"/>
      <c r="B18" s="21" t="s">
        <v>4</v>
      </c>
      <c r="C18" s="14"/>
      <c r="D18" s="14"/>
      <c r="E18" s="19"/>
      <c r="F18" s="25">
        <f>F17*18%</f>
        <v>1101264.79</v>
      </c>
    </row>
    <row r="19" spans="1:6" s="18" customFormat="1" ht="20.25" customHeight="1" thickBot="1">
      <c r="A19" s="23"/>
      <c r="B19" s="24" t="s">
        <v>3</v>
      </c>
      <c r="C19" s="4"/>
      <c r="D19" s="4"/>
      <c r="E19" s="20"/>
      <c r="F19" s="26">
        <f>F17+F18</f>
        <v>7219402.5300000003</v>
      </c>
    </row>
    <row r="20" spans="1:6" s="18" customFormat="1" ht="14.25">
      <c r="A20" s="10"/>
      <c r="B20" s="11"/>
      <c r="C20" s="12"/>
      <c r="D20" s="12"/>
      <c r="E20" s="13"/>
      <c r="F20" s="13"/>
    </row>
    <row r="21" spans="1:6" s="1" customFormat="1" ht="12.75">
      <c r="A21" s="2"/>
      <c r="B21" s="5"/>
      <c r="C21" s="6"/>
      <c r="D21" s="7"/>
    </row>
    <row r="22" spans="1:6" s="1" customFormat="1" ht="12.75">
      <c r="A22" s="2"/>
      <c r="C22" s="6"/>
      <c r="D22" s="2"/>
    </row>
    <row r="23" spans="1:6" s="1" customFormat="1" ht="12.75">
      <c r="A23" s="2"/>
      <c r="C23" s="8"/>
      <c r="D23" s="2"/>
    </row>
    <row r="24" spans="1:6" s="1" customFormat="1" ht="12.75">
      <c r="A24" s="2"/>
      <c r="C24" s="2"/>
      <c r="D24" s="2"/>
    </row>
    <row r="25" spans="1:6" s="1" customFormat="1" ht="12.75">
      <c r="A25" s="2"/>
      <c r="C25" s="2"/>
      <c r="D25" s="2"/>
    </row>
    <row r="26" spans="1:6" s="1" customFormat="1" ht="12.75">
      <c r="A26" s="2"/>
      <c r="C26" s="2"/>
      <c r="D26" s="2"/>
    </row>
    <row r="27" spans="1:6" s="1" customFormat="1" ht="12.75">
      <c r="A27" s="2"/>
      <c r="C27" s="2"/>
      <c r="D27" s="2"/>
    </row>
    <row r="28" spans="1:6" s="1" customFormat="1" ht="12.75">
      <c r="A28" s="2"/>
      <c r="C28" s="2"/>
      <c r="D28" s="2"/>
    </row>
    <row r="29" spans="1:6" s="1" customFormat="1" ht="12.75">
      <c r="A29" s="2"/>
      <c r="C29" s="2"/>
      <c r="D29" s="2"/>
    </row>
    <row r="30" spans="1:6" s="1" customFormat="1" ht="12.75">
      <c r="A30" s="2"/>
      <c r="C30" s="2"/>
      <c r="D30" s="2"/>
    </row>
    <row r="31" spans="1:6" s="1" customFormat="1" ht="12.75">
      <c r="A31" s="2"/>
      <c r="C31" s="2"/>
      <c r="D31" s="2"/>
    </row>
    <row r="32" spans="1:6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  <row r="89" spans="1:4" s="1" customFormat="1" ht="12.75">
      <c r="A89" s="2"/>
      <c r="C89" s="2"/>
      <c r="D89" s="2"/>
    </row>
    <row r="90" spans="1:4" s="1" customFormat="1" ht="12.75">
      <c r="A90" s="2"/>
      <c r="C90" s="2"/>
      <c r="D90" s="2"/>
    </row>
    <row r="91" spans="1:4" s="1" customFormat="1" ht="12.75">
      <c r="A91" s="2"/>
      <c r="C91" s="2"/>
      <c r="D91" s="2"/>
    </row>
    <row r="92" spans="1:4" s="1" customFormat="1" ht="12.75">
      <c r="A92" s="2"/>
      <c r="C92" s="2"/>
      <c r="D92" s="2"/>
    </row>
    <row r="93" spans="1:4" s="1" customFormat="1" ht="12.75">
      <c r="A93" s="2"/>
      <c r="C93" s="2"/>
      <c r="D93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2013-12-20T10:15:16Z</cp:lastPrinted>
  <dcterms:created xsi:type="dcterms:W3CDTF">2011-10-12T11:09:13Z</dcterms:created>
  <dcterms:modified xsi:type="dcterms:W3CDTF">2013-12-20T10:15:20Z</dcterms:modified>
</cp:coreProperties>
</file>